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omments1.xml" ContentType="application/vnd.openxmlformats-officedocument.spreadsheetml.comments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omments2.xml" ContentType="application/vnd.openxmlformats-officedocument.spreadsheetml.comments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omments16.xml" ContentType="application/vnd.openxmlformats-officedocument.spreadsheetml.comments+xml"/>
  <Override PartName="/xl/comments17.xml" ContentType="application/vnd.openxmlformats-officedocument.spreadsheetml.comments+xml"/>
  <Override PartName="/xl/drawings/drawing27.xml" ContentType="application/vnd.openxmlformats-officedocument.drawing+xml"/>
  <Override PartName="/xl/comments18.xml" ContentType="application/vnd.openxmlformats-officedocument.spreadsheetml.comments+xml"/>
  <Override PartName="/xl/comments19.xml" ContentType="application/vnd.openxmlformats-officedocument.spreadsheetml.comments+xml"/>
  <Override PartName="/xl/comments20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924"/>
  <workbookPr/>
  <mc:AlternateContent xmlns:mc="http://schemas.openxmlformats.org/markup-compatibility/2006">
    <mc:Choice Requires="x15">
      <x15ac:absPath xmlns:x15ac="http://schemas.microsoft.com/office/spreadsheetml/2010/11/ac" url="D:\Desktop\旭兴\"/>
    </mc:Choice>
  </mc:AlternateContent>
  <xr:revisionPtr revIDLastSave="0" documentId="13_ncr:1_{AA581E4D-B3BF-4CD0-9EEC-42DB19F1A522}" xr6:coauthVersionLast="47" xr6:coauthVersionMax="47" xr10:uidLastSave="{00000000-0000-0000-0000-000000000000}"/>
  <bookViews>
    <workbookView xWindow="-108" yWindow="-108" windowWidth="23256" windowHeight="12456" firstSheet="55" activeTab="57" xr2:uid="{00000000-000D-0000-FFFF-FFFF00000000}"/>
  </bookViews>
  <sheets>
    <sheet name="物料及工装采购价格审批表" sheetId="2" state="hidden" r:id="rId1"/>
    <sheet name="物料及工装采购价格审批表 (2)" sheetId="3" state="hidden" r:id="rId2"/>
    <sheet name="物料及工装采购价格审批表 (3)" sheetId="4" state="hidden" r:id="rId3"/>
    <sheet name="物料及工装采购价格审批表 (4)" sheetId="5" state="hidden" r:id="rId4"/>
    <sheet name="物料及工装采购价格审批表 (5)" sheetId="6" state="hidden" r:id="rId5"/>
    <sheet name="物料及工装采购价格审批表 (6)" sheetId="7" state="hidden" r:id="rId6"/>
    <sheet name="物料及工装采购价格审批表 (7)" sheetId="8" state="hidden" r:id="rId7"/>
    <sheet name="物料及工装采购价格审批表 (9)" sheetId="10" r:id="rId8"/>
    <sheet name="物料及工装采购价格审批表 (10)" sheetId="11" r:id="rId9"/>
    <sheet name="物料及工装采购价格审批表 (11)" sheetId="12" state="hidden" r:id="rId10"/>
    <sheet name="物料及工装采购价格审批表 (12)" sheetId="13" state="hidden" r:id="rId11"/>
    <sheet name="物料及工装采购价格审批表 (13)" sheetId="14" r:id="rId12"/>
    <sheet name="物料及工装采购价格审批表 (14)" sheetId="15" state="hidden" r:id="rId13"/>
    <sheet name="物料及工装采购价格审批表-河北利达H6底支架" sheetId="16" state="hidden" r:id="rId14"/>
    <sheet name="物料及工装采购价格审批表 (天丰冲压件定标)" sheetId="17" r:id="rId15"/>
    <sheet name="物料及工装采购价格审批表 (塑料滚轮验证)" sheetId="18" r:id="rId16"/>
    <sheet name="物料及工装采购价格审批表 (临时机加) " sheetId="19" r:id="rId17"/>
    <sheet name="物料及工装采购价格审批表 (天津凌派等项目冷镦件）" sheetId="20" r:id="rId18"/>
    <sheet name="物料及工装采购价格审批表 (H6项目临时机加件）" sheetId="22" r:id="rId19"/>
    <sheet name="物料及工装采购价格审批表 (保定京苑转潍坊）" sheetId="23" r:id="rId20"/>
    <sheet name="物料及工装采购价格审批表 (江苏力乐)" sheetId="24" r:id="rId21"/>
    <sheet name="物料及工装采购价格审批表 (天丰冲压件重新定标)" sheetId="25" r:id="rId22"/>
    <sheet name="物料及工装采购价格审批表 (黄骅成卓-前横梁焊接总成）" sheetId="26" r:id="rId23"/>
    <sheet name="物料及工装采购价格审批表 (江苏凌派临时机加）" sheetId="27" r:id="rId24"/>
    <sheet name="物料及工装采购价格审批表 （海兴中盛-铁马） (2)" sheetId="28" r:id="rId25"/>
    <sheet name="物料及工装采购价格审批表 （天津沛衡） (3)" sheetId="29" r:id="rId26"/>
    <sheet name="物料及工装采购价格审批表 （恒伟五金K1)" sheetId="30" r:id="rId27"/>
    <sheet name="物料及工装采购价格审批表 （黄骅鑫昌)" sheetId="31" r:id="rId28"/>
    <sheet name="物料及工装采购价格审批表 （潍坊K1头枕杆) (2)" sheetId="32" r:id="rId29"/>
    <sheet name="物料及工装采购价格审批表 （欧马可升级模具改造)" sheetId="33" r:id="rId30"/>
    <sheet name="物料及工装采购价格审批表 （欧马可升级模具改造) (黄骅源宏）" sheetId="34" r:id="rId31"/>
    <sheet name="物料及工装采购价格审批表 （安路普H6项目圆销柱）" sheetId="35" r:id="rId32"/>
    <sheet name="物料及工装采购价格审批表 （沧州啸宇欧马可)" sheetId="36" r:id="rId33"/>
    <sheet name="物料及工装采购价格审批表 （J6L扭力杆-沛衡)" sheetId="37" r:id="rId34"/>
    <sheet name="物料及工装采购价格审批表 （江苏力乐K1半成品)" sheetId="38" r:id="rId35"/>
    <sheet name="物料及工装采购价格审批表 （江苏凌派)" sheetId="39" r:id="rId36"/>
    <sheet name="物料及工装采购价格审批表 （L6000海兴中盛" sheetId="40" r:id="rId37"/>
    <sheet name="物料及工装采购价格审批表 （恒伟五金K1) (2)" sheetId="41" r:id="rId38"/>
    <sheet name="物料及工装采购价格审批表 （旭兴)" sheetId="42" r:id="rId39"/>
    <sheet name="物料采购价格审批表-黄骅宏达" sheetId="43" r:id="rId40"/>
    <sheet name="物料采购价格审批表-天津沛衡扭力弹簧" sheetId="44" r:id="rId41"/>
    <sheet name="物料采购价格审批表-江苏凌派欧马可" sheetId="45" r:id="rId42"/>
    <sheet name="物料采购价格审批表-沧州智凯" sheetId="46" r:id="rId43"/>
    <sheet name="物料采购价格审批表-沧州宇诺" sheetId="47" r:id="rId44"/>
    <sheet name="物料采购价格审批表-转盘-霸州政锦" sheetId="48" r:id="rId45"/>
    <sheet name="物料采购价格审批表-欧马可涡簧-中盛及万金" sheetId="49" r:id="rId46"/>
    <sheet name="物料采购价格审批表-泊头捷润TF" sheetId="50" r:id="rId47"/>
    <sheet name="物料采购价格审批表-黄骅长生J6L坐盆" sheetId="51" r:id="rId48"/>
    <sheet name="物料采购价格审批表-黄骅新强力与长春" sheetId="52" r:id="rId49"/>
    <sheet name="物料采购价格审批表-沧州宇诺1.0" sheetId="53" r:id="rId50"/>
    <sheet name="物料采购价格审批表-霸州政锦" sheetId="54" r:id="rId51"/>
    <sheet name="物料采购价格审批表-黄骅鑫昌防尘罩支架" sheetId="56" r:id="rId52"/>
    <sheet name="物料采购价格审批表-吉林智恒J6L" sheetId="58" r:id="rId53"/>
    <sheet name="物料采购价格审批表-福田大黄蜂-黄骅成卓" sheetId="59" r:id="rId54"/>
    <sheet name="物料及工装采购价格审批表 (江苏凌派-欧马可）" sheetId="60" r:id="rId55"/>
    <sheet name="物料采购价格审批表-泊头捷润" sheetId="62" r:id="rId56"/>
    <sheet name="物料采购价格审批表-黄骅兴岳" sheetId="63" r:id="rId57"/>
    <sheet name="物料采购价格审批表-沧州旭兴" sheetId="64" r:id="rId58"/>
    <sheet name="Sheet1" sheetId="1" r:id="rId59"/>
    <sheet name="Sheet2" sheetId="57" r:id="rId60"/>
  </sheets>
  <externalReferences>
    <externalReference r:id="rId61"/>
    <externalReference r:id="rId62"/>
    <externalReference r:id="rId63"/>
    <externalReference r:id="rId64"/>
    <externalReference r:id="rId65"/>
    <externalReference r:id="rId66"/>
    <externalReference r:id="rId67"/>
  </externalReferences>
  <definedNames>
    <definedName name="_xlnm._FilterDatabase" localSheetId="18" hidden="1">'物料及工装采购价格审批表 (H6项目临时机加件）'!$A$3:$M$9</definedName>
    <definedName name="_xlnm._FilterDatabase" localSheetId="33" hidden="1">'物料及工装采购价格审批表 （J6L扭力杆-沛衡)'!$A$3:$M$8</definedName>
    <definedName name="_xlnm._FilterDatabase" localSheetId="36" hidden="1">'物料及工装采购价格审批表 （L6000海兴中盛'!$A$3:$M$8</definedName>
    <definedName name="_xlnm._FilterDatabase" localSheetId="31" hidden="1">'物料及工装采购价格审批表 （安路普H6项目圆销柱）'!$A$3:$M$8</definedName>
    <definedName name="_xlnm._FilterDatabase" localSheetId="19" hidden="1">'物料及工装采购价格审批表 (保定京苑转潍坊）'!$A$3:$M$11</definedName>
    <definedName name="_xlnm._FilterDatabase" localSheetId="32" hidden="1">'物料及工装采购价格审批表 （沧州啸宇欧马可)'!$A$3:$M$10</definedName>
    <definedName name="_xlnm._FilterDatabase" localSheetId="24" hidden="1">'物料及工装采购价格审批表 （海兴中盛-铁马） (2)'!$A$3:$M$9</definedName>
    <definedName name="_xlnm._FilterDatabase" localSheetId="26" hidden="1">'物料及工装采购价格审批表 （恒伟五金K1)'!$A$3:$M$26</definedName>
    <definedName name="_xlnm._FilterDatabase" localSheetId="37" hidden="1">'物料及工装采购价格审批表 （恒伟五金K1) (2)'!$A$3:$M$26</definedName>
    <definedName name="_xlnm._FilterDatabase" localSheetId="22" hidden="1">'物料及工装采购价格审批表 (黄骅成卓-前横梁焊接总成）'!$A$3:$M$8</definedName>
    <definedName name="_xlnm._FilterDatabase" localSheetId="27" hidden="1">'物料及工装采购价格审批表 （黄骅鑫昌)'!$A$3:$M$11</definedName>
    <definedName name="_xlnm._FilterDatabase" localSheetId="20" hidden="1">'物料及工装采购价格审批表 (江苏力乐)'!$A$3:$M$29</definedName>
    <definedName name="_xlnm._FilterDatabase" localSheetId="34" hidden="1">'物料及工装采购价格审批表 （江苏力乐K1半成品)'!$A$3:$Q$44</definedName>
    <definedName name="_xlnm._FilterDatabase" localSheetId="35" hidden="1">'物料及工装采购价格审批表 （江苏凌派)'!$A$3:$M$8</definedName>
    <definedName name="_xlnm._FilterDatabase" localSheetId="23" hidden="1">'物料及工装采购价格审批表 (江苏凌派临时机加）'!$A$3:$M$9</definedName>
    <definedName name="_xlnm._FilterDatabase" localSheetId="54" hidden="1">'物料及工装采购价格审批表 (江苏凌派-欧马可）'!$A$3:$M$9</definedName>
    <definedName name="_xlnm._FilterDatabase" localSheetId="16" hidden="1">'物料及工装采购价格审批表 (临时机加) '!$A$3:$M$8</definedName>
    <definedName name="_xlnm._FilterDatabase" localSheetId="29" hidden="1">'物料及工装采购价格审批表 （欧马可升级模具改造)'!$A$3:$M$11</definedName>
    <definedName name="_xlnm._FilterDatabase" localSheetId="30" hidden="1">'物料及工装采购价格审批表 （欧马可升级模具改造) (黄骅源宏）'!$A$3:$M$10</definedName>
    <definedName name="_xlnm._FilterDatabase" localSheetId="15" hidden="1">'物料及工装采购价格审批表 (塑料滚轮验证)'!$A$3:$M$7</definedName>
    <definedName name="_xlnm._FilterDatabase" localSheetId="14" hidden="1">'物料及工装采购价格审批表 (天丰冲压件定标)'!$A$3:$Q$41</definedName>
    <definedName name="_xlnm._FilterDatabase" localSheetId="21" hidden="1">'物料及工装采购价格审批表 (天丰冲压件重新定标)'!$A$3:$R$42</definedName>
    <definedName name="_xlnm._FilterDatabase" localSheetId="17" hidden="1">'物料及工装采购价格审批表 (天津凌派等项目冷镦件）'!$A$3:$P$21</definedName>
    <definedName name="_xlnm._FilterDatabase" localSheetId="25" hidden="1">'物料及工装采购价格审批表 （天津沛衡） (3)'!$A$3:$M$29</definedName>
    <definedName name="_xlnm._FilterDatabase" localSheetId="28" hidden="1">'物料及工装采购价格审批表 （潍坊K1头枕杆) (2)'!$A$3:$M$11</definedName>
    <definedName name="_xlnm._FilterDatabase" localSheetId="38" hidden="1">'物料及工装采购价格审批表 （旭兴)'!$A$3:$M$17</definedName>
    <definedName name="_xlnm.Print_Area" localSheetId="7">'物料及工装采购价格审批表 (9)'!$A$1:$P$41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R8" i="63" l="1"/>
  <c r="R7" i="63"/>
  <c r="R6" i="63"/>
  <c r="R5" i="63"/>
  <c r="O7" i="60"/>
  <c r="O5" i="60"/>
  <c r="O6" i="60"/>
  <c r="O4" i="60"/>
  <c r="N5" i="59"/>
  <c r="F5" i="59" l="1"/>
  <c r="L5" i="59"/>
  <c r="N9" i="58"/>
  <c r="M9" i="58"/>
  <c r="M7" i="58"/>
  <c r="N7" i="58" s="1"/>
  <c r="M6" i="58" l="1"/>
  <c r="N6" i="58" s="1"/>
  <c r="L6" i="58"/>
  <c r="F6" i="58" s="1"/>
  <c r="L5" i="58"/>
  <c r="F5" i="58" s="1"/>
  <c r="E6" i="58"/>
  <c r="N5" i="58" l="1"/>
  <c r="N6" i="56"/>
  <c r="N7" i="56"/>
  <c r="N8" i="56"/>
  <c r="N9" i="56"/>
  <c r="N5" i="56"/>
  <c r="F6" i="56" l="1"/>
  <c r="F7" i="56"/>
  <c r="F8" i="56"/>
  <c r="F9" i="56"/>
  <c r="F5" i="56"/>
  <c r="H11" i="1" l="1"/>
  <c r="F11" i="1"/>
  <c r="N5" i="54" l="1"/>
  <c r="L10" i="53"/>
  <c r="L9" i="53"/>
  <c r="Z10" i="53"/>
  <c r="Z9" i="53"/>
  <c r="F10" i="53" l="1"/>
  <c r="F9" i="53"/>
  <c r="F6" i="53"/>
  <c r="F7" i="53"/>
  <c r="F8" i="53"/>
  <c r="F5" i="53"/>
  <c r="N6" i="53"/>
  <c r="N7" i="53"/>
  <c r="N8" i="53"/>
  <c r="N10" i="53"/>
  <c r="N5" i="53"/>
  <c r="R6" i="52"/>
  <c r="R5" i="52"/>
  <c r="R6" i="51"/>
  <c r="R7" i="51"/>
  <c r="R5" i="51"/>
  <c r="N9" i="53" l="1"/>
  <c r="L5" i="47"/>
  <c r="F5" i="47"/>
  <c r="M7" i="46"/>
  <c r="N7" i="46" s="1"/>
  <c r="N6" i="46"/>
  <c r="M6" i="46"/>
  <c r="K9" i="45" l="1"/>
  <c r="K8" i="45"/>
  <c r="K5" i="45"/>
  <c r="K7" i="45"/>
  <c r="K6" i="45"/>
  <c r="L6" i="45" l="1"/>
  <c r="F6" i="45"/>
  <c r="L9" i="45"/>
  <c r="L8" i="45"/>
  <c r="L7" i="45"/>
  <c r="F5" i="45"/>
  <c r="E5" i="45"/>
  <c r="F8" i="45"/>
  <c r="E8" i="45"/>
  <c r="F7" i="45"/>
  <c r="F9" i="45"/>
  <c r="E7" i="45"/>
  <c r="E9" i="45"/>
  <c r="E6" i="45"/>
  <c r="I5" i="41" l="1"/>
  <c r="J5" i="41" s="1"/>
  <c r="I6" i="41"/>
  <c r="J6" i="41" s="1"/>
  <c r="I7" i="41"/>
  <c r="J7" i="41" s="1"/>
  <c r="I8" i="41"/>
  <c r="J8" i="41" s="1"/>
  <c r="I9" i="41"/>
  <c r="J9" i="41" s="1"/>
  <c r="I10" i="41"/>
  <c r="J10" i="41" s="1"/>
  <c r="I11" i="41"/>
  <c r="J11" i="41" s="1"/>
  <c r="I12" i="41"/>
  <c r="J12" i="41" s="1"/>
  <c r="I13" i="41"/>
  <c r="J13" i="41" s="1"/>
  <c r="I14" i="41"/>
  <c r="J14" i="41" s="1"/>
  <c r="I15" i="41"/>
  <c r="J15" i="41" s="1"/>
  <c r="I16" i="41"/>
  <c r="J16" i="41" s="1"/>
  <c r="I17" i="41"/>
  <c r="J17" i="41" s="1"/>
  <c r="I18" i="41"/>
  <c r="J18" i="41" s="1"/>
  <c r="I19" i="41"/>
  <c r="J19" i="41" s="1"/>
  <c r="I20" i="41"/>
  <c r="J20" i="41" s="1"/>
  <c r="I21" i="41"/>
  <c r="J21" i="41" s="1"/>
  <c r="I22" i="41"/>
  <c r="J22" i="41" s="1"/>
  <c r="I23" i="41"/>
  <c r="J23" i="41" s="1"/>
  <c r="I4" i="41"/>
  <c r="J4" i="41" s="1"/>
  <c r="H4" i="40" l="1"/>
  <c r="N20" i="29"/>
  <c r="N21" i="29"/>
  <c r="N22" i="29"/>
  <c r="N23" i="29"/>
  <c r="N25" i="29"/>
  <c r="N19" i="29"/>
  <c r="N5" i="29"/>
  <c r="N6" i="29"/>
  <c r="N7" i="29"/>
  <c r="N8" i="29"/>
  <c r="N9" i="29"/>
  <c r="N10" i="29"/>
  <c r="N11" i="29"/>
  <c r="N12" i="29"/>
  <c r="N13" i="29"/>
  <c r="N14" i="29"/>
  <c r="N15" i="29"/>
  <c r="N16" i="29"/>
  <c r="N17" i="29"/>
  <c r="N4" i="29"/>
  <c r="H41" i="38" l="1"/>
  <c r="L41" i="38"/>
  <c r="L35" i="38"/>
  <c r="L5" i="38"/>
  <c r="L6" i="38"/>
  <c r="L7" i="38"/>
  <c r="L8" i="38"/>
  <c r="L9" i="38"/>
  <c r="L10" i="38"/>
  <c r="L11" i="38"/>
  <c r="L12" i="38"/>
  <c r="L13" i="38"/>
  <c r="L14" i="38"/>
  <c r="L15" i="38"/>
  <c r="L16" i="38"/>
  <c r="L17" i="38"/>
  <c r="L18" i="38"/>
  <c r="L19" i="38"/>
  <c r="L20" i="38"/>
  <c r="L21" i="38"/>
  <c r="L22" i="38"/>
  <c r="L23" i="38"/>
  <c r="L24" i="38"/>
  <c r="L25" i="38"/>
  <c r="L26" i="38"/>
  <c r="L27" i="38"/>
  <c r="L28" i="38"/>
  <c r="L29" i="38"/>
  <c r="L30" i="38"/>
  <c r="L32" i="38"/>
  <c r="L33" i="38"/>
  <c r="L34" i="38"/>
  <c r="L36" i="38"/>
  <c r="L37" i="38"/>
  <c r="L38" i="38"/>
  <c r="L39" i="38"/>
  <c r="L40" i="38"/>
  <c r="L4" i="38"/>
  <c r="H5" i="38"/>
  <c r="H6" i="38"/>
  <c r="H7" i="38"/>
  <c r="H8" i="38"/>
  <c r="H9" i="38"/>
  <c r="H10" i="38"/>
  <c r="H11" i="38"/>
  <c r="H12" i="38"/>
  <c r="H13" i="38"/>
  <c r="H14" i="38"/>
  <c r="H15" i="38"/>
  <c r="H16" i="38"/>
  <c r="H17" i="38"/>
  <c r="H18" i="38"/>
  <c r="H19" i="38"/>
  <c r="H20" i="38"/>
  <c r="H21" i="38"/>
  <c r="H22" i="38"/>
  <c r="H23" i="38"/>
  <c r="H24" i="38"/>
  <c r="H25" i="38"/>
  <c r="H26" i="38"/>
  <c r="H27" i="38"/>
  <c r="H28" i="38"/>
  <c r="H29" i="38"/>
  <c r="H30" i="38"/>
  <c r="H31" i="38"/>
  <c r="H32" i="38"/>
  <c r="H33" i="38"/>
  <c r="H34" i="38"/>
  <c r="H35" i="38"/>
  <c r="H36" i="38"/>
  <c r="H37" i="38"/>
  <c r="H38" i="38"/>
  <c r="H39" i="38"/>
  <c r="H40" i="38"/>
  <c r="H4" i="38"/>
  <c r="J4" i="34"/>
  <c r="I4" i="34"/>
  <c r="F4" i="34"/>
  <c r="O26" i="29"/>
  <c r="O4" i="29"/>
  <c r="O5" i="29"/>
  <c r="O6" i="29"/>
  <c r="O7" i="29"/>
  <c r="O8" i="29"/>
  <c r="O9" i="29"/>
  <c r="O10" i="29"/>
  <c r="O11" i="29"/>
  <c r="O12" i="29"/>
  <c r="O13" i="29"/>
  <c r="O14" i="29"/>
  <c r="O15" i="29"/>
  <c r="O16" i="29"/>
  <c r="O17" i="29"/>
  <c r="O18" i="29"/>
  <c r="O19" i="29"/>
  <c r="O20" i="29"/>
  <c r="O21" i="29"/>
  <c r="O22" i="29"/>
  <c r="O23" i="29"/>
  <c r="O24" i="29"/>
  <c r="O25" i="29"/>
  <c r="F5" i="31"/>
  <c r="F4" i="31"/>
  <c r="I5" i="30" l="1"/>
  <c r="I6" i="30"/>
  <c r="I7" i="30"/>
  <c r="I8" i="30"/>
  <c r="I9" i="30"/>
  <c r="I10" i="30"/>
  <c r="I11" i="30"/>
  <c r="I12" i="30"/>
  <c r="I13" i="30"/>
  <c r="I14" i="30"/>
  <c r="I15" i="30"/>
  <c r="I16" i="30"/>
  <c r="I17" i="30"/>
  <c r="I18" i="30"/>
  <c r="I19" i="30"/>
  <c r="I20" i="30"/>
  <c r="I21" i="30"/>
  <c r="I22" i="30"/>
  <c r="I4" i="30"/>
  <c r="J4" i="28"/>
  <c r="J5" i="27"/>
  <c r="J6" i="27"/>
  <c r="J4" i="27"/>
  <c r="N39" i="25"/>
  <c r="M39" i="25"/>
  <c r="L39" i="25"/>
  <c r="K39" i="25"/>
  <c r="J39" i="25"/>
  <c r="I39" i="25"/>
  <c r="N38" i="25"/>
  <c r="M38" i="25"/>
  <c r="L38" i="25"/>
  <c r="K38" i="25"/>
  <c r="J38" i="25"/>
  <c r="I38" i="25"/>
  <c r="N37" i="25"/>
  <c r="M37" i="25"/>
  <c r="L37" i="25"/>
  <c r="K37" i="25"/>
  <c r="J37" i="25"/>
  <c r="I37" i="25"/>
  <c r="N35" i="25"/>
  <c r="M35" i="25"/>
  <c r="L35" i="25"/>
  <c r="K35" i="25"/>
  <c r="J35" i="25"/>
  <c r="I35" i="25"/>
  <c r="N34" i="25"/>
  <c r="M34" i="25"/>
  <c r="L34" i="25"/>
  <c r="K34" i="25"/>
  <c r="J34" i="25"/>
  <c r="I34" i="25"/>
  <c r="J33" i="25"/>
  <c r="I33" i="25"/>
  <c r="N32" i="25"/>
  <c r="M32" i="25"/>
  <c r="L32" i="25"/>
  <c r="K32" i="25"/>
  <c r="J32" i="25"/>
  <c r="I32" i="25"/>
  <c r="N31" i="25"/>
  <c r="M31" i="25"/>
  <c r="L31" i="25"/>
  <c r="K31" i="25"/>
  <c r="J31" i="25"/>
  <c r="I31" i="25"/>
  <c r="N30" i="25"/>
  <c r="M30" i="25"/>
  <c r="L30" i="25"/>
  <c r="K30" i="25"/>
  <c r="J30" i="25"/>
  <c r="I30" i="25"/>
  <c r="N29" i="25"/>
  <c r="M29" i="25"/>
  <c r="L29" i="25"/>
  <c r="K29" i="25"/>
  <c r="J29" i="25"/>
  <c r="I29" i="25"/>
  <c r="N28" i="25"/>
  <c r="M28" i="25"/>
  <c r="L28" i="25"/>
  <c r="K28" i="25"/>
  <c r="J28" i="25"/>
  <c r="I28" i="25"/>
  <c r="N27" i="25"/>
  <c r="M27" i="25"/>
  <c r="L27" i="25"/>
  <c r="K27" i="25"/>
  <c r="J27" i="25"/>
  <c r="I27" i="25"/>
  <c r="N26" i="25"/>
  <c r="M26" i="25"/>
  <c r="L26" i="25"/>
  <c r="K26" i="25"/>
  <c r="J26" i="25"/>
  <c r="I26" i="25"/>
  <c r="N25" i="25"/>
  <c r="M25" i="25"/>
  <c r="L25" i="25"/>
  <c r="K25" i="25"/>
  <c r="J25" i="25"/>
  <c r="I25" i="25"/>
  <c r="N24" i="25"/>
  <c r="M24" i="25"/>
  <c r="L24" i="25"/>
  <c r="K24" i="25"/>
  <c r="J24" i="25"/>
  <c r="I24" i="25"/>
  <c r="N23" i="25"/>
  <c r="M23" i="25"/>
  <c r="L23" i="25"/>
  <c r="K23" i="25"/>
  <c r="J23" i="25"/>
  <c r="I23" i="25"/>
  <c r="J22" i="25"/>
  <c r="I22" i="25"/>
  <c r="N21" i="25"/>
  <c r="M21" i="25"/>
  <c r="L21" i="25"/>
  <c r="K21" i="25"/>
  <c r="J21" i="25"/>
  <c r="I21" i="25"/>
  <c r="N20" i="25"/>
  <c r="M20" i="25"/>
  <c r="L20" i="25"/>
  <c r="K20" i="25"/>
  <c r="J20" i="25"/>
  <c r="I20" i="25"/>
  <c r="N19" i="25"/>
  <c r="M19" i="25"/>
  <c r="L19" i="25"/>
  <c r="K19" i="25"/>
  <c r="J19" i="25"/>
  <c r="I19" i="25"/>
  <c r="N18" i="25"/>
  <c r="M18" i="25"/>
  <c r="L18" i="25"/>
  <c r="K18" i="25"/>
  <c r="J18" i="25"/>
  <c r="I18" i="25"/>
  <c r="N17" i="25"/>
  <c r="M17" i="25"/>
  <c r="L17" i="25"/>
  <c r="K17" i="25"/>
  <c r="J17" i="25"/>
  <c r="I17" i="25"/>
  <c r="N16" i="25"/>
  <c r="M16" i="25"/>
  <c r="L16" i="25"/>
  <c r="K16" i="25"/>
  <c r="J16" i="25"/>
  <c r="I16" i="25"/>
  <c r="J15" i="25"/>
  <c r="I15" i="25"/>
  <c r="N13" i="25"/>
  <c r="M13" i="25"/>
  <c r="L13" i="25"/>
  <c r="K13" i="25"/>
  <c r="J13" i="25"/>
  <c r="I13" i="25"/>
  <c r="N12" i="25"/>
  <c r="M12" i="25"/>
  <c r="L12" i="25"/>
  <c r="K12" i="25"/>
  <c r="J12" i="25"/>
  <c r="I12" i="25"/>
  <c r="J11" i="25"/>
  <c r="I11" i="25"/>
  <c r="N10" i="25"/>
  <c r="M10" i="25"/>
  <c r="L10" i="25"/>
  <c r="K10" i="25"/>
  <c r="J10" i="25"/>
  <c r="I10" i="25"/>
  <c r="N8" i="25"/>
  <c r="M8" i="25"/>
  <c r="L8" i="25"/>
  <c r="K8" i="25"/>
  <c r="J8" i="25"/>
  <c r="I8" i="25"/>
  <c r="J6" i="25"/>
  <c r="I6" i="25"/>
  <c r="G6" i="25"/>
  <c r="N6" i="25" s="1"/>
  <c r="F6" i="25"/>
  <c r="K6" i="25" s="1"/>
  <c r="N5" i="25"/>
  <c r="M5" i="25"/>
  <c r="L5" i="25"/>
  <c r="K5" i="25"/>
  <c r="J5" i="25"/>
  <c r="I5" i="25"/>
  <c r="N4" i="25"/>
  <c r="M4" i="25"/>
  <c r="L4" i="25"/>
  <c r="K4" i="25"/>
  <c r="J4" i="25"/>
  <c r="I4" i="25"/>
  <c r="I4" i="22"/>
  <c r="J4" i="22"/>
  <c r="P5" i="20"/>
  <c r="Q5" i="20" s="1"/>
  <c r="P6" i="20"/>
  <c r="Q6" i="20" s="1"/>
  <c r="P7" i="20"/>
  <c r="Q7" i="20" s="1"/>
  <c r="P8" i="20"/>
  <c r="Q8" i="20" s="1"/>
  <c r="P9" i="20"/>
  <c r="Q9" i="20" s="1"/>
  <c r="P10" i="20"/>
  <c r="Q10" i="20" s="1"/>
  <c r="P11" i="20"/>
  <c r="Q11" i="20" s="1"/>
  <c r="P12" i="20"/>
  <c r="Q12" i="20" s="1"/>
  <c r="P13" i="20"/>
  <c r="Q13" i="20" s="1"/>
  <c r="P14" i="20"/>
  <c r="Q14" i="20" s="1"/>
  <c r="P15" i="20"/>
  <c r="Q15" i="20" s="1"/>
  <c r="P16" i="20"/>
  <c r="Q16" i="20" s="1"/>
  <c r="P17" i="20"/>
  <c r="Q17" i="20" s="1"/>
  <c r="P4" i="20"/>
  <c r="Q4" i="20" s="1"/>
  <c r="M5" i="20"/>
  <c r="M6" i="20"/>
  <c r="M7" i="20"/>
  <c r="M8" i="20"/>
  <c r="M9" i="20"/>
  <c r="M10" i="20"/>
  <c r="M11" i="20"/>
  <c r="M12" i="20"/>
  <c r="M13" i="20"/>
  <c r="M14" i="20"/>
  <c r="M15" i="20"/>
  <c r="M16" i="20"/>
  <c r="M17" i="20"/>
  <c r="M4" i="20"/>
  <c r="K5" i="20"/>
  <c r="K6" i="20"/>
  <c r="K7" i="20"/>
  <c r="K8" i="20"/>
  <c r="K9" i="20"/>
  <c r="K10" i="20"/>
  <c r="K11" i="20"/>
  <c r="K12" i="20"/>
  <c r="K13" i="20"/>
  <c r="K14" i="20"/>
  <c r="K15" i="20"/>
  <c r="K16" i="20"/>
  <c r="K17" i="20"/>
  <c r="K4" i="20"/>
  <c r="J4" i="19"/>
  <c r="I4" i="19"/>
  <c r="H4" i="19"/>
  <c r="J5" i="19"/>
  <c r="I5" i="19"/>
  <c r="H5" i="19"/>
  <c r="Y4" i="18"/>
  <c r="W4" i="18"/>
  <c r="U4" i="18"/>
  <c r="S4" i="18"/>
  <c r="J4" i="18"/>
  <c r="I4" i="18"/>
  <c r="H4" i="18"/>
  <c r="F23" i="11"/>
  <c r="M23" i="11" s="1"/>
  <c r="F22" i="11"/>
  <c r="M22" i="11" s="1"/>
  <c r="F21" i="11"/>
  <c r="F18" i="11"/>
  <c r="F19" i="11"/>
  <c r="K19" i="11" s="1"/>
  <c r="F20" i="11"/>
  <c r="F17" i="11"/>
  <c r="M17" i="11" s="1"/>
  <c r="F14" i="11"/>
  <c r="M14" i="11" s="1"/>
  <c r="F13" i="11"/>
  <c r="M13" i="11" s="1"/>
  <c r="F12" i="11"/>
  <c r="M12" i="11" s="1"/>
  <c r="F11" i="11"/>
  <c r="F8" i="11"/>
  <c r="F5" i="11"/>
  <c r="K5" i="11" s="1"/>
  <c r="F4" i="11"/>
  <c r="M4" i="11" s="1"/>
  <c r="F38" i="11"/>
  <c r="M38" i="11" s="1"/>
  <c r="F37" i="11"/>
  <c r="M37" i="11" s="1"/>
  <c r="F36" i="11"/>
  <c r="M36" i="11" s="1"/>
  <c r="F35" i="11"/>
  <c r="K35" i="11" s="1"/>
  <c r="F34" i="11"/>
  <c r="F33" i="11"/>
  <c r="K33" i="11" s="1"/>
  <c r="F32" i="11"/>
  <c r="K32" i="11" s="1"/>
  <c r="F31" i="11"/>
  <c r="F30" i="11"/>
  <c r="M30" i="11" s="1"/>
  <c r="F29" i="11"/>
  <c r="K29" i="11" s="1"/>
  <c r="F28" i="11"/>
  <c r="K28" i="11" s="1"/>
  <c r="F27" i="11"/>
  <c r="M27" i="11" s="1"/>
  <c r="F26" i="11"/>
  <c r="F25" i="11"/>
  <c r="F24" i="11"/>
  <c r="K24" i="11" s="1"/>
  <c r="F16" i="11"/>
  <c r="M16" i="11" s="1"/>
  <c r="F15" i="11"/>
  <c r="K15" i="11" s="1"/>
  <c r="F10" i="11"/>
  <c r="M10" i="11" s="1"/>
  <c r="F9" i="11"/>
  <c r="K9" i="11" s="1"/>
  <c r="F6" i="11"/>
  <c r="M6" i="11" s="1"/>
  <c r="F7" i="11"/>
  <c r="F23" i="10"/>
  <c r="F22" i="10"/>
  <c r="K22" i="10" s="1"/>
  <c r="M22" i="10" s="1"/>
  <c r="F21" i="10"/>
  <c r="K21" i="10" s="1"/>
  <c r="M21" i="10" s="1"/>
  <c r="F18" i="10"/>
  <c r="F19" i="10"/>
  <c r="K19" i="10" s="1"/>
  <c r="M19" i="10" s="1"/>
  <c r="F20" i="10"/>
  <c r="K20" i="10" s="1"/>
  <c r="M20" i="10" s="1"/>
  <c r="F17" i="10"/>
  <c r="K17" i="10" s="1"/>
  <c r="M17" i="10" s="1"/>
  <c r="F14" i="10"/>
  <c r="F13" i="10"/>
  <c r="K13" i="10" s="1"/>
  <c r="M13" i="10" s="1"/>
  <c r="F12" i="10"/>
  <c r="K12" i="10" s="1"/>
  <c r="M12" i="10" s="1"/>
  <c r="F11" i="10"/>
  <c r="K11" i="10" s="1"/>
  <c r="M11" i="10" s="1"/>
  <c r="F8" i="10"/>
  <c r="K8" i="10" s="1"/>
  <c r="M8" i="10" s="1"/>
  <c r="F5" i="10"/>
  <c r="K5" i="10" s="1"/>
  <c r="M5" i="10" s="1"/>
  <c r="F4" i="10"/>
  <c r="K4" i="10" s="1"/>
  <c r="M4" i="10" s="1"/>
  <c r="F38" i="10"/>
  <c r="K38" i="10" s="1"/>
  <c r="M38" i="10" s="1"/>
  <c r="F37" i="10"/>
  <c r="F36" i="10"/>
  <c r="F35" i="10"/>
  <c r="K35" i="10" s="1"/>
  <c r="M35" i="10" s="1"/>
  <c r="F34" i="10"/>
  <c r="K34" i="10" s="1"/>
  <c r="M34" i="10" s="1"/>
  <c r="F33" i="10"/>
  <c r="K33" i="10" s="1"/>
  <c r="M33" i="10" s="1"/>
  <c r="F32" i="10"/>
  <c r="K32" i="10" s="1"/>
  <c r="M32" i="10" s="1"/>
  <c r="F31" i="10"/>
  <c r="K31" i="10" s="1"/>
  <c r="M31" i="10" s="1"/>
  <c r="F30" i="10"/>
  <c r="K30" i="10" s="1"/>
  <c r="M30" i="10" s="1"/>
  <c r="F29" i="10"/>
  <c r="K29" i="10" s="1"/>
  <c r="M29" i="10" s="1"/>
  <c r="F28" i="10"/>
  <c r="K28" i="10" s="1"/>
  <c r="M28" i="10" s="1"/>
  <c r="F27" i="10"/>
  <c r="K27" i="10" s="1"/>
  <c r="M27" i="10" s="1"/>
  <c r="F26" i="10"/>
  <c r="K26" i="10" s="1"/>
  <c r="M26" i="10" s="1"/>
  <c r="F25" i="10"/>
  <c r="K25" i="10" s="1"/>
  <c r="M25" i="10" s="1"/>
  <c r="F24" i="10"/>
  <c r="K24" i="10" s="1"/>
  <c r="M24" i="10" s="1"/>
  <c r="F16" i="10"/>
  <c r="K16" i="10" s="1"/>
  <c r="M16" i="10" s="1"/>
  <c r="F15" i="10"/>
  <c r="K15" i="10" s="1"/>
  <c r="M15" i="10" s="1"/>
  <c r="F10" i="10"/>
  <c r="F9" i="10"/>
  <c r="K9" i="10" s="1"/>
  <c r="M9" i="10" s="1"/>
  <c r="F6" i="10"/>
  <c r="K6" i="10" s="1"/>
  <c r="M6" i="10" s="1"/>
  <c r="F7" i="10"/>
  <c r="K7" i="10" s="1"/>
  <c r="M7" i="10" s="1"/>
  <c r="N38" i="17"/>
  <c r="M38" i="17"/>
  <c r="L38" i="17"/>
  <c r="K38" i="17"/>
  <c r="J38" i="17"/>
  <c r="I38" i="17"/>
  <c r="N37" i="17"/>
  <c r="M37" i="17"/>
  <c r="L37" i="17"/>
  <c r="K37" i="17"/>
  <c r="J37" i="17"/>
  <c r="I37" i="17"/>
  <c r="N36" i="17"/>
  <c r="M36" i="17"/>
  <c r="L36" i="17"/>
  <c r="K36" i="17"/>
  <c r="J36" i="17"/>
  <c r="I36" i="17"/>
  <c r="N35" i="17"/>
  <c r="M35" i="17"/>
  <c r="L35" i="17"/>
  <c r="K35" i="17"/>
  <c r="J35" i="17"/>
  <c r="I35" i="17"/>
  <c r="N34" i="17"/>
  <c r="M34" i="17"/>
  <c r="L34" i="17"/>
  <c r="K34" i="17"/>
  <c r="J34" i="17"/>
  <c r="I34" i="17"/>
  <c r="J33" i="17"/>
  <c r="I33" i="17"/>
  <c r="N32" i="17"/>
  <c r="M32" i="17"/>
  <c r="L32" i="17"/>
  <c r="K32" i="17"/>
  <c r="J32" i="17"/>
  <c r="I32" i="17"/>
  <c r="N31" i="17"/>
  <c r="M31" i="17"/>
  <c r="L31" i="17"/>
  <c r="K31" i="17"/>
  <c r="J31" i="17"/>
  <c r="I31" i="17"/>
  <c r="N30" i="17"/>
  <c r="M30" i="17"/>
  <c r="L30" i="17"/>
  <c r="K30" i="17"/>
  <c r="J30" i="17"/>
  <c r="I30" i="17"/>
  <c r="N29" i="17"/>
  <c r="M29" i="17"/>
  <c r="L29" i="17"/>
  <c r="K29" i="17"/>
  <c r="J29" i="17"/>
  <c r="I29" i="17"/>
  <c r="N28" i="17"/>
  <c r="M28" i="17"/>
  <c r="L28" i="17"/>
  <c r="K28" i="17"/>
  <c r="J28" i="17"/>
  <c r="I28" i="17"/>
  <c r="N27" i="17"/>
  <c r="M27" i="17"/>
  <c r="L27" i="17"/>
  <c r="K27" i="17"/>
  <c r="J27" i="17"/>
  <c r="I27" i="17"/>
  <c r="N26" i="17"/>
  <c r="M26" i="17"/>
  <c r="L26" i="17"/>
  <c r="K26" i="17"/>
  <c r="J26" i="17"/>
  <c r="I26" i="17"/>
  <c r="N25" i="17"/>
  <c r="M25" i="17"/>
  <c r="L25" i="17"/>
  <c r="K25" i="17"/>
  <c r="J25" i="17"/>
  <c r="I25" i="17"/>
  <c r="N24" i="17"/>
  <c r="M24" i="17"/>
  <c r="L24" i="17"/>
  <c r="K24" i="17"/>
  <c r="J24" i="17"/>
  <c r="I24" i="17"/>
  <c r="N23" i="17"/>
  <c r="M23" i="17"/>
  <c r="L23" i="17"/>
  <c r="K23" i="17"/>
  <c r="J23" i="17"/>
  <c r="I23" i="17"/>
  <c r="J22" i="17"/>
  <c r="I22" i="17"/>
  <c r="N21" i="17"/>
  <c r="M21" i="17"/>
  <c r="L21" i="17"/>
  <c r="K21" i="17"/>
  <c r="J21" i="17"/>
  <c r="I21" i="17"/>
  <c r="N20" i="17"/>
  <c r="M20" i="17"/>
  <c r="L20" i="17"/>
  <c r="K20" i="17"/>
  <c r="J20" i="17"/>
  <c r="I20" i="17"/>
  <c r="N19" i="17"/>
  <c r="M19" i="17"/>
  <c r="L19" i="17"/>
  <c r="K19" i="17"/>
  <c r="J19" i="17"/>
  <c r="I19" i="17"/>
  <c r="N18" i="17"/>
  <c r="M18" i="17"/>
  <c r="L18" i="17"/>
  <c r="K18" i="17"/>
  <c r="J18" i="17"/>
  <c r="I18" i="17"/>
  <c r="N17" i="17"/>
  <c r="M17" i="17"/>
  <c r="L17" i="17"/>
  <c r="K17" i="17"/>
  <c r="J17" i="17"/>
  <c r="I17" i="17"/>
  <c r="N16" i="17"/>
  <c r="M16" i="17"/>
  <c r="L16" i="17"/>
  <c r="K16" i="17"/>
  <c r="J16" i="17"/>
  <c r="I16" i="17"/>
  <c r="J15" i="17"/>
  <c r="I15" i="17"/>
  <c r="N13" i="17"/>
  <c r="M13" i="17"/>
  <c r="L13" i="17"/>
  <c r="K13" i="17"/>
  <c r="J13" i="17"/>
  <c r="I13" i="17"/>
  <c r="N12" i="17"/>
  <c r="M12" i="17"/>
  <c r="L12" i="17"/>
  <c r="K12" i="17"/>
  <c r="J12" i="17"/>
  <c r="I12" i="17"/>
  <c r="J11" i="17"/>
  <c r="I11" i="17"/>
  <c r="N10" i="17"/>
  <c r="M10" i="17"/>
  <c r="L10" i="17"/>
  <c r="K10" i="17"/>
  <c r="J10" i="17"/>
  <c r="I10" i="17"/>
  <c r="N8" i="17"/>
  <c r="M8" i="17"/>
  <c r="L8" i="17"/>
  <c r="K8" i="17"/>
  <c r="J8" i="17"/>
  <c r="I8" i="17"/>
  <c r="G6" i="17"/>
  <c r="N6" i="17" s="1"/>
  <c r="F6" i="17"/>
  <c r="M6" i="17" s="1"/>
  <c r="J6" i="17"/>
  <c r="I6" i="17"/>
  <c r="N5" i="17"/>
  <c r="M5" i="17"/>
  <c r="L5" i="17"/>
  <c r="K5" i="17"/>
  <c r="J5" i="17"/>
  <c r="I5" i="17"/>
  <c r="N4" i="17"/>
  <c r="M4" i="17"/>
  <c r="L4" i="17"/>
  <c r="K4" i="17"/>
  <c r="J4" i="17"/>
  <c r="I4" i="17"/>
  <c r="G5" i="14"/>
  <c r="G6" i="14"/>
  <c r="G7" i="14"/>
  <c r="G8" i="14"/>
  <c r="G9" i="14"/>
  <c r="G10" i="14"/>
  <c r="G11" i="14"/>
  <c r="G12" i="14"/>
  <c r="G4" i="14"/>
  <c r="G9" i="10"/>
  <c r="L9" i="10" s="1"/>
  <c r="N9" i="10" s="1"/>
  <c r="G15" i="10"/>
  <c r="L15" i="10" s="1"/>
  <c r="N15" i="10" s="1"/>
  <c r="G16" i="10"/>
  <c r="L16" i="10" s="1"/>
  <c r="N16" i="10" s="1"/>
  <c r="G24" i="10"/>
  <c r="L24" i="10" s="1"/>
  <c r="N24" i="10" s="1"/>
  <c r="G25" i="10"/>
  <c r="L25" i="10" s="1"/>
  <c r="N25" i="10" s="1"/>
  <c r="G26" i="10"/>
  <c r="L26" i="10" s="1"/>
  <c r="N26" i="10" s="1"/>
  <c r="G27" i="10"/>
  <c r="L27" i="10" s="1"/>
  <c r="N27" i="10" s="1"/>
  <c r="G28" i="10"/>
  <c r="L28" i="10" s="1"/>
  <c r="N28" i="10" s="1"/>
  <c r="G29" i="10"/>
  <c r="L29" i="10" s="1"/>
  <c r="N29" i="10" s="1"/>
  <c r="G30" i="10"/>
  <c r="L30" i="10" s="1"/>
  <c r="N30" i="10" s="1"/>
  <c r="G31" i="10"/>
  <c r="L31" i="10" s="1"/>
  <c r="N31" i="10" s="1"/>
  <c r="G32" i="10"/>
  <c r="L32" i="10" s="1"/>
  <c r="N32" i="10" s="1"/>
  <c r="G33" i="10"/>
  <c r="L33" i="10" s="1"/>
  <c r="N33" i="10" s="1"/>
  <c r="G34" i="10"/>
  <c r="L34" i="10" s="1"/>
  <c r="N34" i="10" s="1"/>
  <c r="G35" i="10"/>
  <c r="L35" i="10" s="1"/>
  <c r="N35" i="10" s="1"/>
  <c r="K36" i="10"/>
  <c r="M36" i="10" s="1"/>
  <c r="G36" i="10"/>
  <c r="L36" i="10" s="1"/>
  <c r="N36" i="10" s="1"/>
  <c r="K37" i="10"/>
  <c r="M37" i="10" s="1"/>
  <c r="G37" i="10"/>
  <c r="L37" i="10" s="1"/>
  <c r="N37" i="10" s="1"/>
  <c r="G38" i="10"/>
  <c r="L38" i="10" s="1"/>
  <c r="N38" i="10" s="1"/>
  <c r="G6" i="10"/>
  <c r="L6" i="10" s="1"/>
  <c r="N6" i="10" s="1"/>
  <c r="G4" i="10"/>
  <c r="L4" i="10" s="1"/>
  <c r="N4" i="10" s="1"/>
  <c r="G5" i="10"/>
  <c r="L5" i="10" s="1"/>
  <c r="N5" i="10" s="1"/>
  <c r="G8" i="10"/>
  <c r="L8" i="10" s="1"/>
  <c r="N8" i="10" s="1"/>
  <c r="G11" i="10"/>
  <c r="L11" i="10" s="1"/>
  <c r="N11" i="10" s="1"/>
  <c r="G12" i="10"/>
  <c r="L12" i="10" s="1"/>
  <c r="N12" i="10" s="1"/>
  <c r="G13" i="10"/>
  <c r="L13" i="10" s="1"/>
  <c r="N13" i="10" s="1"/>
  <c r="K14" i="10"/>
  <c r="M14" i="10" s="1"/>
  <c r="G14" i="10"/>
  <c r="L14" i="10" s="1"/>
  <c r="N14" i="10" s="1"/>
  <c r="G17" i="10"/>
  <c r="L17" i="10" s="1"/>
  <c r="N17" i="10" s="1"/>
  <c r="G20" i="10"/>
  <c r="L20" i="10" s="1"/>
  <c r="N20" i="10" s="1"/>
  <c r="G19" i="10"/>
  <c r="L19" i="10" s="1"/>
  <c r="N19" i="10" s="1"/>
  <c r="K18" i="10"/>
  <c r="M18" i="10" s="1"/>
  <c r="G18" i="10"/>
  <c r="L18" i="10" s="1"/>
  <c r="N18" i="10" s="1"/>
  <c r="G21" i="10"/>
  <c r="L21" i="10" s="1"/>
  <c r="N21" i="10" s="1"/>
  <c r="G22" i="10"/>
  <c r="L22" i="10" s="1"/>
  <c r="N22" i="10" s="1"/>
  <c r="K23" i="10"/>
  <c r="M23" i="10" s="1"/>
  <c r="G23" i="10"/>
  <c r="L23" i="10" s="1"/>
  <c r="N23" i="10" s="1"/>
  <c r="K10" i="10"/>
  <c r="M10" i="10" s="1"/>
  <c r="G10" i="10"/>
  <c r="L10" i="10" s="1"/>
  <c r="N10" i="10" s="1"/>
  <c r="G7" i="10"/>
  <c r="L7" i="10" s="1"/>
  <c r="N7" i="10" s="1"/>
  <c r="G6" i="13"/>
  <c r="G10" i="13"/>
  <c r="I4" i="12"/>
  <c r="H4" i="12"/>
  <c r="E4" i="12"/>
  <c r="G5" i="13"/>
  <c r="G8" i="13"/>
  <c r="G7" i="13"/>
  <c r="G9" i="13"/>
  <c r="G4" i="13"/>
  <c r="J5" i="11"/>
  <c r="J6" i="11"/>
  <c r="J7" i="11"/>
  <c r="J8" i="11"/>
  <c r="J9" i="11"/>
  <c r="J10" i="11"/>
  <c r="J11" i="11"/>
  <c r="J12" i="11"/>
  <c r="J13" i="11"/>
  <c r="J14" i="11"/>
  <c r="J15" i="11"/>
  <c r="J16" i="11"/>
  <c r="J17" i="11"/>
  <c r="J18" i="11"/>
  <c r="J19" i="11"/>
  <c r="J20" i="11"/>
  <c r="J21" i="11"/>
  <c r="J22" i="11"/>
  <c r="J23" i="11"/>
  <c r="J24" i="11"/>
  <c r="J25" i="11"/>
  <c r="J26" i="11"/>
  <c r="J27" i="11"/>
  <c r="J28" i="11"/>
  <c r="J29" i="11"/>
  <c r="J30" i="11"/>
  <c r="J31" i="11"/>
  <c r="J32" i="11"/>
  <c r="J33" i="11"/>
  <c r="J34" i="11"/>
  <c r="J35" i="11"/>
  <c r="J36" i="11"/>
  <c r="J37" i="11"/>
  <c r="J38" i="11"/>
  <c r="J4" i="11"/>
  <c r="I5" i="11"/>
  <c r="I6" i="11"/>
  <c r="I7" i="11"/>
  <c r="I8" i="11"/>
  <c r="I9" i="11"/>
  <c r="I10" i="11"/>
  <c r="I11" i="11"/>
  <c r="I12" i="11"/>
  <c r="I13" i="11"/>
  <c r="I14" i="11"/>
  <c r="I15" i="11"/>
  <c r="I16" i="11"/>
  <c r="I17" i="11"/>
  <c r="I18" i="11"/>
  <c r="I19" i="11"/>
  <c r="I20" i="11"/>
  <c r="I21" i="11"/>
  <c r="I22" i="11"/>
  <c r="I23" i="11"/>
  <c r="I24" i="11"/>
  <c r="I25" i="11"/>
  <c r="I26" i="11"/>
  <c r="I27" i="11"/>
  <c r="I28" i="11"/>
  <c r="I29" i="11"/>
  <c r="I30" i="11"/>
  <c r="I31" i="11"/>
  <c r="I32" i="11"/>
  <c r="I33" i="11"/>
  <c r="I34" i="11"/>
  <c r="I35" i="11"/>
  <c r="I36" i="11"/>
  <c r="I37" i="11"/>
  <c r="I38" i="11"/>
  <c r="I4" i="11"/>
  <c r="G5" i="11"/>
  <c r="N5" i="11" s="1"/>
  <c r="G6" i="11"/>
  <c r="N6" i="11" s="1"/>
  <c r="G7" i="11"/>
  <c r="N7" i="11" s="1"/>
  <c r="G8" i="11"/>
  <c r="L8" i="11" s="1"/>
  <c r="G9" i="11"/>
  <c r="G10" i="11"/>
  <c r="N10" i="11" s="1"/>
  <c r="G11" i="11"/>
  <c r="N11" i="11" s="1"/>
  <c r="G12" i="11"/>
  <c r="N12" i="11" s="1"/>
  <c r="G13" i="11"/>
  <c r="L13" i="11" s="1"/>
  <c r="G14" i="11"/>
  <c r="L14" i="11" s="1"/>
  <c r="G15" i="11"/>
  <c r="N15" i="11" s="1"/>
  <c r="G16" i="11"/>
  <c r="N16" i="11" s="1"/>
  <c r="G17" i="11"/>
  <c r="N17" i="11" s="1"/>
  <c r="G18" i="11"/>
  <c r="N18" i="11" s="1"/>
  <c r="G19" i="11"/>
  <c r="N19" i="11" s="1"/>
  <c r="G20" i="11"/>
  <c r="L20" i="11" s="1"/>
  <c r="N20" i="11"/>
  <c r="G21" i="11"/>
  <c r="L21" i="11" s="1"/>
  <c r="G22" i="11"/>
  <c r="L22" i="11" s="1"/>
  <c r="G23" i="11"/>
  <c r="L23" i="11" s="1"/>
  <c r="G24" i="11"/>
  <c r="N24" i="11" s="1"/>
  <c r="G25" i="11"/>
  <c r="L25" i="11" s="1"/>
  <c r="G26" i="11"/>
  <c r="L26" i="11" s="1"/>
  <c r="G27" i="11"/>
  <c r="N27" i="11" s="1"/>
  <c r="G28" i="11"/>
  <c r="N28" i="11" s="1"/>
  <c r="G29" i="11"/>
  <c r="L29" i="11" s="1"/>
  <c r="G30" i="11"/>
  <c r="N30" i="11" s="1"/>
  <c r="G31" i="11"/>
  <c r="L31" i="11" s="1"/>
  <c r="G32" i="11"/>
  <c r="L32" i="11" s="1"/>
  <c r="G33" i="11"/>
  <c r="N33" i="11" s="1"/>
  <c r="G34" i="11"/>
  <c r="N34" i="11" s="1"/>
  <c r="G35" i="11"/>
  <c r="N35" i="11" s="1"/>
  <c r="G36" i="11"/>
  <c r="N36" i="11" s="1"/>
  <c r="G37" i="11"/>
  <c r="N37" i="11" s="1"/>
  <c r="G38" i="11"/>
  <c r="L38" i="11" s="1"/>
  <c r="G4" i="11"/>
  <c r="N4" i="11" s="1"/>
  <c r="J5" i="10"/>
  <c r="J6" i="10"/>
  <c r="J7" i="10"/>
  <c r="J8" i="10"/>
  <c r="J9" i="10"/>
  <c r="J10" i="10"/>
  <c r="J11" i="10"/>
  <c r="J12" i="10"/>
  <c r="J13" i="10"/>
  <c r="J14" i="10"/>
  <c r="J15" i="10"/>
  <c r="J16" i="10"/>
  <c r="J17" i="10"/>
  <c r="J18" i="10"/>
  <c r="J19" i="10"/>
  <c r="J20" i="10"/>
  <c r="J21" i="10"/>
  <c r="J22" i="10"/>
  <c r="J23" i="10"/>
  <c r="J24" i="10"/>
  <c r="J25" i="10"/>
  <c r="J26" i="10"/>
  <c r="J27" i="10"/>
  <c r="J28" i="10"/>
  <c r="J29" i="10"/>
  <c r="J30" i="10"/>
  <c r="J31" i="10"/>
  <c r="J32" i="10"/>
  <c r="J33" i="10"/>
  <c r="J34" i="10"/>
  <c r="J35" i="10"/>
  <c r="J36" i="10"/>
  <c r="J37" i="10"/>
  <c r="J38" i="10"/>
  <c r="J4" i="10"/>
  <c r="I5" i="10"/>
  <c r="I6" i="10"/>
  <c r="I7" i="10"/>
  <c r="I8" i="10"/>
  <c r="I9" i="10"/>
  <c r="I10" i="10"/>
  <c r="I11" i="10"/>
  <c r="I12" i="10"/>
  <c r="I13" i="10"/>
  <c r="I14" i="10"/>
  <c r="I15" i="10"/>
  <c r="I16" i="10"/>
  <c r="I17" i="10"/>
  <c r="I18" i="10"/>
  <c r="I19" i="10"/>
  <c r="I20" i="10"/>
  <c r="I21" i="10"/>
  <c r="I22" i="10"/>
  <c r="I23" i="10"/>
  <c r="I24" i="10"/>
  <c r="I25" i="10"/>
  <c r="I26" i="10"/>
  <c r="I27" i="10"/>
  <c r="I28" i="10"/>
  <c r="I29" i="10"/>
  <c r="I30" i="10"/>
  <c r="I31" i="10"/>
  <c r="I32" i="10"/>
  <c r="I33" i="10"/>
  <c r="I34" i="10"/>
  <c r="I35" i="10"/>
  <c r="I36" i="10"/>
  <c r="I37" i="10"/>
  <c r="I38" i="10"/>
  <c r="I4" i="10"/>
  <c r="L9" i="11"/>
  <c r="K7" i="11"/>
  <c r="K8" i="11"/>
  <c r="M11" i="11"/>
  <c r="K16" i="11"/>
  <c r="M18" i="11"/>
  <c r="M20" i="11"/>
  <c r="M21" i="11"/>
  <c r="K25" i="11"/>
  <c r="M26" i="11"/>
  <c r="K31" i="11"/>
  <c r="M34" i="11"/>
  <c r="K38" i="11"/>
  <c r="M33" i="11"/>
  <c r="M25" i="11"/>
  <c r="K21" i="11"/>
  <c r="K20" i="11"/>
  <c r="M8" i="11"/>
  <c r="K11" i="11"/>
  <c r="M31" i="11"/>
  <c r="M7" i="11"/>
  <c r="N9" i="11"/>
  <c r="K34" i="11"/>
  <c r="K26" i="11"/>
  <c r="K18" i="11"/>
  <c r="N8" i="11"/>
  <c r="K13" i="11"/>
  <c r="K36" i="11"/>
  <c r="M28" i="11"/>
  <c r="K10" i="11"/>
  <c r="L12" i="11"/>
  <c r="L6" i="17"/>
  <c r="N14" i="11" l="1"/>
  <c r="K6" i="11"/>
  <c r="L7" i="11"/>
  <c r="M29" i="11"/>
  <c r="N13" i="11"/>
  <c r="L5" i="11"/>
  <c r="N31" i="11"/>
  <c r="M32" i="11"/>
  <c r="M5" i="11"/>
  <c r="M24" i="11"/>
  <c r="M19" i="11"/>
  <c r="N25" i="11"/>
  <c r="K30" i="11"/>
  <c r="L18" i="11"/>
  <c r="K17" i="11"/>
  <c r="K37" i="11"/>
  <c r="K22" i="11"/>
  <c r="L16" i="11"/>
  <c r="L10" i="11"/>
  <c r="M15" i="11"/>
  <c r="K6" i="17"/>
  <c r="L27" i="11"/>
  <c r="L37" i="11"/>
  <c r="L19" i="11"/>
  <c r="N26" i="11"/>
  <c r="N29" i="11"/>
  <c r="L11" i="11"/>
  <c r="L35" i="11"/>
  <c r="L4" i="11"/>
  <c r="N32" i="11"/>
  <c r="L24" i="11"/>
  <c r="L17" i="11"/>
  <c r="K12" i="11"/>
  <c r="M35" i="11"/>
  <c r="N38" i="11"/>
  <c r="L36" i="11"/>
  <c r="N21" i="11"/>
  <c r="N23" i="11"/>
  <c r="L28" i="11"/>
  <c r="N22" i="11"/>
  <c r="L33" i="11"/>
  <c r="L30" i="11"/>
  <c r="L6" i="11"/>
  <c r="K4" i="11"/>
  <c r="K14" i="11"/>
  <c r="L34" i="11"/>
  <c r="L6" i="25"/>
  <c r="K23" i="11"/>
  <c r="M9" i="11"/>
  <c r="K27" i="11"/>
  <c r="L15" i="11"/>
  <c r="M6" i="25"/>
  <c r="L31" i="38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吴英格</author>
  </authors>
  <commentList>
    <comment ref="H4" authorId="0" shapeId="0" xr:uid="{5FE0DD5C-2E7E-4495-9550-FFA71D10B6F7}">
      <text>
        <r>
          <rPr>
            <b/>
            <sz val="9"/>
            <color indexed="81"/>
            <rFont val="宋体"/>
            <family val="3"/>
            <charset val="134"/>
          </rPr>
          <t>吴英格:</t>
        </r>
        <r>
          <rPr>
            <sz val="9"/>
            <color indexed="81"/>
            <rFont val="宋体"/>
            <family val="3"/>
            <charset val="134"/>
          </rPr>
          <t xml:space="preserve">
以A点天龙得价格作为目标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B75BDF4E-6354-459D-802D-2F14318C4DB8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04C06C02-DD6C-4063-BB8B-FC3F9A9BF322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287720EA-0658-4152-94A4-FA8D4663120F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C41B00E4-C860-4D44-B19A-EC4AFF08049C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1FD56B0F-BAA9-40A9-9964-00766AF56AE3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F8F7F256-A7CB-44E5-9FDF-EBD33F58C71E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037FF338-BB75-487B-9486-70A95C582F96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196F5B06-F555-4158-AC75-540E0F895888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5DF7DEDE-66BB-4397-BAD9-75F40B4DF744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46EB0C89-454D-467D-AE49-29434916CE68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comments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CCAB5A2A-2972-41DB-9EFC-847B2E3980AB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24A0ED16-DBEB-4AF7-860D-D0F76A2C7C88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comments1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A212C680-35F8-49D3-A578-FF3D2CFD100E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DFED3D2D-6080-4456-ADDC-AA84610E6192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comments1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5B24B726-965D-42F1-A8B1-2BFFA7EF9C8C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9942EE7E-F64C-4E9D-9562-54F27ABC4FCC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comments1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74AA3EF8-0BF4-45A1-B1AB-27B99B83E933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9FD09A06-0E85-4C95-AD7A-0225D71DC5DA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comments1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AF657C1B-4648-4337-BEC0-131C8FAF41A8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1082700E-DA3B-4D7B-94ED-7FFC9A59E091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吴英格</author>
  </authors>
  <commentList>
    <comment ref="N24" authorId="0" shapeId="0" xr:uid="{FC5DAA2C-0455-4AD4-897C-41BEFDF9398D}">
      <text>
        <r>
          <rPr>
            <b/>
            <sz val="9"/>
            <color indexed="81"/>
            <rFont val="宋体"/>
            <family val="3"/>
            <charset val="134"/>
          </rPr>
          <t>吴英格:</t>
        </r>
        <r>
          <rPr>
            <sz val="9"/>
            <color indexed="81"/>
            <rFont val="宋体"/>
            <family val="3"/>
            <charset val="134"/>
          </rPr>
          <t xml:space="preserve">
降本后</t>
        </r>
      </text>
    </comment>
  </commentList>
</comments>
</file>

<file path=xl/comments2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1CEBB3B0-4D8B-4999-93B7-3A20071A7E2A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C9458441-DAD9-43A5-B32D-3FC4A3963B03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4FCD292B-6B13-4616-8625-F01C4B077202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AF0B94D5-B40A-413D-A49C-BF9B6EB7EEA6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0C47EC97-A91B-472E-A3FB-3960222E45FF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4DAE290E-97FD-49C1-86C5-60A1B0527A3A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E69F7A06-2FC7-49E7-A31E-2E0015979049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0770894B-67EB-45D0-936D-DAD368D148ED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7B377633-2C2B-4CD6-946A-AE506744A7A5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204B5683-2540-4E2D-AEA9-5E7783AAD6F0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1815221C-A159-4E62-A042-3AE86BDCF722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070F105E-DF44-43C7-81B2-287601CF32E7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499E3506-C491-4809-8249-C041AAB63634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6AF32E3B-31AD-4DE8-B9E0-8149A125661A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D7C4D3CF-C313-4535-9E4B-589C8E6BC95B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FF36A2F1-DEE3-47EA-B249-ECA36831148C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sharedStrings.xml><?xml version="1.0" encoding="utf-8"?>
<sst xmlns="http://schemas.openxmlformats.org/spreadsheetml/2006/main" count="3655" uniqueCount="899">
  <si>
    <t>物料及工装采购价格审批表（未税、元）</t>
    <phoneticPr fontId="4" type="noConversion"/>
  </si>
  <si>
    <t>编号：</t>
    <phoneticPr fontId="4" type="noConversion"/>
  </si>
  <si>
    <t>序号</t>
    <phoneticPr fontId="4" type="noConversion"/>
  </si>
  <si>
    <t>图号/编码</t>
    <phoneticPr fontId="4" type="noConversion"/>
  </si>
  <si>
    <t>物料/工装名称</t>
    <phoneticPr fontId="4" type="noConversion"/>
  </si>
  <si>
    <t>单位</t>
    <phoneticPr fontId="4" type="noConversion"/>
  </si>
  <si>
    <t>厂家报价</t>
    <phoneticPr fontId="4" type="noConversion"/>
  </si>
  <si>
    <t>增值税率</t>
    <phoneticPr fontId="4" type="noConversion"/>
  </si>
  <si>
    <t>目标价格</t>
    <phoneticPr fontId="4" type="noConversion"/>
  </si>
  <si>
    <t>报批价格</t>
    <phoneticPr fontId="4" type="noConversion"/>
  </si>
  <si>
    <t>审批价格</t>
    <phoneticPr fontId="4" type="noConversion"/>
  </si>
  <si>
    <t>供应商</t>
    <phoneticPr fontId="4" type="noConversion"/>
  </si>
  <si>
    <t>备注</t>
    <phoneticPr fontId="4" type="noConversion"/>
  </si>
  <si>
    <t xml:space="preserve">
总经理
日期：
</t>
    <phoneticPr fontId="4" type="noConversion"/>
  </si>
  <si>
    <t xml:space="preserve">
厂长
日期：
</t>
    <phoneticPr fontId="4" type="noConversion"/>
  </si>
  <si>
    <t xml:space="preserve">
采购负责人
日期：
</t>
    <phoneticPr fontId="4" type="noConversion"/>
  </si>
  <si>
    <t xml:space="preserve">
成本部门
日期：
</t>
    <phoneticPr fontId="4" type="noConversion"/>
  </si>
  <si>
    <t xml:space="preserve">
采购工程师
日期：
</t>
    <phoneticPr fontId="4" type="noConversion"/>
  </si>
  <si>
    <t>SHT0014884</t>
    <phoneticPr fontId="3" type="noConversion"/>
  </si>
  <si>
    <t>台阶螺母</t>
    <phoneticPr fontId="3" type="noConversion"/>
  </si>
  <si>
    <t>件</t>
    <phoneticPr fontId="3" type="noConversion"/>
  </si>
  <si>
    <t xml:space="preserve">沧州旭兴五金制品有限公司 </t>
    <phoneticPr fontId="3" type="noConversion"/>
  </si>
  <si>
    <t>B点</t>
    <phoneticPr fontId="3" type="noConversion"/>
  </si>
  <si>
    <t>A点</t>
    <phoneticPr fontId="3" type="noConversion"/>
  </si>
  <si>
    <t>霸州市政锦五金制品有限公司</t>
    <phoneticPr fontId="3" type="noConversion"/>
  </si>
  <si>
    <t>说明：1.一汽轻卡减震扶手安装支架变更，原由泊头捷润供应旧状态总成，但由于压款问题，新状态扶手安装支架总成，泊头捷润仅供应钣金件，新开的SHT0011546扶手旋转轴需我司自行外购并焊接。2.1.3平台升降调节组件，河北工厂提出改善降本，新开发一个SHT0014884台阶螺母。3.重汽项目，技术部提出降本，将原BAS0010008支撑衬套变短，该衬套原是黄骅创合供应黄骅成卓（黄骅成卓为我司供应车身安装支架总成的），本次设变本想要创合剪短原状态衬套后直供我司，但创合表示不再接新项目。4.基于上述背景，我司联系沧州旭兴及霸州政锦报价，初次报价沧州旭兴较优。5.经过我司与价值工程部核价，并与厂家就工序进行讨论，最终霸州政锦贴近目标（因账期问题在目标价基础上增加了5%）。6.现推荐霸州政锦制作开发。7.沧州旭兴供货的样品，我司与其签订样品协议。8.量产后按照霸州政锦供货份额80%（台阶螺母按30%），旭兴供货额20%分配（台阶螺母按70%），以防独家供货出现断供问题</t>
    <phoneticPr fontId="4" type="noConversion"/>
  </si>
  <si>
    <t>北京浦东三浦标准件有限公司</t>
    <phoneticPr fontId="3" type="noConversion"/>
  </si>
  <si>
    <t>BFA0010062</t>
    <phoneticPr fontId="3" type="noConversion"/>
  </si>
  <si>
    <t>焊接方螺母10级</t>
    <phoneticPr fontId="3" type="noConversion"/>
  </si>
  <si>
    <t xml:space="preserve">上锐（常州）供应链管理有限公司 </t>
    <phoneticPr fontId="3" type="noConversion"/>
  </si>
  <si>
    <t>说明：1.我司开发H6项目时，其中 BFA0000518焊接方螺母是借用天龙得为我司供应的1.0项目（实物为10级），但2022年7月初，生产反馈天龙得产品不符合H6的使用要求（硬度等级适合，但尺寸不合适）。2.河北工厂紧急从北京三浦调取螺母，用于代替BFA0010062焊接方螺母（10级）,用于底支架位置焊接。因BFA0000518和BFA0010062的尺寸相同，图纸要求的硬度等级不一致，故北京三浦使用BFA0000518焊接方螺母10级名称报价，实际应为BFA0010062（我司使用的也是10级）。3.现BFA0010062已经定点至常州上锐（未税0.15元），但未验证结束。但北京三浦的产品经过研发和河北制造技术部验证符合要求，故申请北京三浦作为B点进入，北京三浦的FA0010062未税报价为0.117元。</t>
    <phoneticPr fontId="4" type="noConversion"/>
  </si>
  <si>
    <t>SHT0011546</t>
    <phoneticPr fontId="3" type="noConversion"/>
  </si>
  <si>
    <t>扶手旋转轴</t>
    <phoneticPr fontId="3" type="noConversion"/>
  </si>
  <si>
    <t>BAS0010008</t>
    <phoneticPr fontId="3" type="noConversion"/>
  </si>
  <si>
    <t>支撑衬套</t>
    <phoneticPr fontId="3" type="noConversion"/>
  </si>
  <si>
    <t>SHT0012305</t>
    <phoneticPr fontId="3" type="noConversion"/>
  </si>
  <si>
    <t>靠背骨架总成-气动腰托</t>
    <phoneticPr fontId="3" type="noConversion"/>
  </si>
  <si>
    <t>SHT0012990</t>
    <phoneticPr fontId="3" type="noConversion"/>
  </si>
  <si>
    <t>靠背骨架总成-机械腰托</t>
    <phoneticPr fontId="3" type="noConversion"/>
  </si>
  <si>
    <t>49.77（发≥500件/次）
49.93（发&lt; 500件/次）
（不含卸车费）</t>
    <phoneticPr fontId="3" type="noConversion"/>
  </si>
  <si>
    <t>河北新强力机械制造有限公司</t>
    <phoneticPr fontId="3" type="noConversion"/>
  </si>
  <si>
    <t>48.15（发≥500件/次）
48.31（发&lt; 500件/次）
（不含卸车费）</t>
    <phoneticPr fontId="3" type="noConversion"/>
  </si>
  <si>
    <t>说明：
1.长春J6L项目借用河北新强力的两种靠背骨架，两种靠背骨架分别为SHT0012305和SHT0012990。
2.我部同时核算目标价，目标价与报价差异较大，为防止一家独断，故又咨询新厂家，回复如下：
a.文安恒德SHT0012305未税价56.6元，SHT0012990未税价54.4元，合计111元（不含模检具），模检具共计95350元（预付50%，剩余50%分摊至5万件产品）。
b.文安伟祥汽车座椅有限公司，未税报价65元/件（不含运费）。
c.目前长春属地化供应商长春智恒，最低价SHT0012305未税价53.5元，SHT0012990未税价52.81元，合计106.31元。
d.新强力最低价SHT0012305未税价49.77元（≥500件/次）、49.93（发&lt; 500件/次），均不含卸车费，SHT0012990未税价48.15（发≥500件/次）、48.31（发&lt; 500件/次），不含卸车费，合计97.92元（≥500件/次）、98.24元（小于500件/次）。
4.根据以上数据分析，我司目标价与市场价格存在较大差异，从材料费、加工费及给定系数上并不能完全代表市场水平，在此情况下或是我司自制来降低成本，或是通过市场对比选择低价者。
5.本次由于J6L项目9月量产，建议先与新强力签订批量协议（借用件不需要再新开模具），包装按照现包装方式（木托盘+捆扎带+整体塑料膜），如后续产量提升或者新强力供货出现问题，可以启动长春智恒作为B点或河北自制供应长春。</t>
    <phoneticPr fontId="4" type="noConversion"/>
  </si>
  <si>
    <t>SLT0014205</t>
  </si>
  <si>
    <t>下框左连接梁总成</t>
  </si>
  <si>
    <t>SLT0014359</t>
  </si>
  <si>
    <t>下框右连接梁总成</t>
  </si>
  <si>
    <t>航天宏达（泊头）机械科技有限公司</t>
    <phoneticPr fontId="3" type="noConversion"/>
  </si>
  <si>
    <t>以上价格不含模具费，模具费见价格协议</t>
    <phoneticPr fontId="3" type="noConversion"/>
  </si>
  <si>
    <t>说明：
1.接到X5000-S下框连接梁组件的设变通知，状态完全变更。现申请与航天宏达进行新状态定价。
2.我司目标价与最终谈判后价格差异点在于（详见核算表）：
a.材料价格取22年均价，SAPH440未税5.49元/kg，同样废铁价格也按均价走，取2.7元/kg.
b.厂家初期焊螺母采用加厚螺母，车削后套入连接梁后，再进行二保焊，现已与目标统一，按照点焊螺母方式进行。
3.此为谈判最终价</t>
    <phoneticPr fontId="4" type="noConversion"/>
  </si>
  <si>
    <t>SHT0014256</t>
    <phoneticPr fontId="3" type="noConversion"/>
  </si>
  <si>
    <t>线束护套固定钣金</t>
    <phoneticPr fontId="3" type="noConversion"/>
  </si>
  <si>
    <t>泊头市捷润五金制品有限公司</t>
    <phoneticPr fontId="3" type="noConversion"/>
  </si>
  <si>
    <t>以上价格不含模具费，模摊费用模具费未税0.035元</t>
    <phoneticPr fontId="3" type="noConversion"/>
  </si>
  <si>
    <t>SLT0010629</t>
    <phoneticPr fontId="3" type="noConversion"/>
  </si>
  <si>
    <t>扶手安装支架</t>
    <phoneticPr fontId="3" type="noConversion"/>
  </si>
  <si>
    <t>说明：
1.前期通过招标比价形式，锁定由泊头捷润开发H6线束固定钣金和轻卡减震扶手安装支架。
2.厂家前期报价为线束固定钣金未税1.46元（不含模摊），现材料降价再次商谈后未税1.2元（不含模摊费）。
3.轻卡减震扶手安装支架总成设变，原规划由泊头捷润供应总成，但厂家表示因账期不稳定、且厂家需要现金从机加工件厂拿货，故表示仅供应安装支架，商谈后未税价为1.6元。
4.以上是协商后价格，厂家以账期不稳、工序费及利润我司核算底等原因，确定此为最低价，不再让步。</t>
    <phoneticPr fontId="4" type="noConversion"/>
  </si>
  <si>
    <t>以上价格不含模具费，模摊费用模具费未税0.071元</t>
    <phoneticPr fontId="3" type="noConversion"/>
  </si>
  <si>
    <t>SHT0010286</t>
  </si>
  <si>
    <t>H6司机滑轨解锁手柄</t>
  </si>
  <si>
    <t>SHT0012082</t>
  </si>
  <si>
    <t>前长杆总成</t>
  </si>
  <si>
    <t>SHT0012058</t>
  </si>
  <si>
    <t>后长杆总成</t>
  </si>
  <si>
    <t>SHT0012060</t>
  </si>
  <si>
    <t>短杆总成</t>
  </si>
  <si>
    <t>SLT0002149</t>
  </si>
  <si>
    <t>中间座靠背骨架</t>
  </si>
  <si>
    <t>SHT0012294</t>
  </si>
  <si>
    <t>T5-1.0靠背骨架焊接总成</t>
  </si>
  <si>
    <t>SHT0012081</t>
  </si>
  <si>
    <t>前升降连杆总成</t>
  </si>
  <si>
    <t>SHT0012057</t>
  </si>
  <si>
    <t>后升降连杆总成</t>
  </si>
  <si>
    <t>说明：
1.H6解锁手柄，新强力提出标准提升，产品按未税5.71元报价，经过咨询江苏力乐、文安德实、鑫荣飞，多次联系江苏力乐和文安德实截至目前报价未发、鑫荣飞未税价6.65元。
2.其余产品，新强力维持原价或有一定降价，但表示均不能达成目标</t>
    <phoneticPr fontId="4" type="noConversion"/>
  </si>
  <si>
    <t>说明：
1.前期H6项目开发时，滑轨解锁手柄由新强力开发。
2.目前临近量产，需要与新强力定价，根据成本部核算，手柄未税价为3.49元，新强力报价5.71元，经过再次招标对比，现鑫荣飞报价为6.67元，文安德实口头报价未税5元(不含表面处理，德实表示我司图纸的盐雾要求无法解读，根据戴姆勒标准，初判无法达到，需要我司自行电泳)，模具费未税1.1万元（预付50%，剩余50%分摊）。
3.根据现有对比，仍是新强力价格较优，并且我司前期使用新强力样品通过的验证，故此推荐。
4.由于材料特殊，购进钢管需要至少6吨起订，因此不能按照临时价格，需要订立长期价格，经过商谈，新强力最低价为未税5.71元，不予让步</t>
    <phoneticPr fontId="4" type="noConversion"/>
  </si>
  <si>
    <t>SHT0011003</t>
    <phoneticPr fontId="3" type="noConversion"/>
  </si>
  <si>
    <t>H4升级滑轨右上连接板焊接总成</t>
    <phoneticPr fontId="3" type="noConversion"/>
  </si>
  <si>
    <t>SHT0010999</t>
    <phoneticPr fontId="3" type="noConversion"/>
  </si>
  <si>
    <t>H4升级滑轨左上连接板焊接总成</t>
    <phoneticPr fontId="3" type="noConversion"/>
  </si>
  <si>
    <t>SHT0001874</t>
    <phoneticPr fontId="3" type="noConversion"/>
  </si>
  <si>
    <t>绞架大孔侧板</t>
    <phoneticPr fontId="3" type="noConversion"/>
  </si>
  <si>
    <t>SHT0001760</t>
    <phoneticPr fontId="3" type="noConversion"/>
  </si>
  <si>
    <t>绞架小孔侧板</t>
    <phoneticPr fontId="3" type="noConversion"/>
  </si>
  <si>
    <t>SHT0001864</t>
    <phoneticPr fontId="3" type="noConversion"/>
  </si>
  <si>
    <t>气囊下支架</t>
    <phoneticPr fontId="3" type="noConversion"/>
  </si>
  <si>
    <t>SCS0006413</t>
    <phoneticPr fontId="3" type="noConversion"/>
  </si>
  <si>
    <t>前排靠背复位卷簧限位支架</t>
    <phoneticPr fontId="3" type="noConversion"/>
  </si>
  <si>
    <t>SCS0005786</t>
    <phoneticPr fontId="3" type="noConversion"/>
  </si>
  <si>
    <t>前排座椅靠背右侧连接板</t>
    <phoneticPr fontId="3" type="noConversion"/>
  </si>
  <si>
    <t>SCS0005784</t>
    <phoneticPr fontId="3" type="noConversion"/>
  </si>
  <si>
    <t>前排座椅靠背左侧连接板</t>
    <phoneticPr fontId="3" type="noConversion"/>
  </si>
  <si>
    <t>SCS0005773</t>
    <phoneticPr fontId="3" type="noConversion"/>
  </si>
  <si>
    <t>调角器电机固定支架</t>
    <phoneticPr fontId="3" type="noConversion"/>
  </si>
  <si>
    <t>SHT0001853</t>
    <phoneticPr fontId="3" type="noConversion"/>
  </si>
  <si>
    <t>旋转轴支架/仰角轴支架</t>
  </si>
  <si>
    <t>旋转轴支架/仰角轴支架总成</t>
    <phoneticPr fontId="3" type="noConversion"/>
  </si>
  <si>
    <t>SHT0010521</t>
    <phoneticPr fontId="3" type="noConversion"/>
  </si>
  <si>
    <t>H4-2.0气囊上支架</t>
    <phoneticPr fontId="3" type="noConversion"/>
  </si>
  <si>
    <t>SCS0004386</t>
    <phoneticPr fontId="3" type="noConversion"/>
  </si>
  <si>
    <t>B40L四分左侧仰卧器下连接板总成</t>
  </si>
  <si>
    <t>SCS0004385</t>
    <phoneticPr fontId="3" type="noConversion"/>
  </si>
  <si>
    <t>B40L四分右侧仰卧器下连接板总成</t>
    <phoneticPr fontId="3" type="noConversion"/>
  </si>
  <si>
    <t>SCS0004388</t>
    <phoneticPr fontId="3" type="noConversion"/>
  </si>
  <si>
    <t>B40L六分左侧仰卧器下连接板总成（中期改款）</t>
    <phoneticPr fontId="3" type="noConversion"/>
  </si>
  <si>
    <t>SCS0004387</t>
    <phoneticPr fontId="3" type="noConversion"/>
  </si>
  <si>
    <t>B40L六分右侧仰卧器下连接板总成</t>
    <phoneticPr fontId="3" type="noConversion"/>
  </si>
  <si>
    <t>SCS0004389</t>
    <phoneticPr fontId="3" type="noConversion"/>
  </si>
  <si>
    <t>B40L地脚上连接板</t>
    <phoneticPr fontId="3" type="noConversion"/>
  </si>
  <si>
    <t>SCS0004400</t>
    <phoneticPr fontId="3" type="noConversion"/>
  </si>
  <si>
    <t>调角器限位支架</t>
    <phoneticPr fontId="3" type="noConversion"/>
  </si>
  <si>
    <t>SHT0001245</t>
    <phoneticPr fontId="3" type="noConversion"/>
  </si>
  <si>
    <t>副总座左（欧曼）</t>
    <phoneticPr fontId="3" type="noConversion"/>
  </si>
  <si>
    <t>SHT0001184</t>
    <phoneticPr fontId="3" type="noConversion"/>
  </si>
  <si>
    <t>副总座右（欧曼）</t>
    <phoneticPr fontId="3" type="noConversion"/>
  </si>
  <si>
    <t>SHT0001173</t>
    <phoneticPr fontId="3" type="noConversion"/>
  </si>
  <si>
    <t>外绞架支撑板</t>
    <phoneticPr fontId="3" type="noConversion"/>
  </si>
  <si>
    <t>SHT0001172</t>
    <phoneticPr fontId="3" type="noConversion"/>
  </si>
  <si>
    <t>后挂簧板</t>
    <phoneticPr fontId="3" type="noConversion"/>
  </si>
  <si>
    <t>SHT0001170</t>
    <phoneticPr fontId="3" type="noConversion"/>
  </si>
  <si>
    <t>内绞架垫片</t>
    <phoneticPr fontId="3" type="noConversion"/>
  </si>
  <si>
    <t>SHT0001169</t>
    <phoneticPr fontId="3" type="noConversion"/>
  </si>
  <si>
    <t>外绞架垫片</t>
    <phoneticPr fontId="3" type="noConversion"/>
  </si>
  <si>
    <t>SHT0001159</t>
    <phoneticPr fontId="3" type="noConversion"/>
  </si>
  <si>
    <t>内绞架左支撑板</t>
    <phoneticPr fontId="3" type="noConversion"/>
  </si>
  <si>
    <t>SHT0001158</t>
    <phoneticPr fontId="3" type="noConversion"/>
  </si>
  <si>
    <t>内绞架右支撑板</t>
    <phoneticPr fontId="3" type="noConversion"/>
  </si>
  <si>
    <t>SHT0001157</t>
    <phoneticPr fontId="3" type="noConversion"/>
  </si>
  <si>
    <t>滑轨固定座</t>
    <phoneticPr fontId="3" type="noConversion"/>
  </si>
  <si>
    <t>SCS0004794</t>
    <phoneticPr fontId="3" type="noConversion"/>
  </si>
  <si>
    <t>涡簧固定座</t>
    <phoneticPr fontId="3" type="noConversion"/>
  </si>
  <si>
    <t>SCS0004396</t>
    <phoneticPr fontId="3" type="noConversion"/>
  </si>
  <si>
    <t>左座椅右侧地锁安装支架-1总成（中期改款）</t>
    <phoneticPr fontId="3" type="noConversion"/>
  </si>
  <si>
    <t>SCS0004395</t>
    <phoneticPr fontId="3" type="noConversion"/>
  </si>
  <si>
    <t>左座椅右侧地锁安装支架-2总成（中期改款）</t>
    <phoneticPr fontId="3" type="noConversion"/>
  </si>
  <si>
    <t>SCS0004393</t>
    <phoneticPr fontId="3" type="noConversion"/>
  </si>
  <si>
    <t>地脚固定板组合左右共用总成（中期改款）</t>
    <phoneticPr fontId="3" type="noConversion"/>
  </si>
  <si>
    <t>SCS0004392</t>
  </si>
  <si>
    <t>左座椅右侧地脚固定板组合总成（中期改款）</t>
    <phoneticPr fontId="3" type="noConversion"/>
  </si>
  <si>
    <t>SCS0004391</t>
    <phoneticPr fontId="3" type="noConversion"/>
  </si>
  <si>
    <t>右座椅左侧地脚固定板组合总成（中期改款）</t>
    <phoneticPr fontId="3" type="noConversion"/>
  </si>
  <si>
    <t>K3号</t>
    <phoneticPr fontId="3" type="noConversion"/>
  </si>
  <si>
    <t>黄骅市天丰汽车配件有限公司</t>
  </si>
  <si>
    <t>说明：
1.黄骅天丰要求定2022年的产品价格，我司按照12%系数，天丰要至少18%系数。双方协商不成，天丰已断货。2022年9月2日与天丰会议沟通，达成如下意见：1.2022年9月1日起河北光华荣昌公开发包，维持一个月至9月31日截至。①如其他投标方价格高于黄骅天丰，则按照天丰现报价执行，天丰继续供货；②如低于天丰价格，则天丰备库存，给荣昌1个月时间进行过渡（至10月31日），荣昌进行转移模具，过渡期间天丰应保证正常供货及模具转移。③如投标方的价格有高有低，则低于天丰价格的进行模具转移，其余继续由天丰生产供货。此过程中，天丰应无条件配合光华荣昌开展此项工作。2022年1月至招标截至前，按照黄骅天丰的现报价（1-6月份、7月至招标截至日，按照系数18%）签订价格协议，执行此价。天丰报价见附件。模具转移前，关于给天丰结算前期货款，光华荣昌制定付款计划。</t>
    <phoneticPr fontId="4" type="noConversion"/>
  </si>
  <si>
    <t>厂家报价-不含模摊(1月-6月)</t>
    <phoneticPr fontId="4" type="noConversion"/>
  </si>
  <si>
    <t>目标价格-不含模摊</t>
    <phoneticPr fontId="4" type="noConversion"/>
  </si>
  <si>
    <t>目标价格-含模摊</t>
    <phoneticPr fontId="4" type="noConversion"/>
  </si>
  <si>
    <t>报批价格-不含模摊</t>
    <phoneticPr fontId="4" type="noConversion"/>
  </si>
  <si>
    <t>报批价格-含模摊</t>
    <phoneticPr fontId="4" type="noConversion"/>
  </si>
  <si>
    <t>审批价格-不含模摊</t>
    <phoneticPr fontId="4" type="noConversion"/>
  </si>
  <si>
    <t>审批价格-含模摊</t>
    <phoneticPr fontId="4" type="noConversion"/>
  </si>
  <si>
    <t>厂家报价-含模摊(1月-6月)</t>
    <phoneticPr fontId="4" type="noConversion"/>
  </si>
  <si>
    <t>2022年1月1日至6月30日价格</t>
    <phoneticPr fontId="3" type="noConversion"/>
  </si>
  <si>
    <t>厂家报价-不含模摊(7月-10月)</t>
    <phoneticPr fontId="4" type="noConversion"/>
  </si>
  <si>
    <t>厂家报价-含模摊(7月-10月)</t>
    <phoneticPr fontId="4" type="noConversion"/>
  </si>
  <si>
    <t>2022年7月1日至10月31日价格</t>
    <phoneticPr fontId="3" type="noConversion"/>
  </si>
  <si>
    <t>02.03.11.101</t>
  </si>
  <si>
    <t>02.03.11.100</t>
  </si>
  <si>
    <t>02.03.37.030A</t>
  </si>
  <si>
    <t>02.03.37.031A</t>
  </si>
  <si>
    <t>02.03.37.029A</t>
  </si>
  <si>
    <t>02.03.50.051</t>
  </si>
  <si>
    <t>02.03.50.053</t>
  </si>
  <si>
    <t>02.03.50.052</t>
  </si>
  <si>
    <t>02.03.50.050</t>
  </si>
  <si>
    <t>02.03.37.028</t>
  </si>
  <si>
    <t>02.03.11.106</t>
  </si>
  <si>
    <t>02.03.30.189</t>
  </si>
  <si>
    <t>02.03.30.188</t>
  </si>
  <si>
    <t>02.03.30.187</t>
  </si>
  <si>
    <t>02.03.30.190</t>
  </si>
  <si>
    <t>02.03.30.160</t>
  </si>
  <si>
    <t>02.03.30.149</t>
  </si>
  <si>
    <t>02.03.03.054</t>
  </si>
  <si>
    <t>02.03.03.054A</t>
  </si>
  <si>
    <t>02.03.03.085</t>
  </si>
  <si>
    <t>02.03.03.086</t>
  </si>
  <si>
    <t>02.03.03.087</t>
  </si>
  <si>
    <t>02.03.03.088</t>
  </si>
  <si>
    <t>02.03.03.099</t>
  </si>
  <si>
    <t>02.03.03.100</t>
  </si>
  <si>
    <t>02.03.03.109</t>
  </si>
  <si>
    <t>02.03.09.024</t>
  </si>
  <si>
    <t>02.03.30.153A</t>
  </si>
  <si>
    <t>02.03.30.154A</t>
  </si>
  <si>
    <t>02.03.30.156A</t>
  </si>
  <si>
    <t>02.03.30.157A</t>
  </si>
  <si>
    <t>02.03.30.158A</t>
  </si>
  <si>
    <t>02.03.37.030B</t>
  </si>
  <si>
    <t>02.03.37.029B</t>
  </si>
  <si>
    <t>02.03.37.029B</t>
    <phoneticPr fontId="3" type="noConversion"/>
  </si>
  <si>
    <t>02.03.37.028A</t>
  </si>
  <si>
    <t>02.03.37.028A</t>
    <phoneticPr fontId="3" type="noConversion"/>
  </si>
  <si>
    <t>02.03.37.031A</t>
    <phoneticPr fontId="3" type="noConversion"/>
  </si>
  <si>
    <t>02.03.37.030A</t>
    <phoneticPr fontId="3" type="noConversion"/>
  </si>
  <si>
    <t>1.2022年7月1日至10月31日价格
2.此状态为增加了1道人工打磨，此状态在2021年发生，目前2022年此状态取消.
3.在2022年QAD系统中，体现02.03.37.030A状态</t>
    <phoneticPr fontId="3" type="noConversion"/>
  </si>
  <si>
    <t>1.2022年1月1日至6月30日价格
2.此状态在2022年1月31日前还有供货，至2022年1月31日后取消此状态。改为总成供货</t>
    <phoneticPr fontId="3" type="noConversion"/>
  </si>
  <si>
    <t>1.2022年7月1日至10月31日价格
2.此状态在2022年1月20日前还有供货，至2022年1月20日后取消此状态
3.在2022年QAD系统中，体现02.03.37.030B状态</t>
    <phoneticPr fontId="3" type="noConversion"/>
  </si>
  <si>
    <t>1.2022年7月1日至10月31日价格
2.此状态在2022年1月31日前还有供货，至2022年1月31日后取消此状态。改为总成供货</t>
    <phoneticPr fontId="3" type="noConversion"/>
  </si>
  <si>
    <t>1.2022年1月1日至6月30日价格
2.此状态是增加了1道人工打磨，此状态在2021年发生，目前2022年此状态取消。但后续是不是会在增加不能判定
3.在2022年QAD系统中，体现02.03.37.030A状态</t>
    <phoneticPr fontId="3" type="noConversion"/>
  </si>
  <si>
    <t>SHT0011363</t>
    <phoneticPr fontId="3" type="noConversion"/>
  </si>
  <si>
    <t>焊接轴套</t>
    <phoneticPr fontId="3" type="noConversion"/>
  </si>
  <si>
    <t>瑞安市精艺标准件有限公司</t>
    <phoneticPr fontId="3" type="noConversion"/>
  </si>
  <si>
    <t>说明：
1.前期H6项目开发时，焊接轴套由瑞安精艺开发。前期签订的是单批采购合同，现申请签订价格协议
2.前期因为H6入库结算问题，瑞安精艺发生停货情况，供货不稳定，为消除风险，我司紧急开发B点，但价格均不占优势。
3.现申请瑞安精艺仍以A点身份供货（70%），其他厂家作为B点辅助供货（30%）</t>
    <phoneticPr fontId="4" type="noConversion"/>
  </si>
  <si>
    <t>海兴中盛弹簧有限公司</t>
    <phoneticPr fontId="3" type="noConversion"/>
  </si>
  <si>
    <t>安全带上支撑钢丝</t>
  </si>
  <si>
    <t>SHT0010060</t>
    <phoneticPr fontId="3" type="noConversion"/>
  </si>
  <si>
    <t>SHT0012748</t>
    <phoneticPr fontId="3" type="noConversion"/>
  </si>
  <si>
    <t>靠背肩部钢丝</t>
    <phoneticPr fontId="3" type="noConversion"/>
  </si>
  <si>
    <t>BPC0010208</t>
    <phoneticPr fontId="3" type="noConversion"/>
  </si>
  <si>
    <t>连接件</t>
    <phoneticPr fontId="3" type="noConversion"/>
  </si>
  <si>
    <t>BPC0010037</t>
    <phoneticPr fontId="3" type="noConversion"/>
  </si>
  <si>
    <t>复位弹簧</t>
    <phoneticPr fontId="3" type="noConversion"/>
  </si>
  <si>
    <t>靠背支撑钢丝</t>
    <phoneticPr fontId="3" type="noConversion"/>
  </si>
  <si>
    <t>SHT0015007</t>
    <phoneticPr fontId="3" type="noConversion"/>
  </si>
  <si>
    <t>H6座椅项目,送至河北工厂</t>
    <phoneticPr fontId="3" type="noConversion"/>
  </si>
  <si>
    <t>L6000座椅项目,送至河北工厂</t>
    <phoneticPr fontId="3" type="noConversion"/>
  </si>
  <si>
    <t>H4-2.2座椅项目，送至河北工厂</t>
    <phoneticPr fontId="3" type="noConversion"/>
  </si>
  <si>
    <t>腰托阀项目,送至安路普</t>
    <phoneticPr fontId="3" type="noConversion"/>
  </si>
  <si>
    <t>说明：
1.</t>
    <phoneticPr fontId="4" type="noConversion"/>
  </si>
  <si>
    <t>BPC0010038</t>
    <phoneticPr fontId="3" type="noConversion"/>
  </si>
  <si>
    <t>溢流弹簧</t>
    <phoneticPr fontId="3" type="noConversion"/>
  </si>
  <si>
    <t>SHT0010465</t>
    <phoneticPr fontId="3" type="noConversion"/>
  </si>
  <si>
    <t>气管防护弹簧</t>
    <phoneticPr fontId="3" type="noConversion"/>
  </si>
  <si>
    <t>SHT0014490</t>
  </si>
  <si>
    <t>驾驶员下安全带导向钢丝</t>
  </si>
  <si>
    <t>SHT0014491</t>
  </si>
  <si>
    <t>副驾驶员下安全带导向钢丝</t>
  </si>
  <si>
    <t>重卡骨架VAVE专项</t>
    <phoneticPr fontId="3" type="noConversion"/>
  </si>
  <si>
    <t>说明：
此新增件于2022年4月提出，当时双方就价格未达成一致，海兴中盛仍坚持按照包工包料未税9元/kg，现已同意按照7.965元/kg计算（仅限Q235材质）</t>
    <phoneticPr fontId="4" type="noConversion"/>
  </si>
  <si>
    <t>BSP0010016</t>
    <phoneticPr fontId="3" type="noConversion"/>
  </si>
  <si>
    <t>扶手手轮弹簧</t>
  </si>
  <si>
    <t>SHT0013729</t>
    <phoneticPr fontId="3" type="noConversion"/>
  </si>
  <si>
    <t>1.2022年1月1日至6月30日价格
2.此状态在2022年1月20日前还有供货，至2022年1月20日后取消此状态
3.在2022年QAD系统中，体现02.03.37.029B状态</t>
    <phoneticPr fontId="3" type="noConversion"/>
  </si>
  <si>
    <t>02.03.09.024</t>
    <phoneticPr fontId="3" type="noConversion"/>
  </si>
  <si>
    <t>SHT0011031</t>
    <phoneticPr fontId="3" type="noConversion"/>
  </si>
  <si>
    <t>H6副司机座椅底支架上板</t>
    <phoneticPr fontId="3" type="noConversion"/>
  </si>
  <si>
    <t>河北利达金属制品有限公司</t>
    <phoneticPr fontId="3" type="noConversion"/>
  </si>
  <si>
    <t>说明：
1.前期H6项目有4个产品无价格（含1种新增件），H4-2.2、L6000及安路普腰托阀有5种新增件需要定价，共计9种产品需要定价
2.经过与海兴中盛沟通，其中3种产品高于目标价，厂家反馈已是最低价，并有详细报价，见附件。
3.针对与价格差异，我司再次寻源，咨询到天津沛衡弹簧厂，为丰田、长城等企业供货，得到报价均高于我司目标及海兴最低价，详见附件。</t>
    <phoneticPr fontId="4" type="noConversion"/>
  </si>
  <si>
    <t>坐垫翻折限位钣金回位簧</t>
    <phoneticPr fontId="3" type="noConversion"/>
  </si>
  <si>
    <t>航天宏达</t>
  </si>
  <si>
    <t>航天宏达</t>
    <phoneticPr fontId="3" type="noConversion"/>
  </si>
  <si>
    <t>南皮宇诺</t>
  </si>
  <si>
    <t>南皮宇诺</t>
    <phoneticPr fontId="3" type="noConversion"/>
  </si>
  <si>
    <t>自制</t>
    <phoneticPr fontId="3" type="noConversion"/>
  </si>
  <si>
    <t>黄骅成卓已经买走模具，为河北光华荣昌供应调角器连接板总成</t>
    <phoneticPr fontId="3" type="noConversion"/>
  </si>
  <si>
    <t>厂家报价-不含模摊(11月-12月)</t>
    <phoneticPr fontId="4" type="noConversion"/>
  </si>
  <si>
    <t>厂家报价-含模摊(11月-12月)</t>
    <phoneticPr fontId="4" type="noConversion"/>
  </si>
  <si>
    <t>设变，此状态取消</t>
  </si>
  <si>
    <t>设变，此状态取消</t>
    <phoneticPr fontId="3" type="noConversion"/>
  </si>
  <si>
    <t>取消</t>
    <phoneticPr fontId="3" type="noConversion"/>
  </si>
  <si>
    <t>2022年11月1日至12月31日价格</t>
  </si>
  <si>
    <t>2022年11月1日至12月31日价格</t>
    <phoneticPr fontId="3" type="noConversion"/>
  </si>
  <si>
    <t>自制转沧州宇诺，因与B40L仰卧器总成一同使用</t>
    <phoneticPr fontId="3" type="noConversion"/>
  </si>
  <si>
    <t>说明：
1.根据《关于天丰合作情况说明》的审批结果，黄骅天丰共计35种产品，其中3种产品设变，旧状态取消、1种产品的模具已转移至黄骅成卓（发生在2021年）、6种产品前期已收回自制。
2.剩余25种进行招标，结果为：天丰有6种产品价格低于投标单位的，转为河北光华荣昌自制；剩余19种产品，天丰价格高于中标单位的，分别由航天宏达承接9种、南皮宇诺承接10种（其中SCS0004400原规划自制，但此件不仅单独使用，还在B40L仰卧器连接板总成中使用，此件1套模具，故调整到南皮宇诺；SCS0004388 B40L六分左侧仰卧器下连接板总成（中期改款），根据价格对比由航天宏达制作，航天宏达报价4.1，南皮宇诺报价4.11元，但由于仰卧器连接板的模具共用，其他仰卧器连接板总成定标于南皮宇诺，故本件也调整至南皮宇诺，价格按照4.1执行）。
3.现与航天宏达和南皮宇诺签订价格协议。</t>
    <phoneticPr fontId="4" type="noConversion"/>
  </si>
  <si>
    <t>SHT0014500</t>
    <phoneticPr fontId="3" type="noConversion"/>
  </si>
  <si>
    <t>POM滚轮</t>
    <phoneticPr fontId="3" type="noConversion"/>
  </si>
  <si>
    <t>料棒规格</t>
    <phoneticPr fontId="3" type="noConversion"/>
  </si>
  <si>
    <t>料棒材质</t>
    <phoneticPr fontId="3" type="noConversion"/>
  </si>
  <si>
    <t>POM</t>
    <phoneticPr fontId="3" type="noConversion"/>
  </si>
  <si>
    <t>1米/根</t>
    <phoneticPr fontId="3" type="noConversion"/>
  </si>
  <si>
    <t>出件数量</t>
    <phoneticPr fontId="3" type="noConversion"/>
  </si>
  <si>
    <t>材料费</t>
    <phoneticPr fontId="3" type="noConversion"/>
  </si>
  <si>
    <t>棒料未税单价</t>
    <phoneticPr fontId="3" type="noConversion"/>
  </si>
  <si>
    <t>30-40</t>
    <phoneticPr fontId="3" type="noConversion"/>
  </si>
  <si>
    <t>加工费</t>
    <phoneticPr fontId="3" type="noConversion"/>
  </si>
  <si>
    <t>断料</t>
    <phoneticPr fontId="3" type="noConversion"/>
  </si>
  <si>
    <t>车床削圆</t>
    <phoneticPr fontId="3" type="noConversion"/>
  </si>
  <si>
    <t>倒角</t>
    <phoneticPr fontId="3" type="noConversion"/>
  </si>
  <si>
    <t>钻孔</t>
    <phoneticPr fontId="3" type="noConversion"/>
  </si>
  <si>
    <t>系数</t>
    <phoneticPr fontId="3" type="noConversion"/>
  </si>
  <si>
    <t>合计</t>
    <phoneticPr fontId="3" type="noConversion"/>
  </si>
  <si>
    <t>备注</t>
    <phoneticPr fontId="3" type="noConversion"/>
  </si>
  <si>
    <t>北京材料厂不开票</t>
    <phoneticPr fontId="3" type="noConversion"/>
  </si>
  <si>
    <t>32-35</t>
    <phoneticPr fontId="3" type="noConversion"/>
  </si>
  <si>
    <t>说明：
1.接到技术部需求，为降低成本，现对原金属滚轮进行优化，预改成POM滚轮。
2.现不能锁定POM滚轮是否可以达到预期效果，故临时采用机加方式，单次调取560件用于小批市场验证。调取方式为由机加工厂分别从我司指定的材料厂（北京大兴华塑料制品有限公司）调取棒料，制作460件滚轮，另从市场上购入相同材质棒料制作100件滚轮。
3.现我部联系机加工件厂霸州政锦，提报价格为未税1.8元/件，560件滚轮共计未税1008元。沧州旭兴未税2.8元/件，560件滚轮共计未税1568元。
4.现申请由霸州政锦制作，如后期验证POM滚轮可行，再与技术部进一步讨论是否可以通过注塑方式制作。</t>
    <phoneticPr fontId="4" type="noConversion"/>
  </si>
  <si>
    <t>BFA0010063</t>
    <phoneticPr fontId="3" type="noConversion"/>
  </si>
  <si>
    <t>内六花台阶螺栓</t>
    <phoneticPr fontId="3" type="noConversion"/>
  </si>
  <si>
    <t>江苏凌派通信科技有限公司</t>
    <phoneticPr fontId="3" type="noConversion"/>
  </si>
  <si>
    <t>临时机加工100件</t>
    <phoneticPr fontId="3" type="noConversion"/>
  </si>
  <si>
    <t>SHT0010208</t>
    <phoneticPr fontId="3" type="noConversion"/>
  </si>
  <si>
    <t>减震器上框支架T型焊接螺母</t>
    <phoneticPr fontId="3" type="noConversion"/>
  </si>
  <si>
    <t>临时机加工2000件</t>
    <phoneticPr fontId="3" type="noConversion"/>
  </si>
  <si>
    <t>说明：
1.由于前期对账、结算等问题，天龙得合作出现异常，厂家表示不再合作，经过10月12日，苏总与我到天龙得洽谈，暂时稳定合作。
2.但与天龙得的合作关系随时发生破裂，并且天龙得反馈需要我司给定3个月的生产周期，此期间无库存的产品我司无法获取。
3.我司目前紧急开发B点中，目前江苏凌派通信科技有限公司产品价格较为合适（见对比表），目前与我司SQE准备本周三前往审核。
3.现我司成都王牌项目急需BFA0010063内六花台阶螺栓100件、H6项目急需SHT0010208减震器上框支架T型焊接螺母2000件，天龙得无库存，生产周期至少40天。故紧急申请从B点江苏凌派以机加工方式按时调货，BFA0010063机加未税价10元/件（后续冷镦件未税价为1.25元/件（不含模摊）），SHT0010208机加未税1.8元/件（后续冷镦件未税价为0.3863元/件（不含模摊））。
4.编号Of202210240007的工作联系函需求种类及数量有误，本次重新提报</t>
    <phoneticPr fontId="4" type="noConversion"/>
  </si>
  <si>
    <t>SHT0010218</t>
  </si>
  <si>
    <t>减震器连接异型螺母</t>
  </si>
  <si>
    <t>SHT0010319</t>
  </si>
  <si>
    <t>H6减震器上框连接螺栓</t>
  </si>
  <si>
    <t>SHT0010314</t>
  </si>
  <si>
    <t>阻尼器下连接螺栓</t>
  </si>
  <si>
    <t>SHT0010313</t>
  </si>
  <si>
    <t>阻尼器上连接螺栓</t>
  </si>
  <si>
    <t>SHT0010219</t>
  </si>
  <si>
    <t>仰角连接异型螺母</t>
  </si>
  <si>
    <t>SHT0010843</t>
  </si>
  <si>
    <t>座框仰角固定螺栓</t>
  </si>
  <si>
    <t>SHT0010315</t>
  </si>
  <si>
    <t>座框减震器连接轴</t>
  </si>
  <si>
    <t>SHT0011642</t>
  </si>
  <si>
    <t>高调器衬套</t>
  </si>
  <si>
    <t>SHT0010208</t>
  </si>
  <si>
    <t>减震器上框支架T型焊接螺母</t>
  </si>
  <si>
    <t>SHT0010802</t>
  </si>
  <si>
    <t>延伸锁止钣金固定螺栓</t>
  </si>
  <si>
    <t>SHT0012040</t>
  </si>
  <si>
    <t>升降器连接异型螺母</t>
  </si>
  <si>
    <t>SHT0012041</t>
  </si>
  <si>
    <t>升降器连接螺栓</t>
  </si>
  <si>
    <t>BFA0000291</t>
  </si>
  <si>
    <t>H4A升级副司机台阶螺栓</t>
  </si>
  <si>
    <t>BFA0010063</t>
  </si>
  <si>
    <t>内六花台阶螺栓</t>
  </si>
  <si>
    <t>奔驰H6项目</t>
  </si>
  <si>
    <t>1.0平台升级</t>
  </si>
  <si>
    <t>H4A</t>
  </si>
  <si>
    <t>T5项目</t>
  </si>
  <si>
    <t>未税模具费</t>
    <phoneticPr fontId="3" type="noConversion"/>
  </si>
  <si>
    <t>厂家报价-不含模摊</t>
    <phoneticPr fontId="4" type="noConversion"/>
  </si>
  <si>
    <t>天龙得未税单价-不含模摊</t>
    <phoneticPr fontId="3" type="noConversion"/>
  </si>
  <si>
    <t>凌派对比天龙得</t>
    <phoneticPr fontId="3" type="noConversion"/>
  </si>
  <si>
    <t>说明：
1.上述产品，原由天龙得为我司供应，但因前期对账、货款等问题，天龙得停货，并表示退出。2022年10月12日，经苏总到天龙得现场沟通，承诺10月底将账务对清，并支付货款，双方关系才有所缓解。
2.但截至目前，接到河北生产管理部反馈，天龙得的前期货款仍未解决，极大可能月底无法支付货款，进而将造成天龙得关系破裂，不再合作。
3.我司目前开发B点为江苏凌派通信科技有限公司，整体价格较天龙得低(其中两个件高出天龙得价格，协商已是最低价)，且接受3个月账期（电汇无扣点或承兑），与天龙得的账期相同。冷镦模具费用同意按照15万件/种分摊。
4.我司前期垫付给天龙得模具费，如天龙得能继续供货，则到2023年返还模具费。如不能继续合作，我司有B点供货，有缓冲期和天龙得周旋或将模具委托C点。
5.原则上冷镦件厂的排产周期长，至少一个月，并且我司用量不足以制约供应商，因此有必要形成2家供货，AB点或BC点供货，这样才能减少供货风险。</t>
    <phoneticPr fontId="4" type="noConversion"/>
  </si>
  <si>
    <t>SHT0010829</t>
    <phoneticPr fontId="3" type="noConversion"/>
  </si>
  <si>
    <t>仰角小齿板连接螺母</t>
    <phoneticPr fontId="3" type="noConversion"/>
  </si>
  <si>
    <t>黄骅市兴岳五金制品有限公司</t>
    <phoneticPr fontId="3" type="noConversion"/>
  </si>
  <si>
    <t>1.临时加工费
2.只更改本批3500件旧库存</t>
    <phoneticPr fontId="3" type="noConversion"/>
  </si>
  <si>
    <t>说明：
1.前期北京技术部提出H6-仰角小齿板固定螺母设变，因天龙得合作异常，故天龙得不予设变。随后我司联系到上海纳特开发，但开发出的产品有些问题需要改进。
2.现我司还有3500件旧状态库存，并且上海纳特的产品供应不上，所以需要对旧状态进行临时机加。
3.经过咨询，沧州旭兴报价为0.7元/件加工费，不含税，但暂无时间修改，具体时间待定。黄骅兴岳报价0.5元/件加工费，后商谈至0.3元/件。预计加工周期为11月5日前交付。霸州政锦由于货款问题，暂停报价。
4.由于我司急需补充新状态产品，故申请由黄骅兴岳就本批3500件产品进行临时加工，货到票到30天内付款，走北京研发费用。</t>
    <phoneticPr fontId="4" type="noConversion"/>
  </si>
  <si>
    <t>BFA0000030</t>
  </si>
  <si>
    <t>M8螺栓</t>
  </si>
  <si>
    <t>BFA0000038</t>
  </si>
  <si>
    <t>销轴（跨坐用）</t>
  </si>
  <si>
    <t>SLT0000233</t>
  </si>
  <si>
    <t>K1二排折叠座骨架跨座</t>
  </si>
  <si>
    <t>SLT0000234</t>
  </si>
  <si>
    <t>6486三排折叠腿U型</t>
  </si>
  <si>
    <t>SLT0000235</t>
  </si>
  <si>
    <t>6486小拉杆</t>
  </si>
  <si>
    <t>保定市京苑汽车装饰配件厂</t>
    <phoneticPr fontId="3" type="noConversion"/>
  </si>
  <si>
    <t>1.20年潍坊价格与21年河北价格相同
2.本次价格与上述价格一致，无变化</t>
    <phoneticPr fontId="3" type="noConversion"/>
  </si>
  <si>
    <t>说明：
1.现我司K1产品转移回潍坊工厂生产，从10月1日开始，算入潍坊工厂结算。
2.经过与保定京苑协商，可以维持潍坊、河北前期的价格维持不变。但是需要河北工厂将前期货款结算完毕。
3.现申请签订潍坊工厂与保定京苑的价格协议</t>
    <phoneticPr fontId="4" type="noConversion"/>
  </si>
  <si>
    <t>BSP0000109</t>
  </si>
  <si>
    <t>K1正副司机拉簧</t>
  </si>
  <si>
    <t>BSP0000110</t>
  </si>
  <si>
    <t>K1正副司机盘簧</t>
  </si>
  <si>
    <t>BAS0000081</t>
  </si>
  <si>
    <t>中心轴套</t>
  </si>
  <si>
    <t>SLT0002795</t>
  </si>
  <si>
    <t>正副司机座左圆盘（主动）</t>
  </si>
  <si>
    <t>SLT0002796</t>
  </si>
  <si>
    <t>正副司机座右圆盘（主动）</t>
  </si>
  <si>
    <t>SLT0002797</t>
  </si>
  <si>
    <t>正副司机座左圆盘（被动）</t>
  </si>
  <si>
    <t>SLT0002798</t>
  </si>
  <si>
    <t>正副司机座右圆盘（被动）</t>
  </si>
  <si>
    <t>SLT0002800</t>
  </si>
  <si>
    <t>后排单/双人座左圆盘（主动）</t>
  </si>
  <si>
    <t>SLT0002801</t>
  </si>
  <si>
    <t>后排单/双人座右圆盘（主动）</t>
  </si>
  <si>
    <t>BSP0000111</t>
  </si>
  <si>
    <t>扭簧左</t>
  </si>
  <si>
    <t>BSP0000112</t>
  </si>
  <si>
    <t>扭簧右</t>
  </si>
  <si>
    <t>BSP0000113</t>
  </si>
  <si>
    <t>K1后排盘簧</t>
  </si>
  <si>
    <t>SLT0002802</t>
  </si>
  <si>
    <t>空心核心件</t>
  </si>
  <si>
    <t>SLT0002803</t>
  </si>
  <si>
    <t>翻折左座圆盘（主动）</t>
  </si>
  <si>
    <t>SLT0002804</t>
  </si>
  <si>
    <t>翻折右座圆盘（主动）</t>
  </si>
  <si>
    <t>SLT0002805</t>
  </si>
  <si>
    <t>翻折左座圆盘（被动）</t>
  </si>
  <si>
    <t>SLT0002806</t>
  </si>
  <si>
    <t>翻折右座圆盘（被动）</t>
  </si>
  <si>
    <t>BFA0000859</t>
  </si>
  <si>
    <t>限位销</t>
  </si>
  <si>
    <t>SLT0002807</t>
  </si>
  <si>
    <t>操纵柄</t>
  </si>
  <si>
    <t>BFA0000860</t>
  </si>
  <si>
    <t>固定铆钉</t>
  </si>
  <si>
    <t>BSP0000114</t>
  </si>
  <si>
    <t>6480连接板拉簧</t>
  </si>
  <si>
    <t>SLT0002808</t>
  </si>
  <si>
    <t>中心轴</t>
  </si>
  <si>
    <t>BFA0000861</t>
  </si>
  <si>
    <t>定位铆钉</t>
  </si>
  <si>
    <t>江苏力乐汽车部件股份有限公司</t>
    <phoneticPr fontId="3" type="noConversion"/>
  </si>
  <si>
    <t>说明：
1.根据公司指示，我司从江苏力乐将K1调角器相关模具转移回河北工厂，不再由江苏力乐供应总成。
2.其中涉及到圆盘、限位销等内部零件（无图纸及数据），仍需要从江苏力乐采购。
3.现江苏力乐已提报价格，协商后无降低空间，故此提报。</t>
    <phoneticPr fontId="4" type="noConversion"/>
  </si>
  <si>
    <t>10.14会议后中标供应商</t>
    <phoneticPr fontId="3" type="noConversion"/>
  </si>
  <si>
    <t>黄骅鑫昌</t>
    <phoneticPr fontId="3" type="noConversion"/>
  </si>
  <si>
    <t>自制</t>
  </si>
  <si>
    <t>SCS0004397</t>
    <phoneticPr fontId="3" type="noConversion"/>
  </si>
  <si>
    <t>左座椅左侧地锁安装支架-2总成（中期改款）</t>
    <phoneticPr fontId="3" type="noConversion"/>
  </si>
  <si>
    <t>招标时遗漏，本次添加，和SCS0004395是对称件，共用1套模具</t>
    <phoneticPr fontId="3" type="noConversion"/>
  </si>
  <si>
    <t>2022年7月已回收自制</t>
  </si>
  <si>
    <t>2022年7月已回收自制</t>
    <phoneticPr fontId="3" type="noConversion"/>
  </si>
  <si>
    <t>取消生产</t>
    <phoneticPr fontId="3" type="noConversion"/>
  </si>
  <si>
    <t>黄骅成卓已经买走模具，为河北光华荣昌供应调角器连接板总成</t>
  </si>
  <si>
    <t>说明：
1.根据《关于天丰合作情况说明》的审批结果，黄骅天丰共计36种产品，其中3种产品设变，旧状态取消、1种产品的模具已转移至黄骅成卓（发生在2021年）、6种产品前期已收回自制。
2.剩余26种根据2022年9月21日的招标结果为：天丰有6种产品价格低于投标单位的，转为河北光华荣昌自制；剩余20种产品，中标单位价格低于天丰，分别由航天宏达承接9种、南皮宇诺承接10种（其中SCS0004400原规划自制，但此件不仅单独使用，还在B40L仰卧器连接板总成中使用，此件1套模具，故调整到南皮宇诺；SCS0004388 B40L六分左侧仰卧器下连接板总成（中期改款），根据价格对比由航天宏达制作，航天宏达报价4.1，南皮宇诺报价4.11元，但由于仰卧器连接板的模具共用，其他仰卧器连接板总成定标于南皮宇诺，故本件也调整至南皮宇诺，价格按照4.1执行）。
3.2022年10月14日，河北工厂王总组织会议，重新研讨定标事宜，反馈因南皮宇诺及航天宏达距离较远，并且天丰的模具存在问题，我司维修成本较高，故建议黄骅鑫昌承接。4.会议上，黄骅鑫昌挑选10个大件，基本上将航天宏达的产品全部选走（航天宏达剩余3个小件，表示不再承接）。南皮宇诺被选走2个件，影响不大。5.目前我司已从黄骅天丰转移回2种产品，其中B40L地脚连接板模具已在黄骅鑫昌生产中。6.黄骅鑫昌挑选的10种产品，均是按照最低价执行的，现申请定价。
4.以上价格审批表中的厂家及价格是最终定标结果</t>
    <phoneticPr fontId="4" type="noConversion"/>
  </si>
  <si>
    <t>9.21日原中标供应商</t>
    <phoneticPr fontId="4" type="noConversion"/>
  </si>
  <si>
    <t>SHT0014640</t>
    <phoneticPr fontId="3" type="noConversion"/>
  </si>
  <si>
    <t>前横梁焊接总成</t>
    <phoneticPr fontId="3" type="noConversion"/>
  </si>
  <si>
    <t>黄骅市成卓汽车部件厂</t>
    <phoneticPr fontId="3" type="noConversion"/>
  </si>
  <si>
    <t>说明：
1.我司J6L 低配、L6000、王牌V5V7项目使用到前横梁总成，此件分为1个前横梁+2个轴套焊接。
2.前期，前横梁是由黄骅成卓供货、轴套由黄骅创合供货，自J6L等项目开发后，我司要求黄骅成卓提供总成。
3.黄骅成卓报价未税4.322元，经过双方协商，按照未税4.122元进行，其中焊接费用按照0.4元（成卓委外焊接，相比自行焊接，需要增加外协户的运输、利润等成本</t>
    <phoneticPr fontId="4" type="noConversion"/>
  </si>
  <si>
    <t>SHT0010218</t>
    <phoneticPr fontId="3" type="noConversion"/>
  </si>
  <si>
    <t>减震器连接异形螺母</t>
    <phoneticPr fontId="3" type="noConversion"/>
  </si>
  <si>
    <t>SHT0010319</t>
    <phoneticPr fontId="3" type="noConversion"/>
  </si>
  <si>
    <t>H6减震器上框连接螺栓</t>
    <phoneticPr fontId="3" type="noConversion"/>
  </si>
  <si>
    <t>SHT0010315</t>
    <phoneticPr fontId="3" type="noConversion"/>
  </si>
  <si>
    <t>座框减震器连接轴</t>
    <phoneticPr fontId="3" type="noConversion"/>
  </si>
  <si>
    <t>说明：
1.2022年11月5日，河北生产管理部再次对天龙得的冷镦件报缺，分别为SHT0010218、SHT0010319、SHT0010315三种产品，要求10号到达2000件/种。
2.天龙得无件不再加工，B点江苏凌派冷镦模具开发中，无法短时间内完成。
3.经过与江苏凌派沟通，继续使用临时机加工方式进行，经过确认最快于11月15日加工完毕。
4.为保证H6项目正常生产，故申请继续由江苏凌派临时机加工，SHT0010218未税价2.496元/件、SHT0010319未税价4.425元/件、SHT0010315未税价4.867元/件。共计23576元。
5.属于项目风险管控，继续申请走北京项目预算，货到票到30天内电汇支付。</t>
    <phoneticPr fontId="4" type="noConversion"/>
  </si>
  <si>
    <t>SLT0011628</t>
    <phoneticPr fontId="3" type="noConversion"/>
  </si>
  <si>
    <t>驾驶员坐垫框架总成</t>
    <phoneticPr fontId="3" type="noConversion"/>
  </si>
  <si>
    <t>说明：
1.重庆铁马项目策划初期，我司直接从厂家采购座垫钢丝焊接总成，由于时间紧急，我司从海兴中盛调取25件样品。
2.现项目已策划，由成都工厂直接从发泡厂家采购坐垫泡沫总成（泡沫+坐垫钢丝焊接总成），不再由我司与海兴中盛结算。
3.现申请将前期从海兴中盛调取的25套产品进行定价结算，海兴中盛未税26.96元/件，经过核算协商最终按照未税22.69元/件执行</t>
    <phoneticPr fontId="4" type="noConversion"/>
  </si>
  <si>
    <t>送至文安县</t>
    <phoneticPr fontId="3" type="noConversion"/>
  </si>
  <si>
    <t>SHT0011945</t>
  </si>
  <si>
    <t>H6靠背面套钢丝1</t>
  </si>
  <si>
    <t>SHT0011946</t>
  </si>
  <si>
    <t>H6靠背面套钢丝2</t>
  </si>
  <si>
    <t>SHT0011656</t>
  </si>
  <si>
    <t>H6坐垫钢丝</t>
  </si>
  <si>
    <t>SHT0011693</t>
  </si>
  <si>
    <t>SHT0010780</t>
  </si>
  <si>
    <t>H6气袋腰托下固定点焊接总成</t>
  </si>
  <si>
    <t>SHT0011028</t>
  </si>
  <si>
    <t>H6座垫泡沫预埋钢丝1</t>
  </si>
  <si>
    <t>BSP0010012</t>
  </si>
  <si>
    <t>H6滑轨解锁手柄右侧回位簧</t>
  </si>
  <si>
    <t>BSP0010011</t>
  </si>
  <si>
    <t>H6变阻尼拉线回位簧</t>
  </si>
  <si>
    <t>BSP0010008</t>
  </si>
  <si>
    <t>H6靠背调节钣金回位簧</t>
  </si>
  <si>
    <t>BSP0010009</t>
  </si>
  <si>
    <t>H6仰角解锁铸件回位簧</t>
  </si>
  <si>
    <t>BSP0010010</t>
  </si>
  <si>
    <t>H6水平减震解锁钣金回位簧</t>
  </si>
  <si>
    <t>SHT0011022</t>
  </si>
  <si>
    <t>H6靠背泡沫预埋钢丝1</t>
  </si>
  <si>
    <t>BSP0010014</t>
  </si>
  <si>
    <t>H6高调器滑盖回位簧</t>
  </si>
  <si>
    <t>BSP0010015</t>
  </si>
  <si>
    <t>H6调高解锁按钮回位簧</t>
  </si>
  <si>
    <t>SHT0012273</t>
  </si>
  <si>
    <t>T5靠背横向预埋钢丝</t>
  </si>
  <si>
    <t>SHT0012327</t>
  </si>
  <si>
    <t>T5坐垫横向预埋钢丝</t>
  </si>
  <si>
    <t>SHT0012272</t>
  </si>
  <si>
    <t>T5靠背纵向预埋钢丝</t>
  </si>
  <si>
    <t>SHT0012277</t>
  </si>
  <si>
    <t>T5坐垫纵向预埋钢丝</t>
  </si>
  <si>
    <t>SHT0013063</t>
  </si>
  <si>
    <t>汕德卡仰角调节机构卷簧</t>
  </si>
  <si>
    <t>SLT0002415</t>
  </si>
  <si>
    <t>驾驶员座垫框架总成</t>
  </si>
  <si>
    <t>靠背肩部钢丝</t>
  </si>
  <si>
    <t>3GD手柄弹簧</t>
  </si>
  <si>
    <t>天津沛衡五金弹簧有限公司</t>
    <phoneticPr fontId="3" type="noConversion"/>
  </si>
  <si>
    <t>说明：
1.我司目前体系内钢丝及弹簧资源较少，不足以支撑新项目开发及降本，故前期申请引入B点供应商。目前天津沛衡五金弹簧有限公司已经审核完毕，得分72分，通过体系审核。
2.通过31种产品价格对比，天津沛衡共计23种产品价格低于海兴中盛。其中涉及H6座椅、奥杰座椅、济南重汽、L6000座椅及大众后视镜的钢丝/弹簧。
3.现申请由天津沛衡作为B点进行开发，账期90天，电汇扣3%或承兑，入库结算</t>
    <phoneticPr fontId="4" type="noConversion"/>
  </si>
  <si>
    <t>SLT0000408</t>
  </si>
  <si>
    <t>K1单人背（带头枕）</t>
  </si>
  <si>
    <t>SLT0000551</t>
  </si>
  <si>
    <t>K1单人背（无头枕）</t>
  </si>
  <si>
    <t>SLT0000394</t>
  </si>
  <si>
    <t>K1双人左背</t>
  </si>
  <si>
    <t>SLT0000395</t>
  </si>
  <si>
    <t>双人右背（安全盒）</t>
  </si>
  <si>
    <t>SLT0000578</t>
  </si>
  <si>
    <t>双人右置左背</t>
  </si>
  <si>
    <t>SLT0000517</t>
  </si>
  <si>
    <t>新侧翻（三点式）</t>
  </si>
  <si>
    <t>SLT0000604</t>
  </si>
  <si>
    <t>新侧翻单头枕（三点式）</t>
  </si>
  <si>
    <t>SLT0000651</t>
  </si>
  <si>
    <t>第四排侧翻背（无头枕）</t>
  </si>
  <si>
    <t>SLT0000449</t>
  </si>
  <si>
    <t>四人连体左背（三点式）</t>
  </si>
  <si>
    <t>SLT0000462</t>
  </si>
  <si>
    <t>四人连体右背（三点式）</t>
  </si>
  <si>
    <t>SLT0000568</t>
  </si>
  <si>
    <t>四人连体左背（无头枕）</t>
  </si>
  <si>
    <t>SLT0000569</t>
  </si>
  <si>
    <t>四人连体右背（无头枕）</t>
  </si>
  <si>
    <t>SLT0000558</t>
  </si>
  <si>
    <t>二排双人连体背（无头枕带扶手）</t>
  </si>
  <si>
    <t>SLT0000638</t>
  </si>
  <si>
    <t>二排双人连体背（带头枕带扶手三点式）</t>
  </si>
  <si>
    <t>SLT0000552</t>
  </si>
  <si>
    <t>第一排四人三人连体背</t>
  </si>
  <si>
    <t>SLT0000630</t>
  </si>
  <si>
    <t>第三排三人连体背</t>
  </si>
  <si>
    <t>SLT0000595</t>
  </si>
  <si>
    <t>第三排侧翻背（单头枕）</t>
  </si>
  <si>
    <t>SLT0001041</t>
  </si>
  <si>
    <t>马来西亚双人左背</t>
  </si>
  <si>
    <t>SLT0001042</t>
  </si>
  <si>
    <t>马来西亚双人右背</t>
  </si>
  <si>
    <t>SLT0001035</t>
  </si>
  <si>
    <t>宽车一排三人联体背无头枕骨架(无头枕）骨架</t>
  </si>
  <si>
    <t>黄骅市恒伟五金制品有限公司</t>
    <phoneticPr fontId="3" type="noConversion"/>
  </si>
  <si>
    <t>送至潍坊</t>
    <phoneticPr fontId="3" type="noConversion"/>
  </si>
  <si>
    <t>说明：
1.我部接到通知，K1产品由河北再转移回潍坊生产，其中涉及恒伟五金23种靠背骨架焊接总成。
2.我部与恒伟五金商谈恢复20年潍坊价格（21年潍坊转入河北价格不变，22年上调），但恒伟五金在商谈过程中，表示未定价前，暂不再供应潍坊。
3.我部联系工艺部、河北技术部查找图纸，获取8种产品图纸（无编制、无受控章，不能完全确认准确性），通过图纸及部分实物核算，恒伟五金提报转移潍坊的价格较为符合事实。
4.为保证准确性，我部分别从两个维度核算，a.以20年Q195焊管材料价格为基础，21年差价+1100元/吨，22年差价+550元/吨，因此转移到潍坊22年价格相比20年高，比21年底，但本年度油价上涨，故综合算出：22年转移潍坊价格比河北价格基本持平，略有增长。b.结合图纸及实物测量，通过成本核算，产品价格对比补差价价格更高。具体见附件。
5.现申请按照补差价方式，确定转移潍坊的产品价格，同时请成本部协助复核。</t>
    <phoneticPr fontId="4" type="noConversion"/>
  </si>
  <si>
    <t>SHT0013818</t>
  </si>
  <si>
    <t>防尘罩前支架（M3000-S）</t>
  </si>
  <si>
    <t>SHT0013820</t>
  </si>
  <si>
    <t>防尘罩前支架</t>
  </si>
  <si>
    <t>SHT0013819</t>
  </si>
  <si>
    <t>防尘罩侧支架（M3000-S）</t>
  </si>
  <si>
    <t>SHT0013821</t>
  </si>
  <si>
    <t>防尘罩侧支架</t>
  </si>
  <si>
    <t>SHT0013822</t>
  </si>
  <si>
    <t>说明：
1.前期我司为实现2.0平台防尘罩状态统一，新开了5种防尘罩，前期已定点鑫昌并审批了模具费用；
2.现对价格进行审批</t>
    <phoneticPr fontId="4" type="noConversion"/>
  </si>
  <si>
    <t>SLT0002298</t>
    <phoneticPr fontId="3" type="noConversion"/>
  </si>
  <si>
    <t>K1头枕骨架</t>
    <phoneticPr fontId="3" type="noConversion"/>
  </si>
  <si>
    <t>潍坊振晟汽车零部件有限公司</t>
    <phoneticPr fontId="3" type="noConversion"/>
  </si>
  <si>
    <t>说明：
1.河北将K1产品转回潍坊生产，其中涉及到潍坊振晟的头枕杆（SLT0002298）。
2.潍坊20年价格为4.32元，21年1-10月份价格为5.1元。河北工厂2021年10月-12月按照5.1元价格执行的。
3.现转至潍坊工厂，经过沟通，不能恢复至20年潍坊价格，仍按照21年潍坊与河北的价格执行（此件是由振晟送至日照联成，运输距离无变化）。
4.账期及结算方式仍按照货到，票到60天结算，承兑结算。</t>
    <phoneticPr fontId="4" type="noConversion"/>
  </si>
  <si>
    <t>SLT0011003</t>
  </si>
  <si>
    <t>SLT0011004</t>
  </si>
  <si>
    <t>SLT0011042</t>
  </si>
  <si>
    <t>SLT0011046</t>
  </si>
  <si>
    <t>SLT0011048</t>
  </si>
  <si>
    <t>背板支撑板A冲压模具改造</t>
    <phoneticPr fontId="3" type="noConversion"/>
  </si>
  <si>
    <t>背板支撑板B冲压模具改造</t>
    <phoneticPr fontId="3" type="noConversion"/>
  </si>
  <si>
    <t>副驾背板支撑钣金A冲压模具改造</t>
    <phoneticPr fontId="3" type="noConversion"/>
  </si>
  <si>
    <t>副驾背板支撑钣金C冲压模具改造</t>
    <phoneticPr fontId="3" type="noConversion"/>
  </si>
  <si>
    <t>副驾背板支撑钣金B冲压模具改造</t>
    <phoneticPr fontId="3" type="noConversion"/>
  </si>
  <si>
    <t>套</t>
    <phoneticPr fontId="3" type="noConversion"/>
  </si>
  <si>
    <t>沧州森德奥机械制造有限公司</t>
    <phoneticPr fontId="3" type="noConversion"/>
  </si>
  <si>
    <t>孔径设变+TD</t>
    <phoneticPr fontId="3" type="noConversion"/>
  </si>
  <si>
    <t>说明：
1.接到技术部通知，欧马可升级项目部分产品需要设变，其中涉及到沧州森德奥制作的5种产品模具全部设变。
2.另前期模具开发时未提及模具做TD，现要求模具需要做TD。
3.结合上述信息，厂家报价共计29087元（含13%增值税），经过协商按照25000元（含13%增值税）。
4.付款方式为电汇，模具改造完成,在森德奥验收完成后支付。</t>
    <phoneticPr fontId="4" type="noConversion"/>
  </si>
  <si>
    <t>海兴中盛</t>
    <phoneticPr fontId="3" type="noConversion"/>
  </si>
  <si>
    <t>沛衡对比海兴中盛</t>
    <phoneticPr fontId="3" type="noConversion"/>
  </si>
  <si>
    <t>SHT0010286</t>
    <phoneticPr fontId="3" type="noConversion"/>
  </si>
  <si>
    <t>A点是新强力的</t>
    <phoneticPr fontId="3" type="noConversion"/>
  </si>
  <si>
    <t>SLT0011308</t>
  </si>
  <si>
    <t>SLT0011105</t>
  </si>
  <si>
    <t>SLT0011109</t>
  </si>
  <si>
    <t>黄骅市源宏模具厂</t>
    <phoneticPr fontId="3" type="noConversion"/>
  </si>
  <si>
    <t>1.其中压爪+切爪模具已经完成，未税5436.90元
2.落料模具，模具材料已经备好，厂家收取未税2000元
3.原模具合同中，整套模具为未税10097.09元</t>
    <phoneticPr fontId="3" type="noConversion"/>
  </si>
  <si>
    <t>孔径设变，更改冲孔模具</t>
    <phoneticPr fontId="3" type="noConversion"/>
  </si>
  <si>
    <t>安全上挂钩冲压模具</t>
    <phoneticPr fontId="3" type="noConversion"/>
  </si>
  <si>
    <t>小背背板支撑板B冲压模具</t>
    <phoneticPr fontId="3" type="noConversion"/>
  </si>
  <si>
    <t>小背背板支撑板D冲压模具</t>
    <phoneticPr fontId="3" type="noConversion"/>
  </si>
  <si>
    <t>批</t>
    <phoneticPr fontId="3" type="noConversion"/>
  </si>
  <si>
    <t>10月需求的制作的样品，加工费</t>
    <phoneticPr fontId="3" type="noConversion"/>
  </si>
  <si>
    <t>欧马可项目样品加工费（二级调节调角器上连接板LH38件+小背背板支撑板B37件+小背背板支撑板D37件）</t>
    <phoneticPr fontId="3" type="noConversion"/>
  </si>
  <si>
    <t>说明：
1.2022.11.18接到项目组通知，现将黄骅源宏前期制作的SLT0011308安全上挂钩模具取消。当前黄骅源宏的进度为：a.压爪模具和切爪模具合并成了一序，均已经开发完毕，费用共计含3%增值税5600元，需要我司支付。b.落料模具虽未开发，但是材料已经备好，材料费为含税2060元（未税2000元）。故本次安全上挂钩取消，需要我司支付含税7660元（原合同金额为含税10400元）。
2.2022年10月31日，项目组通知，欧马可项目设变，产品孔径加大，其中涉及到黄骅源宏的另2种产品模具，分别为SLT0011105小背背板支撑板B和SLT0011109小背背板支撑板D模具，源宏需要修改2付落料模具，费用共计为含税2060元（未税2000元）。
3.2022年10月21日我司需要37台欧马可座椅，其中涉及黄骅源宏3种样品（不含安全上挂钩），厂家表示本次不能再免费制作，往返拉料及送货、模具拆装打件，共计收取含税1030元（未税1000元）。4.上述费用为协商后的费用，现申请签订补充协议及样品合同</t>
    <phoneticPr fontId="4" type="noConversion"/>
  </si>
  <si>
    <t>SHT0014408</t>
    <phoneticPr fontId="3" type="noConversion"/>
  </si>
  <si>
    <t>滚花圆销柱</t>
    <phoneticPr fontId="3" type="noConversion"/>
  </si>
  <si>
    <t>霸州市鑫锐亿科金属制品有限公司</t>
    <phoneticPr fontId="3" type="noConversion"/>
  </si>
  <si>
    <t>说明：
接到北京技术部通知，北京安路普工厂需要开发一款H6项目使用的滚花圆柱销，经过咨询，霸州政锦未税0.38元，江苏凌派未税0.5元，上海振高未税2.57元，霸州鑫锐0.2832元。综上，霸州鑫锐价格相对较低，并且是北京安路普体系内厂家，故推荐其制作。</t>
    <phoneticPr fontId="4" type="noConversion"/>
  </si>
  <si>
    <t>SLT0010906</t>
    <phoneticPr fontId="3" type="noConversion"/>
  </si>
  <si>
    <t>SLT0010909</t>
    <phoneticPr fontId="3" type="noConversion"/>
  </si>
  <si>
    <t>沧州啸宇模具科技有限公司</t>
    <phoneticPr fontId="3" type="noConversion"/>
  </si>
  <si>
    <t>SLT0010902</t>
    <phoneticPr fontId="3" type="noConversion"/>
  </si>
  <si>
    <t>SLT0011005-SLT0011006</t>
    <phoneticPr fontId="3" type="noConversion"/>
  </si>
  <si>
    <t>设变孔径的费用1000元，不再收取</t>
    <phoneticPr fontId="3" type="noConversion"/>
  </si>
  <si>
    <t>说明：
1.接到技术部通知，欧马可项目部分冲压件设变，其中涉及到沧州啸宇为我司制作的冲压模具需要改造。
2.同时我司要求对模具进行TD处理。
3.经过与沧州啸宇确认，TD费用共计未税4760元（含税5378.80元），由于是外发至热处理厂制作，沧州啸宇不能制作，故费用不再降低，可以减免SLT0011005背板支撑板C及SLT0011006背板支撑板D模具的改造费用。
4.本次费用按照电汇无扣点（如扣点加5%费用），模具TD处理完毕后在沧州啸宇验收后付款。</t>
    <phoneticPr fontId="4" type="noConversion"/>
  </si>
  <si>
    <t>二级调节上连接板RH冲压模具</t>
    <phoneticPr fontId="3" type="noConversion"/>
  </si>
  <si>
    <t>扶手固定板冲压模具</t>
    <phoneticPr fontId="3" type="noConversion"/>
  </si>
  <si>
    <t>背板支撑板C-背板支撑板D冲压模具</t>
    <phoneticPr fontId="3" type="noConversion"/>
  </si>
  <si>
    <t>一级调节上连接板RH冲压模具</t>
    <phoneticPr fontId="3" type="noConversion"/>
  </si>
  <si>
    <t>SHT0014975</t>
    <phoneticPr fontId="3" type="noConversion"/>
  </si>
  <si>
    <t>扭力杆</t>
    <phoneticPr fontId="3" type="noConversion"/>
  </si>
  <si>
    <t>天津沛衡五金弹簧有限公司</t>
  </si>
  <si>
    <t>说明：
1.接到技术部通知，J6L项目A9版新开件清单中，新增1款扭力杆，65Mn材质的钢丝折弯。
2.经过咨询，海中中盛报价未税3.8262元，天津沛衡未税3.69元。经过二次议价，海兴中盛未税3.5元，天津沛衡未税3.00元/件。
3.故此推荐天津沛衡制作，本件是送至长春工厂。</t>
    <phoneticPr fontId="4" type="noConversion"/>
  </si>
  <si>
    <t>送至长春工厂</t>
    <phoneticPr fontId="3" type="noConversion"/>
  </si>
  <si>
    <t>6480被动固定板</t>
  </si>
  <si>
    <t>6480限位块</t>
  </si>
  <si>
    <t>6480主动固定板</t>
  </si>
  <si>
    <t>K1被动核心件空心</t>
  </si>
  <si>
    <t>K1乘客双人座上板冲压件</t>
  </si>
  <si>
    <t>K1乘客双人座下板冲压件</t>
  </si>
  <si>
    <t>K1乘客主动左手柄</t>
  </si>
  <si>
    <t>K1乘客座手柄右</t>
  </si>
  <si>
    <t>K1乘客座双人左被动</t>
  </si>
  <si>
    <t>K1乘客座双人座下板</t>
  </si>
  <si>
    <t>K1单人座主动外盘簧支架</t>
  </si>
  <si>
    <t>K1单人座主动下板</t>
  </si>
  <si>
    <t>K1单人座左主动核心件</t>
  </si>
  <si>
    <t>K1翻转椅被动罩壳支架</t>
  </si>
  <si>
    <t>K1翻转椅上板</t>
  </si>
  <si>
    <t>K1翻转椅下板</t>
  </si>
  <si>
    <t>K1翻转椅主动罩壳支架</t>
  </si>
  <si>
    <t>K1双人座被动外盘簧支架</t>
  </si>
  <si>
    <t>K1双人座被动下板罩壳支架</t>
  </si>
  <si>
    <t>K1双人座右被动上板</t>
  </si>
  <si>
    <t>K1双人座左被动下板</t>
  </si>
  <si>
    <t>K1司机座内盘簧支架</t>
  </si>
  <si>
    <t>K1司机座上板右</t>
  </si>
  <si>
    <t>K1司机座上板罩壳支架</t>
  </si>
  <si>
    <t>K1司机座上板组件右被动轴套</t>
  </si>
  <si>
    <t>K1司机座上板左</t>
  </si>
  <si>
    <t>K1司机座手柄右</t>
  </si>
  <si>
    <t>K1司机座外盘簧支架</t>
  </si>
  <si>
    <t>K1司机座右被动上板组件</t>
  </si>
  <si>
    <t>K1司机座右主动下板</t>
  </si>
  <si>
    <t>K1司机座左被动上板</t>
  </si>
  <si>
    <t>K1司机座左主动下板</t>
  </si>
  <si>
    <t>金杯海狮单人座右主动手柄</t>
  </si>
  <si>
    <t>金杯海狮内盘簧被动支架</t>
  </si>
  <si>
    <t>金杯海狮内盘簧支架</t>
  </si>
  <si>
    <t>数量</t>
    <phoneticPr fontId="3" type="noConversion"/>
  </si>
  <si>
    <t>只</t>
    <phoneticPr fontId="3" type="noConversion"/>
  </si>
  <si>
    <t>厂家报价-单价</t>
    <phoneticPr fontId="4" type="noConversion"/>
  </si>
  <si>
    <t>厂家报价-总价</t>
    <phoneticPr fontId="4" type="noConversion"/>
  </si>
  <si>
    <t>报批价格-总价</t>
    <phoneticPr fontId="4" type="noConversion"/>
  </si>
  <si>
    <t>审批价格-总价</t>
    <phoneticPr fontId="4" type="noConversion"/>
  </si>
  <si>
    <t>报批价格-单价</t>
    <phoneticPr fontId="4" type="noConversion"/>
  </si>
  <si>
    <t>审批价格-单价</t>
    <phoneticPr fontId="4" type="noConversion"/>
  </si>
  <si>
    <t>说明：
1.2022年11月22日，江苏力乐反馈，有K1调角器半成品仍在力乐未出库，请我司进行接收。
2.现共计37种产品，总费用未税75229.50元，经过协商，按照70000元执行。由于是半成品无编号，且是单次发生事件，故申请单次结算，即货到票到30天，以电汇（无扣点）或承兑方式支付
3.以上报批单价是自行修改的，是在优惠总价上调整的单价</t>
    <phoneticPr fontId="4" type="noConversion"/>
  </si>
  <si>
    <t>送至成都工厂（其中不含0.08元模摊费，模摊费由河北工厂摊销）</t>
    <phoneticPr fontId="3" type="noConversion"/>
  </si>
  <si>
    <t>说明：
1.成都王牌项目，借用到河北工厂T5项目中的BFA0010063内六花台阶螺栓，此螺栓前期有天龙得制作，但河北工厂与之合作出现异常，天龙得也表示现只和河北工厂合作，不再与光华荣昌其他工厂合作。
2.随后我司开发B点江苏凌派，现成都王牌项目上量，我部建议由成都工厂直接从江苏凌派调货。
3.故申请成都工厂与天津凌派签订年度合同及价格协议，价格及结算方式与河北相同</t>
    <phoneticPr fontId="4" type="noConversion"/>
  </si>
  <si>
    <t>SHT0015145</t>
    <phoneticPr fontId="3" type="noConversion"/>
  </si>
  <si>
    <t>座垫前横梁钢丝</t>
    <phoneticPr fontId="3" type="noConversion"/>
  </si>
  <si>
    <t>送至河北工厂</t>
    <phoneticPr fontId="3" type="noConversion"/>
  </si>
  <si>
    <t>说明：
1.L6000项目前横梁总成，新增1款钢丝（SHT0015145，座垫前横梁钢丝）。
2.现咨询海兴中盛未税价为0.3元，天津沛衡未税价为0.52元，
3.材质为Q235，图纸净重为0.0342kg，实际重量为0.37kg，目标价0.037*7.96=0.2945元。经协商海兴中盛可以按此目标执行</t>
    <phoneticPr fontId="4" type="noConversion"/>
  </si>
  <si>
    <t>说明：
1.我部接到通知，K1产品由河北再转移回潍坊生产，其中涉及恒伟五金23种靠背骨架焊接总成。
2.我部与恒伟五金商谈恢复20年潍坊价格（21年潍坊转入河北价格不变，22年上调），但恒伟五金在商谈过程中，表示未定价前，暂不再供应潍坊,并提出在河北工厂价格基础上再增加运费。
3.2022年12月1日，与成本部孙工再次前往恒伟五金，沟通过程中，恒伟五金现场停货，随后双方再次沟通，最好结果为维持河北工厂22年价格，现申请以河北工厂22年价格，签订潍坊2022年10月-2023年12月31日的价格。</t>
    <phoneticPr fontId="4" type="noConversion"/>
  </si>
  <si>
    <t>SHT0001189</t>
  </si>
  <si>
    <t>调节器连接杆</t>
  </si>
  <si>
    <t>H4副司机台阶螺栓</t>
  </si>
  <si>
    <t>BAS0000035</t>
  </si>
  <si>
    <t>右靠背板衬套</t>
  </si>
  <si>
    <t>SHT0001190</t>
  </si>
  <si>
    <t>调节螺杆</t>
  </si>
  <si>
    <t>SLT0002016</t>
  </si>
  <si>
    <t>转向销</t>
  </si>
  <si>
    <t>SHT0014206</t>
  </si>
  <si>
    <t>下框连接螺母柱</t>
  </si>
  <si>
    <t>BFA0000412</t>
  </si>
  <si>
    <t>内绞架滑动轴新</t>
  </si>
  <si>
    <t>SHT0001107</t>
  </si>
  <si>
    <t>调节器连接轴</t>
  </si>
  <si>
    <t>SHT0010890</t>
  </si>
  <si>
    <t>反转限位钣金安装轴</t>
  </si>
  <si>
    <t>SHT0010207</t>
  </si>
  <si>
    <t>座框旋转轴衬套</t>
  </si>
  <si>
    <t>SBS0010116</t>
  </si>
  <si>
    <t>主驾左支腿前轴套</t>
  </si>
  <si>
    <t>说明：
1.沧州旭兴部分产品，生产调货未定价，现梳理出7种产品，需要定价，经过双方多次协商，最终部分达成一致，部分偏离目标。
2.沧州旭兴同时表示前期定价的4种产品亏损，需重新定价。
3.关于未定价产品：a偏离目标价，但低于A点的价格继续与旭兴签订,b.高于A点的价格（高唐强盛除外，高唐强盛已经不供货），签订到22年，23年不再签订。
4.关于旭兴表示亏损的产品，签订10月份到12月的价格协议，同步开发B点，根据对比情况再确认是否签订23年协议。</t>
    <phoneticPr fontId="4" type="noConversion"/>
  </si>
  <si>
    <t>沧州旭兴五金制品有限公司</t>
    <phoneticPr fontId="3" type="noConversion"/>
  </si>
  <si>
    <t>23年继续签订</t>
  </si>
  <si>
    <t>A点价格</t>
    <phoneticPr fontId="10" type="noConversion"/>
  </si>
  <si>
    <t>厂家</t>
    <phoneticPr fontId="10" type="noConversion"/>
  </si>
  <si>
    <t>说明</t>
    <phoneticPr fontId="10" type="noConversion"/>
  </si>
  <si>
    <t>B点价格</t>
    <phoneticPr fontId="10" type="noConversion"/>
  </si>
  <si>
    <t>高唐强盛</t>
    <phoneticPr fontId="10" type="noConversion"/>
  </si>
  <si>
    <t>沧州智凯</t>
    <phoneticPr fontId="10" type="noConversion"/>
  </si>
  <si>
    <t>23年继续签订</t>
    <phoneticPr fontId="10" type="noConversion"/>
  </si>
  <si>
    <t>天龙得</t>
    <phoneticPr fontId="10" type="noConversion"/>
  </si>
  <si>
    <t>不含模摊</t>
    <phoneticPr fontId="10" type="noConversion"/>
  </si>
  <si>
    <t>凌派</t>
    <phoneticPr fontId="10" type="noConversion"/>
  </si>
  <si>
    <t>含模摊</t>
    <phoneticPr fontId="10" type="noConversion"/>
  </si>
  <si>
    <t>23年不再签订，通知生产禁止私自调货</t>
    <phoneticPr fontId="10" type="noConversion"/>
  </si>
  <si>
    <t>沧州旭兴</t>
    <phoneticPr fontId="10" type="noConversion"/>
  </si>
  <si>
    <t>表示亏损</t>
    <phoneticPr fontId="10" type="noConversion"/>
  </si>
  <si>
    <t>开发B点对比</t>
    <phoneticPr fontId="10" type="noConversion"/>
  </si>
  <si>
    <t>黄骅创合</t>
    <phoneticPr fontId="10" type="noConversion"/>
  </si>
  <si>
    <t>使用黄骅创合，通知生产禁止私自调货</t>
    <phoneticPr fontId="10" type="noConversion"/>
  </si>
  <si>
    <t>使用沧州智凯，通知生产禁止私自调货</t>
    <phoneticPr fontId="10" type="noConversion"/>
  </si>
  <si>
    <t>创合提报价为3.3</t>
    <phoneticPr fontId="10" type="noConversion"/>
  </si>
  <si>
    <t>RIM0000010</t>
  </si>
  <si>
    <t>物料采购价格审批表（未税、元）</t>
    <phoneticPr fontId="4" type="noConversion"/>
  </si>
  <si>
    <t>采购工厂：河北光华荣昌汽车部件有限公司</t>
    <phoneticPr fontId="4" type="noConversion"/>
  </si>
  <si>
    <t>供应商报价</t>
    <phoneticPr fontId="4" type="noConversion"/>
  </si>
  <si>
    <t>增值税率%</t>
    <phoneticPr fontId="4" type="noConversion"/>
  </si>
  <si>
    <t>相同/类似物料价格</t>
    <phoneticPr fontId="4" type="noConversion"/>
  </si>
  <si>
    <t>目标价格（不含模摊）</t>
    <phoneticPr fontId="4" type="noConversion"/>
  </si>
  <si>
    <t>单件模摊</t>
    <phoneticPr fontId="4" type="noConversion"/>
  </si>
  <si>
    <t>供应商全称</t>
    <phoneticPr fontId="4" type="noConversion"/>
  </si>
  <si>
    <t>备注（如模具总价及分摊数量）</t>
    <phoneticPr fontId="4" type="noConversion"/>
  </si>
  <si>
    <t>基础价格</t>
  </si>
  <si>
    <t>含模摊价格</t>
  </si>
  <si>
    <t>主要原材料名称规格/价格</t>
    <phoneticPr fontId="4" type="noConversion"/>
  </si>
  <si>
    <t>产品单价</t>
    <phoneticPr fontId="4" type="noConversion"/>
  </si>
  <si>
    <t>基础价格</t>
    <phoneticPr fontId="4" type="noConversion"/>
  </si>
  <si>
    <t>含模摊价格</t>
    <phoneticPr fontId="4" type="noConversion"/>
  </si>
  <si>
    <t>说明（模具费评审、支付等情况）：2021潍坊使用布料。</t>
    <phoneticPr fontId="4" type="noConversion"/>
  </si>
  <si>
    <t>黄骅市宏达五金厂</t>
    <phoneticPr fontId="3" type="noConversion"/>
  </si>
  <si>
    <t>减震扣拉簧</t>
  </si>
  <si>
    <t>BSP0000046</t>
    <phoneticPr fontId="3" type="noConversion"/>
  </si>
  <si>
    <t>SHT0015136</t>
    <phoneticPr fontId="3" type="noConversion"/>
  </si>
  <si>
    <t>扭力弹簧</t>
    <phoneticPr fontId="3" type="noConversion"/>
  </si>
  <si>
    <t>SWPB</t>
    <phoneticPr fontId="3" type="noConversion"/>
  </si>
  <si>
    <t>说明（模具费评审、支付等情况）：
我司转盘项目中新开发一种扭力弹簧，现经报价对比，天津沛衡报价未税0.21元，海兴中盛报价未税0.3元。现申请由天津沛衡制作</t>
    <phoneticPr fontId="4" type="noConversion"/>
  </si>
  <si>
    <t>座椅靠背调节限位柱B</t>
  </si>
  <si>
    <t>SLT0010889</t>
  </si>
  <si>
    <t>靠背锁付阶梯螺栓</t>
  </si>
  <si>
    <t>SLT0010910</t>
  </si>
  <si>
    <t>扶手旋转轴</t>
  </si>
  <si>
    <t>座椅靠背调节限位柱A</t>
  </si>
  <si>
    <t>SLT0011113</t>
  </si>
  <si>
    <t>解锁旋转轴</t>
  </si>
  <si>
    <t>SLT0010893</t>
    <phoneticPr fontId="3" type="noConversion"/>
  </si>
  <si>
    <t>模具与SLT0010893共用</t>
    <phoneticPr fontId="3" type="noConversion"/>
  </si>
  <si>
    <t>模具费13000</t>
    <phoneticPr fontId="3" type="noConversion"/>
  </si>
  <si>
    <t>模具费4500</t>
    <phoneticPr fontId="3" type="noConversion"/>
  </si>
  <si>
    <t>模具费7500</t>
    <phoneticPr fontId="3" type="noConversion"/>
  </si>
  <si>
    <t>后期量产后，此件和钣金件，由外协厂供总成</t>
    <phoneticPr fontId="3" type="noConversion"/>
  </si>
  <si>
    <t>模具费9000</t>
    <phoneticPr fontId="3" type="noConversion"/>
  </si>
  <si>
    <t>SLT0010907</t>
    <phoneticPr fontId="3" type="noConversion"/>
  </si>
  <si>
    <t>45#</t>
    <phoneticPr fontId="3" type="noConversion"/>
  </si>
  <si>
    <t>Q235</t>
    <phoneticPr fontId="3" type="noConversion"/>
  </si>
  <si>
    <t>说明（模具费评审、支付等情况）：
1.欧马可项目开发初期，我司通过招标选定由沧州旭兴承接5种产品（冷镦件）
2.初期先由沧州旭兴以机加工方式进行，待量产后开发冷镦模具。
3.但在试制过程中，沧州旭兴的产品质量不稳定，最后一批交样出现断裂问题，因此前期质量提议更换厂家，不再要沧州旭兴制作。
4.经过再次招标，霸州政锦以机加方式进行报价，费用偏高，其冷镦需要外协，江苏凌派报价较为合适，模具费用按照10万件分摊至产品中，因此推荐江苏凌派制作。
5.具体见附件</t>
    <phoneticPr fontId="4" type="noConversion"/>
  </si>
  <si>
    <t>沧州智凯金属制品有限公司</t>
    <phoneticPr fontId="3" type="noConversion"/>
  </si>
  <si>
    <t>SLT0010412</t>
    <phoneticPr fontId="3" type="noConversion"/>
  </si>
  <si>
    <t>驾驶员扶手安装钣金焊接总成</t>
    <phoneticPr fontId="3" type="noConversion"/>
  </si>
  <si>
    <t>SPFH590</t>
  </si>
  <si>
    <t>SHT0013238</t>
    <phoneticPr fontId="3" type="noConversion"/>
  </si>
  <si>
    <t>VDC阀上支架总成</t>
    <phoneticPr fontId="3" type="noConversion"/>
  </si>
  <si>
    <t>SHT0013239</t>
    <phoneticPr fontId="3" type="noConversion"/>
  </si>
  <si>
    <t>VDC阀下支架总成</t>
    <phoneticPr fontId="3" type="noConversion"/>
  </si>
  <si>
    <t>SHT0013841</t>
    <phoneticPr fontId="3" type="noConversion"/>
  </si>
  <si>
    <t>气管支架</t>
    <phoneticPr fontId="3" type="noConversion"/>
  </si>
  <si>
    <t>SHT0001684</t>
    <phoneticPr fontId="3" type="noConversion"/>
  </si>
  <si>
    <t>安全带外部罩壳固定卡片</t>
    <phoneticPr fontId="3" type="noConversion"/>
  </si>
  <si>
    <t>65Mn</t>
  </si>
  <si>
    <t>说明（模具费评审、支付等情况）：
1.沧州智凯为我司开发的几款冲压件未定价，现申报价格审批。
2.其中经过重新核算，SLT0010412驾驶员扶手安装钣金焊接总成21年价格为未税2.3010元（不含模摊），现申报未税价格1.58元（不含模摊），降低31%。
3.VDC阀上支架总成和下支架总成的定价比目标价高0.2元/件，厂家反馈无法达成目标，因其机加工件外采价格为未税1元/件。
4.其余均可按目标价执行。
5.详见价格审批表及核算表</t>
    <phoneticPr fontId="4" type="noConversion"/>
  </si>
  <si>
    <t>模具费2920元，分摊10万件</t>
    <phoneticPr fontId="3" type="noConversion"/>
  </si>
  <si>
    <t>模具费884.96元，分摊5万件</t>
    <phoneticPr fontId="3" type="noConversion"/>
  </si>
  <si>
    <t>模具费3982.30元，分摊5万件</t>
    <phoneticPr fontId="3" type="noConversion"/>
  </si>
  <si>
    <t>模具费2800元，分摊5万件</t>
    <phoneticPr fontId="3" type="noConversion"/>
  </si>
  <si>
    <t>沧州宇诺五金制造有限公司</t>
    <phoneticPr fontId="3" type="noConversion"/>
  </si>
  <si>
    <t>SHT0001142</t>
    <phoneticPr fontId="3" type="noConversion"/>
  </si>
  <si>
    <t>H3000升降器纵梁加强块</t>
    <phoneticPr fontId="3" type="noConversion"/>
  </si>
  <si>
    <t>SHT0015119</t>
  </si>
  <si>
    <t>限位块</t>
  </si>
  <si>
    <t>SHT0015127</t>
  </si>
  <si>
    <t>异形台阶螺栓</t>
  </si>
  <si>
    <t>SHT0015137</t>
  </si>
  <si>
    <t>轴套</t>
  </si>
  <si>
    <t>SHT0015138</t>
  </si>
  <si>
    <t>解锁钣金安装螺栓</t>
  </si>
  <si>
    <t>沈阳6480翻折器-限位销</t>
  </si>
  <si>
    <t>——</t>
    <phoneticPr fontId="3" type="noConversion"/>
  </si>
  <si>
    <t>说明（模具费评审、支付等情况）：
1.目前转盘项目需开发4种机加工件，河北工厂提报了K1限位项目限位销（原力乐供货，但河北工厂反馈不合格，需要重新开发）。
2.经过招标比价，分别咨询了江苏凌派、霸州政锦、沧州旭兴，霸州政锦的价格较为合适，并且通过前期供货表现，霸州政锦从质量和价格方面较为合适，故推荐其制作。
3.根据项目反馈转盘首先搭载在吉利G3车型上，预计用量为2000台/年。用量很少，不具备开冷镦的条件，故全部使用机加工艺（限位块无法冷镦，仍需要使用机加工艺），随着转盘平台推广，可以使用冷镦，成本有望随着降低</t>
    <phoneticPr fontId="4" type="noConversion"/>
  </si>
  <si>
    <t>说明（模具费评审、支付等情况）：
1.2023年1月2日，接到河北工厂需求申请，要求开发H3000升降器纵梁加强块（SHT0001142）。此件前期是由万昌供货的，据了解，此件模具是万昌的，随着双方合作紧张，万昌不再供此件，模具已处理掉。
2.2022年3月起，我司将万昌库存消耗后，现又有新订单。
3.河北工厂本想采用激光切割方式，但成本偏高，且需要我司提供板料，故申请将此件再次委外。
4.根据成本部提供的目标价，未税0.3087元/件（不含模摊），咨询到南皮宇诺可以制作，模具费用未未税2000元，分摊至5万件，故推荐南皮宇诺制作</t>
    <phoneticPr fontId="4" type="noConversion"/>
  </si>
  <si>
    <t>SLT0011665</t>
  </si>
  <si>
    <t>靠背调角器涡簧</t>
  </si>
  <si>
    <t>72B</t>
    <phoneticPr fontId="3" type="noConversion"/>
  </si>
  <si>
    <t>江苏万金汽车零部件制造有限公司</t>
    <phoneticPr fontId="3" type="noConversion"/>
  </si>
  <si>
    <t>65Mn</t>
    <phoneticPr fontId="3" type="noConversion"/>
  </si>
  <si>
    <t>海兴中盛弹簧有限公司</t>
  </si>
  <si>
    <t>说明（模具费评审、支付等情况）：
1.2023年2月2日，接到工艺部通知，欧马可升级项目新增部分产品，其中涉及新增1种SLT0011665靠背调角器涡簧。
2.我部咨询江苏万金和海兴中盛，江苏万金报价为未税2.15元，材料推荐72B材料，表示暂无65Mn材料（需要单独采购，量小不宜获取），海兴中盛报价为2.47元，材料选用3.18*10，65Mn材料（我司要求是3*10，65Mn材质，厂家表示其有3.18*10规格为其他客户在供，如选用3*10规格，需要额外开工装），经协商3.18*10，65Mn材料涡簧，海兴中盛最低价为2.3元。
3.材料及规格请设计工程师评估，建议两家同时验证，如紧急生产临时选用海兴中盛（因1.我司验证过海兴中盛3.18*10的规格。2.江苏万金虽成本有一定优势，但配合度较低，尤其是新产品阶段，配合跟不上）。如两家产品均可达到我司使用要求，将按照万金80%、海兴中盛20%的供货比例进行</t>
    <phoneticPr fontId="4" type="noConversion"/>
  </si>
  <si>
    <t>SPFH590</t>
    <phoneticPr fontId="3" type="noConversion"/>
  </si>
  <si>
    <t>我司提供模具</t>
    <phoneticPr fontId="3" type="noConversion"/>
  </si>
  <si>
    <t>说明（模具费评审、支付等情况）：
1.2022年11月，我司将天丰模具陆续转移回厂，根据招标情况，分别派发给鑫昌、沧州宇诺及部分自制。
2.现由于河北工厂产量提升、人员流失及轻卡系列增产，冲压车间反馈SCS0005786前排座椅靠背右侧连接板和SCS0005784前排座椅靠背左侧连接板，没有能力再自制，此件用量在6000件/种/月，故联系我部进行委外，以缓解生产压力。
3.前期招标时，投标方的价格均高于天丰，故我司才自制，天丰未税价为2.7272元/件（对称件），根据现材料价格核算目标价为2.7元/件（请财务复核）。
4.根据现在资源分析，沧州宇诺、航天宏达、黄骅成卓及黄骅鑫昌产品品类较多，目前主要产能应对欧马可升级、K1调角器及天丰模具项目，其他厂家合作意愿、成本及设备吨位受限。
5.通过咨询，以用量较大，且我司提供模具为谈判条件，沧州捷润接受按2.5元/件为我司供货，故此推荐。</t>
    <phoneticPr fontId="4" type="noConversion"/>
  </si>
  <si>
    <t>SHT0012178</t>
    <phoneticPr fontId="10" type="noConversion"/>
  </si>
  <si>
    <t>SHT0014598</t>
    <phoneticPr fontId="10" type="noConversion"/>
  </si>
  <si>
    <t>SHT0000089</t>
    <phoneticPr fontId="10" type="noConversion"/>
  </si>
  <si>
    <t>延伸座盆总成</t>
    <phoneticPr fontId="10" type="noConversion"/>
  </si>
  <si>
    <t>X3000副司机坐盆一个固定点</t>
    <phoneticPr fontId="10" type="noConversion"/>
  </si>
  <si>
    <t>M4座盆</t>
    <phoneticPr fontId="10" type="noConversion"/>
  </si>
  <si>
    <t>ST12</t>
    <phoneticPr fontId="3" type="noConversion"/>
  </si>
  <si>
    <t>黄骅市长生汽车灯镜有限公司</t>
    <phoneticPr fontId="3" type="noConversion"/>
  </si>
  <si>
    <t>无模具费</t>
    <phoneticPr fontId="3" type="noConversion"/>
  </si>
  <si>
    <t>无模具费，设变模具费长生自行承担</t>
    <phoneticPr fontId="3" type="noConversion"/>
  </si>
  <si>
    <t>说明（模具费评审、支付等情况）：
1.长春工厂J6L项目现使用到三种坐盆，分别为SHT0012178、SHT0014598及SHT0000089（均是借用西安或河北坐盆。其中SHT0014598在河北坐盆基础上改制，SHT0000089是前期项目开发时使用，至2022年中旬此坐盆由SHT0014598代替），目前J6L的坐盆状态趋于稳定，故申请定价。
2.黄骅长生未税报价分别为SHT0012178坐盆34.2521元、SHT0014598坐盆30.4436元、SHT0000089坐盆25.8522元，经过目标核算及加运费两个口径核算，目标价分别为25.7168元、24.2475元、21.6621元
3.与黄骅长生多次协商，最终价格分别为SHT0012178坐盆27.3218元、SHT0014598坐盆24.1762元、SHT0000089坐盆22.8338元。请领导尽快批复，黄骅长生申请本月20日前定价开票。</t>
    <phoneticPr fontId="4" type="noConversion"/>
  </si>
  <si>
    <t>SHT0015550</t>
  </si>
  <si>
    <t>驾驶员靠背骨架总成</t>
  </si>
  <si>
    <t>SHT0015551</t>
  </si>
  <si>
    <t>驾驶靠背骨架总成</t>
  </si>
  <si>
    <t>Q195</t>
    <phoneticPr fontId="3" type="noConversion"/>
  </si>
  <si>
    <t>采购工厂：长春光华荣昌汽车部件有限公司</t>
    <phoneticPr fontId="4" type="noConversion"/>
  </si>
  <si>
    <t>说明（模具费评审、支付等情况）：
1.接到项目通知，长春工厂的J6L项目靠背骨架发生设变，其中涉及黄骅新强力供应的两种主驾靠背骨架，分别为SHT0012305设变为SHT0015550、SHT0012990设变为SHT0015551，具体变化点见设变履历，
2.根据前期SHT0012305和SHT0012990核算目标及定价结果，本次SHT0015550需新增未税0.81元，SHT0015551需新增未税0.93元。
3.经过与新强力沟通，按照每件新增未税费用0.65元，即SHT0015550未税49.13元、SHT0015551未税48.48元</t>
    <phoneticPr fontId="4" type="noConversion"/>
  </si>
  <si>
    <t>SHT0012102</t>
    <phoneticPr fontId="3" type="noConversion"/>
  </si>
  <si>
    <t>M4前升降手柄焊接总成</t>
    <phoneticPr fontId="3" type="noConversion"/>
  </si>
  <si>
    <t>SHT0012098</t>
    <phoneticPr fontId="3" type="noConversion"/>
  </si>
  <si>
    <t>M4后升降手柄焊接总成</t>
    <phoneticPr fontId="3" type="noConversion"/>
  </si>
  <si>
    <t>SHT0012070</t>
    <phoneticPr fontId="3" type="noConversion"/>
  </si>
  <si>
    <t>D03前升降手柄焊接总成</t>
    <phoneticPr fontId="3" type="noConversion"/>
  </si>
  <si>
    <t>SHT0012072</t>
    <phoneticPr fontId="3" type="noConversion"/>
  </si>
  <si>
    <t>D03后升降手柄焊接总成</t>
    <phoneticPr fontId="3" type="noConversion"/>
  </si>
  <si>
    <t>SHT0013805</t>
    <phoneticPr fontId="3" type="noConversion"/>
  </si>
  <si>
    <t>X5000副驾前升降手柄组件</t>
    <phoneticPr fontId="3" type="noConversion"/>
  </si>
  <si>
    <t>SHT0013808</t>
    <phoneticPr fontId="3" type="noConversion"/>
  </si>
  <si>
    <t>X5000副驾后升降手柄组件</t>
    <phoneticPr fontId="3" type="noConversion"/>
  </si>
  <si>
    <t>与D03的共用1套落料，其他工序模新开,共计1.95万元，焊胎1200元，共计2.07万</t>
    <phoneticPr fontId="3" type="noConversion"/>
  </si>
  <si>
    <t>说明（模具费评审、支付等情况）：
1.我司前期开发的1.0项目，涉及沧州宇诺供货的几款手柄总成，一直未定价，现沧州宇诺催促定价，经过核算，沧州宇诺满足目标价（请成本复核），故申报审批
2.M4及D03归属1.0平台，前期已签订模具制造合同，X5000是在D03基础上镜像，落料共用，其余成型等模具及焊胎新开，需要同步签订模具制造合同</t>
    <phoneticPr fontId="4" type="noConversion"/>
  </si>
  <si>
    <t>模具总价31200元，100%分摊至10万件中</t>
    <phoneticPr fontId="3" type="noConversion"/>
  </si>
  <si>
    <t>模具总价30900元，100%分摊至10万件中</t>
    <phoneticPr fontId="3" type="noConversion"/>
  </si>
  <si>
    <t>模具总价27400元，100%分摊至10万件中</t>
    <phoneticPr fontId="3" type="noConversion"/>
  </si>
  <si>
    <t>模具总价28700元，100%分摊至10万件中</t>
    <phoneticPr fontId="3" type="noConversion"/>
  </si>
  <si>
    <t>与D03的共用1套落料，其他工序模新开,共计未税2万元，焊胎1200元，共计2.12万</t>
    <phoneticPr fontId="3" type="noConversion"/>
  </si>
  <si>
    <t>模具总价11681.42元，100%分摊至10万件中</t>
    <phoneticPr fontId="3" type="noConversion"/>
  </si>
  <si>
    <t>SBS0010115</t>
    <phoneticPr fontId="3" type="noConversion"/>
  </si>
  <si>
    <t>支腿上固定轴套（C版）</t>
    <phoneticPr fontId="3" type="noConversion"/>
  </si>
  <si>
    <t>35#</t>
    <phoneticPr fontId="3" type="noConversion"/>
  </si>
  <si>
    <t>说明（模具费评审、支付等情况）：
1.技术提出对奥杰项目SBS0010115支腿上轴套进行设变，已达降本目的。
2.此轴套前期设变过，第一次状态未税价为1.1，第二次状态未税为2.0元，均属黄骅创合供应，现第三次（本次）的设变，黄骅创合不再参与。
3.我部联系霸州政锦开发，沟通洽谈协商，最终霸州政锦同意按照未税0.5元执行（厂家按照20#或10B21材质），相对第二种状态降低75%。</t>
    <phoneticPr fontId="4" type="noConversion"/>
  </si>
  <si>
    <t>序号</t>
  </si>
  <si>
    <t>零部件QAD编码及名称</t>
  </si>
  <si>
    <t>模具名称及模具编号</t>
  </si>
  <si>
    <t>单位</t>
  </si>
  <si>
    <t>分摊数量</t>
  </si>
  <si>
    <t>分摊单价</t>
  </si>
  <si>
    <t>模具分摊总价</t>
  </si>
  <si>
    <t>未税</t>
  </si>
  <si>
    <t>含税</t>
  </si>
  <si>
    <t>防尘罩前支架-断料</t>
  </si>
  <si>
    <t>SHT0013818/19/20/21/22-MJ-01</t>
  </si>
  <si>
    <t>件</t>
  </si>
  <si>
    <t>防尘罩前支架-冲孔</t>
  </si>
  <si>
    <t>SHT0013818-MJ-02</t>
  </si>
  <si>
    <t>防尘罩前支架-折弯</t>
  </si>
  <si>
    <t>SHT0013818-MJ-03</t>
  </si>
  <si>
    <t>防尘罩前支架-成型</t>
  </si>
  <si>
    <t>SHT0013818/20-MJ-04</t>
  </si>
  <si>
    <t>SHT0013820-MJ-01</t>
  </si>
  <si>
    <t>SHT0013820-MJ-02</t>
  </si>
  <si>
    <t>SHT0013819/21-MJ-01</t>
  </si>
  <si>
    <t>SHT0013819-MJ-02</t>
  </si>
  <si>
    <t>SHT0013821-MJ-01</t>
  </si>
  <si>
    <t>SHT0013822-MJ-01</t>
  </si>
  <si>
    <t>SHT0013822-MJ-02</t>
  </si>
  <si>
    <t>合计</t>
  </si>
  <si>
    <t>Q235扁钢</t>
    <phoneticPr fontId="3" type="noConversion"/>
  </si>
  <si>
    <t>Q335扁钢</t>
    <phoneticPr fontId="3" type="noConversion"/>
  </si>
  <si>
    <t>Q435扁钢</t>
    <phoneticPr fontId="3" type="noConversion"/>
  </si>
  <si>
    <t>Q136扁钢</t>
    <phoneticPr fontId="3" type="noConversion"/>
  </si>
  <si>
    <t>Q236扁钢</t>
    <phoneticPr fontId="3" type="noConversion"/>
  </si>
  <si>
    <t>黄骅市鑫昌五金制品厂</t>
    <phoneticPr fontId="3" type="noConversion"/>
  </si>
  <si>
    <t>说明（模具费评审、支付等情况）：
1.前期我司为实现2.0平台防尘罩状态统一，新开了5种防尘罩，前期已定点鑫昌并审批了模具费用（有模具合同审批单，前期交接未留存模具合同原件，已补签中）；
2.现对产品价格进行审批</t>
    <phoneticPr fontId="4" type="noConversion"/>
  </si>
  <si>
    <t>第一项：1.接到项目通知，长春工厂的J6L项目靠背骨架发生设变，其中涉及黄骅新强力供应的两种主驾靠背骨架，分别为SHT0012305设变为SHT0015550、SHT0012990设变为SHT0015551，具体变化点见设变履历、ECR
2.根据1-2月份原材料价格推算，SHT0015550目标价应为未税44.627元、SHT0015551目标价应为未税44.10元。但新强力反馈我司材料价不具备整年的参考性，并且新强力材料采购遵循我司的计划需求，不能实现低价期储备，故仍坚持按照前期定价+新增设变费用计算，按照每件新增未税费用0.65元，即SHT0015550未税49.13元、SHT0015551未税48.48元。
3.J6L开发初期，我司联系吉林恒智，起初价格高于新强力，经此次设变，吉林智恒的价格分别为SHT0015550未税47.32元、SHT0015551未税45.73元，低于新强力，高于我司目标。
4.综上，建议推行AB点供货，A点新强力设变后供货，供货比例调整为25%（满足前期双方设定的500件/批/种，目前每月约2000台份），B点吉林智恒供货比例为75%，吉林智恒尽快开发满足供应，同时对吉林智恒的实物质量进行逐步验证。</t>
    <phoneticPr fontId="3" type="noConversion"/>
  </si>
  <si>
    <t>第二项：1.长春工厂的J6L项目的SHT0014466副驾底支架和SHT0014977副驾靠背骨架同步发生设变，具体变化点见设变履历、ECR.
2.同样根据1-2月份原材料价格推算，SHT0014466新状态目标价应为未税47.37元、SHT0014977目标价为未税35.788元。
3.与上述问题相同，原状态是吉林智恒供货，吉林智恒反馈前期我司已定价（SHT0014466未税77.21元，SHT0014977未税42.79元），本次只谈设变费用。
4.经过沟通，双方对制造工艺的理解及制造费偏差过大，不能形成一致，吉林智恒最终价格为SHT0014466新状态未税价为82.2035元（新增4.9936元，模具费新增14000元），SHT0014977新状态未税价为44.75元（新增1.96元，模具费无新增）</t>
    <phoneticPr fontId="3" type="noConversion"/>
  </si>
  <si>
    <t>SHT0014466</t>
    <phoneticPr fontId="4" type="noConversion"/>
  </si>
  <si>
    <t>副司机底支架焊接总成</t>
    <phoneticPr fontId="4" type="noConversion"/>
  </si>
  <si>
    <t>件</t>
    <phoneticPr fontId="4" type="noConversion"/>
  </si>
  <si>
    <t>吉林智恒</t>
    <phoneticPr fontId="4" type="noConversion"/>
  </si>
  <si>
    <t>SHT0014977</t>
    <phoneticPr fontId="4" type="noConversion"/>
  </si>
  <si>
    <t>靠背骨架焊接总成（副驾）</t>
    <phoneticPr fontId="4" type="noConversion"/>
  </si>
  <si>
    <t>原模具费为140000元，设变模具费增加14000元</t>
    <phoneticPr fontId="3" type="noConversion"/>
  </si>
  <si>
    <t>模具费为7000元</t>
    <phoneticPr fontId="3" type="noConversion"/>
  </si>
  <si>
    <t>SHT0012550</t>
  </si>
  <si>
    <t>靠背骨架总成</t>
  </si>
  <si>
    <t>SHT0012551</t>
  </si>
  <si>
    <t>靠背骨架总成-机械腰托</t>
  </si>
  <si>
    <t>无</t>
    <phoneticPr fontId="3" type="noConversion"/>
  </si>
  <si>
    <t>黄骅新强力</t>
    <phoneticPr fontId="3" type="noConversion"/>
  </si>
  <si>
    <t>供货比例75%</t>
    <phoneticPr fontId="3" type="noConversion"/>
  </si>
  <si>
    <t>供货比例25%</t>
    <phoneticPr fontId="3" type="noConversion"/>
  </si>
  <si>
    <t>说明（模具费评审、支付等情况）：
第一项：1.接到项目通知，长春工厂的J6L项目靠背骨架发生设变，其中涉及黄骅新强力供应的两种主驾靠背骨架，分别为SHT0012305设变为SHT0015550、SHT0012990设变为SHT0015551，具体变化点见设变履历、ECR
2.根据1-2月份原材料价格推算，SHT0015550目标价应为未税44.627元、SHT0015551目标价应为未税44.10元。但新强力反馈我司材料价不具备整年的参考性，并且新强力材料采购遵循我司的计划需求，不能实现低价期储备，故仍坚持按照前期定价+新增设变费用计算，按照每件新增未税费用0.65元，即SHT0015550未税49.13元、SHT0015551未税48.48元。
3.J6L开发初期，我司联系吉林恒智，起初价格高于新强力，经此次设变，吉林智恒的价格分别为SHT0015550未税47.32元、SHT0015551未税45.73元，低于新强力，高于我司目标。
4.综上，建议推行AB点供货，A点新强力设变后供货，供货比例调整为25%（满足前期双方设定的500件/批/种，目前每月约2000台份），B点吉林智恒供货比例为75%，吉林智恒尽快开发满足供应，同时对吉林智恒的实物质量进行逐步验证。
第二项：1.长春工厂的J6L项目的SHT0014466副驾底支架和SHT0014977副驾靠背骨架同步发生设变，具体变化点见设变履历、ECR.
2.同样根据1-2月份原材料价格推算，SHT0014466新状态目标价应为未税47.37元、SHT0014977目标价为未税35.788元。
3.与上述问题相同，原状态是吉林智恒供货，吉林智恒反馈前期我司已定价（SHT0014466未税77.21元，SHT0014977未税42.79元），本次只谈设变费用。
4.经过沟通，双方对制造工艺的理解及制造费偏差过大，不能形成一致，吉林智恒最终价格为SHT0014466新状态未税价为82.2035元（新增4.9936元，模具费新增14000元），SHT0014977新状态未税价为44.75元（新增1.96元，模具费无新增）</t>
    <phoneticPr fontId="4" type="noConversion"/>
  </si>
  <si>
    <t>SHT0015610</t>
  </si>
  <si>
    <t>右下连接板总成</t>
  </si>
  <si>
    <t>4.06-4.72</t>
    <phoneticPr fontId="3" type="noConversion"/>
  </si>
  <si>
    <t>SAPH440</t>
    <phoneticPr fontId="3" type="noConversion"/>
  </si>
  <si>
    <t>模具费未税22000元，分摊3万件/3年</t>
    <phoneticPr fontId="3" type="noConversion"/>
  </si>
  <si>
    <t>说明（模具费评审、支付等情况）：
1.接到项目通知，我司现开发福田大黄蜂项目，SOP后年用量为：2023年3000台，2024年4000台，2025年3000台。
2.基于用量较少，项目中涉及的新开件SHT0015610右下连接板总成，暂无人承接（单件用量为1件/台车。我司要求模具由供应商100%垫付，100%分摊至3万件产品/3年），经过咨询，仅有黄骅成卓报价，未税价为5.75元/件（不含电泳），模具费为2.2万元。
3.协商后，产品价格为4.5元/件（不含模摊，不含电泳），模具费为2.2万元。</t>
    <phoneticPr fontId="4" type="noConversion"/>
  </si>
  <si>
    <t>SLT0011113</t>
    <phoneticPr fontId="3" type="noConversion"/>
  </si>
  <si>
    <t>解锁旋转轴</t>
    <phoneticPr fontId="3" type="noConversion"/>
  </si>
  <si>
    <t>SLT0010889</t>
    <phoneticPr fontId="3" type="noConversion"/>
  </si>
  <si>
    <t>靠背锁付台阶螺栓</t>
    <phoneticPr fontId="3" type="noConversion"/>
  </si>
  <si>
    <t>SLT0010910</t>
    <phoneticPr fontId="3" type="noConversion"/>
  </si>
  <si>
    <t>临时机加工2344件</t>
    <phoneticPr fontId="3" type="noConversion"/>
  </si>
  <si>
    <t>临时机加工1877件</t>
    <phoneticPr fontId="3" type="noConversion"/>
  </si>
  <si>
    <t>临时机加工1851件</t>
    <phoneticPr fontId="3" type="noConversion"/>
  </si>
  <si>
    <t>说明：
1.我司欧马可升级项目中，3种冷镦件原由沧州旭兴提供样品，但验证过程中出现断裂，随后我司紧急开发B点江苏凌派，江苏凌派开模完成周期在3月初。
2.但我司紧急投入批量，故联系江苏凌派先机加工进行，并未缩短周期暂不要求厂家镀锌（回厂我司自行电泳）。2.江苏凌派对本批临时机加件，报价为SLT0011113未税1.8元，数量2344件，SLT0010910未税2.2元，数量1851件，SLT0010889未税1.3元，数量1877件。共计10731.50元
3.现申请单批结算，走北京样品费用。</t>
    <phoneticPr fontId="4" type="noConversion"/>
  </si>
  <si>
    <t>SCS0004393</t>
  </si>
  <si>
    <t>地脚固定板组合左右共用总成（中期改款）</t>
  </si>
  <si>
    <t>左座椅右侧地脚固定板组合总成（中期改款）</t>
  </si>
  <si>
    <t>SCS0004391</t>
  </si>
  <si>
    <t>右座椅左侧地脚固定板组合总成（中期改款）</t>
  </si>
  <si>
    <t>SFPH590</t>
    <phoneticPr fontId="3" type="noConversion"/>
  </si>
  <si>
    <t>鑫昌未税价</t>
    <phoneticPr fontId="3" type="noConversion"/>
  </si>
  <si>
    <t>天丰未税价</t>
    <phoneticPr fontId="3" type="noConversion"/>
  </si>
  <si>
    <t>说明（模具费评审、支付等情况）：
1.B40L地脚，我司从天丰转回来后，原定给黄骅鑫昌生产，但23年起，我司生产需求激增，黄骅鑫昌暂无产能生产这三种地脚（需要使用315T液压机）2.筛查资源后，目前泊头捷润富裕产能较多，可以紧急生产。3.故申请暂时由泊头捷润生产，但泊头捷润反馈，价格无法按我司目标价执行。最终商谈结果为未税11.8元/件。3.此3种地脚产品，暂定临时由泊头杰润生产，待我司生产稳定后，再考虑移回我司或鑫昌生产</t>
    <phoneticPr fontId="4" type="noConversion"/>
  </si>
  <si>
    <t xml:space="preserve">说明（模具费评审、支付等情况）：
</t>
    <phoneticPr fontId="4" type="noConversion"/>
  </si>
  <si>
    <t>SLT0010529</t>
    <phoneticPr fontId="3" type="noConversion"/>
  </si>
  <si>
    <t>绞架连杆3</t>
    <phoneticPr fontId="3" type="noConversion"/>
  </si>
  <si>
    <t xml:space="preserve">黄骅市兴岳五金制品有限公司 </t>
    <phoneticPr fontId="3" type="noConversion"/>
  </si>
  <si>
    <t>A点：黄骅创合未税3.25</t>
    <phoneticPr fontId="3" type="noConversion"/>
  </si>
  <si>
    <t>支腿上固定轴套</t>
    <phoneticPr fontId="3" type="noConversion"/>
  </si>
  <si>
    <t>J6F司机靠背右旋转阶梯螺栓</t>
    <phoneticPr fontId="3" type="noConversion"/>
  </si>
  <si>
    <t>SBS0010133</t>
    <phoneticPr fontId="3" type="noConversion"/>
  </si>
  <si>
    <t>主驾支腿后轴套</t>
    <phoneticPr fontId="3" type="noConversion"/>
  </si>
  <si>
    <t>BFA0000775</t>
    <phoneticPr fontId="3" type="noConversion"/>
  </si>
  <si>
    <t>A点：黄骅创合未税0.6</t>
    <phoneticPr fontId="3" type="noConversion"/>
  </si>
  <si>
    <t>A点：黄骅创合未税3.20</t>
    <phoneticPr fontId="3" type="noConversion"/>
  </si>
  <si>
    <t>机加工干的</t>
    <phoneticPr fontId="3" type="noConversion"/>
  </si>
  <si>
    <t>A点：黄骅创合未税2.0</t>
    <phoneticPr fontId="3" type="noConversion"/>
  </si>
  <si>
    <t>SHT0012059</t>
  </si>
  <si>
    <t>连接轴</t>
  </si>
  <si>
    <t>SBS0010115</t>
  </si>
  <si>
    <t>支腿上固定轴套</t>
  </si>
  <si>
    <t>BFA0000775</t>
  </si>
  <si>
    <t>J6F司机靠背旋转轴阶梯螺栓</t>
  </si>
  <si>
    <t>SHT0001149</t>
  </si>
  <si>
    <t>连接杆2</t>
  </si>
  <si>
    <t>SLT0011546</t>
  </si>
  <si>
    <t>SHT0011596</t>
  </si>
  <si>
    <t>连接杆</t>
  </si>
  <si>
    <t>绞架连接杆3</t>
  </si>
  <si>
    <t>A点</t>
  </si>
  <si>
    <t>未税单价</t>
  </si>
  <si>
    <t>霸州政锦</t>
  </si>
  <si>
    <t>黄骅创合</t>
  </si>
  <si>
    <t>第二次设变状态，机加</t>
  </si>
  <si>
    <t>冷镦</t>
  </si>
  <si>
    <t>江苏凌派</t>
  </si>
  <si>
    <t>旭兴是A点，前期质量不稳定，后开发江苏凌派</t>
  </si>
  <si>
    <t>上海努辰</t>
  </si>
  <si>
    <t>说明（模具费评审、支付等情况）：
上述产品，均在A点供货不稳定情况下，紧急联系沧州旭兴制作，现经过核价计算，旭兴同意按目标价尽快定价开票，故此申报。</t>
    <phoneticPr fontId="4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</si>
</sst>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 * #,##0.00_ ;_ * \-#,##0.00_ ;_ * &quot;-&quot;??_ ;_ @_ "/>
    <numFmt numFmtId="176" formatCode="0.0000"/>
    <numFmt numFmtId="177" formatCode="0.0000_);[Red]\(0.0000\)"/>
    <numFmt numFmtId="178" formatCode="0.00_);[Red]\(0.00\)"/>
    <numFmt numFmtId="179" formatCode="_ * #,##0.0000_ ;_ * \-#,##0.0000_ ;_ * &quot;-&quot;??_ ;_ @_ "/>
  </numFmts>
  <fonts count="23">
    <font>
      <sz val="11"/>
      <color theme="1"/>
      <name val="等线"/>
      <family val="2"/>
      <scheme val="minor"/>
    </font>
    <font>
      <sz val="12"/>
      <name val="宋体"/>
      <family val="3"/>
      <charset val="134"/>
    </font>
    <font>
      <b/>
      <sz val="18"/>
      <name val="宋体"/>
      <family val="3"/>
      <charset val="134"/>
    </font>
    <font>
      <sz val="9"/>
      <name val="等线"/>
      <family val="3"/>
      <charset val="134"/>
      <scheme val="minor"/>
    </font>
    <font>
      <sz val="9"/>
      <name val="宋体"/>
      <family val="3"/>
      <charset val="134"/>
    </font>
    <font>
      <sz val="11"/>
      <name val="宋体"/>
      <family val="3"/>
      <charset val="134"/>
    </font>
    <font>
      <sz val="11"/>
      <color theme="1"/>
      <name val="等线"/>
      <family val="2"/>
      <scheme val="minor"/>
    </font>
    <font>
      <sz val="9"/>
      <color indexed="81"/>
      <name val="宋体"/>
      <family val="3"/>
      <charset val="134"/>
    </font>
    <font>
      <b/>
      <sz val="9"/>
      <color indexed="81"/>
      <name val="宋体"/>
      <family val="3"/>
      <charset val="134"/>
    </font>
    <font>
      <sz val="11"/>
      <color rgb="FF000000"/>
      <name val="宋体"/>
      <family val="3"/>
      <charset val="134"/>
    </font>
    <font>
      <sz val="9"/>
      <name val="等线"/>
      <family val="2"/>
      <charset val="134"/>
      <scheme val="minor"/>
    </font>
    <font>
      <sz val="11"/>
      <color indexed="8"/>
      <name val="楷体_GB2312"/>
      <family val="3"/>
      <charset val="134"/>
    </font>
    <font>
      <sz val="11"/>
      <color theme="1"/>
      <name val="等线"/>
      <family val="3"/>
      <charset val="134"/>
      <scheme val="minor"/>
    </font>
    <font>
      <sz val="11"/>
      <name val="楷体"/>
      <family val="3"/>
      <charset val="134"/>
    </font>
    <font>
      <sz val="11"/>
      <color indexed="8"/>
      <name val="楷体"/>
      <family val="3"/>
      <charset val="134"/>
    </font>
    <font>
      <sz val="10"/>
      <color indexed="8"/>
      <name val="宋体"/>
      <family val="3"/>
      <charset val="134"/>
    </font>
    <font>
      <sz val="11"/>
      <name val="微软雅黑"/>
      <family val="2"/>
      <charset val="134"/>
    </font>
    <font>
      <sz val="9"/>
      <name val="Arial"/>
      <family val="2"/>
    </font>
    <font>
      <sz val="10"/>
      <color theme="1"/>
      <name val="宋体"/>
      <family val="3"/>
      <charset val="134"/>
    </font>
    <font>
      <sz val="11"/>
      <color indexed="8"/>
      <name val="宋体"/>
      <family val="3"/>
      <charset val="134"/>
    </font>
    <font>
      <sz val="11"/>
      <color theme="1"/>
      <name val="宋体"/>
      <family val="3"/>
      <charset val="134"/>
    </font>
    <font>
      <sz val="12"/>
      <color rgb="FF000000"/>
      <name val="宋体"/>
      <family val="3"/>
      <charset val="134"/>
    </font>
    <font>
      <sz val="12"/>
      <color theme="1"/>
      <name val="宋体"/>
      <family val="3"/>
      <charset val="134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8">
    <xf numFmtId="0" fontId="0" fillId="0" borderId="0"/>
    <xf numFmtId="0" fontId="1" fillId="0" borderId="0"/>
    <xf numFmtId="0" fontId="1" fillId="0" borderId="0"/>
    <xf numFmtId="9" fontId="6" fillId="0" borderId="0" applyFont="0" applyFill="0" applyBorder="0" applyAlignment="0" applyProtection="0">
      <alignment vertical="center"/>
    </xf>
    <xf numFmtId="0" fontId="12" fillId="0" borderId="0">
      <alignment vertical="center"/>
    </xf>
    <xf numFmtId="43" fontId="1" fillId="0" borderId="0" applyFont="0" applyFill="0" applyBorder="0" applyAlignment="0" applyProtection="0"/>
    <xf numFmtId="0" fontId="1" fillId="0" borderId="0" applyProtection="0">
      <alignment vertical="center"/>
    </xf>
    <xf numFmtId="0" fontId="17" fillId="0" borderId="1" applyNumberFormat="0" applyFill="0" applyBorder="0" applyAlignment="0" applyProtection="0">
      <alignment vertical="center"/>
    </xf>
  </cellStyleXfs>
  <cellXfs count="230">
    <xf numFmtId="0" fontId="0" fillId="0" borderId="0" xfId="0"/>
    <xf numFmtId="0" fontId="1" fillId="2" borderId="0" xfId="1" applyFill="1" applyAlignment="1">
      <alignment vertical="center"/>
    </xf>
    <xf numFmtId="0" fontId="5" fillId="2" borderId="1" xfId="1" applyFont="1" applyFill="1" applyBorder="1" applyAlignment="1">
      <alignment horizontal="center" vertical="center"/>
    </xf>
    <xf numFmtId="0" fontId="5" fillId="2" borderId="1" xfId="1" applyFont="1" applyFill="1" applyBorder="1" applyAlignment="1">
      <alignment horizontal="center" vertical="center" wrapText="1"/>
    </xf>
    <xf numFmtId="0" fontId="1" fillId="2" borderId="0" xfId="1" applyFill="1" applyAlignment="1">
      <alignment horizontal="center" vertical="center"/>
    </xf>
    <xf numFmtId="0" fontId="1" fillId="2" borderId="1" xfId="1" applyFill="1" applyBorder="1" applyAlignment="1">
      <alignment vertical="center"/>
    </xf>
    <xf numFmtId="0" fontId="1" fillId="2" borderId="1" xfId="1" applyFill="1" applyBorder="1" applyAlignment="1">
      <alignment horizontal="center" vertical="center"/>
    </xf>
    <xf numFmtId="9" fontId="1" fillId="2" borderId="1" xfId="1" applyNumberFormat="1" applyFill="1" applyBorder="1" applyAlignment="1">
      <alignment vertical="center"/>
    </xf>
    <xf numFmtId="9" fontId="1" fillId="2" borderId="0" xfId="1" applyNumberFormat="1" applyFill="1" applyAlignment="1">
      <alignment vertical="center"/>
    </xf>
    <xf numFmtId="176" fontId="1" fillId="2" borderId="1" xfId="1" applyNumberFormat="1" applyFill="1" applyBorder="1" applyAlignment="1">
      <alignment vertical="center"/>
    </xf>
    <xf numFmtId="176" fontId="1" fillId="2" borderId="1" xfId="1" applyNumberFormat="1" applyFill="1" applyBorder="1" applyAlignment="1">
      <alignment horizontal="center" vertical="center"/>
    </xf>
    <xf numFmtId="176" fontId="1" fillId="2" borderId="1" xfId="1" applyNumberFormat="1" applyFill="1" applyBorder="1" applyAlignment="1">
      <alignment horizontal="right" vertical="center"/>
    </xf>
    <xf numFmtId="0" fontId="1" fillId="2" borderId="4" xfId="1" applyFill="1" applyBorder="1" applyAlignment="1">
      <alignment horizontal="center" vertical="center"/>
    </xf>
    <xf numFmtId="176" fontId="1" fillId="2" borderId="1" xfId="1" applyNumberFormat="1" applyFill="1" applyBorder="1" applyAlignment="1">
      <alignment horizontal="left" vertical="center" wrapText="1"/>
    </xf>
    <xf numFmtId="0" fontId="1" fillId="2" borderId="4" xfId="1" applyFill="1" applyBorder="1" applyAlignment="1">
      <alignment horizontal="center" vertical="center" wrapText="1"/>
    </xf>
    <xf numFmtId="176" fontId="1" fillId="2" borderId="1" xfId="1" applyNumberFormat="1" applyFill="1" applyBorder="1" applyAlignment="1">
      <alignment horizontal="center" vertical="center" wrapText="1"/>
    </xf>
    <xf numFmtId="0" fontId="1" fillId="2" borderId="1" xfId="1" applyFill="1" applyBorder="1" applyAlignment="1">
      <alignment vertical="center" wrapText="1"/>
    </xf>
    <xf numFmtId="0" fontId="1" fillId="3" borderId="0" xfId="1" applyFill="1" applyAlignment="1">
      <alignment vertical="center"/>
    </xf>
    <xf numFmtId="0" fontId="5" fillId="3" borderId="1" xfId="1" applyFont="1" applyFill="1" applyBorder="1" applyAlignment="1">
      <alignment horizontal="center" vertical="center" wrapText="1"/>
    </xf>
    <xf numFmtId="176" fontId="1" fillId="3" borderId="1" xfId="1" applyNumberFormat="1" applyFill="1" applyBorder="1" applyAlignment="1">
      <alignment horizontal="center" vertical="center" wrapText="1"/>
    </xf>
    <xf numFmtId="176" fontId="1" fillId="3" borderId="1" xfId="1" applyNumberFormat="1" applyFill="1" applyBorder="1" applyAlignment="1">
      <alignment vertical="center"/>
    </xf>
    <xf numFmtId="0" fontId="1" fillId="4" borderId="0" xfId="1" applyFill="1" applyAlignment="1">
      <alignment vertical="center"/>
    </xf>
    <xf numFmtId="0" fontId="5" fillId="4" borderId="1" xfId="1" applyFont="1" applyFill="1" applyBorder="1" applyAlignment="1">
      <alignment horizontal="center" vertical="center" wrapText="1"/>
    </xf>
    <xf numFmtId="176" fontId="1" fillId="4" borderId="1" xfId="1" applyNumberFormat="1" applyFill="1" applyBorder="1" applyAlignment="1">
      <alignment horizontal="center" vertical="center" wrapText="1"/>
    </xf>
    <xf numFmtId="176" fontId="1" fillId="4" borderId="1" xfId="1" applyNumberFormat="1" applyFill="1" applyBorder="1" applyAlignment="1">
      <alignment vertical="center"/>
    </xf>
    <xf numFmtId="0" fontId="1" fillId="3" borderId="1" xfId="1" applyFill="1" applyBorder="1" applyAlignment="1">
      <alignment horizontal="left" vertical="top" wrapText="1"/>
    </xf>
    <xf numFmtId="0" fontId="1" fillId="5" borderId="4" xfId="1" applyFill="1" applyBorder="1" applyAlignment="1">
      <alignment horizontal="center" vertical="center"/>
    </xf>
    <xf numFmtId="0" fontId="1" fillId="5" borderId="4" xfId="1" applyFill="1" applyBorder="1" applyAlignment="1">
      <alignment horizontal="center" vertical="center" wrapText="1"/>
    </xf>
    <xf numFmtId="176" fontId="1" fillId="5" borderId="1" xfId="1" applyNumberFormat="1" applyFill="1" applyBorder="1" applyAlignment="1">
      <alignment horizontal="center" vertical="center" wrapText="1"/>
    </xf>
    <xf numFmtId="9" fontId="1" fillId="5" borderId="1" xfId="1" applyNumberFormat="1" applyFill="1" applyBorder="1" applyAlignment="1">
      <alignment vertical="center"/>
    </xf>
    <xf numFmtId="176" fontId="1" fillId="5" borderId="1" xfId="1" applyNumberFormat="1" applyFill="1" applyBorder="1" applyAlignment="1">
      <alignment vertical="center"/>
    </xf>
    <xf numFmtId="0" fontId="1" fillId="5" borderId="1" xfId="1" applyFill="1" applyBorder="1" applyAlignment="1">
      <alignment vertical="center" wrapText="1"/>
    </xf>
    <xf numFmtId="9" fontId="1" fillId="5" borderId="0" xfId="1" applyNumberFormat="1" applyFill="1" applyAlignment="1">
      <alignment vertical="center"/>
    </xf>
    <xf numFmtId="0" fontId="1" fillId="5" borderId="0" xfId="1" applyFill="1" applyAlignment="1">
      <alignment vertical="center"/>
    </xf>
    <xf numFmtId="0" fontId="1" fillId="0" borderId="4" xfId="1" applyBorder="1" applyAlignment="1">
      <alignment horizontal="center" vertical="center"/>
    </xf>
    <xf numFmtId="0" fontId="1" fillId="0" borderId="4" xfId="1" applyBorder="1" applyAlignment="1">
      <alignment horizontal="center" vertical="center" wrapText="1"/>
    </xf>
    <xf numFmtId="9" fontId="1" fillId="0" borderId="1" xfId="1" applyNumberFormat="1" applyBorder="1" applyAlignment="1">
      <alignment vertical="center"/>
    </xf>
    <xf numFmtId="0" fontId="1" fillId="0" borderId="1" xfId="1" applyBorder="1" applyAlignment="1">
      <alignment vertical="center" wrapText="1"/>
    </xf>
    <xf numFmtId="9" fontId="1" fillId="0" borderId="0" xfId="1" applyNumberFormat="1" applyAlignment="1">
      <alignment vertical="center"/>
    </xf>
    <xf numFmtId="0" fontId="1" fillId="0" borderId="0" xfId="1" applyAlignment="1">
      <alignment vertical="center"/>
    </xf>
    <xf numFmtId="0" fontId="1" fillId="2" borderId="1" xfId="1" applyFill="1" applyBorder="1" applyAlignment="1">
      <alignment horizontal="center" vertical="center" wrapText="1"/>
    </xf>
    <xf numFmtId="9" fontId="1" fillId="2" borderId="1" xfId="1" applyNumberFormat="1" applyFill="1" applyBorder="1" applyAlignment="1">
      <alignment horizontal="center" vertical="center"/>
    </xf>
    <xf numFmtId="0" fontId="1" fillId="6" borderId="4" xfId="1" applyFill="1" applyBorder="1" applyAlignment="1">
      <alignment horizontal="center" vertical="center"/>
    </xf>
    <xf numFmtId="0" fontId="1" fillId="4" borderId="4" xfId="1" applyFill="1" applyBorder="1" applyAlignment="1">
      <alignment horizontal="center" vertical="center"/>
    </xf>
    <xf numFmtId="176" fontId="1" fillId="2" borderId="0" xfId="1" applyNumberFormat="1" applyFill="1" applyAlignment="1">
      <alignment vertical="center"/>
    </xf>
    <xf numFmtId="176" fontId="1" fillId="0" borderId="1" xfId="1" applyNumberFormat="1" applyBorder="1" applyAlignment="1">
      <alignment vertical="center"/>
    </xf>
    <xf numFmtId="0" fontId="1" fillId="2" borderId="1" xfId="1" applyFill="1" applyBorder="1" applyAlignment="1">
      <alignment horizontal="left" vertical="center" wrapText="1"/>
    </xf>
    <xf numFmtId="176" fontId="1" fillId="2" borderId="1" xfId="1" applyNumberFormat="1" applyFill="1" applyBorder="1" applyAlignment="1">
      <alignment horizontal="right" vertical="center" wrapText="1"/>
    </xf>
    <xf numFmtId="176" fontId="1" fillId="0" borderId="1" xfId="1" applyNumberFormat="1" applyBorder="1" applyAlignment="1">
      <alignment horizontal="right" vertical="center" wrapText="1"/>
    </xf>
    <xf numFmtId="176" fontId="1" fillId="3" borderId="1" xfId="1" applyNumberFormat="1" applyFill="1" applyBorder="1" applyAlignment="1">
      <alignment horizontal="right" vertical="center" wrapText="1" indent="1"/>
    </xf>
    <xf numFmtId="176" fontId="1" fillId="3" borderId="1" xfId="1" applyNumberFormat="1" applyFill="1" applyBorder="1" applyAlignment="1">
      <alignment horizontal="right" vertical="center" wrapText="1"/>
    </xf>
    <xf numFmtId="176" fontId="1" fillId="3" borderId="1" xfId="1" applyNumberFormat="1" applyFill="1" applyBorder="1" applyAlignment="1">
      <alignment vertical="center" wrapText="1"/>
    </xf>
    <xf numFmtId="0" fontId="1" fillId="4" borderId="4" xfId="1" applyFill="1" applyBorder="1" applyAlignment="1">
      <alignment horizontal="center" vertical="center" wrapText="1"/>
    </xf>
    <xf numFmtId="0" fontId="1" fillId="7" borderId="4" xfId="1" applyFill="1" applyBorder="1" applyAlignment="1">
      <alignment horizontal="center" vertical="center"/>
    </xf>
    <xf numFmtId="0" fontId="1" fillId="7" borderId="4" xfId="1" applyFill="1" applyBorder="1" applyAlignment="1">
      <alignment horizontal="center" vertical="center" wrapText="1"/>
    </xf>
    <xf numFmtId="176" fontId="1" fillId="7" borderId="1" xfId="1" applyNumberFormat="1" applyFill="1" applyBorder="1" applyAlignment="1">
      <alignment horizontal="center" vertical="center" wrapText="1"/>
    </xf>
    <xf numFmtId="9" fontId="1" fillId="7" borderId="1" xfId="1" applyNumberFormat="1" applyFill="1" applyBorder="1" applyAlignment="1">
      <alignment vertical="center"/>
    </xf>
    <xf numFmtId="176" fontId="1" fillId="7" borderId="1" xfId="1" applyNumberFormat="1" applyFill="1" applyBorder="1" applyAlignment="1">
      <alignment vertical="center"/>
    </xf>
    <xf numFmtId="0" fontId="1" fillId="7" borderId="1" xfId="1" applyFill="1" applyBorder="1" applyAlignment="1">
      <alignment vertical="center" wrapText="1"/>
    </xf>
    <xf numFmtId="9" fontId="1" fillId="7" borderId="0" xfId="1" applyNumberFormat="1" applyFill="1" applyAlignment="1">
      <alignment vertical="center"/>
    </xf>
    <xf numFmtId="0" fontId="1" fillId="7" borderId="0" xfId="1" applyFill="1" applyAlignment="1">
      <alignment vertical="center"/>
    </xf>
    <xf numFmtId="0" fontId="1" fillId="8" borderId="4" xfId="1" applyFill="1" applyBorder="1" applyAlignment="1">
      <alignment horizontal="center" vertical="center"/>
    </xf>
    <xf numFmtId="0" fontId="1" fillId="8" borderId="4" xfId="1" applyFill="1" applyBorder="1" applyAlignment="1">
      <alignment horizontal="center" vertical="center" wrapText="1"/>
    </xf>
    <xf numFmtId="176" fontId="1" fillId="8" borderId="1" xfId="1" applyNumberFormat="1" applyFill="1" applyBorder="1" applyAlignment="1">
      <alignment horizontal="center" vertical="center" wrapText="1"/>
    </xf>
    <xf numFmtId="9" fontId="1" fillId="8" borderId="1" xfId="1" applyNumberFormat="1" applyFill="1" applyBorder="1" applyAlignment="1">
      <alignment vertical="center"/>
    </xf>
    <xf numFmtId="176" fontId="1" fillId="8" borderId="1" xfId="1" applyNumberFormat="1" applyFill="1" applyBorder="1" applyAlignment="1">
      <alignment vertical="center"/>
    </xf>
    <xf numFmtId="0" fontId="1" fillId="8" borderId="1" xfId="1" applyFill="1" applyBorder="1" applyAlignment="1">
      <alignment vertical="center" wrapText="1"/>
    </xf>
    <xf numFmtId="9" fontId="1" fillId="8" borderId="0" xfId="1" applyNumberFormat="1" applyFill="1" applyAlignment="1">
      <alignment vertical="center"/>
    </xf>
    <xf numFmtId="0" fontId="1" fillId="8" borderId="0" xfId="1" applyFill="1" applyAlignment="1">
      <alignment vertical="center"/>
    </xf>
    <xf numFmtId="9" fontId="1" fillId="4" borderId="1" xfId="1" applyNumberFormat="1" applyFill="1" applyBorder="1" applyAlignment="1">
      <alignment vertical="center"/>
    </xf>
    <xf numFmtId="0" fontId="1" fillId="4" borderId="1" xfId="1" applyFill="1" applyBorder="1" applyAlignment="1">
      <alignment vertical="center" wrapText="1"/>
    </xf>
    <xf numFmtId="9" fontId="1" fillId="4" borderId="0" xfId="1" applyNumberFormat="1" applyFill="1" applyAlignment="1">
      <alignment vertical="center"/>
    </xf>
    <xf numFmtId="0" fontId="1" fillId="9" borderId="4" xfId="1" applyFill="1" applyBorder="1" applyAlignment="1">
      <alignment horizontal="center" vertical="center"/>
    </xf>
    <xf numFmtId="0" fontId="1" fillId="9" borderId="4" xfId="1" applyFill="1" applyBorder="1" applyAlignment="1">
      <alignment horizontal="center" vertical="center" wrapText="1"/>
    </xf>
    <xf numFmtId="176" fontId="1" fillId="9" borderId="1" xfId="1" applyNumberFormat="1" applyFill="1" applyBorder="1" applyAlignment="1">
      <alignment horizontal="center" vertical="center" wrapText="1"/>
    </xf>
    <xf numFmtId="9" fontId="1" fillId="9" borderId="1" xfId="1" applyNumberFormat="1" applyFill="1" applyBorder="1" applyAlignment="1">
      <alignment vertical="center"/>
    </xf>
    <xf numFmtId="176" fontId="1" fillId="9" borderId="1" xfId="1" applyNumberFormat="1" applyFill="1" applyBorder="1" applyAlignment="1">
      <alignment vertical="center"/>
    </xf>
    <xf numFmtId="0" fontId="1" fillId="9" borderId="1" xfId="1" applyFill="1" applyBorder="1" applyAlignment="1">
      <alignment vertical="center" wrapText="1"/>
    </xf>
    <xf numFmtId="9" fontId="1" fillId="9" borderId="0" xfId="1" applyNumberFormat="1" applyFill="1" applyAlignment="1">
      <alignment vertical="center"/>
    </xf>
    <xf numFmtId="0" fontId="1" fillId="9" borderId="0" xfId="1" applyFill="1" applyAlignment="1">
      <alignment vertical="center"/>
    </xf>
    <xf numFmtId="176" fontId="1" fillId="0" borderId="1" xfId="1" applyNumberFormat="1" applyBorder="1" applyAlignment="1">
      <alignment horizontal="center" vertical="center" wrapText="1"/>
    </xf>
    <xf numFmtId="0" fontId="5" fillId="0" borderId="1" xfId="1" applyFont="1" applyBorder="1" applyAlignment="1">
      <alignment horizontal="center" vertical="center"/>
    </xf>
    <xf numFmtId="0" fontId="5" fillId="0" borderId="1" xfId="1" applyFont="1" applyBorder="1" applyAlignment="1">
      <alignment horizontal="center" vertical="center" wrapText="1"/>
    </xf>
    <xf numFmtId="0" fontId="1" fillId="0" borderId="0" xfId="1" applyAlignment="1">
      <alignment horizontal="center" vertical="center"/>
    </xf>
    <xf numFmtId="0" fontId="1" fillId="10" borderId="4" xfId="1" applyFill="1" applyBorder="1" applyAlignment="1">
      <alignment horizontal="center" vertical="center"/>
    </xf>
    <xf numFmtId="0" fontId="1" fillId="10" borderId="4" xfId="1" applyFill="1" applyBorder="1" applyAlignment="1">
      <alignment horizontal="center" vertical="center" wrapText="1"/>
    </xf>
    <xf numFmtId="176" fontId="1" fillId="10" borderId="1" xfId="1" applyNumberFormat="1" applyFill="1" applyBorder="1" applyAlignment="1">
      <alignment horizontal="center" vertical="center" wrapText="1"/>
    </xf>
    <xf numFmtId="9" fontId="1" fillId="10" borderId="1" xfId="1" applyNumberFormat="1" applyFill="1" applyBorder="1" applyAlignment="1">
      <alignment vertical="center"/>
    </xf>
    <xf numFmtId="176" fontId="1" fillId="10" borderId="1" xfId="1" applyNumberFormat="1" applyFill="1" applyBorder="1" applyAlignment="1">
      <alignment vertical="center"/>
    </xf>
    <xf numFmtId="0" fontId="1" fillId="10" borderId="1" xfId="1" applyFill="1" applyBorder="1" applyAlignment="1">
      <alignment vertical="center" wrapText="1"/>
    </xf>
    <xf numFmtId="9" fontId="1" fillId="10" borderId="0" xfId="1" applyNumberFormat="1" applyFill="1" applyAlignment="1">
      <alignment vertical="center"/>
    </xf>
    <xf numFmtId="0" fontId="1" fillId="10" borderId="0" xfId="1" applyFill="1" applyAlignment="1">
      <alignment vertical="center"/>
    </xf>
    <xf numFmtId="176" fontId="1" fillId="4" borderId="1" xfId="1" applyNumberFormat="1" applyFill="1" applyBorder="1" applyAlignment="1">
      <alignment horizontal="center" vertical="center"/>
    </xf>
    <xf numFmtId="0" fontId="1" fillId="0" borderId="1" xfId="1" applyBorder="1" applyAlignment="1">
      <alignment horizontal="center" vertical="center" wrapText="1"/>
    </xf>
    <xf numFmtId="0" fontId="1" fillId="0" borderId="3" xfId="1" applyBorder="1" applyAlignment="1">
      <alignment horizontal="left" vertical="top" wrapText="1"/>
    </xf>
    <xf numFmtId="0" fontId="1" fillId="0" borderId="0" xfId="1" applyAlignment="1">
      <alignment horizontal="center" vertical="center" wrapText="1"/>
    </xf>
    <xf numFmtId="9" fontId="1" fillId="0" borderId="0" xfId="3" applyFont="1" applyFill="1" applyAlignment="1">
      <alignment horizontal="center" vertical="center"/>
    </xf>
    <xf numFmtId="176" fontId="1" fillId="0" borderId="1" xfId="1" applyNumberFormat="1" applyBorder="1" applyAlignment="1">
      <alignment horizontal="center" vertical="center"/>
    </xf>
    <xf numFmtId="0" fontId="1" fillId="11" borderId="4" xfId="1" applyFill="1" applyBorder="1" applyAlignment="1">
      <alignment horizontal="center" vertical="center"/>
    </xf>
    <xf numFmtId="0" fontId="1" fillId="11" borderId="4" xfId="1" applyFill="1" applyBorder="1" applyAlignment="1">
      <alignment horizontal="center" vertical="center" wrapText="1"/>
    </xf>
    <xf numFmtId="176" fontId="1" fillId="11" borderId="1" xfId="1" applyNumberFormat="1" applyFill="1" applyBorder="1" applyAlignment="1">
      <alignment horizontal="center" vertical="center" wrapText="1"/>
    </xf>
    <xf numFmtId="9" fontId="1" fillId="11" borderId="1" xfId="1" applyNumberFormat="1" applyFill="1" applyBorder="1" applyAlignment="1">
      <alignment vertical="center"/>
    </xf>
    <xf numFmtId="176" fontId="1" fillId="11" borderId="1" xfId="1" applyNumberFormat="1" applyFill="1" applyBorder="1" applyAlignment="1">
      <alignment vertical="center"/>
    </xf>
    <xf numFmtId="0" fontId="1" fillId="11" borderId="1" xfId="1" applyFill="1" applyBorder="1" applyAlignment="1">
      <alignment vertical="center" wrapText="1"/>
    </xf>
    <xf numFmtId="9" fontId="1" fillId="11" borderId="0" xfId="1" applyNumberFormat="1" applyFill="1" applyAlignment="1">
      <alignment vertical="center"/>
    </xf>
    <xf numFmtId="0" fontId="1" fillId="11" borderId="0" xfId="1" applyFill="1" applyAlignment="1">
      <alignment vertical="center"/>
    </xf>
    <xf numFmtId="0" fontId="1" fillId="3" borderId="4" xfId="1" applyFill="1" applyBorder="1" applyAlignment="1">
      <alignment horizontal="center" vertical="center"/>
    </xf>
    <xf numFmtId="0" fontId="1" fillId="3" borderId="4" xfId="1" applyFill="1" applyBorder="1" applyAlignment="1">
      <alignment horizontal="center" vertical="center" wrapText="1"/>
    </xf>
    <xf numFmtId="9" fontId="1" fillId="3" borderId="1" xfId="1" applyNumberFormat="1" applyFill="1" applyBorder="1" applyAlignment="1">
      <alignment vertical="center"/>
    </xf>
    <xf numFmtId="0" fontId="1" fillId="3" borderId="1" xfId="1" applyFill="1" applyBorder="1" applyAlignment="1">
      <alignment vertical="center" wrapText="1"/>
    </xf>
    <xf numFmtId="9" fontId="1" fillId="3" borderId="0" xfId="1" applyNumberFormat="1" applyFill="1" applyAlignment="1">
      <alignment vertical="center"/>
    </xf>
    <xf numFmtId="177" fontId="1" fillId="0" borderId="0" xfId="3" applyNumberFormat="1" applyFont="1" applyFill="1" applyAlignment="1">
      <alignment horizontal="center" vertical="center"/>
    </xf>
    <xf numFmtId="0" fontId="1" fillId="0" borderId="1" xfId="1" applyBorder="1" applyAlignment="1">
      <alignment horizontal="left" vertical="center" wrapText="1"/>
    </xf>
    <xf numFmtId="178" fontId="1" fillId="0" borderId="0" xfId="3" applyNumberFormat="1" applyFont="1" applyFill="1" applyAlignment="1">
      <alignment horizontal="center" vertical="center"/>
    </xf>
    <xf numFmtId="0" fontId="1" fillId="0" borderId="1" xfId="1" applyBorder="1" applyAlignment="1">
      <alignment horizontal="center" vertical="center"/>
    </xf>
    <xf numFmtId="176" fontId="1" fillId="6" borderId="1" xfId="1" applyNumberFormat="1" applyFill="1" applyBorder="1" applyAlignment="1">
      <alignment horizontal="center" vertical="center" wrapText="1"/>
    </xf>
    <xf numFmtId="0" fontId="11" fillId="12" borderId="0" xfId="1" applyFont="1" applyFill="1" applyAlignment="1">
      <alignment horizontal="center" vertical="center"/>
    </xf>
    <xf numFmtId="0" fontId="1" fillId="0" borderId="1" xfId="1" applyBorder="1" applyAlignment="1">
      <alignment vertical="center"/>
    </xf>
    <xf numFmtId="0" fontId="5" fillId="2" borderId="2" xfId="1" applyFont="1" applyFill="1" applyBorder="1" applyAlignment="1">
      <alignment horizontal="center" vertical="center" wrapText="1"/>
    </xf>
    <xf numFmtId="0" fontId="1" fillId="2" borderId="0" xfId="1" applyFill="1" applyAlignment="1">
      <alignment horizontal="center" vertical="center" wrapText="1"/>
    </xf>
    <xf numFmtId="49" fontId="13" fillId="12" borderId="1" xfId="4" applyNumberFormat="1" applyFont="1" applyFill="1" applyBorder="1" applyAlignment="1">
      <alignment horizontal="center" vertical="center" wrapText="1"/>
    </xf>
    <xf numFmtId="0" fontId="14" fillId="12" borderId="1" xfId="4" applyFont="1" applyFill="1" applyBorder="1" applyAlignment="1">
      <alignment horizontal="center" vertical="center"/>
    </xf>
    <xf numFmtId="0" fontId="5" fillId="12" borderId="1" xfId="4" applyFont="1" applyFill="1" applyBorder="1" applyAlignment="1">
      <alignment horizontal="center" vertical="center" wrapText="1"/>
    </xf>
    <xf numFmtId="178" fontId="15" fillId="12" borderId="1" xfId="4" applyNumberFormat="1" applyFont="1" applyFill="1" applyBorder="1" applyAlignment="1">
      <alignment horizontal="center" vertical="center" wrapText="1"/>
    </xf>
    <xf numFmtId="43" fontId="0" fillId="2" borderId="1" xfId="5" applyFont="1" applyFill="1" applyBorder="1" applyAlignment="1">
      <alignment vertical="center"/>
    </xf>
    <xf numFmtId="177" fontId="13" fillId="12" borderId="1" xfId="6" applyNumberFormat="1" applyFont="1" applyFill="1" applyBorder="1" applyAlignment="1">
      <alignment horizontal="center" vertical="center" wrapText="1"/>
    </xf>
    <xf numFmtId="178" fontId="13" fillId="12" borderId="1" xfId="6" applyNumberFormat="1" applyFont="1" applyFill="1" applyBorder="1" applyAlignment="1">
      <alignment horizontal="center" vertical="center" wrapText="1"/>
    </xf>
    <xf numFmtId="0" fontId="16" fillId="2" borderId="1" xfId="4" applyFont="1" applyFill="1" applyBorder="1" applyAlignment="1">
      <alignment horizontal="center" vertical="center"/>
    </xf>
    <xf numFmtId="0" fontId="15" fillId="0" borderId="5" xfId="4" applyFont="1" applyBorder="1" applyAlignment="1">
      <alignment horizontal="center" vertical="center" wrapText="1"/>
    </xf>
    <xf numFmtId="177" fontId="15" fillId="12" borderId="1" xfId="4" applyNumberFormat="1" applyFont="1" applyFill="1" applyBorder="1" applyAlignment="1">
      <alignment horizontal="center" vertical="center" wrapText="1"/>
    </xf>
    <xf numFmtId="9" fontId="13" fillId="12" borderId="1" xfId="3" applyFont="1" applyFill="1" applyBorder="1" applyAlignment="1">
      <alignment horizontal="center" vertical="center" wrapText="1"/>
    </xf>
    <xf numFmtId="177" fontId="0" fillId="2" borderId="1" xfId="5" applyNumberFormat="1" applyFont="1" applyFill="1" applyBorder="1" applyAlignment="1">
      <alignment vertical="center"/>
    </xf>
    <xf numFmtId="43" fontId="0" fillId="2" borderId="1" xfId="5" applyFont="1" applyFill="1" applyBorder="1" applyAlignment="1">
      <alignment horizontal="center" vertical="center"/>
    </xf>
    <xf numFmtId="178" fontId="15" fillId="12" borderId="1" xfId="4" applyNumberFormat="1" applyFont="1" applyFill="1" applyBorder="1" applyAlignment="1">
      <alignment horizontal="right" vertical="center" wrapText="1"/>
    </xf>
    <xf numFmtId="178" fontId="13" fillId="12" borderId="1" xfId="6" applyNumberFormat="1" applyFont="1" applyFill="1" applyBorder="1" applyAlignment="1">
      <alignment horizontal="right" vertical="center" wrapText="1"/>
    </xf>
    <xf numFmtId="178" fontId="0" fillId="2" borderId="1" xfId="5" applyNumberFormat="1" applyFont="1" applyFill="1" applyBorder="1" applyAlignment="1">
      <alignment horizontal="right" vertical="center"/>
    </xf>
    <xf numFmtId="0" fontId="14" fillId="12" borderId="1" xfId="4" applyFont="1" applyFill="1" applyBorder="1" applyAlignment="1">
      <alignment horizontal="left" vertical="center" wrapText="1"/>
    </xf>
    <xf numFmtId="43" fontId="0" fillId="2" borderId="1" xfId="5" applyFont="1" applyFill="1" applyBorder="1" applyAlignment="1">
      <alignment horizontal="right" vertical="center"/>
    </xf>
    <xf numFmtId="177" fontId="15" fillId="12" borderId="1" xfId="4" applyNumberFormat="1" applyFont="1" applyFill="1" applyBorder="1" applyAlignment="1">
      <alignment horizontal="right" vertical="center" wrapText="1"/>
    </xf>
    <xf numFmtId="177" fontId="0" fillId="2" borderId="1" xfId="5" applyNumberFormat="1" applyFont="1" applyFill="1" applyBorder="1" applyAlignment="1">
      <alignment horizontal="right" vertical="center"/>
    </xf>
    <xf numFmtId="179" fontId="0" fillId="2" borderId="1" xfId="5" applyNumberFormat="1" applyFont="1" applyFill="1" applyBorder="1" applyAlignment="1">
      <alignment horizontal="right" vertical="center"/>
    </xf>
    <xf numFmtId="177" fontId="15" fillId="12" borderId="1" xfId="4" applyNumberFormat="1" applyFont="1" applyFill="1" applyBorder="1" applyAlignment="1">
      <alignment vertical="center" wrapText="1"/>
    </xf>
    <xf numFmtId="177" fontId="13" fillId="12" borderId="1" xfId="6" applyNumberFormat="1" applyFont="1" applyFill="1" applyBorder="1" applyAlignment="1">
      <alignment vertical="center" wrapText="1"/>
    </xf>
    <xf numFmtId="179" fontId="0" fillId="2" borderId="1" xfId="5" applyNumberFormat="1" applyFont="1" applyFill="1" applyBorder="1" applyAlignment="1">
      <alignment vertical="center"/>
    </xf>
    <xf numFmtId="176" fontId="18" fillId="0" borderId="1" xfId="7" applyNumberFormat="1" applyFont="1" applyFill="1" applyBorder="1" applyAlignment="1" applyProtection="1">
      <alignment horizontal="center" vertical="center" wrapText="1"/>
      <protection locked="0"/>
    </xf>
    <xf numFmtId="176" fontId="18" fillId="0" borderId="1" xfId="2" applyNumberFormat="1" applyFont="1" applyBorder="1" applyAlignment="1" applyProtection="1">
      <alignment horizontal="center" vertical="center" wrapText="1"/>
      <protection locked="0"/>
    </xf>
    <xf numFmtId="0" fontId="16" fillId="2" borderId="1" xfId="4" applyFont="1" applyFill="1" applyBorder="1" applyAlignment="1">
      <alignment horizontal="left" vertical="center"/>
    </xf>
    <xf numFmtId="0" fontId="1" fillId="3" borderId="1" xfId="1" applyFill="1" applyBorder="1" applyAlignment="1">
      <alignment horizontal="center" vertical="center"/>
    </xf>
    <xf numFmtId="49" fontId="13" fillId="3" borderId="1" xfId="4" applyNumberFormat="1" applyFont="1" applyFill="1" applyBorder="1" applyAlignment="1">
      <alignment horizontal="center" vertical="center" wrapText="1"/>
    </xf>
    <xf numFmtId="0" fontId="14" fillId="3" borderId="1" xfId="4" applyFont="1" applyFill="1" applyBorder="1" applyAlignment="1">
      <alignment horizontal="left" vertical="center" wrapText="1"/>
    </xf>
    <xf numFmtId="0" fontId="14" fillId="12" borderId="1" xfId="4" applyFont="1" applyFill="1" applyBorder="1" applyAlignment="1">
      <alignment horizontal="center" vertical="center" wrapText="1"/>
    </xf>
    <xf numFmtId="0" fontId="0" fillId="0" borderId="1" xfId="0" applyBorder="1" applyAlignment="1">
      <alignment horizontal="left" vertical="center"/>
    </xf>
    <xf numFmtId="176" fontId="0" fillId="0" borderId="1" xfId="0" applyNumberFormat="1" applyBorder="1" applyAlignment="1">
      <alignment vertical="center"/>
    </xf>
    <xf numFmtId="10" fontId="1" fillId="2" borderId="0" xfId="3" applyNumberFormat="1" applyFont="1" applyFill="1" applyAlignment="1">
      <alignment vertical="center"/>
    </xf>
    <xf numFmtId="0" fontId="0" fillId="0" borderId="1" xfId="0" applyBorder="1" applyAlignment="1">
      <alignment horizontal="center" vertical="center"/>
    </xf>
    <xf numFmtId="0" fontId="15" fillId="0" borderId="5" xfId="4" applyFont="1" applyBorder="1" applyAlignment="1">
      <alignment horizontal="left" vertical="center" wrapText="1"/>
    </xf>
    <xf numFmtId="177" fontId="19" fillId="12" borderId="1" xfId="4" applyNumberFormat="1" applyFont="1" applyFill="1" applyBorder="1" applyAlignment="1">
      <alignment horizontal="right" vertical="center" wrapText="1"/>
    </xf>
    <xf numFmtId="177" fontId="19" fillId="12" borderId="1" xfId="4" applyNumberFormat="1" applyFont="1" applyFill="1" applyBorder="1" applyAlignment="1">
      <alignment vertical="center" wrapText="1"/>
    </xf>
    <xf numFmtId="0" fontId="19" fillId="0" borderId="5" xfId="4" applyFont="1" applyBorder="1" applyAlignment="1">
      <alignment horizontal="left" vertical="center" wrapText="1"/>
    </xf>
    <xf numFmtId="177" fontId="19" fillId="3" borderId="1" xfId="4" applyNumberFormat="1" applyFont="1" applyFill="1" applyBorder="1" applyAlignment="1">
      <alignment vertical="center" wrapText="1"/>
    </xf>
    <xf numFmtId="0" fontId="20" fillId="0" borderId="1" xfId="0" applyFont="1" applyBorder="1" applyAlignment="1">
      <alignment horizontal="center" vertical="center"/>
    </xf>
    <xf numFmtId="0" fontId="20" fillId="0" borderId="1" xfId="0" applyFont="1" applyBorder="1" applyAlignment="1">
      <alignment horizontal="left" vertical="center"/>
    </xf>
    <xf numFmtId="176" fontId="20" fillId="0" borderId="1" xfId="0" applyNumberFormat="1" applyFont="1" applyBorder="1" applyAlignment="1">
      <alignment vertical="center"/>
    </xf>
    <xf numFmtId="9" fontId="5" fillId="12" borderId="1" xfId="3" applyFont="1" applyFill="1" applyBorder="1" applyAlignment="1">
      <alignment horizontal="center" vertical="center" wrapText="1"/>
    </xf>
    <xf numFmtId="177" fontId="5" fillId="12" borderId="1" xfId="6" applyNumberFormat="1" applyFont="1" applyFill="1" applyBorder="1" applyAlignment="1">
      <alignment horizontal="center" vertical="center" wrapText="1"/>
    </xf>
    <xf numFmtId="178" fontId="5" fillId="12" borderId="1" xfId="6" applyNumberFormat="1" applyFont="1" applyFill="1" applyBorder="1" applyAlignment="1">
      <alignment horizontal="center" vertical="center" wrapText="1"/>
    </xf>
    <xf numFmtId="0" fontId="5" fillId="2" borderId="1" xfId="4" applyFont="1" applyFill="1" applyBorder="1" applyAlignment="1">
      <alignment horizontal="left" vertical="center"/>
    </xf>
    <xf numFmtId="0" fontId="21" fillId="0" borderId="1" xfId="0" applyFont="1" applyBorder="1" applyAlignment="1">
      <alignment horizontal="center" vertical="center" wrapText="1"/>
    </xf>
    <xf numFmtId="0" fontId="21" fillId="0" borderId="1" xfId="0" applyFont="1" applyBorder="1" applyAlignment="1">
      <alignment horizontal="center" vertical="center"/>
    </xf>
    <xf numFmtId="0" fontId="21" fillId="13" borderId="1" xfId="0" applyFont="1" applyFill="1" applyBorder="1" applyAlignment="1">
      <alignment horizontal="center" vertical="center"/>
    </xf>
    <xf numFmtId="0" fontId="21" fillId="0" borderId="1" xfId="0" applyFont="1" applyBorder="1" applyAlignment="1">
      <alignment horizontal="justify" vertical="center"/>
    </xf>
    <xf numFmtId="0" fontId="22" fillId="0" borderId="1" xfId="0" applyFont="1" applyBorder="1" applyAlignment="1">
      <alignment horizontal="center" vertical="center"/>
    </xf>
    <xf numFmtId="0" fontId="0" fillId="0" borderId="1" xfId="0" applyBorder="1" applyAlignment="1">
      <alignment vertical="center"/>
    </xf>
    <xf numFmtId="0" fontId="0" fillId="0" borderId="0" xfId="0" applyAlignment="1">
      <alignment vertical="center" wrapText="1"/>
    </xf>
    <xf numFmtId="0" fontId="1" fillId="0" borderId="2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176" fontId="22" fillId="0" borderId="1" xfId="0" applyNumberFormat="1" applyFont="1" applyBorder="1" applyAlignment="1">
      <alignment horizontal="right" vertical="center"/>
    </xf>
    <xf numFmtId="176" fontId="20" fillId="0" borderId="1" xfId="0" applyNumberFormat="1" applyFont="1" applyBorder="1" applyAlignment="1">
      <alignment horizontal="right" vertical="center"/>
    </xf>
    <xf numFmtId="176" fontId="5" fillId="12" borderId="1" xfId="6" applyNumberFormat="1" applyFont="1" applyFill="1" applyBorder="1" applyAlignment="1">
      <alignment horizontal="right" vertical="center" wrapText="1"/>
    </xf>
    <xf numFmtId="176" fontId="5" fillId="2" borderId="1" xfId="1" applyNumberFormat="1" applyFont="1" applyFill="1" applyBorder="1" applyAlignment="1">
      <alignment horizontal="right" vertical="center"/>
    </xf>
    <xf numFmtId="9" fontId="1" fillId="0" borderId="1" xfId="3" applyFont="1" applyBorder="1" applyAlignment="1">
      <alignment horizontal="center" vertical="center"/>
    </xf>
    <xf numFmtId="0" fontId="1" fillId="0" borderId="0" xfId="1" applyAlignment="1">
      <alignment horizontal="right" vertical="center"/>
    </xf>
    <xf numFmtId="0" fontId="20" fillId="0" borderId="1" xfId="0" applyFont="1" applyBorder="1" applyAlignment="1">
      <alignment horizontal="center" vertical="center" wrapText="1"/>
    </xf>
    <xf numFmtId="0" fontId="20" fillId="0" borderId="1" xfId="0" applyFont="1" applyBorder="1" applyAlignment="1">
      <alignment horizontal="left" vertical="center" wrapText="1"/>
    </xf>
    <xf numFmtId="2" fontId="1" fillId="2" borderId="0" xfId="1" applyNumberFormat="1" applyFill="1" applyAlignment="1">
      <alignment vertical="center"/>
    </xf>
    <xf numFmtId="176" fontId="1" fillId="2" borderId="0" xfId="3" applyNumberFormat="1" applyFont="1" applyFill="1" applyAlignment="1">
      <alignment vertical="center"/>
    </xf>
    <xf numFmtId="0" fontId="1" fillId="2" borderId="4" xfId="1" applyFill="1" applyBorder="1" applyAlignment="1">
      <alignment horizontal="center" vertical="center"/>
    </xf>
    <xf numFmtId="0" fontId="1" fillId="2" borderId="5" xfId="1" applyFill="1" applyBorder="1" applyAlignment="1">
      <alignment horizontal="center" vertical="center"/>
    </xf>
    <xf numFmtId="0" fontId="2" fillId="2" borderId="0" xfId="1" applyFont="1" applyFill="1" applyAlignment="1">
      <alignment horizontal="center" vertical="center"/>
    </xf>
    <xf numFmtId="0" fontId="1" fillId="2" borderId="0" xfId="1" applyFill="1" applyAlignment="1">
      <alignment horizontal="center" vertical="center"/>
    </xf>
    <xf numFmtId="0" fontId="1" fillId="2" borderId="1" xfId="1" applyFill="1" applyBorder="1" applyAlignment="1">
      <alignment horizontal="left" vertical="top" wrapText="1"/>
    </xf>
    <xf numFmtId="0" fontId="1" fillId="2" borderId="2" xfId="1" applyFill="1" applyBorder="1" applyAlignment="1">
      <alignment vertical="top" wrapText="1"/>
    </xf>
    <xf numFmtId="0" fontId="1" fillId="2" borderId="3" xfId="1" applyFill="1" applyBorder="1" applyAlignment="1">
      <alignment vertical="top" wrapText="1"/>
    </xf>
    <xf numFmtId="0" fontId="1" fillId="2" borderId="1" xfId="1" applyFill="1" applyBorder="1" applyAlignment="1">
      <alignment vertical="top" wrapText="1"/>
    </xf>
    <xf numFmtId="0" fontId="1" fillId="0" borderId="0" xfId="1" applyAlignment="1">
      <alignment horizontal="center" vertical="center"/>
    </xf>
    <xf numFmtId="0" fontId="1" fillId="0" borderId="1" xfId="1" applyBorder="1" applyAlignment="1">
      <alignment horizontal="left" vertical="top" wrapText="1"/>
    </xf>
    <xf numFmtId="0" fontId="1" fillId="0" borderId="2" xfId="1" applyBorder="1" applyAlignment="1">
      <alignment vertical="top" wrapText="1"/>
    </xf>
    <xf numFmtId="0" fontId="1" fillId="0" borderId="3" xfId="1" applyBorder="1" applyAlignment="1">
      <alignment vertical="top" wrapText="1"/>
    </xf>
    <xf numFmtId="0" fontId="1" fillId="0" borderId="1" xfId="1" applyBorder="1" applyAlignment="1">
      <alignment vertical="top" wrapText="1"/>
    </xf>
    <xf numFmtId="0" fontId="1" fillId="0" borderId="2" xfId="1" applyBorder="1" applyAlignment="1">
      <alignment horizontal="left" vertical="top" wrapText="1"/>
    </xf>
    <xf numFmtId="0" fontId="1" fillId="0" borderId="3" xfId="1" applyBorder="1" applyAlignment="1">
      <alignment horizontal="left" vertical="top" wrapText="1"/>
    </xf>
    <xf numFmtId="0" fontId="1" fillId="0" borderId="6" xfId="1" applyBorder="1" applyAlignment="1">
      <alignment horizontal="left" vertical="top" wrapText="1"/>
    </xf>
    <xf numFmtId="0" fontId="9" fillId="12" borderId="4" xfId="1" applyFont="1" applyFill="1" applyBorder="1" applyAlignment="1">
      <alignment horizontal="center" vertical="center"/>
    </xf>
    <xf numFmtId="0" fontId="9" fillId="12" borderId="5" xfId="1" applyFont="1" applyFill="1" applyBorder="1" applyAlignment="1">
      <alignment horizontal="center" vertical="center"/>
    </xf>
    <xf numFmtId="0" fontId="11" fillId="12" borderId="5" xfId="1" applyFont="1" applyFill="1" applyBorder="1" applyAlignment="1">
      <alignment horizontal="center" vertical="center"/>
    </xf>
    <xf numFmtId="0" fontId="1" fillId="2" borderId="1" xfId="1" applyFill="1" applyBorder="1" applyAlignment="1">
      <alignment horizontal="left" vertical="top"/>
    </xf>
    <xf numFmtId="0" fontId="5" fillId="2" borderId="4" xfId="1" applyFont="1" applyFill="1" applyBorder="1" applyAlignment="1">
      <alignment horizontal="center" vertical="center" wrapText="1"/>
    </xf>
    <xf numFmtId="0" fontId="5" fillId="2" borderId="5" xfId="1" applyFont="1" applyFill="1" applyBorder="1" applyAlignment="1">
      <alignment horizontal="center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0" fontId="5" fillId="2" borderId="2" xfId="1" applyFont="1" applyFill="1" applyBorder="1" applyAlignment="1">
      <alignment horizontal="center" vertical="center" wrapText="1"/>
    </xf>
    <xf numFmtId="0" fontId="5" fillId="2" borderId="3" xfId="1" applyFont="1" applyFill="1" applyBorder="1" applyAlignment="1">
      <alignment horizontal="center" vertical="center" wrapText="1"/>
    </xf>
    <xf numFmtId="0" fontId="5" fillId="2" borderId="1" xfId="1" applyFont="1" applyFill="1" applyBorder="1" applyAlignment="1">
      <alignment horizontal="center" vertical="center" wrapText="1"/>
    </xf>
    <xf numFmtId="0" fontId="5" fillId="12" borderId="4" xfId="4" applyFont="1" applyFill="1" applyBorder="1" applyAlignment="1">
      <alignment horizontal="center" vertical="center" wrapText="1"/>
    </xf>
    <xf numFmtId="0" fontId="5" fillId="12" borderId="5" xfId="4" applyFont="1" applyFill="1" applyBorder="1" applyAlignment="1">
      <alignment horizontal="center" vertical="center" wrapText="1"/>
    </xf>
    <xf numFmtId="49" fontId="13" fillId="12" borderId="4" xfId="4" applyNumberFormat="1" applyFont="1" applyFill="1" applyBorder="1" applyAlignment="1">
      <alignment horizontal="center" vertical="center" wrapText="1"/>
    </xf>
    <xf numFmtId="49" fontId="13" fillId="12" borderId="5" xfId="4" applyNumberFormat="1" applyFont="1" applyFill="1" applyBorder="1" applyAlignment="1">
      <alignment horizontal="center" vertical="center" wrapText="1"/>
    </xf>
    <xf numFmtId="0" fontId="14" fillId="12" borderId="4" xfId="4" applyFont="1" applyFill="1" applyBorder="1" applyAlignment="1">
      <alignment horizontal="center" vertical="center" wrapText="1"/>
    </xf>
    <xf numFmtId="0" fontId="14" fillId="12" borderId="5" xfId="4" applyFont="1" applyFill="1" applyBorder="1" applyAlignment="1">
      <alignment horizontal="center" vertical="center" wrapText="1"/>
    </xf>
    <xf numFmtId="0" fontId="20" fillId="0" borderId="4" xfId="0" applyFont="1" applyBorder="1" applyAlignment="1">
      <alignment horizontal="center" vertical="center"/>
    </xf>
    <xf numFmtId="0" fontId="20" fillId="0" borderId="5" xfId="0" applyFont="1" applyBorder="1" applyAlignment="1">
      <alignment horizontal="center" vertical="center"/>
    </xf>
    <xf numFmtId="0" fontId="1" fillId="0" borderId="4" xfId="0" applyFont="1" applyBorder="1" applyAlignment="1">
      <alignment horizontal="center" vertical="center"/>
    </xf>
    <xf numFmtId="0" fontId="1" fillId="0" borderId="5" xfId="0" applyFont="1" applyBorder="1" applyAlignment="1">
      <alignment horizontal="center" vertical="center"/>
    </xf>
    <xf numFmtId="0" fontId="21" fillId="0" borderId="1" xfId="0" applyFont="1" applyBorder="1" applyAlignment="1">
      <alignment horizontal="center" vertical="center"/>
    </xf>
    <xf numFmtId="0" fontId="22" fillId="0" borderId="1" xfId="0" applyFont="1" applyBorder="1" applyAlignment="1">
      <alignment horizontal="center" vertical="center"/>
    </xf>
    <xf numFmtId="0" fontId="21" fillId="13" borderId="1" xfId="0" applyFont="1" applyFill="1" applyBorder="1" applyAlignment="1">
      <alignment horizontal="center" vertical="center"/>
    </xf>
    <xf numFmtId="0" fontId="21" fillId="0" borderId="1" xfId="0" applyFont="1" applyBorder="1" applyAlignment="1">
      <alignment horizontal="justify" vertical="center"/>
    </xf>
    <xf numFmtId="0" fontId="21" fillId="13" borderId="1" xfId="0" applyFont="1" applyFill="1" applyBorder="1" applyAlignment="1">
      <alignment horizontal="center" vertical="center" wrapText="1"/>
    </xf>
    <xf numFmtId="0" fontId="21" fillId="0" borderId="1" xfId="0" applyFont="1" applyBorder="1" applyAlignment="1">
      <alignment horizontal="center" vertical="center" wrapText="1"/>
    </xf>
  </cellXfs>
  <cellStyles count="8">
    <cellStyle name="BOM_Level_Below3" xfId="7" xr:uid="{4E6CB5F8-B98F-4F2F-B61E-42F9B9366AE6}"/>
    <cellStyle name="百分比" xfId="3" builtinId="5"/>
    <cellStyle name="常规" xfId="0" builtinId="0"/>
    <cellStyle name="常规 2" xfId="1" xr:uid="{40322C7F-D53D-4957-B101-555A75F21702}"/>
    <cellStyle name="常规 2 2" xfId="4" xr:uid="{DF8B94BD-4297-447A-A170-474129B35C8C}"/>
    <cellStyle name="常规 2 2 6" xfId="6" xr:uid="{9D90FF35-2816-473D-8777-56FD3957548E}"/>
    <cellStyle name="千位分隔 2" xfId="5" xr:uid="{795BA6E6-B107-4B0F-9903-1E4ED1C1DC88}"/>
    <cellStyle name="样式 1 10 2 2" xfId="2" xr:uid="{81FCC883-7DBC-476F-8DC8-DA9FE62843DA}"/>
  </cellStyles>
  <dxfs count="1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externalLink" Target="externalLinks/externalLink3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externalLink" Target="externalLinks/externalLink6.xml"/><Relationship Id="rId5" Type="http://schemas.openxmlformats.org/officeDocument/2006/relationships/worksheet" Target="worksheets/sheet5.xml"/><Relationship Id="rId61" Type="http://schemas.openxmlformats.org/officeDocument/2006/relationships/externalLink" Target="externalLinks/externalLink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externalLink" Target="externalLinks/externalLink4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externalLink" Target="externalLinks/externalLink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2.xml"/><Relationship Id="rId7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externalLink" Target="externalLinks/externalLink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png"/><Relationship Id="rId13" Type="http://schemas.openxmlformats.org/officeDocument/2006/relationships/image" Target="../media/image13.png"/><Relationship Id="rId3" Type="http://schemas.openxmlformats.org/officeDocument/2006/relationships/image" Target="../media/image3.png"/><Relationship Id="rId7" Type="http://schemas.openxmlformats.org/officeDocument/2006/relationships/image" Target="../media/image8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7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emf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5.png"/><Relationship Id="rId1" Type="http://schemas.openxmlformats.org/officeDocument/2006/relationships/image" Target="../media/image1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411480</xdr:colOff>
      <xdr:row>3</xdr:row>
      <xdr:rowOff>99060</xdr:rowOff>
    </xdr:from>
    <xdr:to>
      <xdr:col>32</xdr:col>
      <xdr:colOff>257385</xdr:colOff>
      <xdr:row>3</xdr:row>
      <xdr:rowOff>594298</xdr:rowOff>
    </xdr:to>
    <xdr:pic>
      <xdr:nvPicPr>
        <xdr:cNvPr id="4" name="图片 3">
          <a:extLst>
            <a:ext uri="{FF2B5EF4-FFF2-40B4-BE49-F238E27FC236}">
              <a16:creationId xmlns:a16="http://schemas.microsoft.com/office/drawing/2014/main" id="{4B40CFE8-97FC-2DCB-6E1C-16C69F9DD5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95960" y="1295400"/>
          <a:ext cx="13561905" cy="495238"/>
        </a:xfrm>
        <a:prstGeom prst="rect">
          <a:avLst/>
        </a:prstGeom>
      </xdr:spPr>
    </xdr:pic>
    <xdr:clientData/>
  </xdr:twoCellAnchor>
  <xdr:twoCellAnchor editAs="oneCell">
    <xdr:from>
      <xdr:col>11</xdr:col>
      <xdr:colOff>121919</xdr:colOff>
      <xdr:row>4</xdr:row>
      <xdr:rowOff>22860</xdr:rowOff>
    </xdr:from>
    <xdr:to>
      <xdr:col>12</xdr:col>
      <xdr:colOff>440266</xdr:colOff>
      <xdr:row>4</xdr:row>
      <xdr:rowOff>685800</xdr:rowOff>
    </xdr:to>
    <xdr:pic>
      <xdr:nvPicPr>
        <xdr:cNvPr id="5" name="图片 4">
          <a:extLst>
            <a:ext uri="{FF2B5EF4-FFF2-40B4-BE49-F238E27FC236}">
              <a16:creationId xmlns:a16="http://schemas.microsoft.com/office/drawing/2014/main" id="{59DBF720-DBCD-9C72-BCEE-B5305F93B7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432452" y="2012527"/>
          <a:ext cx="1004147" cy="662940"/>
        </a:xfrm>
        <a:prstGeom prst="rect">
          <a:avLst/>
        </a:prstGeom>
      </xdr:spPr>
    </xdr:pic>
    <xdr:clientData/>
  </xdr:twoCellAnchor>
  <xdr:twoCellAnchor editAs="oneCell">
    <xdr:from>
      <xdr:col>11</xdr:col>
      <xdr:colOff>99060</xdr:colOff>
      <xdr:row>7</xdr:row>
      <xdr:rowOff>106680</xdr:rowOff>
    </xdr:from>
    <xdr:to>
      <xdr:col>12</xdr:col>
      <xdr:colOff>411480</xdr:colOff>
      <xdr:row>7</xdr:row>
      <xdr:rowOff>693420</xdr:rowOff>
    </xdr:to>
    <xdr:pic>
      <xdr:nvPicPr>
        <xdr:cNvPr id="6" name="图片 5">
          <a:extLst>
            <a:ext uri="{FF2B5EF4-FFF2-40B4-BE49-F238E27FC236}">
              <a16:creationId xmlns:a16="http://schemas.microsoft.com/office/drawing/2014/main" id="{805483E4-1773-FDF5-5366-0E3AAE5E11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397740" y="4472940"/>
          <a:ext cx="998220" cy="586740"/>
        </a:xfrm>
        <a:prstGeom prst="rect">
          <a:avLst/>
        </a:prstGeom>
      </xdr:spPr>
    </xdr:pic>
    <xdr:clientData/>
  </xdr:twoCellAnchor>
  <xdr:twoCellAnchor editAs="oneCell">
    <xdr:from>
      <xdr:col>11</xdr:col>
      <xdr:colOff>99060</xdr:colOff>
      <xdr:row>6</xdr:row>
      <xdr:rowOff>53340</xdr:rowOff>
    </xdr:from>
    <xdr:to>
      <xdr:col>12</xdr:col>
      <xdr:colOff>415565</xdr:colOff>
      <xdr:row>6</xdr:row>
      <xdr:rowOff>754380</xdr:rowOff>
    </xdr:to>
    <xdr:pic>
      <xdr:nvPicPr>
        <xdr:cNvPr id="7" name="图片 6">
          <a:extLst>
            <a:ext uri="{FF2B5EF4-FFF2-40B4-BE49-F238E27FC236}">
              <a16:creationId xmlns:a16="http://schemas.microsoft.com/office/drawing/2014/main" id="{797F48FD-5796-188A-CC44-261F9B8BCF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2397740" y="3627120"/>
          <a:ext cx="1002305" cy="701040"/>
        </a:xfrm>
        <a:prstGeom prst="rect">
          <a:avLst/>
        </a:prstGeom>
      </xdr:spPr>
    </xdr:pic>
    <xdr:clientData/>
  </xdr:twoCellAnchor>
  <xdr:twoCellAnchor editAs="oneCell">
    <xdr:from>
      <xdr:col>11</xdr:col>
      <xdr:colOff>110068</xdr:colOff>
      <xdr:row>5</xdr:row>
      <xdr:rowOff>5926</xdr:rowOff>
    </xdr:from>
    <xdr:to>
      <xdr:col>12</xdr:col>
      <xdr:colOff>440268</xdr:colOff>
      <xdr:row>6</xdr:row>
      <xdr:rowOff>1815</xdr:rowOff>
    </xdr:to>
    <xdr:pic>
      <xdr:nvPicPr>
        <xdr:cNvPr id="8" name="图片 7">
          <a:extLst>
            <a:ext uri="{FF2B5EF4-FFF2-40B4-BE49-F238E27FC236}">
              <a16:creationId xmlns:a16="http://schemas.microsoft.com/office/drawing/2014/main" id="{6EA292B1-9A0E-39B7-A28B-31C2E2690E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2420601" y="2791459"/>
          <a:ext cx="1016000" cy="791756"/>
        </a:xfrm>
        <a:prstGeom prst="rect">
          <a:avLst/>
        </a:prstGeom>
      </xdr:spPr>
    </xdr:pic>
    <xdr:clientData/>
  </xdr:twoCellAnchor>
  <xdr:twoCellAnchor editAs="oneCell">
    <xdr:from>
      <xdr:col>11</xdr:col>
      <xdr:colOff>76200</xdr:colOff>
      <xdr:row>8</xdr:row>
      <xdr:rowOff>22860</xdr:rowOff>
    </xdr:from>
    <xdr:to>
      <xdr:col>12</xdr:col>
      <xdr:colOff>419100</xdr:colOff>
      <xdr:row>8</xdr:row>
      <xdr:rowOff>741529</xdr:rowOff>
    </xdr:to>
    <xdr:pic>
      <xdr:nvPicPr>
        <xdr:cNvPr id="9" name="图片 8">
          <a:extLst>
            <a:ext uri="{FF2B5EF4-FFF2-40B4-BE49-F238E27FC236}">
              <a16:creationId xmlns:a16="http://schemas.microsoft.com/office/drawing/2014/main" id="{AF452385-4CB3-4ECA-CD15-54EA894086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2374880" y="5181600"/>
          <a:ext cx="1028700" cy="718669"/>
        </a:xfrm>
        <a:prstGeom prst="rect">
          <a:avLst/>
        </a:prstGeom>
      </xdr:spPr>
    </xdr:pic>
    <xdr:clientData/>
  </xdr:twoCellAnchor>
  <xdr:twoCellAnchor editAs="oneCell">
    <xdr:from>
      <xdr:col>11</xdr:col>
      <xdr:colOff>76201</xdr:colOff>
      <xdr:row>9</xdr:row>
      <xdr:rowOff>25400</xdr:rowOff>
    </xdr:from>
    <xdr:to>
      <xdr:col>12</xdr:col>
      <xdr:colOff>415416</xdr:colOff>
      <xdr:row>9</xdr:row>
      <xdr:rowOff>762000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DA134D2E-62B2-0A98-E993-47FE390AA5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2386734" y="5994400"/>
          <a:ext cx="1025015" cy="73660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56</xdr:row>
      <xdr:rowOff>0</xdr:rowOff>
    </xdr:from>
    <xdr:to>
      <xdr:col>11</xdr:col>
      <xdr:colOff>254447</xdr:colOff>
      <xdr:row>78</xdr:row>
      <xdr:rowOff>3124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91BE3D01-4B2B-40BC-B58E-77CED01ADA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9100" y="39905940"/>
          <a:ext cx="10937687" cy="7714564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57</xdr:row>
      <xdr:rowOff>0</xdr:rowOff>
    </xdr:from>
    <xdr:to>
      <xdr:col>11</xdr:col>
      <xdr:colOff>254447</xdr:colOff>
      <xdr:row>79</xdr:row>
      <xdr:rowOff>3124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47299BF6-8A62-48DA-A2B0-E467E54302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9100" y="21823680"/>
          <a:ext cx="10937687" cy="7714564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57</xdr:row>
      <xdr:rowOff>0</xdr:rowOff>
    </xdr:from>
    <xdr:to>
      <xdr:col>11</xdr:col>
      <xdr:colOff>254447</xdr:colOff>
      <xdr:row>79</xdr:row>
      <xdr:rowOff>3125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74AD980B-B19C-411F-B921-237B0A9B18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9100" y="23119080"/>
          <a:ext cx="10937687" cy="7714564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77</xdr:row>
      <xdr:rowOff>0</xdr:rowOff>
    </xdr:from>
    <xdr:to>
      <xdr:col>11</xdr:col>
      <xdr:colOff>254447</xdr:colOff>
      <xdr:row>99</xdr:row>
      <xdr:rowOff>3124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138E35FD-F810-4E0C-8D6B-C50D09CF9E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9100" y="22860000"/>
          <a:ext cx="10937687" cy="7714565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74</xdr:row>
      <xdr:rowOff>0</xdr:rowOff>
    </xdr:from>
    <xdr:to>
      <xdr:col>11</xdr:col>
      <xdr:colOff>254447</xdr:colOff>
      <xdr:row>96</xdr:row>
      <xdr:rowOff>3124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87A55AD9-8835-40E6-8E54-4843DE58D5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9100" y="39898320"/>
          <a:ext cx="10937687" cy="7714564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59</xdr:row>
      <xdr:rowOff>0</xdr:rowOff>
    </xdr:from>
    <xdr:to>
      <xdr:col>11</xdr:col>
      <xdr:colOff>254447</xdr:colOff>
      <xdr:row>81</xdr:row>
      <xdr:rowOff>3124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B4E26A39-3E1A-4D9D-8E14-027CD8BC79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9100" y="38000940"/>
          <a:ext cx="10937687" cy="7714564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59</xdr:row>
      <xdr:rowOff>0</xdr:rowOff>
    </xdr:from>
    <xdr:to>
      <xdr:col>11</xdr:col>
      <xdr:colOff>254447</xdr:colOff>
      <xdr:row>81</xdr:row>
      <xdr:rowOff>3124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BF7B7D14-3EB7-4967-87B7-2E754A7EAC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9100" y="24277320"/>
          <a:ext cx="10937687" cy="7714564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59</xdr:row>
      <xdr:rowOff>0</xdr:rowOff>
    </xdr:from>
    <xdr:to>
      <xdr:col>11</xdr:col>
      <xdr:colOff>254447</xdr:colOff>
      <xdr:row>81</xdr:row>
      <xdr:rowOff>3124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ADC938DC-4EEF-41EF-84DB-4D56481DB3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9100" y="24635460"/>
          <a:ext cx="10937687" cy="7714564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58</xdr:row>
      <xdr:rowOff>0</xdr:rowOff>
    </xdr:from>
    <xdr:to>
      <xdr:col>11</xdr:col>
      <xdr:colOff>254447</xdr:colOff>
      <xdr:row>80</xdr:row>
      <xdr:rowOff>3125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64F873D4-4DE7-499D-9C41-DE231E59A3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9100" y="24635460"/>
          <a:ext cx="10937687" cy="7714564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56</xdr:row>
      <xdr:rowOff>0</xdr:rowOff>
    </xdr:from>
    <xdr:to>
      <xdr:col>11</xdr:col>
      <xdr:colOff>254447</xdr:colOff>
      <xdr:row>78</xdr:row>
      <xdr:rowOff>3124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E731CAFF-38BB-40A1-9FEA-E32E522CF1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9100" y="24848820"/>
          <a:ext cx="10937687" cy="771456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650965</xdr:colOff>
      <xdr:row>3</xdr:row>
      <xdr:rowOff>120831</xdr:rowOff>
    </xdr:from>
    <xdr:to>
      <xdr:col>32</xdr:col>
      <xdr:colOff>496870</xdr:colOff>
      <xdr:row>3</xdr:row>
      <xdr:rowOff>616069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4DD0477A-1F6C-47D8-B354-5598C20E6E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659394" y="1318260"/>
          <a:ext cx="13561905" cy="495238"/>
        </a:xfrm>
        <a:prstGeom prst="rect">
          <a:avLst/>
        </a:prstGeom>
      </xdr:spPr>
    </xdr:pic>
    <xdr:clientData/>
  </xdr:twoCellAnchor>
  <xdr:twoCellAnchor editAs="oneCell">
    <xdr:from>
      <xdr:col>11</xdr:col>
      <xdr:colOff>83819</xdr:colOff>
      <xdr:row>7</xdr:row>
      <xdr:rowOff>759460</xdr:rowOff>
    </xdr:from>
    <xdr:to>
      <xdr:col>12</xdr:col>
      <xdr:colOff>457200</xdr:colOff>
      <xdr:row>8</xdr:row>
      <xdr:rowOff>738410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661913F3-01C9-45C3-B0BB-4C1E258B21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390119" y="5115560"/>
          <a:ext cx="1059181" cy="766350"/>
        </a:xfrm>
        <a:prstGeom prst="rect">
          <a:avLst/>
        </a:prstGeom>
      </xdr:spPr>
    </xdr:pic>
    <xdr:clientData/>
  </xdr:twoCellAnchor>
  <xdr:twoCellAnchor editAs="oneCell">
    <xdr:from>
      <xdr:col>11</xdr:col>
      <xdr:colOff>99060</xdr:colOff>
      <xdr:row>11</xdr:row>
      <xdr:rowOff>106680</xdr:rowOff>
    </xdr:from>
    <xdr:to>
      <xdr:col>12</xdr:col>
      <xdr:colOff>411480</xdr:colOff>
      <xdr:row>11</xdr:row>
      <xdr:rowOff>693420</xdr:rowOff>
    </xdr:to>
    <xdr:pic>
      <xdr:nvPicPr>
        <xdr:cNvPr id="4" name="图片 3">
          <a:extLst>
            <a:ext uri="{FF2B5EF4-FFF2-40B4-BE49-F238E27FC236}">
              <a16:creationId xmlns:a16="http://schemas.microsoft.com/office/drawing/2014/main" id="{B3A7222C-869D-457C-A1C4-3495FDD568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397740" y="4472940"/>
          <a:ext cx="998220" cy="586740"/>
        </a:xfrm>
        <a:prstGeom prst="rect">
          <a:avLst/>
        </a:prstGeom>
      </xdr:spPr>
    </xdr:pic>
    <xdr:clientData/>
  </xdr:twoCellAnchor>
  <xdr:twoCellAnchor editAs="oneCell">
    <xdr:from>
      <xdr:col>11</xdr:col>
      <xdr:colOff>99060</xdr:colOff>
      <xdr:row>10</xdr:row>
      <xdr:rowOff>53340</xdr:rowOff>
    </xdr:from>
    <xdr:to>
      <xdr:col>12</xdr:col>
      <xdr:colOff>415565</xdr:colOff>
      <xdr:row>10</xdr:row>
      <xdr:rowOff>754380</xdr:rowOff>
    </xdr:to>
    <xdr:pic>
      <xdr:nvPicPr>
        <xdr:cNvPr id="5" name="图片 4">
          <a:extLst>
            <a:ext uri="{FF2B5EF4-FFF2-40B4-BE49-F238E27FC236}">
              <a16:creationId xmlns:a16="http://schemas.microsoft.com/office/drawing/2014/main" id="{21D3C4CB-CDE5-4C9C-8EEE-C838F17D2E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2405360" y="6771640"/>
          <a:ext cx="1002305" cy="701040"/>
        </a:xfrm>
        <a:prstGeom prst="rect">
          <a:avLst/>
        </a:prstGeom>
      </xdr:spPr>
    </xdr:pic>
    <xdr:clientData/>
  </xdr:twoCellAnchor>
  <xdr:twoCellAnchor editAs="oneCell">
    <xdr:from>
      <xdr:col>11</xdr:col>
      <xdr:colOff>110068</xdr:colOff>
      <xdr:row>9</xdr:row>
      <xdr:rowOff>5926</xdr:rowOff>
    </xdr:from>
    <xdr:to>
      <xdr:col>12</xdr:col>
      <xdr:colOff>440268</xdr:colOff>
      <xdr:row>10</xdr:row>
      <xdr:rowOff>1814</xdr:rowOff>
    </xdr:to>
    <xdr:pic>
      <xdr:nvPicPr>
        <xdr:cNvPr id="6" name="图片 5">
          <a:extLst>
            <a:ext uri="{FF2B5EF4-FFF2-40B4-BE49-F238E27FC236}">
              <a16:creationId xmlns:a16="http://schemas.microsoft.com/office/drawing/2014/main" id="{2780CF32-E7B0-4FE2-BF65-4CA6244BA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2408748" y="2787226"/>
          <a:ext cx="1016000" cy="788369"/>
        </a:xfrm>
        <a:prstGeom prst="rect">
          <a:avLst/>
        </a:prstGeom>
      </xdr:spPr>
    </xdr:pic>
    <xdr:clientData/>
  </xdr:twoCellAnchor>
  <xdr:twoCellAnchor editAs="oneCell">
    <xdr:from>
      <xdr:col>11</xdr:col>
      <xdr:colOff>87087</xdr:colOff>
      <xdr:row>5</xdr:row>
      <xdr:rowOff>10886</xdr:rowOff>
    </xdr:from>
    <xdr:to>
      <xdr:col>12</xdr:col>
      <xdr:colOff>457200</xdr:colOff>
      <xdr:row>5</xdr:row>
      <xdr:rowOff>747486</xdr:rowOff>
    </xdr:to>
    <xdr:pic>
      <xdr:nvPicPr>
        <xdr:cNvPr id="8" name="图片 7">
          <a:extLst>
            <a:ext uri="{FF2B5EF4-FFF2-40B4-BE49-F238E27FC236}">
              <a16:creationId xmlns:a16="http://schemas.microsoft.com/office/drawing/2014/main" id="{FBC2A865-D56F-4EF6-A855-340A1EE790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2393387" y="2792186"/>
          <a:ext cx="1055913" cy="736600"/>
        </a:xfrm>
        <a:prstGeom prst="rect">
          <a:avLst/>
        </a:prstGeom>
      </xdr:spPr>
    </xdr:pic>
    <xdr:clientData/>
  </xdr:twoCellAnchor>
  <xdr:twoCellAnchor editAs="oneCell">
    <xdr:from>
      <xdr:col>11</xdr:col>
      <xdr:colOff>72813</xdr:colOff>
      <xdr:row>2</xdr:row>
      <xdr:rowOff>391885</xdr:rowOff>
    </xdr:from>
    <xdr:to>
      <xdr:col>12</xdr:col>
      <xdr:colOff>448992</xdr:colOff>
      <xdr:row>3</xdr:row>
      <xdr:rowOff>638018</xdr:rowOff>
    </xdr:to>
    <xdr:pic>
      <xdr:nvPicPr>
        <xdr:cNvPr id="9" name="图片 8">
          <a:extLst>
            <a:ext uri="{FF2B5EF4-FFF2-40B4-BE49-F238E27FC236}">
              <a16:creationId xmlns:a16="http://schemas.microsoft.com/office/drawing/2014/main" id="{50EF1140-2875-FAB7-08F9-39AC7798AC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2395442" y="1088571"/>
          <a:ext cx="1061979" cy="746876"/>
        </a:xfrm>
        <a:prstGeom prst="rect">
          <a:avLst/>
        </a:prstGeom>
      </xdr:spPr>
    </xdr:pic>
    <xdr:clientData/>
  </xdr:twoCellAnchor>
  <xdr:oneCellAnchor>
    <xdr:from>
      <xdr:col>11</xdr:col>
      <xdr:colOff>76200</xdr:colOff>
      <xdr:row>7</xdr:row>
      <xdr:rowOff>22860</xdr:rowOff>
    </xdr:from>
    <xdr:ext cx="1055914" cy="718669"/>
    <xdr:pic>
      <xdr:nvPicPr>
        <xdr:cNvPr id="10" name="图片 9">
          <a:extLst>
            <a:ext uri="{FF2B5EF4-FFF2-40B4-BE49-F238E27FC236}">
              <a16:creationId xmlns:a16="http://schemas.microsoft.com/office/drawing/2014/main" id="{F6C144D4-E44A-47C7-AA19-3CEA47F269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2398829" y="4398917"/>
          <a:ext cx="1055914" cy="718669"/>
        </a:xfrm>
        <a:prstGeom prst="rect">
          <a:avLst/>
        </a:prstGeom>
      </xdr:spPr>
    </xdr:pic>
    <xdr:clientData/>
  </xdr:oneCellAnchor>
  <xdr:twoCellAnchor>
    <xdr:from>
      <xdr:col>11</xdr:col>
      <xdr:colOff>54428</xdr:colOff>
      <xdr:row>4</xdr:row>
      <xdr:rowOff>0</xdr:rowOff>
    </xdr:from>
    <xdr:to>
      <xdr:col>13</xdr:col>
      <xdr:colOff>21770</xdr:colOff>
      <xdr:row>4</xdr:row>
      <xdr:rowOff>674914</xdr:rowOff>
    </xdr:to>
    <xdr:pic>
      <xdr:nvPicPr>
        <xdr:cNvPr id="11" name="图片 10">
          <a:extLst>
            <a:ext uri="{FF2B5EF4-FFF2-40B4-BE49-F238E27FC236}">
              <a16:creationId xmlns:a16="http://schemas.microsoft.com/office/drawing/2014/main" id="{A22087D8-0E21-44D9-9C4A-B7C610426972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2377057" y="1992086"/>
          <a:ext cx="1338942" cy="6749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0</xdr:colOff>
      <xdr:row>4</xdr:row>
      <xdr:rowOff>0</xdr:rowOff>
    </xdr:from>
    <xdr:to>
      <xdr:col>28</xdr:col>
      <xdr:colOff>122524</xdr:colOff>
      <xdr:row>4</xdr:row>
      <xdr:rowOff>729343</xdr:rowOff>
    </xdr:to>
    <xdr:pic>
      <xdr:nvPicPr>
        <xdr:cNvPr id="12" name="图片 11">
          <a:extLst>
            <a:ext uri="{FF2B5EF4-FFF2-40B4-BE49-F238E27FC236}">
              <a16:creationId xmlns:a16="http://schemas.microsoft.com/office/drawing/2014/main" id="{D271EC74-3516-4E28-7330-875C1D5A01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3694229" y="1992086"/>
          <a:ext cx="10409524" cy="72934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</xdr:row>
      <xdr:rowOff>141514</xdr:rowOff>
    </xdr:from>
    <xdr:to>
      <xdr:col>25</xdr:col>
      <xdr:colOff>476171</xdr:colOff>
      <xdr:row>61</xdr:row>
      <xdr:rowOff>313705</xdr:rowOff>
    </xdr:to>
    <xdr:pic>
      <xdr:nvPicPr>
        <xdr:cNvPr id="13" name="图片 12">
          <a:extLst>
            <a:ext uri="{FF2B5EF4-FFF2-40B4-BE49-F238E27FC236}">
              <a16:creationId xmlns:a16="http://schemas.microsoft.com/office/drawing/2014/main" id="{5AC4940B-75C1-EB46-57B7-9B27A8281C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0" y="11016343"/>
          <a:ext cx="22400000" cy="1584761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63</xdr:row>
      <xdr:rowOff>0</xdr:rowOff>
    </xdr:from>
    <xdr:to>
      <xdr:col>13</xdr:col>
      <xdr:colOff>598714</xdr:colOff>
      <xdr:row>90</xdr:row>
      <xdr:rowOff>54429</xdr:rowOff>
    </xdr:to>
    <xdr:pic>
      <xdr:nvPicPr>
        <xdr:cNvPr id="14" name="图片 13">
          <a:extLst>
            <a:ext uri="{FF2B5EF4-FFF2-40B4-BE49-F238E27FC236}">
              <a16:creationId xmlns:a16="http://schemas.microsoft.com/office/drawing/2014/main" id="{7A6D884C-A39E-0826-A57E-E366B82E48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424543" y="27246943"/>
          <a:ext cx="13868400" cy="9459686"/>
        </a:xfrm>
        <a:prstGeom prst="rect">
          <a:avLst/>
        </a:prstGeom>
      </xdr:spPr>
    </xdr:pic>
    <xdr:clientData/>
  </xdr:twoCellAnchor>
  <xdr:twoCellAnchor editAs="oneCell">
    <xdr:from>
      <xdr:col>11</xdr:col>
      <xdr:colOff>76200</xdr:colOff>
      <xdr:row>6</xdr:row>
      <xdr:rowOff>0</xdr:rowOff>
    </xdr:from>
    <xdr:to>
      <xdr:col>12</xdr:col>
      <xdr:colOff>464623</xdr:colOff>
      <xdr:row>6</xdr:row>
      <xdr:rowOff>740229</xdr:rowOff>
    </xdr:to>
    <xdr:pic>
      <xdr:nvPicPr>
        <xdr:cNvPr id="7" name="图片 6">
          <a:extLst>
            <a:ext uri="{FF2B5EF4-FFF2-40B4-BE49-F238E27FC236}">
              <a16:creationId xmlns:a16="http://schemas.microsoft.com/office/drawing/2014/main" id="{6FF05ACD-6D00-3CEE-BDCD-37BAF8E39C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2382500" y="3568700"/>
          <a:ext cx="1074223" cy="740229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58</xdr:row>
      <xdr:rowOff>0</xdr:rowOff>
    </xdr:from>
    <xdr:to>
      <xdr:col>11</xdr:col>
      <xdr:colOff>254447</xdr:colOff>
      <xdr:row>80</xdr:row>
      <xdr:rowOff>3124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227BEBAE-9F54-428E-8F52-AEFED46EBA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9100" y="24848820"/>
          <a:ext cx="10937687" cy="7714565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56</xdr:row>
      <xdr:rowOff>0</xdr:rowOff>
    </xdr:from>
    <xdr:to>
      <xdr:col>11</xdr:col>
      <xdr:colOff>254447</xdr:colOff>
      <xdr:row>78</xdr:row>
      <xdr:rowOff>3124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770BB740-D25B-45B5-9258-060DDA8C3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9100" y="21884640"/>
          <a:ext cx="10937687" cy="7714564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92</xdr:row>
      <xdr:rowOff>0</xdr:rowOff>
    </xdr:from>
    <xdr:to>
      <xdr:col>11</xdr:col>
      <xdr:colOff>602790</xdr:colOff>
      <xdr:row>114</xdr:row>
      <xdr:rowOff>3124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848F1827-807D-4D59-B745-E57F35E5E6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9100" y="21884640"/>
          <a:ext cx="10937687" cy="7714564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56</xdr:row>
      <xdr:rowOff>0</xdr:rowOff>
    </xdr:from>
    <xdr:to>
      <xdr:col>11</xdr:col>
      <xdr:colOff>254447</xdr:colOff>
      <xdr:row>78</xdr:row>
      <xdr:rowOff>3124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7CBC04E8-F86C-4CCE-94DB-2BC5812DAD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9100" y="21884640"/>
          <a:ext cx="10937687" cy="7714564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56</xdr:row>
      <xdr:rowOff>0</xdr:rowOff>
    </xdr:from>
    <xdr:to>
      <xdr:col>11</xdr:col>
      <xdr:colOff>254447</xdr:colOff>
      <xdr:row>78</xdr:row>
      <xdr:rowOff>3124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BF85610A-DF58-4383-8376-FBBBB32B96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9100" y="21884640"/>
          <a:ext cx="10937687" cy="7714564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74</xdr:row>
      <xdr:rowOff>0</xdr:rowOff>
    </xdr:from>
    <xdr:to>
      <xdr:col>11</xdr:col>
      <xdr:colOff>254447</xdr:colOff>
      <xdr:row>96</xdr:row>
      <xdr:rowOff>3124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6B01BA33-02D5-4F53-837A-85B5CC55EC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9100" y="38000940"/>
          <a:ext cx="10937687" cy="7714564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65</xdr:row>
      <xdr:rowOff>0</xdr:rowOff>
    </xdr:from>
    <xdr:to>
      <xdr:col>11</xdr:col>
      <xdr:colOff>254447</xdr:colOff>
      <xdr:row>87</xdr:row>
      <xdr:rowOff>3124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2A15B54E-B6C6-49BF-8918-E1B131F0B0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9100" y="38000940"/>
          <a:ext cx="10937687" cy="7714564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57</xdr:row>
      <xdr:rowOff>0</xdr:rowOff>
    </xdr:from>
    <xdr:to>
      <xdr:col>11</xdr:col>
      <xdr:colOff>591905</xdr:colOff>
      <xdr:row>79</xdr:row>
      <xdr:rowOff>3125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117457BA-C51E-40C7-BB20-26EB29FB60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9100" y="22494240"/>
          <a:ext cx="10932245" cy="771456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55</xdr:row>
      <xdr:rowOff>0</xdr:rowOff>
    </xdr:from>
    <xdr:to>
      <xdr:col>13</xdr:col>
      <xdr:colOff>598714</xdr:colOff>
      <xdr:row>82</xdr:row>
      <xdr:rowOff>54429</xdr:rowOff>
    </xdr:to>
    <xdr:pic>
      <xdr:nvPicPr>
        <xdr:cNvPr id="13" name="图片 12">
          <a:extLst>
            <a:ext uri="{FF2B5EF4-FFF2-40B4-BE49-F238E27FC236}">
              <a16:creationId xmlns:a16="http://schemas.microsoft.com/office/drawing/2014/main" id="{86DC6B4E-2344-41CC-9B60-2D8A8F409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9100" y="27325320"/>
          <a:ext cx="13849894" cy="951846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8</xdr:row>
      <xdr:rowOff>0</xdr:rowOff>
    </xdr:from>
    <xdr:to>
      <xdr:col>24</xdr:col>
      <xdr:colOff>356429</xdr:colOff>
      <xdr:row>53</xdr:row>
      <xdr:rowOff>172191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81BDA8B9-DECB-699A-5C1D-B6148568A9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4920343"/>
          <a:ext cx="22400000" cy="1584761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55</xdr:row>
      <xdr:rowOff>0</xdr:rowOff>
    </xdr:from>
    <xdr:to>
      <xdr:col>11</xdr:col>
      <xdr:colOff>591905</xdr:colOff>
      <xdr:row>77</xdr:row>
      <xdr:rowOff>3124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19F2FC6B-A8AB-9D6A-38AB-F38D99E2D7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24543" y="21292457"/>
          <a:ext cx="10933333" cy="766666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56</xdr:row>
      <xdr:rowOff>0</xdr:rowOff>
    </xdr:from>
    <xdr:to>
      <xdr:col>11</xdr:col>
      <xdr:colOff>591905</xdr:colOff>
      <xdr:row>78</xdr:row>
      <xdr:rowOff>3124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6F112AA8-3021-42F2-A3F3-ECFBE55CEA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9100" y="21389340"/>
          <a:ext cx="10932245" cy="771456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69</xdr:row>
      <xdr:rowOff>0</xdr:rowOff>
    </xdr:from>
    <xdr:to>
      <xdr:col>12</xdr:col>
      <xdr:colOff>123819</xdr:colOff>
      <xdr:row>91</xdr:row>
      <xdr:rowOff>3124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59A236EC-3108-44D2-ADF8-95AC1C7BAC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9100" y="22494240"/>
          <a:ext cx="10932245" cy="771456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57</xdr:row>
      <xdr:rowOff>0</xdr:rowOff>
    </xdr:from>
    <xdr:to>
      <xdr:col>11</xdr:col>
      <xdr:colOff>689876</xdr:colOff>
      <xdr:row>79</xdr:row>
      <xdr:rowOff>3125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D9FFF1E9-EF4D-4A1D-86E3-2E59400772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9100" y="23355300"/>
          <a:ext cx="10932245" cy="771456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59</xdr:row>
      <xdr:rowOff>0</xdr:rowOff>
    </xdr:from>
    <xdr:to>
      <xdr:col>11</xdr:col>
      <xdr:colOff>689876</xdr:colOff>
      <xdr:row>81</xdr:row>
      <xdr:rowOff>3124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FA40BC11-1978-47C6-AB9A-0A4D75D328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9100" y="23096220"/>
          <a:ext cx="10938776" cy="771456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77</xdr:row>
      <xdr:rowOff>0</xdr:rowOff>
    </xdr:from>
    <xdr:to>
      <xdr:col>11</xdr:col>
      <xdr:colOff>254447</xdr:colOff>
      <xdr:row>99</xdr:row>
      <xdr:rowOff>3124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2D760995-EA2B-4ACE-A433-1275D78B46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9100" y="24406860"/>
          <a:ext cx="10938776" cy="771456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&#24037;&#20316;&#36164;&#26009;/&#27827;&#21271;&#20809;&#21326;&#33635;&#26124;&#37319;&#36141;&#24037;&#20316;/&#20135;&#21697;&#26680;&#20215;/&#25104;&#26412;&#26680;&#31639;/&#22825;&#20016;/&#22825;&#20016;&#21453;&#39304;&#32467;&#26524;-2022.9.1/&#22825;&#20016;&#20914;&#21387;&#20214;&#21453;&#39304;&#32467;&#26524;-2022&#24180;9&#26376;1&#26085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&#24037;&#20316;&#36164;&#26009;/&#27827;&#21271;&#20809;&#21326;&#33635;&#26124;&#37319;&#36141;&#24037;&#20316;/&#20135;&#21697;&#26680;&#20215;/&#25104;&#26412;&#26680;&#31639;/&#22825;&#20016;/&#22825;&#20016;&#20914;&#21387;&#20214;&#26680;&#31639;-2022&#24180;9&#26376;8&#26085;&#30446;&#26631;&#20215;-&#21547;&#20351;&#29992;&#37327;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Desktop/&#38050;&#19997;&#24377;&#31783;&#21672;&#35810;-2/&#28023;&#20852;&#20013;&#30427;&#38050;&#19997;&#24377;&#31783;&#30446;&#26631;&#20215;&#26684;&#26680;&#31639;&#26126;&#32454;&#34920;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&#24037;&#20316;&#36164;&#26009;/&#27827;&#21271;&#20809;&#21326;&#33635;&#26124;&#37319;&#36141;&#24037;&#20316;/&#20379;&#24212;&#21830;&#31649;&#29702;/B&#28857;&#24320;&#21457;/&#22868;&#39536;H6&#39033;&#30446;B&#28857;&#24320;&#21457;-&#22825;&#40857;&#24471;/&#22270;&#32440;/&#27827;&#21271;&#20809;&#21326;&#33635;&#26124;&#27773;&#36710;&#37096;&#20214;&#26377;&#38480;&#20844;&#21496;-&#20919;&#38246;&#20214;&#20215;&#26684;&#23545;&#27604;.xlsx" TargetMode="External"/></Relationships>
</file>

<file path=xl/externalLinks/_rels/externalLink5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&#24037;&#20316;&#36164;&#26009;\&#27827;&#21271;&#20809;&#21326;&#33635;&#26124;&#37319;&#36141;&#24037;&#20316;\&#21512;&#21516;&#36164;&#26009;\&#20215;&#26684;&#21327;&#35758;\2022&#24180;&#20215;&#26684;&#21327;&#35758;\2022&#24180;&#20215;&#26684;&#21327;&#35758;&#27719;&#24635;&#34920;.xlsx" TargetMode="External"/><Relationship Id="rId1" Type="http://schemas.openxmlformats.org/officeDocument/2006/relationships/externalLinkPath" Target="/&#24037;&#20316;&#36164;&#26009;/&#27827;&#21271;&#20809;&#21326;&#33635;&#26124;&#37319;&#36141;&#24037;&#20316;/&#21512;&#21516;&#36164;&#26009;/&#20215;&#26684;&#21327;&#35758;/2022&#24180;&#20215;&#26684;&#21327;&#35758;/2022&#24180;&#20215;&#26684;&#21327;&#35758;&#27719;&#24635;&#34920;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&#24037;&#20316;&#36164;&#26009;/&#27827;&#21271;&#20809;&#21326;&#33635;&#26124;&#37319;&#36141;&#24037;&#20316;/&#20135;&#21697;&#26680;&#20215;/&#25104;&#26412;&#26680;&#31639;/&#24658;&#20255;&#20116;&#37329;/2022&#24180;&#24180;&#38477;&#26680;&#31639;/2022&#24180;&#38752;&#32972;&#39592;&#26550;-&#24658;&#20255;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&#24037;&#20316;&#36164;&#26009;/&#27827;&#21271;&#20809;&#21326;&#33635;&#26124;&#37319;&#36141;&#24037;&#20316;/&#21512;&#21516;&#36164;&#26009;/&#20215;&#26684;&#21327;&#35758;/2022&#24180;&#20215;&#26684;&#21327;&#35758;/&#30005;&#23376;&#29256;/&#24658;&#20255;&#20116;&#37329;-2022.1.12&#26356;&#26032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冲压工序费"/>
      <sheetName val="2021.8"/>
      <sheetName val="2021年1-6月"/>
      <sheetName val="2021年7-12月"/>
      <sheetName val="2021年7-12月 (调整后)"/>
      <sheetName val="2021年1-6月 (9.1再核)"/>
      <sheetName val="Sheet1"/>
      <sheetName val="Sheet3"/>
    </sheetNames>
    <sheetDataSet>
      <sheetData sheetId="0"/>
      <sheetData sheetId="1"/>
      <sheetData sheetId="2">
        <row r="4">
          <cell r="B4" t="str">
            <v>02.03.11.101</v>
          </cell>
          <cell r="C4" t="str">
            <v>SHT0011003</v>
          </cell>
          <cell r="D4" t="str">
            <v>H4升级滑轨右上连接板焊接总成</v>
          </cell>
          <cell r="E4" t="str">
            <v>冲压件</v>
          </cell>
          <cell r="F4" t="str">
            <v>自制</v>
          </cell>
          <cell r="G4">
            <v>1</v>
          </cell>
          <cell r="H4" t="str">
            <v>SAPH440</v>
          </cell>
          <cell r="I4" t="str">
            <v>420*100*3</v>
          </cell>
          <cell r="J4">
            <v>430</v>
          </cell>
          <cell r="K4">
            <v>104.16666666666667</v>
          </cell>
          <cell r="L4">
            <v>3</v>
          </cell>
          <cell r="N4">
            <v>5.49</v>
          </cell>
          <cell r="O4">
            <v>3.2</v>
          </cell>
          <cell r="P4">
            <v>1.0548437499999999</v>
          </cell>
          <cell r="Q4">
            <v>0.59399999999999997</v>
          </cell>
          <cell r="R4">
            <v>0.46084374999999989</v>
          </cell>
          <cell r="S4">
            <v>4.3163921875</v>
          </cell>
          <cell r="T4" t="str">
            <v>落料</v>
          </cell>
          <cell r="U4" t="str">
            <v>160T</v>
          </cell>
          <cell r="V4">
            <v>1</v>
          </cell>
          <cell r="W4">
            <v>1</v>
          </cell>
          <cell r="X4">
            <v>0.1</v>
          </cell>
          <cell r="Y4">
            <v>0.1</v>
          </cell>
          <cell r="Z4">
            <v>1.18</v>
          </cell>
          <cell r="AA4">
            <v>7.2302914538163714</v>
          </cell>
          <cell r="AB4">
            <v>43000</v>
          </cell>
          <cell r="AC4">
            <v>50000</v>
          </cell>
          <cell r="AD4" t="str">
            <v>2021年起已摊销完毕</v>
          </cell>
          <cell r="AE4">
            <v>7.2302914538163714</v>
          </cell>
        </row>
        <row r="5">
          <cell r="E5" t="str">
            <v>M8焊接螺母</v>
          </cell>
          <cell r="G5">
            <v>2</v>
          </cell>
          <cell r="N5">
            <v>0.08</v>
          </cell>
          <cell r="Q5">
            <v>0.09</v>
          </cell>
          <cell r="S5">
            <v>0.16</v>
          </cell>
          <cell r="T5" t="str">
            <v>冲孔</v>
          </cell>
          <cell r="U5" t="str">
            <v>100T</v>
          </cell>
          <cell r="V5">
            <v>1</v>
          </cell>
          <cell r="W5">
            <v>1</v>
          </cell>
          <cell r="X5">
            <v>7.0000000000000007E-2</v>
          </cell>
          <cell r="Y5">
            <v>7.0000000000000007E-2</v>
          </cell>
        </row>
        <row r="6">
          <cell r="E6" t="str">
            <v>支撑管A\B</v>
          </cell>
          <cell r="F6" t="str">
            <v>外协</v>
          </cell>
          <cell r="G6">
            <v>2</v>
          </cell>
          <cell r="N6">
            <v>0.26548672566371684</v>
          </cell>
          <cell r="Q6">
            <v>4.3999999999999997E-2</v>
          </cell>
          <cell r="S6">
            <v>0.53097345132743368</v>
          </cell>
          <cell r="T6" t="str">
            <v>成型</v>
          </cell>
          <cell r="U6" t="str">
            <v>315油</v>
          </cell>
          <cell r="V6">
            <v>1</v>
          </cell>
          <cell r="W6">
            <v>1</v>
          </cell>
          <cell r="X6">
            <v>0.25</v>
          </cell>
          <cell r="Y6">
            <v>0.25</v>
          </cell>
        </row>
        <row r="7">
          <cell r="T7" t="str">
            <v>焊接</v>
          </cell>
          <cell r="V7">
            <v>12</v>
          </cell>
          <cell r="W7">
            <v>1</v>
          </cell>
          <cell r="X7">
            <v>0.05</v>
          </cell>
          <cell r="Y7">
            <v>0.60000000000000009</v>
          </cell>
        </row>
        <row r="8">
          <cell r="T8" t="str">
            <v>套扣</v>
          </cell>
          <cell r="U8">
            <v>2</v>
          </cell>
          <cell r="V8">
            <v>2</v>
          </cell>
          <cell r="W8">
            <v>1</v>
          </cell>
          <cell r="X8">
            <v>0.05</v>
          </cell>
          <cell r="Y8">
            <v>0.1</v>
          </cell>
        </row>
        <row r="9">
          <cell r="E9" t="str">
            <v>合计</v>
          </cell>
          <cell r="S9">
            <v>5.0073656388274337</v>
          </cell>
          <cell r="Y9">
            <v>1.1200000000000001</v>
          </cell>
        </row>
        <row r="10">
          <cell r="B10" t="str">
            <v>02.03.11.100</v>
          </cell>
          <cell r="C10" t="str">
            <v>SHT0010999</v>
          </cell>
          <cell r="D10" t="str">
            <v>H4升级滑轨左上连接板焊接总成</v>
          </cell>
          <cell r="E10" t="str">
            <v>冲压件</v>
          </cell>
          <cell r="F10" t="str">
            <v>自制</v>
          </cell>
          <cell r="G10">
            <v>1</v>
          </cell>
          <cell r="H10" t="str">
            <v>SAPH440</v>
          </cell>
          <cell r="I10" t="str">
            <v>420*100*3</v>
          </cell>
          <cell r="J10">
            <v>430</v>
          </cell>
          <cell r="K10">
            <v>104.16666666666667</v>
          </cell>
          <cell r="L10">
            <v>3</v>
          </cell>
          <cell r="N10">
            <v>5.49</v>
          </cell>
          <cell r="O10">
            <v>3.2</v>
          </cell>
          <cell r="P10">
            <v>1.0548437499999999</v>
          </cell>
          <cell r="Q10">
            <v>0.59399999999999997</v>
          </cell>
          <cell r="R10">
            <v>0.46084374999999989</v>
          </cell>
          <cell r="S10">
            <v>4.3163921875</v>
          </cell>
          <cell r="T10" t="str">
            <v>落料</v>
          </cell>
          <cell r="U10" t="str">
            <v>160T</v>
          </cell>
          <cell r="V10">
            <v>1</v>
          </cell>
          <cell r="W10">
            <v>1</v>
          </cell>
          <cell r="X10">
            <v>0.1</v>
          </cell>
          <cell r="Y10">
            <v>0.1</v>
          </cell>
          <cell r="Z10">
            <v>1.18</v>
          </cell>
          <cell r="AA10">
            <v>7.2302914538163714</v>
          </cell>
          <cell r="AB10">
            <v>43000</v>
          </cell>
          <cell r="AC10">
            <v>50000</v>
          </cell>
          <cell r="AD10" t="str">
            <v>2021年起已摊销完毕</v>
          </cell>
          <cell r="AE10">
            <v>7.2302914538163714</v>
          </cell>
        </row>
        <row r="11">
          <cell r="E11" t="str">
            <v>M8焊接螺母</v>
          </cell>
          <cell r="F11" t="str">
            <v>外协</v>
          </cell>
          <cell r="G11">
            <v>2</v>
          </cell>
          <cell r="N11">
            <v>0.08</v>
          </cell>
          <cell r="Q11">
            <v>0.09</v>
          </cell>
          <cell r="S11">
            <v>0.16</v>
          </cell>
          <cell r="T11" t="str">
            <v>冲孔</v>
          </cell>
          <cell r="U11" t="str">
            <v>100T</v>
          </cell>
          <cell r="V11">
            <v>1</v>
          </cell>
          <cell r="W11">
            <v>1</v>
          </cell>
          <cell r="X11">
            <v>7.0000000000000007E-2</v>
          </cell>
          <cell r="Y11">
            <v>7.0000000000000007E-2</v>
          </cell>
        </row>
        <row r="12">
          <cell r="E12" t="str">
            <v>支撑管A\B</v>
          </cell>
          <cell r="F12" t="str">
            <v>外协</v>
          </cell>
          <cell r="G12">
            <v>2</v>
          </cell>
          <cell r="N12">
            <v>0.26548672566371684</v>
          </cell>
          <cell r="Q12">
            <v>4.3999999999999997E-2</v>
          </cell>
          <cell r="S12">
            <v>0.53097345132743368</v>
          </cell>
          <cell r="T12" t="str">
            <v>成型</v>
          </cell>
          <cell r="U12" t="str">
            <v>315油</v>
          </cell>
          <cell r="V12">
            <v>1</v>
          </cell>
          <cell r="W12">
            <v>1</v>
          </cell>
          <cell r="X12">
            <v>0.25</v>
          </cell>
          <cell r="Y12">
            <v>0.25</v>
          </cell>
        </row>
        <row r="13">
          <cell r="T13" t="str">
            <v>焊接</v>
          </cell>
          <cell r="V13">
            <v>12</v>
          </cell>
          <cell r="W13">
            <v>1</v>
          </cell>
          <cell r="X13">
            <v>0.05</v>
          </cell>
          <cell r="Y13">
            <v>0.60000000000000009</v>
          </cell>
        </row>
        <row r="14">
          <cell r="T14" t="str">
            <v>套扣</v>
          </cell>
          <cell r="U14">
            <v>2</v>
          </cell>
          <cell r="V14">
            <v>2</v>
          </cell>
          <cell r="W14">
            <v>1</v>
          </cell>
          <cell r="X14">
            <v>0.05</v>
          </cell>
          <cell r="Y14">
            <v>0.1</v>
          </cell>
        </row>
        <row r="15">
          <cell r="E15" t="str">
            <v>合计</v>
          </cell>
          <cell r="S15">
            <v>5.0073656388274337</v>
          </cell>
          <cell r="Y15">
            <v>1.1200000000000001</v>
          </cell>
        </row>
        <row r="16">
          <cell r="B16" t="str">
            <v>02.03.37.030A</v>
          </cell>
          <cell r="C16" t="str">
            <v>SHT0001874</v>
          </cell>
          <cell r="D16" t="str">
            <v>绞架大孔侧板</v>
          </cell>
          <cell r="E16" t="str">
            <v>绞架大孔侧板</v>
          </cell>
          <cell r="G16">
            <v>1</v>
          </cell>
          <cell r="H16" t="str">
            <v>SPFH590</v>
          </cell>
          <cell r="I16" t="str">
            <v>368*85*4</v>
          </cell>
          <cell r="J16">
            <v>368</v>
          </cell>
          <cell r="K16">
            <v>78.75</v>
          </cell>
          <cell r="L16">
            <v>4</v>
          </cell>
          <cell r="N16">
            <v>5.87</v>
          </cell>
          <cell r="O16">
            <v>3.2</v>
          </cell>
          <cell r="P16">
            <v>0.909972</v>
          </cell>
          <cell r="Q16">
            <v>0.55600000000000005</v>
          </cell>
          <cell r="R16">
            <v>0.35397199999999995</v>
          </cell>
          <cell r="S16">
            <v>4.2088252400000004</v>
          </cell>
          <cell r="T16" t="str">
            <v>落料</v>
          </cell>
          <cell r="U16" t="str">
            <v>160T</v>
          </cell>
          <cell r="V16">
            <v>1</v>
          </cell>
          <cell r="W16">
            <v>1</v>
          </cell>
          <cell r="X16">
            <v>0.1</v>
          </cell>
          <cell r="Y16">
            <v>0.1</v>
          </cell>
          <cell r="Z16">
            <v>1.18</v>
          </cell>
          <cell r="AA16">
            <v>5.4384137832000006</v>
          </cell>
          <cell r="AB16">
            <v>13000</v>
          </cell>
          <cell r="AC16">
            <v>50000</v>
          </cell>
          <cell r="AD16" t="str">
            <v>2021年起已摊销完毕</v>
          </cell>
          <cell r="AE16">
            <v>5.4384137832000006</v>
          </cell>
        </row>
        <row r="17">
          <cell r="T17" t="str">
            <v>冲孔</v>
          </cell>
          <cell r="U17" t="str">
            <v>80T</v>
          </cell>
          <cell r="V17">
            <v>1</v>
          </cell>
          <cell r="W17">
            <v>1</v>
          </cell>
          <cell r="X17">
            <v>0.05</v>
          </cell>
          <cell r="Y17">
            <v>0.05</v>
          </cell>
        </row>
        <row r="18">
          <cell r="T18" t="str">
            <v>成型</v>
          </cell>
          <cell r="U18" t="str">
            <v>315油</v>
          </cell>
          <cell r="V18">
            <v>1</v>
          </cell>
          <cell r="W18">
            <v>1</v>
          </cell>
          <cell r="X18">
            <v>0.25</v>
          </cell>
          <cell r="Y18">
            <v>0.25</v>
          </cell>
        </row>
        <row r="19">
          <cell r="S19">
            <v>4.2088252400000004</v>
          </cell>
          <cell r="Y19">
            <v>0.4</v>
          </cell>
        </row>
        <row r="20">
          <cell r="B20" t="str">
            <v>02.03.37.030B</v>
          </cell>
          <cell r="C20" t="str">
            <v>SHT0001874</v>
          </cell>
          <cell r="D20" t="str">
            <v>绞架大孔侧板</v>
          </cell>
          <cell r="E20" t="str">
            <v>绞架大孔侧板</v>
          </cell>
          <cell r="G20">
            <v>1</v>
          </cell>
          <cell r="H20" t="str">
            <v>SPFH590</v>
          </cell>
          <cell r="I20" t="str">
            <v>368*85*4</v>
          </cell>
          <cell r="J20">
            <v>368</v>
          </cell>
          <cell r="K20">
            <v>78.75</v>
          </cell>
          <cell r="L20">
            <v>4</v>
          </cell>
          <cell r="N20">
            <v>5.87</v>
          </cell>
          <cell r="O20">
            <v>3.2</v>
          </cell>
          <cell r="P20">
            <v>0.909972</v>
          </cell>
          <cell r="Q20">
            <v>0.55600000000000005</v>
          </cell>
          <cell r="R20">
            <v>0.35397199999999995</v>
          </cell>
          <cell r="S20">
            <v>4.2088252400000004</v>
          </cell>
          <cell r="T20" t="str">
            <v>落料</v>
          </cell>
          <cell r="U20" t="str">
            <v>160T</v>
          </cell>
          <cell r="V20">
            <v>1</v>
          </cell>
          <cell r="W20">
            <v>1</v>
          </cell>
          <cell r="X20">
            <v>0.1</v>
          </cell>
          <cell r="Y20">
            <v>0.1</v>
          </cell>
          <cell r="Z20">
            <v>1.18</v>
          </cell>
          <cell r="AA20">
            <v>5.7924137832000007</v>
          </cell>
          <cell r="AB20">
            <v>0</v>
          </cell>
          <cell r="AC20">
            <v>0</v>
          </cell>
          <cell r="AD20">
            <v>0</v>
          </cell>
          <cell r="AE20">
            <v>5.7924137832000007</v>
          </cell>
        </row>
        <row r="21">
          <cell r="T21" t="str">
            <v>冲孔</v>
          </cell>
          <cell r="U21" t="str">
            <v>80T</v>
          </cell>
          <cell r="V21">
            <v>1</v>
          </cell>
          <cell r="W21">
            <v>1</v>
          </cell>
          <cell r="X21">
            <v>0.05</v>
          </cell>
          <cell r="Y21">
            <v>0.05</v>
          </cell>
        </row>
        <row r="22">
          <cell r="T22" t="str">
            <v>成型</v>
          </cell>
          <cell r="U22" t="str">
            <v>315油</v>
          </cell>
          <cell r="V22">
            <v>1</v>
          </cell>
          <cell r="W22">
            <v>1</v>
          </cell>
          <cell r="X22">
            <v>0.25</v>
          </cell>
          <cell r="Y22">
            <v>0.25</v>
          </cell>
        </row>
        <row r="23">
          <cell r="T23" t="str">
            <v>人工打磨</v>
          </cell>
          <cell r="U23">
            <v>1</v>
          </cell>
          <cell r="V23">
            <v>1</v>
          </cell>
          <cell r="W23">
            <v>1</v>
          </cell>
          <cell r="X23">
            <v>0.3</v>
          </cell>
          <cell r="Y23">
            <v>0.3</v>
          </cell>
        </row>
        <row r="24">
          <cell r="S24">
            <v>4.2088252400000004</v>
          </cell>
          <cell r="Y24">
            <v>0.7</v>
          </cell>
        </row>
        <row r="25">
          <cell r="B25" t="str">
            <v>02.03.37.031A</v>
          </cell>
          <cell r="C25" t="str">
            <v>SHT0001760</v>
          </cell>
          <cell r="D25" t="str">
            <v>绞架小孔侧板</v>
          </cell>
          <cell r="E25" t="str">
            <v>绞架小孔侧板</v>
          </cell>
          <cell r="G25">
            <v>1</v>
          </cell>
          <cell r="H25" t="str">
            <v>SPFH590</v>
          </cell>
          <cell r="I25" t="str">
            <v>368*85*4</v>
          </cell>
          <cell r="J25">
            <v>368</v>
          </cell>
          <cell r="K25">
            <v>78.75</v>
          </cell>
          <cell r="L25">
            <v>4</v>
          </cell>
          <cell r="N25">
            <v>5.87</v>
          </cell>
          <cell r="O25">
            <v>3.2</v>
          </cell>
          <cell r="P25">
            <v>0.909972</v>
          </cell>
          <cell r="Q25">
            <v>0.54600000000000004</v>
          </cell>
          <cell r="R25">
            <v>0.36397199999999996</v>
          </cell>
          <cell r="S25">
            <v>4.1768252400000003</v>
          </cell>
          <cell r="T25" t="str">
            <v>落料</v>
          </cell>
          <cell r="U25" t="str">
            <v>160T</v>
          </cell>
          <cell r="V25">
            <v>1</v>
          </cell>
          <cell r="W25">
            <v>1</v>
          </cell>
          <cell r="X25">
            <v>0.1</v>
          </cell>
          <cell r="Y25">
            <v>0.1</v>
          </cell>
          <cell r="Z25">
            <v>1.18</v>
          </cell>
          <cell r="AA25">
            <v>5.4006537832000001</v>
          </cell>
          <cell r="AB25">
            <v>13000</v>
          </cell>
          <cell r="AC25">
            <v>50000</v>
          </cell>
          <cell r="AD25">
            <v>0.26</v>
          </cell>
          <cell r="AE25">
            <v>5.6606537831999999</v>
          </cell>
        </row>
        <row r="26">
          <cell r="T26" t="str">
            <v>冲孔</v>
          </cell>
          <cell r="U26" t="str">
            <v>80T</v>
          </cell>
          <cell r="V26">
            <v>1</v>
          </cell>
          <cell r="W26">
            <v>1</v>
          </cell>
          <cell r="X26">
            <v>0.05</v>
          </cell>
          <cell r="Y26">
            <v>0.05</v>
          </cell>
        </row>
        <row r="27">
          <cell r="T27" t="str">
            <v>成型</v>
          </cell>
          <cell r="U27" t="str">
            <v>315油</v>
          </cell>
          <cell r="V27">
            <v>1</v>
          </cell>
          <cell r="W27">
            <v>1</v>
          </cell>
          <cell r="X27">
            <v>0.25</v>
          </cell>
          <cell r="Y27">
            <v>0.25</v>
          </cell>
        </row>
        <row r="28">
          <cell r="S28">
            <v>4.1768252400000003</v>
          </cell>
          <cell r="Y28">
            <v>0.4</v>
          </cell>
        </row>
        <row r="29">
          <cell r="B29" t="str">
            <v>02.03.37.029A</v>
          </cell>
          <cell r="C29" t="str">
            <v>SHT0001864</v>
          </cell>
          <cell r="D29" t="str">
            <v>气囊下支架</v>
          </cell>
          <cell r="E29" t="str">
            <v>气囊下支架</v>
          </cell>
          <cell r="G29">
            <v>1</v>
          </cell>
          <cell r="H29" t="str">
            <v>SPFH590</v>
          </cell>
          <cell r="I29" t="str">
            <v>240*180*3</v>
          </cell>
          <cell r="J29">
            <v>246</v>
          </cell>
          <cell r="K29">
            <v>185</v>
          </cell>
          <cell r="L29">
            <v>3</v>
          </cell>
          <cell r="N29">
            <v>5.87</v>
          </cell>
          <cell r="O29">
            <v>3.2</v>
          </cell>
          <cell r="P29">
            <v>1.0717604999999999</v>
          </cell>
          <cell r="Q29">
            <v>0.877</v>
          </cell>
          <cell r="R29">
            <v>0.19476049999999989</v>
          </cell>
          <cell r="S29">
            <v>5.668000535</v>
          </cell>
          <cell r="T29" t="str">
            <v>落料</v>
          </cell>
          <cell r="U29" t="str">
            <v>160T</v>
          </cell>
          <cell r="V29">
            <v>1</v>
          </cell>
          <cell r="W29">
            <v>1</v>
          </cell>
          <cell r="X29">
            <v>0.1</v>
          </cell>
          <cell r="Y29">
            <v>0.1</v>
          </cell>
          <cell r="Z29">
            <v>1.18</v>
          </cell>
          <cell r="AA29">
            <v>6.9832406312999993</v>
          </cell>
          <cell r="AB29">
            <v>15500</v>
          </cell>
          <cell r="AC29">
            <v>50000</v>
          </cell>
          <cell r="AD29">
            <v>0.31</v>
          </cell>
          <cell r="AE29">
            <v>7.2932406312999989</v>
          </cell>
        </row>
        <row r="30">
          <cell r="T30" t="str">
            <v>冲孔</v>
          </cell>
          <cell r="U30" t="str">
            <v>80T</v>
          </cell>
          <cell r="V30">
            <v>1</v>
          </cell>
          <cell r="W30">
            <v>1</v>
          </cell>
          <cell r="X30">
            <v>0.05</v>
          </cell>
          <cell r="Y30">
            <v>0.05</v>
          </cell>
        </row>
        <row r="31">
          <cell r="T31" t="str">
            <v>成型</v>
          </cell>
          <cell r="U31" t="str">
            <v>160T</v>
          </cell>
          <cell r="V31">
            <v>1</v>
          </cell>
          <cell r="W31">
            <v>1</v>
          </cell>
          <cell r="X31">
            <v>0.1</v>
          </cell>
          <cell r="Y31">
            <v>0.1</v>
          </cell>
        </row>
        <row r="32">
          <cell r="S32">
            <v>5.668000535</v>
          </cell>
          <cell r="Y32">
            <v>0.25</v>
          </cell>
        </row>
        <row r="33">
          <cell r="B33" t="str">
            <v>02.03.37.029B</v>
          </cell>
          <cell r="C33" t="str">
            <v>SHT0001864</v>
          </cell>
          <cell r="D33" t="str">
            <v>气囊下支架</v>
          </cell>
          <cell r="E33" t="str">
            <v>气囊下支架</v>
          </cell>
          <cell r="G33">
            <v>1</v>
          </cell>
          <cell r="H33" t="str">
            <v>SPFH590</v>
          </cell>
          <cell r="I33" t="str">
            <v>240*180*3</v>
          </cell>
          <cell r="J33">
            <v>246</v>
          </cell>
          <cell r="K33">
            <v>185</v>
          </cell>
          <cell r="L33">
            <v>3</v>
          </cell>
          <cell r="N33">
            <v>5.87</v>
          </cell>
          <cell r="O33">
            <v>3.2</v>
          </cell>
          <cell r="P33">
            <v>1.0717604999999999</v>
          </cell>
          <cell r="Q33">
            <v>0.877</v>
          </cell>
          <cell r="R33">
            <v>0.19476049999999989</v>
          </cell>
          <cell r="S33">
            <v>5.668000535</v>
          </cell>
          <cell r="T33" t="str">
            <v>落料</v>
          </cell>
          <cell r="U33" t="str">
            <v>160T</v>
          </cell>
          <cell r="V33">
            <v>1</v>
          </cell>
          <cell r="W33">
            <v>1</v>
          </cell>
          <cell r="X33">
            <v>0.1</v>
          </cell>
          <cell r="Y33">
            <v>0.1</v>
          </cell>
          <cell r="Z33">
            <v>1.18</v>
          </cell>
          <cell r="AA33">
            <v>7.0422406312999994</v>
          </cell>
          <cell r="AB33">
            <v>21500</v>
          </cell>
          <cell r="AC33">
            <v>50000</v>
          </cell>
          <cell r="AD33">
            <v>0.43</v>
          </cell>
          <cell r="AE33">
            <v>7.4722406312999992</v>
          </cell>
        </row>
        <row r="34">
          <cell r="H34" t="str">
            <v>模具摊销</v>
          </cell>
          <cell r="I34" t="str">
            <v>5万件</v>
          </cell>
          <cell r="N34">
            <v>15500</v>
          </cell>
          <cell r="T34" t="str">
            <v>冲孔</v>
          </cell>
          <cell r="U34" t="str">
            <v>80T</v>
          </cell>
          <cell r="V34">
            <v>1</v>
          </cell>
          <cell r="W34">
            <v>1</v>
          </cell>
          <cell r="X34">
            <v>0.05</v>
          </cell>
          <cell r="Y34">
            <v>0.05</v>
          </cell>
        </row>
        <row r="35">
          <cell r="H35" t="str">
            <v>设变冲孔模具摊销</v>
          </cell>
          <cell r="I35" t="str">
            <v>5万件</v>
          </cell>
          <cell r="N35">
            <v>6000</v>
          </cell>
          <cell r="T35" t="str">
            <v>成型</v>
          </cell>
          <cell r="U35" t="str">
            <v>160T</v>
          </cell>
          <cell r="V35">
            <v>1</v>
          </cell>
          <cell r="W35">
            <v>1</v>
          </cell>
          <cell r="X35">
            <v>0.1</v>
          </cell>
          <cell r="Y35">
            <v>0.1</v>
          </cell>
        </row>
        <row r="36">
          <cell r="T36" t="str">
            <v>冲孔2</v>
          </cell>
          <cell r="U36" t="str">
            <v>80T</v>
          </cell>
          <cell r="V36">
            <v>1</v>
          </cell>
          <cell r="W36">
            <v>1</v>
          </cell>
          <cell r="X36">
            <v>0.05</v>
          </cell>
          <cell r="Y36">
            <v>0.05</v>
          </cell>
        </row>
        <row r="37">
          <cell r="S37">
            <v>5.668000535</v>
          </cell>
          <cell r="Y37">
            <v>0.3</v>
          </cell>
        </row>
        <row r="38">
          <cell r="B38" t="str">
            <v>02.03.50.051</v>
          </cell>
          <cell r="C38" t="str">
            <v>SCS0006413</v>
          </cell>
          <cell r="D38" t="str">
            <v>前排靠背复位卷簧限位支架</v>
          </cell>
          <cell r="E38" t="str">
            <v>限位支架</v>
          </cell>
          <cell r="G38">
            <v>1</v>
          </cell>
          <cell r="H38" t="str">
            <v>QStE420TM</v>
          </cell>
          <cell r="I38" t="str">
            <v>45*30*2.5</v>
          </cell>
          <cell r="J38">
            <v>50</v>
          </cell>
          <cell r="K38">
            <v>41</v>
          </cell>
          <cell r="L38">
            <v>3</v>
          </cell>
          <cell r="N38">
            <v>5.4070796460177002</v>
          </cell>
          <cell r="O38">
            <v>3.2</v>
          </cell>
          <cell r="P38">
            <v>4.8277499999999994E-2</v>
          </cell>
          <cell r="Q38">
            <v>0.02</v>
          </cell>
          <cell r="R38">
            <v>2.8277499999999994E-2</v>
          </cell>
          <cell r="S38">
            <v>0.1705522876106195</v>
          </cell>
          <cell r="T38" t="str">
            <v>落料</v>
          </cell>
          <cell r="U38" t="str">
            <v>80T</v>
          </cell>
          <cell r="V38">
            <v>1</v>
          </cell>
          <cell r="W38">
            <v>1</v>
          </cell>
          <cell r="X38">
            <v>0.05</v>
          </cell>
          <cell r="Y38">
            <v>0.05</v>
          </cell>
          <cell r="Z38">
            <v>1.18</v>
          </cell>
          <cell r="AA38">
            <v>0.35465169938053098</v>
          </cell>
          <cell r="AE38">
            <v>0.35465169938053098</v>
          </cell>
        </row>
        <row r="39">
          <cell r="T39" t="str">
            <v>冲孔</v>
          </cell>
          <cell r="U39" t="str">
            <v>63T</v>
          </cell>
          <cell r="V39">
            <v>1</v>
          </cell>
          <cell r="W39">
            <v>1</v>
          </cell>
          <cell r="X39">
            <v>0.04</v>
          </cell>
          <cell r="Y39">
            <v>0.04</v>
          </cell>
        </row>
        <row r="40">
          <cell r="T40" t="str">
            <v>成型</v>
          </cell>
          <cell r="U40" t="str">
            <v>63T</v>
          </cell>
          <cell r="V40">
            <v>1</v>
          </cell>
          <cell r="W40">
            <v>1</v>
          </cell>
          <cell r="X40">
            <v>0.04</v>
          </cell>
          <cell r="Y40">
            <v>0.04</v>
          </cell>
        </row>
        <row r="41">
          <cell r="S41">
            <v>0.1705522876106195</v>
          </cell>
          <cell r="Y41">
            <v>0.13</v>
          </cell>
        </row>
        <row r="42">
          <cell r="B42" t="str">
            <v>02.03.50.053</v>
          </cell>
          <cell r="C42" t="str">
            <v>SCS0005786</v>
          </cell>
          <cell r="D42" t="str">
            <v>前排座椅靠背右侧连接板</v>
          </cell>
          <cell r="E42" t="str">
            <v>右侧连接板</v>
          </cell>
          <cell r="G42">
            <v>1</v>
          </cell>
          <cell r="H42" t="str">
            <v>SPFH590</v>
          </cell>
          <cell r="I42" t="str">
            <v>160*145*2.5</v>
          </cell>
          <cell r="J42">
            <v>158.125</v>
          </cell>
          <cell r="K42">
            <v>140</v>
          </cell>
          <cell r="L42">
            <v>2.5</v>
          </cell>
          <cell r="N42">
            <v>5.87</v>
          </cell>
          <cell r="O42">
            <v>3.2</v>
          </cell>
          <cell r="P42">
            <v>0.43444843749999995</v>
          </cell>
          <cell r="Q42">
            <v>0.216</v>
          </cell>
          <cell r="R42">
            <v>0.21844843749999995</v>
          </cell>
          <cell r="S42">
            <v>1.8511773281249999</v>
          </cell>
          <cell r="T42" t="str">
            <v>落料</v>
          </cell>
          <cell r="U42" t="str">
            <v>250T</v>
          </cell>
          <cell r="V42">
            <v>1</v>
          </cell>
          <cell r="W42">
            <v>1</v>
          </cell>
          <cell r="X42">
            <v>0.18</v>
          </cell>
          <cell r="Y42">
            <v>0.18</v>
          </cell>
          <cell r="Z42">
            <v>1.18</v>
          </cell>
          <cell r="AA42">
            <v>2.7271892471874999</v>
          </cell>
          <cell r="AE42">
            <v>2.7271892471874999</v>
          </cell>
        </row>
        <row r="43">
          <cell r="T43" t="str">
            <v>成型</v>
          </cell>
          <cell r="U43" t="str">
            <v>160T</v>
          </cell>
          <cell r="V43">
            <v>1</v>
          </cell>
          <cell r="W43">
            <v>1</v>
          </cell>
          <cell r="X43">
            <v>0.1</v>
          </cell>
          <cell r="Y43">
            <v>0.1</v>
          </cell>
        </row>
        <row r="44">
          <cell r="T44" t="str">
            <v>成型</v>
          </cell>
          <cell r="U44" t="str">
            <v>100T</v>
          </cell>
          <cell r="V44">
            <v>1</v>
          </cell>
          <cell r="W44">
            <v>1</v>
          </cell>
          <cell r="X44">
            <v>7.0000000000000007E-2</v>
          </cell>
          <cell r="Y44">
            <v>7.0000000000000007E-2</v>
          </cell>
        </row>
        <row r="45">
          <cell r="T45" t="str">
            <v>冲孔</v>
          </cell>
          <cell r="U45" t="str">
            <v>100T</v>
          </cell>
          <cell r="V45">
            <v>1</v>
          </cell>
          <cell r="W45">
            <v>1</v>
          </cell>
          <cell r="X45">
            <v>7.0000000000000007E-2</v>
          </cell>
          <cell r="Y45">
            <v>7.0000000000000007E-2</v>
          </cell>
        </row>
        <row r="46">
          <cell r="T46" t="str">
            <v>压筋</v>
          </cell>
          <cell r="U46" t="str">
            <v>63T</v>
          </cell>
          <cell r="V46">
            <v>1</v>
          </cell>
          <cell r="W46">
            <v>1</v>
          </cell>
          <cell r="X46">
            <v>0.04</v>
          </cell>
          <cell r="Y46">
            <v>0.04</v>
          </cell>
        </row>
        <row r="47">
          <cell r="S47">
            <v>1.8511773281249999</v>
          </cell>
          <cell r="Y47">
            <v>0.46</v>
          </cell>
        </row>
        <row r="48">
          <cell r="B48" t="str">
            <v>02.03.50.052</v>
          </cell>
          <cell r="C48" t="str">
            <v>SCS0005784</v>
          </cell>
          <cell r="D48" t="str">
            <v>前排座椅靠背左侧连接板</v>
          </cell>
          <cell r="E48" t="str">
            <v>左侧连接板</v>
          </cell>
          <cell r="G48">
            <v>1</v>
          </cell>
          <cell r="H48" t="str">
            <v>SPFH590</v>
          </cell>
          <cell r="I48" t="str">
            <v>160*145*2.5</v>
          </cell>
          <cell r="J48">
            <v>158.125</v>
          </cell>
          <cell r="K48">
            <v>140</v>
          </cell>
          <cell r="L48">
            <v>2.5</v>
          </cell>
          <cell r="N48">
            <v>5.87</v>
          </cell>
          <cell r="O48">
            <v>3.2</v>
          </cell>
          <cell r="P48">
            <v>0.43444843749999995</v>
          </cell>
          <cell r="Q48">
            <v>0.216</v>
          </cell>
          <cell r="R48">
            <v>0.21844843749999995</v>
          </cell>
          <cell r="S48">
            <v>1.8511773281249999</v>
          </cell>
          <cell r="T48" t="str">
            <v>落料</v>
          </cell>
          <cell r="U48" t="str">
            <v>250T</v>
          </cell>
          <cell r="V48">
            <v>1</v>
          </cell>
          <cell r="W48">
            <v>1</v>
          </cell>
          <cell r="X48">
            <v>0.18</v>
          </cell>
          <cell r="Y48">
            <v>0.18</v>
          </cell>
          <cell r="Z48">
            <v>1.18</v>
          </cell>
          <cell r="AA48">
            <v>2.7271892471874999</v>
          </cell>
          <cell r="AE48">
            <v>2.7271892471874999</v>
          </cell>
        </row>
        <row r="49">
          <cell r="T49" t="str">
            <v>成型</v>
          </cell>
          <cell r="U49" t="str">
            <v>160T</v>
          </cell>
          <cell r="V49">
            <v>1</v>
          </cell>
          <cell r="W49">
            <v>1</v>
          </cell>
          <cell r="X49">
            <v>0.1</v>
          </cell>
          <cell r="Y49">
            <v>0.1</v>
          </cell>
        </row>
        <row r="50">
          <cell r="T50" t="str">
            <v>成型</v>
          </cell>
          <cell r="U50" t="str">
            <v>100T</v>
          </cell>
          <cell r="V50">
            <v>1</v>
          </cell>
          <cell r="W50">
            <v>1</v>
          </cell>
          <cell r="X50">
            <v>7.0000000000000007E-2</v>
          </cell>
          <cell r="Y50">
            <v>7.0000000000000007E-2</v>
          </cell>
        </row>
        <row r="51">
          <cell r="T51" t="str">
            <v>冲孔</v>
          </cell>
          <cell r="U51" t="str">
            <v>100T</v>
          </cell>
          <cell r="V51">
            <v>1</v>
          </cell>
          <cell r="W51">
            <v>1</v>
          </cell>
          <cell r="X51">
            <v>7.0000000000000007E-2</v>
          </cell>
          <cell r="Y51">
            <v>7.0000000000000007E-2</v>
          </cell>
        </row>
        <row r="52">
          <cell r="T52" t="str">
            <v>压筋</v>
          </cell>
          <cell r="U52" t="str">
            <v>63T</v>
          </cell>
          <cell r="V52">
            <v>1</v>
          </cell>
          <cell r="W52">
            <v>1</v>
          </cell>
          <cell r="X52">
            <v>0.04</v>
          </cell>
          <cell r="Y52">
            <v>0.04</v>
          </cell>
        </row>
        <row r="53">
          <cell r="S53">
            <v>1.8511773281249999</v>
          </cell>
          <cell r="Y53">
            <v>0.46</v>
          </cell>
        </row>
        <row r="54">
          <cell r="B54" t="str">
            <v>02.03.50.050</v>
          </cell>
          <cell r="C54" t="str">
            <v>SCS0005773</v>
          </cell>
          <cell r="D54" t="str">
            <v>调角器电机固定支架</v>
          </cell>
          <cell r="E54" t="str">
            <v>冲压件</v>
          </cell>
          <cell r="G54">
            <v>1</v>
          </cell>
          <cell r="H54" t="str">
            <v>SAPH440</v>
          </cell>
          <cell r="I54" t="str">
            <v>60*20*2</v>
          </cell>
          <cell r="J54">
            <v>60</v>
          </cell>
          <cell r="K54">
            <v>28</v>
          </cell>
          <cell r="L54">
            <v>2</v>
          </cell>
          <cell r="N54">
            <v>5.49</v>
          </cell>
          <cell r="O54">
            <v>3.2</v>
          </cell>
          <cell r="P54">
            <v>2.6375999999999997E-2</v>
          </cell>
          <cell r="Q54">
            <v>1.2999999999999999E-2</v>
          </cell>
          <cell r="R54">
            <v>1.3375999999999997E-2</v>
          </cell>
          <cell r="S54">
            <v>0.10200104000000002</v>
          </cell>
          <cell r="T54" t="str">
            <v>落料冲孔</v>
          </cell>
          <cell r="U54" t="str">
            <v>160T</v>
          </cell>
          <cell r="V54">
            <v>1</v>
          </cell>
          <cell r="W54">
            <v>1</v>
          </cell>
          <cell r="X54">
            <v>0.1</v>
          </cell>
          <cell r="Y54">
            <v>0.1</v>
          </cell>
          <cell r="Z54">
            <v>1.18</v>
          </cell>
          <cell r="AA54">
            <v>0.38288512100530975</v>
          </cell>
          <cell r="AE54">
            <v>0.38288512100530975</v>
          </cell>
        </row>
        <row r="55">
          <cell r="E55" t="str">
            <v>M6螺母</v>
          </cell>
          <cell r="G55">
            <v>1</v>
          </cell>
          <cell r="N55">
            <v>4.2477876106194697E-2</v>
          </cell>
          <cell r="S55">
            <v>4.2477876106194697E-2</v>
          </cell>
          <cell r="T55" t="str">
            <v>成型</v>
          </cell>
          <cell r="U55" t="str">
            <v>40T</v>
          </cell>
          <cell r="V55">
            <v>1</v>
          </cell>
          <cell r="W55">
            <v>1</v>
          </cell>
          <cell r="X55">
            <v>0.03</v>
          </cell>
          <cell r="Y55">
            <v>0.03</v>
          </cell>
        </row>
        <row r="56">
          <cell r="T56" t="str">
            <v>焊接</v>
          </cell>
          <cell r="V56">
            <v>1</v>
          </cell>
          <cell r="W56">
            <v>1</v>
          </cell>
          <cell r="X56">
            <v>0.05</v>
          </cell>
          <cell r="Y56">
            <v>0.05</v>
          </cell>
        </row>
        <row r="57">
          <cell r="S57">
            <v>0.1444789161061947</v>
          </cell>
          <cell r="Y57">
            <v>0.18</v>
          </cell>
        </row>
        <row r="58">
          <cell r="B58" t="str">
            <v>02.03.37.028</v>
          </cell>
          <cell r="C58" t="str">
            <v>SHT0001853</v>
          </cell>
          <cell r="D58" t="str">
            <v>旋转轴支架/仰角轴支架</v>
          </cell>
          <cell r="E58" t="str">
            <v>旋转轴支架</v>
          </cell>
          <cell r="G58">
            <v>1</v>
          </cell>
          <cell r="H58" t="str">
            <v>SPFH590</v>
          </cell>
          <cell r="I58" t="str">
            <v>162*53*3</v>
          </cell>
          <cell r="J58">
            <v>168</v>
          </cell>
          <cell r="K58">
            <v>63.25</v>
          </cell>
          <cell r="L58">
            <v>3</v>
          </cell>
          <cell r="N58">
            <v>5.87</v>
          </cell>
          <cell r="O58">
            <v>3.2</v>
          </cell>
          <cell r="P58">
            <v>0.25024229999999997</v>
          </cell>
          <cell r="Q58">
            <v>0.155</v>
          </cell>
          <cell r="R58">
            <v>9.5242299999999974E-2</v>
          </cell>
          <cell r="S58">
            <v>1.1641469409999998</v>
          </cell>
          <cell r="T58" t="str">
            <v>落料</v>
          </cell>
          <cell r="U58" t="str">
            <v>160T</v>
          </cell>
          <cell r="V58">
            <v>1</v>
          </cell>
          <cell r="W58">
            <v>1</v>
          </cell>
          <cell r="X58">
            <v>0.1</v>
          </cell>
          <cell r="Y58">
            <v>0.1</v>
          </cell>
          <cell r="Z58">
            <v>1.18</v>
          </cell>
          <cell r="AA58">
            <v>1.6096933903799997</v>
          </cell>
          <cell r="AB58">
            <v>22800</v>
          </cell>
          <cell r="AC58">
            <v>50000</v>
          </cell>
          <cell r="AD58">
            <v>0.45600000000000002</v>
          </cell>
          <cell r="AE58">
            <v>2.0656933903799999</v>
          </cell>
        </row>
        <row r="59">
          <cell r="T59" t="str">
            <v>冲孔</v>
          </cell>
          <cell r="U59" t="str">
            <v>80T</v>
          </cell>
          <cell r="V59">
            <v>1</v>
          </cell>
          <cell r="W59">
            <v>1</v>
          </cell>
          <cell r="X59">
            <v>0.05</v>
          </cell>
          <cell r="Y59">
            <v>0.05</v>
          </cell>
        </row>
        <row r="60">
          <cell r="T60" t="str">
            <v>成型</v>
          </cell>
          <cell r="U60" t="str">
            <v>80T</v>
          </cell>
          <cell r="V60">
            <v>1</v>
          </cell>
          <cell r="W60">
            <v>1</v>
          </cell>
          <cell r="X60">
            <v>0.05</v>
          </cell>
          <cell r="Y60">
            <v>0.05</v>
          </cell>
        </row>
        <row r="61">
          <cell r="S61">
            <v>1.1641469409999998</v>
          </cell>
          <cell r="Y61">
            <v>0.2</v>
          </cell>
        </row>
        <row r="62">
          <cell r="B62" t="str">
            <v>02.03.37.028A</v>
          </cell>
          <cell r="C62" t="str">
            <v>SHT0001853</v>
          </cell>
          <cell r="D62" t="str">
            <v>旋转轴支架/仰角轴支架总成</v>
          </cell>
          <cell r="E62" t="str">
            <v>旋转轴支架</v>
          </cell>
          <cell r="G62">
            <v>1</v>
          </cell>
          <cell r="N62">
            <v>1.6096933903799997</v>
          </cell>
          <cell r="S62">
            <v>1.6096933903799997</v>
          </cell>
          <cell r="T62" t="str">
            <v>落料</v>
          </cell>
          <cell r="U62" t="str">
            <v>160T</v>
          </cell>
          <cell r="V62">
            <v>1</v>
          </cell>
          <cell r="W62">
            <v>1</v>
          </cell>
          <cell r="X62">
            <v>0.1</v>
          </cell>
          <cell r="Y62">
            <v>0.1</v>
          </cell>
          <cell r="Z62">
            <v>1.18</v>
          </cell>
          <cell r="AA62">
            <v>2.489438200648399</v>
          </cell>
          <cell r="AB62">
            <v>0</v>
          </cell>
          <cell r="AC62">
            <v>0</v>
          </cell>
          <cell r="AD62">
            <v>0</v>
          </cell>
          <cell r="AE62">
            <v>2.489438200648399</v>
          </cell>
        </row>
        <row r="63">
          <cell r="E63" t="str">
            <v>M12点焊螺母</v>
          </cell>
          <cell r="G63">
            <v>1</v>
          </cell>
          <cell r="N63">
            <v>0.2</v>
          </cell>
          <cell r="S63">
            <v>0.2</v>
          </cell>
          <cell r="T63" t="str">
            <v>冲孔</v>
          </cell>
          <cell r="U63" t="str">
            <v>80T</v>
          </cell>
          <cell r="V63">
            <v>1</v>
          </cell>
          <cell r="W63">
            <v>1</v>
          </cell>
          <cell r="X63">
            <v>0.05</v>
          </cell>
          <cell r="Y63">
            <v>0.05</v>
          </cell>
        </row>
        <row r="64">
          <cell r="T64" t="str">
            <v>成型</v>
          </cell>
          <cell r="U64" t="str">
            <v>80T</v>
          </cell>
          <cell r="V64">
            <v>1</v>
          </cell>
          <cell r="W64">
            <v>1</v>
          </cell>
          <cell r="X64">
            <v>0.05</v>
          </cell>
          <cell r="Y64">
            <v>0.05</v>
          </cell>
        </row>
        <row r="65">
          <cell r="T65" t="str">
            <v>套扣</v>
          </cell>
          <cell r="U65">
            <v>1</v>
          </cell>
          <cell r="V65">
            <v>1</v>
          </cell>
          <cell r="W65">
            <v>1</v>
          </cell>
          <cell r="X65">
            <v>0.05</v>
          </cell>
          <cell r="Y65">
            <v>0.05</v>
          </cell>
        </row>
        <row r="66">
          <cell r="T66" t="str">
            <v>点焊</v>
          </cell>
          <cell r="V66">
            <v>1</v>
          </cell>
          <cell r="W66">
            <v>1</v>
          </cell>
          <cell r="X66">
            <v>0.05</v>
          </cell>
          <cell r="Y66">
            <v>0.05</v>
          </cell>
        </row>
        <row r="67">
          <cell r="S67">
            <v>1.8096933903799997</v>
          </cell>
          <cell r="Y67">
            <v>0.3</v>
          </cell>
        </row>
        <row r="68">
          <cell r="B68" t="str">
            <v>02.03.11.106</v>
          </cell>
          <cell r="C68" t="str">
            <v>SHT0010521</v>
          </cell>
          <cell r="D68" t="str">
            <v>H4-2.0气囊上支架</v>
          </cell>
          <cell r="E68" t="str">
            <v>气囊上支架</v>
          </cell>
          <cell r="G68">
            <v>1</v>
          </cell>
          <cell r="H68" t="str">
            <v>SPFH590</v>
          </cell>
          <cell r="I68" t="str">
            <v>258*160*4</v>
          </cell>
          <cell r="J68">
            <v>250</v>
          </cell>
          <cell r="K68">
            <v>137.5</v>
          </cell>
          <cell r="L68">
            <v>4</v>
          </cell>
          <cell r="N68">
            <v>5.87</v>
          </cell>
          <cell r="O68">
            <v>3.2</v>
          </cell>
          <cell r="P68">
            <v>1.079375</v>
          </cell>
          <cell r="Q68">
            <v>0.74299999999999999</v>
          </cell>
          <cell r="R68">
            <v>0.33637499999999998</v>
          </cell>
          <cell r="S68">
            <v>5.2595312500000002</v>
          </cell>
          <cell r="T68" t="str">
            <v>落料</v>
          </cell>
          <cell r="U68" t="str">
            <v>250T</v>
          </cell>
          <cell r="V68">
            <v>1</v>
          </cell>
          <cell r="W68">
            <v>1</v>
          </cell>
          <cell r="X68">
            <v>0.18</v>
          </cell>
          <cell r="Y68">
            <v>0.18</v>
          </cell>
          <cell r="Z68">
            <v>1.18</v>
          </cell>
          <cell r="AA68">
            <v>6.8906468749999998</v>
          </cell>
          <cell r="AB68">
            <v>36500</v>
          </cell>
          <cell r="AC68">
            <v>50000</v>
          </cell>
          <cell r="AD68">
            <v>0.73</v>
          </cell>
          <cell r="AE68">
            <v>7.6206468750000003</v>
          </cell>
        </row>
        <row r="69">
          <cell r="T69" t="str">
            <v>切口</v>
          </cell>
          <cell r="U69" t="str">
            <v>160T</v>
          </cell>
          <cell r="V69">
            <v>1</v>
          </cell>
          <cell r="W69">
            <v>2</v>
          </cell>
          <cell r="X69">
            <v>0.1</v>
          </cell>
          <cell r="Y69">
            <v>0.05</v>
          </cell>
        </row>
        <row r="70">
          <cell r="T70" t="str">
            <v>成型</v>
          </cell>
          <cell r="U70" t="str">
            <v>315油</v>
          </cell>
          <cell r="V70">
            <v>1</v>
          </cell>
          <cell r="W70">
            <v>1</v>
          </cell>
          <cell r="X70">
            <v>0.25</v>
          </cell>
          <cell r="Y70">
            <v>0.25</v>
          </cell>
        </row>
        <row r="71">
          <cell r="T71" t="str">
            <v>冲孔</v>
          </cell>
          <cell r="U71" t="str">
            <v>160T</v>
          </cell>
          <cell r="V71">
            <v>1</v>
          </cell>
          <cell r="W71">
            <v>1</v>
          </cell>
          <cell r="X71">
            <v>0.1</v>
          </cell>
          <cell r="Y71">
            <v>0.1</v>
          </cell>
        </row>
        <row r="72">
          <cell r="S72">
            <v>5.2595312500000002</v>
          </cell>
          <cell r="Y72">
            <v>0.57999999999999996</v>
          </cell>
        </row>
        <row r="73">
          <cell r="B73" t="str">
            <v>02.03.30.189</v>
          </cell>
          <cell r="C73" t="str">
            <v>SCS0004386</v>
          </cell>
          <cell r="D73" t="str">
            <v>B40L四分左侧仰卧器下连接板总成</v>
          </cell>
          <cell r="E73" t="str">
            <v>下连接板</v>
          </cell>
          <cell r="F73" t="str">
            <v>自制</v>
          </cell>
          <cell r="G73">
            <v>1</v>
          </cell>
          <cell r="H73" t="str">
            <v>SPFH590</v>
          </cell>
          <cell r="I73" t="str">
            <v>1265/10*165*3.5</v>
          </cell>
          <cell r="J73">
            <v>165</v>
          </cell>
          <cell r="K73">
            <v>126.5</v>
          </cell>
          <cell r="L73">
            <v>3.5</v>
          </cell>
          <cell r="N73">
            <v>5.87</v>
          </cell>
          <cell r="O73">
            <v>3.2</v>
          </cell>
          <cell r="P73">
            <v>0.57347193750000003</v>
          </cell>
          <cell r="Q73">
            <v>0.38499999999999995</v>
          </cell>
          <cell r="R73">
            <v>0.18847193750000008</v>
          </cell>
          <cell r="S73">
            <v>2.763170073125</v>
          </cell>
          <cell r="T73" t="str">
            <v>落料</v>
          </cell>
          <cell r="U73" t="str">
            <v>200T</v>
          </cell>
          <cell r="V73">
            <v>1</v>
          </cell>
          <cell r="W73">
            <v>1</v>
          </cell>
          <cell r="X73">
            <v>0.15</v>
          </cell>
          <cell r="Y73">
            <v>0.15</v>
          </cell>
          <cell r="Z73">
            <v>1.18</v>
          </cell>
          <cell r="AA73">
            <v>4.8625892165674998</v>
          </cell>
          <cell r="AE73">
            <v>4.8625892165674998</v>
          </cell>
        </row>
        <row r="74">
          <cell r="E74" t="str">
            <v>M10螺母*2</v>
          </cell>
          <cell r="F74" t="str">
            <v>外协</v>
          </cell>
          <cell r="G74">
            <v>2</v>
          </cell>
          <cell r="N74">
            <v>0.113</v>
          </cell>
          <cell r="Q74">
            <v>0.02</v>
          </cell>
          <cell r="S74">
            <v>0.22600000000000001</v>
          </cell>
          <cell r="T74" t="str">
            <v>成型</v>
          </cell>
          <cell r="U74" t="str">
            <v>315油</v>
          </cell>
          <cell r="V74">
            <v>1</v>
          </cell>
          <cell r="W74">
            <v>1</v>
          </cell>
          <cell r="X74">
            <v>0.25</v>
          </cell>
          <cell r="Y74">
            <v>0.25</v>
          </cell>
        </row>
        <row r="75">
          <cell r="E75" t="str">
            <v>限位片</v>
          </cell>
          <cell r="F75" t="str">
            <v>自制</v>
          </cell>
          <cell r="G75">
            <v>1</v>
          </cell>
          <cell r="H75" t="str">
            <v>SAPH440</v>
          </cell>
          <cell r="I75" t="str">
            <v>31*28*3</v>
          </cell>
          <cell r="J75">
            <v>36</v>
          </cell>
          <cell r="K75">
            <v>33</v>
          </cell>
          <cell r="L75">
            <v>3</v>
          </cell>
          <cell r="N75">
            <v>5.49</v>
          </cell>
          <cell r="O75">
            <v>3.2</v>
          </cell>
          <cell r="P75">
            <v>2.7977399999999999E-2</v>
          </cell>
          <cell r="Q75">
            <v>1.7999999999999999E-2</v>
          </cell>
          <cell r="R75">
            <v>9.9774000000000009E-3</v>
          </cell>
          <cell r="S75">
            <v>0.12166824599999998</v>
          </cell>
          <cell r="T75" t="str">
            <v>冲孔</v>
          </cell>
          <cell r="U75" t="str">
            <v>125T</v>
          </cell>
          <cell r="V75">
            <v>1</v>
          </cell>
          <cell r="W75">
            <v>1</v>
          </cell>
          <cell r="X75">
            <v>0.08</v>
          </cell>
          <cell r="Y75">
            <v>0.08</v>
          </cell>
        </row>
        <row r="76">
          <cell r="T76" t="str">
            <v>落料</v>
          </cell>
          <cell r="U76" t="str">
            <v>63T</v>
          </cell>
          <cell r="V76">
            <v>1</v>
          </cell>
          <cell r="W76">
            <v>1</v>
          </cell>
          <cell r="X76">
            <v>0.04</v>
          </cell>
          <cell r="Y76">
            <v>0.04</v>
          </cell>
        </row>
        <row r="77">
          <cell r="T77" t="str">
            <v>成型</v>
          </cell>
          <cell r="U77" t="str">
            <v>80T</v>
          </cell>
          <cell r="V77">
            <v>1</v>
          </cell>
          <cell r="W77">
            <v>1</v>
          </cell>
          <cell r="X77">
            <v>0.05</v>
          </cell>
          <cell r="Y77">
            <v>0.05</v>
          </cell>
        </row>
        <row r="78">
          <cell r="T78" t="str">
            <v>冲孔</v>
          </cell>
          <cell r="U78" t="str">
            <v>63T</v>
          </cell>
          <cell r="V78">
            <v>1</v>
          </cell>
          <cell r="W78">
            <v>1</v>
          </cell>
          <cell r="X78">
            <v>0.04</v>
          </cell>
          <cell r="Y78">
            <v>0.04</v>
          </cell>
        </row>
        <row r="79">
          <cell r="T79" t="str">
            <v>焊接</v>
          </cell>
          <cell r="U79" t="str">
            <v>12CM</v>
          </cell>
          <cell r="V79">
            <v>8</v>
          </cell>
          <cell r="W79">
            <v>1</v>
          </cell>
          <cell r="X79">
            <v>0.05</v>
          </cell>
          <cell r="Y79">
            <v>0.4</v>
          </cell>
        </row>
        <row r="80">
          <cell r="S80">
            <v>3.110838319125</v>
          </cell>
          <cell r="Y80">
            <v>1.0100000000000002</v>
          </cell>
        </row>
        <row r="81">
          <cell r="B81" t="str">
            <v>02.03.30.188</v>
          </cell>
          <cell r="C81" t="str">
            <v>SCS0004385</v>
          </cell>
          <cell r="D81" t="str">
            <v>B40L四分右侧仰卧器下连接板总成</v>
          </cell>
          <cell r="E81" t="str">
            <v>下连接板</v>
          </cell>
          <cell r="G81">
            <v>1</v>
          </cell>
          <cell r="H81" t="str">
            <v>SPFH590</v>
          </cell>
          <cell r="I81" t="str">
            <v>1265/10*165*3.5</v>
          </cell>
          <cell r="J81">
            <v>165</v>
          </cell>
          <cell r="K81">
            <v>126.5</v>
          </cell>
          <cell r="L81">
            <v>3.5</v>
          </cell>
          <cell r="N81">
            <v>5.87</v>
          </cell>
          <cell r="O81">
            <v>3.2</v>
          </cell>
          <cell r="P81">
            <v>0.57347193750000003</v>
          </cell>
          <cell r="Q81">
            <v>0.38200000000000001</v>
          </cell>
          <cell r="R81">
            <v>0.19147193750000002</v>
          </cell>
          <cell r="S81">
            <v>2.7535700731250001</v>
          </cell>
          <cell r="T81" t="str">
            <v>落料</v>
          </cell>
          <cell r="U81" t="str">
            <v>200T</v>
          </cell>
          <cell r="V81">
            <v>1</v>
          </cell>
          <cell r="W81">
            <v>1</v>
          </cell>
          <cell r="X81">
            <v>0.15</v>
          </cell>
          <cell r="Y81">
            <v>0.15</v>
          </cell>
          <cell r="Z81">
            <v>1.18</v>
          </cell>
          <cell r="AA81">
            <v>4.3182926862875002</v>
          </cell>
          <cell r="AE81">
            <v>4.3182926862875002</v>
          </cell>
        </row>
        <row r="82">
          <cell r="E82" t="str">
            <v>M10螺母*2</v>
          </cell>
          <cell r="G82">
            <v>2</v>
          </cell>
          <cell r="N82">
            <v>0.113</v>
          </cell>
          <cell r="Q82">
            <v>0.02</v>
          </cell>
          <cell r="S82">
            <v>0.22600000000000001</v>
          </cell>
          <cell r="T82" t="str">
            <v>成型</v>
          </cell>
          <cell r="U82" t="str">
            <v>315油</v>
          </cell>
          <cell r="V82">
            <v>1</v>
          </cell>
          <cell r="W82">
            <v>1</v>
          </cell>
          <cell r="X82">
            <v>0.25</v>
          </cell>
          <cell r="Y82">
            <v>0.25</v>
          </cell>
        </row>
        <row r="83">
          <cell r="T83" t="str">
            <v>冲孔</v>
          </cell>
          <cell r="U83" t="str">
            <v>125T</v>
          </cell>
          <cell r="V83">
            <v>1</v>
          </cell>
          <cell r="W83">
            <v>1</v>
          </cell>
          <cell r="X83">
            <v>0.08</v>
          </cell>
          <cell r="Y83">
            <v>0.08</v>
          </cell>
        </row>
        <row r="84">
          <cell r="T84" t="str">
            <v>焊接（点焊)</v>
          </cell>
          <cell r="U84" t="str">
            <v>4CM</v>
          </cell>
          <cell r="V84">
            <v>4</v>
          </cell>
          <cell r="W84">
            <v>1</v>
          </cell>
          <cell r="X84">
            <v>0.05</v>
          </cell>
          <cell r="Y84">
            <v>0.2</v>
          </cell>
        </row>
        <row r="85">
          <cell r="S85">
            <v>2.9795700731250001</v>
          </cell>
          <cell r="Y85">
            <v>0.68</v>
          </cell>
        </row>
        <row r="86">
          <cell r="B86" t="str">
            <v>02.03.30.187</v>
          </cell>
          <cell r="C86" t="str">
            <v>SCS0004388</v>
          </cell>
          <cell r="D86" t="str">
            <v>B40L六分左侧仰卧器下连接板总成（中期改款）</v>
          </cell>
          <cell r="E86" t="str">
            <v>下连接板</v>
          </cell>
          <cell r="G86">
            <v>1</v>
          </cell>
          <cell r="H86" t="str">
            <v>SPFH590</v>
          </cell>
          <cell r="I86" t="str">
            <v>1265/10*165*3.5</v>
          </cell>
          <cell r="J86">
            <v>126.5</v>
          </cell>
          <cell r="K86">
            <v>165</v>
          </cell>
          <cell r="L86">
            <v>3.5</v>
          </cell>
          <cell r="N86">
            <v>5.87</v>
          </cell>
          <cell r="O86">
            <v>3.2</v>
          </cell>
          <cell r="P86">
            <v>0.57347193750000003</v>
          </cell>
          <cell r="Q86">
            <v>0.38200000000000001</v>
          </cell>
          <cell r="R86">
            <v>0.19147193750000002</v>
          </cell>
          <cell r="S86">
            <v>2.7535700731250001</v>
          </cell>
          <cell r="T86" t="str">
            <v>落料</v>
          </cell>
          <cell r="U86" t="str">
            <v>200T</v>
          </cell>
          <cell r="V86">
            <v>1</v>
          </cell>
          <cell r="W86">
            <v>1</v>
          </cell>
          <cell r="X86">
            <v>0.15</v>
          </cell>
          <cell r="Y86">
            <v>0.15</v>
          </cell>
          <cell r="Z86">
            <v>1.18</v>
          </cell>
          <cell r="AA86">
            <v>4.2592926862875</v>
          </cell>
          <cell r="AE86">
            <v>4.2592926862875</v>
          </cell>
        </row>
        <row r="87">
          <cell r="E87" t="str">
            <v>M10螺母*2</v>
          </cell>
          <cell r="G87">
            <v>2</v>
          </cell>
          <cell r="N87">
            <v>0.113</v>
          </cell>
          <cell r="Q87">
            <v>0.02</v>
          </cell>
          <cell r="S87">
            <v>0.22600000000000001</v>
          </cell>
          <cell r="T87" t="str">
            <v>成型</v>
          </cell>
          <cell r="U87" t="str">
            <v>315油</v>
          </cell>
          <cell r="V87">
            <v>1</v>
          </cell>
          <cell r="W87">
            <v>1</v>
          </cell>
          <cell r="X87">
            <v>0.25</v>
          </cell>
          <cell r="Y87">
            <v>0.25</v>
          </cell>
        </row>
        <row r="88">
          <cell r="T88" t="str">
            <v>冲孔</v>
          </cell>
          <cell r="U88" t="str">
            <v>125T</v>
          </cell>
          <cell r="V88">
            <v>1</v>
          </cell>
          <cell r="W88">
            <v>1</v>
          </cell>
          <cell r="X88">
            <v>0.08</v>
          </cell>
          <cell r="Y88">
            <v>0.08</v>
          </cell>
        </row>
        <row r="89">
          <cell r="T89" t="str">
            <v>焊接（点焊)</v>
          </cell>
          <cell r="U89" t="str">
            <v>4CM</v>
          </cell>
          <cell r="V89">
            <v>2</v>
          </cell>
          <cell r="W89">
            <v>1</v>
          </cell>
          <cell r="X89">
            <v>7.4999999999999997E-2</v>
          </cell>
          <cell r="Y89">
            <v>0.15</v>
          </cell>
        </row>
        <row r="90">
          <cell r="S90">
            <v>2.9795700731250001</v>
          </cell>
          <cell r="Y90">
            <v>0.63</v>
          </cell>
        </row>
        <row r="91">
          <cell r="B91" t="str">
            <v>02.03.30.190</v>
          </cell>
          <cell r="C91" t="str">
            <v>SCS0004387</v>
          </cell>
          <cell r="D91" t="str">
            <v>B40L六分右侧仰卧器下连接板总成</v>
          </cell>
          <cell r="E91" t="str">
            <v>下连接板</v>
          </cell>
          <cell r="G91">
            <v>1</v>
          </cell>
          <cell r="H91" t="str">
            <v>SPFH590</v>
          </cell>
          <cell r="I91" t="str">
            <v>1265/10*165*3.5</v>
          </cell>
          <cell r="J91">
            <v>126.5</v>
          </cell>
          <cell r="K91">
            <v>165</v>
          </cell>
          <cell r="L91">
            <v>3.5</v>
          </cell>
          <cell r="N91">
            <v>5.87</v>
          </cell>
          <cell r="O91">
            <v>3.2</v>
          </cell>
          <cell r="P91">
            <v>0.57347193750000003</v>
          </cell>
          <cell r="Q91">
            <v>0.38499999999999995</v>
          </cell>
          <cell r="R91">
            <v>0.18847193750000008</v>
          </cell>
          <cell r="S91">
            <v>2.763170073125</v>
          </cell>
          <cell r="T91" t="str">
            <v>落料</v>
          </cell>
          <cell r="U91" t="str">
            <v>200T</v>
          </cell>
          <cell r="V91">
            <v>1</v>
          </cell>
          <cell r="W91">
            <v>1</v>
          </cell>
          <cell r="X91">
            <v>0.15</v>
          </cell>
          <cell r="Y91">
            <v>0.15</v>
          </cell>
          <cell r="Z91">
            <v>1.18</v>
          </cell>
          <cell r="AA91">
            <v>4.8625892165674998</v>
          </cell>
          <cell r="AE91">
            <v>4.8625892165674998</v>
          </cell>
        </row>
        <row r="92">
          <cell r="E92" t="str">
            <v>M10螺母*2</v>
          </cell>
          <cell r="G92">
            <v>2</v>
          </cell>
          <cell r="N92">
            <v>0.113</v>
          </cell>
          <cell r="Q92">
            <v>0.02</v>
          </cell>
          <cell r="S92">
            <v>0.22600000000000001</v>
          </cell>
          <cell r="T92" t="str">
            <v>成型</v>
          </cell>
          <cell r="U92" t="str">
            <v>315油</v>
          </cell>
          <cell r="V92">
            <v>1</v>
          </cell>
          <cell r="W92">
            <v>1</v>
          </cell>
          <cell r="X92">
            <v>0.25</v>
          </cell>
          <cell r="Y92">
            <v>0.25</v>
          </cell>
        </row>
        <row r="93">
          <cell r="E93" t="str">
            <v>限位片</v>
          </cell>
          <cell r="G93">
            <v>1</v>
          </cell>
          <cell r="H93" t="str">
            <v>SAPH440</v>
          </cell>
          <cell r="I93" t="str">
            <v>31*28*3</v>
          </cell>
          <cell r="J93">
            <v>36</v>
          </cell>
          <cell r="K93">
            <v>33</v>
          </cell>
          <cell r="L93">
            <v>3</v>
          </cell>
          <cell r="N93">
            <v>5.49</v>
          </cell>
          <cell r="O93">
            <v>3.2</v>
          </cell>
          <cell r="P93">
            <v>2.7977399999999999E-2</v>
          </cell>
          <cell r="Q93">
            <v>1.7999999999999999E-2</v>
          </cell>
          <cell r="R93">
            <v>9.9774000000000009E-3</v>
          </cell>
          <cell r="S93">
            <v>0.12166824599999998</v>
          </cell>
          <cell r="T93" t="str">
            <v>冲孔</v>
          </cell>
          <cell r="U93" t="str">
            <v>125T</v>
          </cell>
          <cell r="V93">
            <v>1</v>
          </cell>
          <cell r="W93">
            <v>1</v>
          </cell>
          <cell r="X93">
            <v>0.08</v>
          </cell>
          <cell r="Y93">
            <v>0.08</v>
          </cell>
        </row>
        <row r="94">
          <cell r="T94" t="str">
            <v>落料</v>
          </cell>
          <cell r="U94" t="str">
            <v>63T</v>
          </cell>
          <cell r="V94">
            <v>1</v>
          </cell>
          <cell r="W94">
            <v>1</v>
          </cell>
          <cell r="X94">
            <v>0.04</v>
          </cell>
          <cell r="Y94">
            <v>0.04</v>
          </cell>
        </row>
        <row r="95">
          <cell r="T95" t="str">
            <v>成型</v>
          </cell>
          <cell r="U95" t="str">
            <v>80T</v>
          </cell>
          <cell r="V95">
            <v>1</v>
          </cell>
          <cell r="W95">
            <v>1</v>
          </cell>
          <cell r="X95">
            <v>0.05</v>
          </cell>
          <cell r="Y95">
            <v>0.05</v>
          </cell>
        </row>
        <row r="96">
          <cell r="T96" t="str">
            <v>冲孔</v>
          </cell>
          <cell r="U96" t="str">
            <v>63T</v>
          </cell>
          <cell r="V96">
            <v>1</v>
          </cell>
          <cell r="W96">
            <v>1</v>
          </cell>
          <cell r="X96">
            <v>0.04</v>
          </cell>
          <cell r="Y96">
            <v>0.04</v>
          </cell>
        </row>
        <row r="97">
          <cell r="T97" t="str">
            <v>焊接</v>
          </cell>
          <cell r="U97" t="str">
            <v>12CM</v>
          </cell>
          <cell r="V97">
            <v>8</v>
          </cell>
          <cell r="W97">
            <v>1</v>
          </cell>
          <cell r="X97">
            <v>0.05</v>
          </cell>
          <cell r="Y97">
            <v>0.4</v>
          </cell>
        </row>
        <row r="98">
          <cell r="S98">
            <v>3.110838319125</v>
          </cell>
          <cell r="Y98">
            <v>1.0100000000000002</v>
          </cell>
        </row>
        <row r="99">
          <cell r="B99" t="str">
            <v>02.03.30.160</v>
          </cell>
          <cell r="C99" t="str">
            <v>SCS0004389</v>
          </cell>
          <cell r="D99" t="str">
            <v>B40L地脚上连接板</v>
          </cell>
          <cell r="E99" t="str">
            <v>上连接板</v>
          </cell>
          <cell r="G99">
            <v>1</v>
          </cell>
          <cell r="H99" t="str">
            <v>SPFH590</v>
          </cell>
          <cell r="I99" t="str">
            <v>150*75*4</v>
          </cell>
          <cell r="J99">
            <v>155</v>
          </cell>
          <cell r="K99">
            <v>79.0625</v>
          </cell>
          <cell r="L99">
            <v>4</v>
          </cell>
          <cell r="N99">
            <v>5.87</v>
          </cell>
          <cell r="O99">
            <v>3.2</v>
          </cell>
          <cell r="P99">
            <v>0.38479718750000003</v>
          </cell>
          <cell r="Q99">
            <v>0.24399999999999999</v>
          </cell>
          <cell r="R99">
            <v>0.14079718750000003</v>
          </cell>
          <cell r="S99">
            <v>1.808208490625</v>
          </cell>
          <cell r="T99" t="str">
            <v>落料</v>
          </cell>
          <cell r="U99" t="str">
            <v>160T</v>
          </cell>
          <cell r="V99">
            <v>1</v>
          </cell>
          <cell r="W99">
            <v>1</v>
          </cell>
          <cell r="X99">
            <v>0.1</v>
          </cell>
          <cell r="Y99">
            <v>0.1</v>
          </cell>
          <cell r="Z99">
            <v>1.18</v>
          </cell>
          <cell r="AA99">
            <v>2.4286860189374995</v>
          </cell>
          <cell r="AB99">
            <v>1600</v>
          </cell>
          <cell r="AC99">
            <v>50000</v>
          </cell>
          <cell r="AD99">
            <v>3.2000000000000001E-2</v>
          </cell>
          <cell r="AE99">
            <v>2.4606860189374995</v>
          </cell>
        </row>
        <row r="100">
          <cell r="H100" t="str">
            <v>模具摊销(冲孔)</v>
          </cell>
          <cell r="I100" t="str">
            <v>5万件</v>
          </cell>
          <cell r="N100">
            <v>1600</v>
          </cell>
          <cell r="T100" t="str">
            <v>冲孔</v>
          </cell>
          <cell r="U100" t="str">
            <v>80T</v>
          </cell>
          <cell r="V100">
            <v>1</v>
          </cell>
          <cell r="W100">
            <v>1</v>
          </cell>
          <cell r="X100">
            <v>0.05</v>
          </cell>
          <cell r="Y100">
            <v>0.05</v>
          </cell>
        </row>
        <row r="101">
          <cell r="T101" t="str">
            <v>成型（压圆弧）</v>
          </cell>
          <cell r="U101" t="str">
            <v>80T</v>
          </cell>
          <cell r="V101">
            <v>1</v>
          </cell>
          <cell r="W101">
            <v>1</v>
          </cell>
          <cell r="X101">
            <v>0.05</v>
          </cell>
          <cell r="Y101">
            <v>0.05</v>
          </cell>
        </row>
        <row r="102">
          <cell r="T102" t="str">
            <v>成型</v>
          </cell>
          <cell r="U102" t="str">
            <v>80T</v>
          </cell>
          <cell r="V102">
            <v>1</v>
          </cell>
          <cell r="W102">
            <v>1</v>
          </cell>
          <cell r="X102">
            <v>0.05</v>
          </cell>
          <cell r="Y102">
            <v>0.05</v>
          </cell>
        </row>
        <row r="103">
          <cell r="S103">
            <v>1.808208490625</v>
          </cell>
          <cell r="Y103">
            <v>0.25</v>
          </cell>
        </row>
        <row r="104">
          <cell r="B104" t="str">
            <v>02.03.30.149</v>
          </cell>
          <cell r="C104" t="str">
            <v>SCS0004400</v>
          </cell>
          <cell r="D104" t="str">
            <v>调角器限位支架</v>
          </cell>
          <cell r="E104" t="str">
            <v>限位支架</v>
          </cell>
          <cell r="G104">
            <v>1</v>
          </cell>
          <cell r="H104" t="str">
            <v>SAPH440</v>
          </cell>
          <cell r="I104" t="str">
            <v>30*28*3</v>
          </cell>
          <cell r="J104">
            <v>45</v>
          </cell>
          <cell r="K104">
            <v>36.142857142857146</v>
          </cell>
          <cell r="L104">
            <v>3</v>
          </cell>
          <cell r="N104">
            <v>5.49</v>
          </cell>
          <cell r="O104">
            <v>3.2</v>
          </cell>
          <cell r="P104">
            <v>3.8302392857142854E-2</v>
          </cell>
          <cell r="Q104">
            <v>1.7999999999999999E-2</v>
          </cell>
          <cell r="R104">
            <v>2.0302392857142856E-2</v>
          </cell>
          <cell r="S104">
            <v>0.14531247964285715</v>
          </cell>
          <cell r="T104" t="str">
            <v>落料</v>
          </cell>
          <cell r="U104" t="str">
            <v>40T</v>
          </cell>
          <cell r="V104">
            <v>1</v>
          </cell>
          <cell r="W104">
            <v>1</v>
          </cell>
          <cell r="X104">
            <v>0.03</v>
          </cell>
          <cell r="Y104">
            <v>0.03</v>
          </cell>
          <cell r="Z104">
            <v>1.18</v>
          </cell>
          <cell r="AA104">
            <v>0.2776687259785714</v>
          </cell>
          <cell r="AE104">
            <v>0.2776687259785714</v>
          </cell>
        </row>
        <row r="105">
          <cell r="T105" t="str">
            <v>成型</v>
          </cell>
          <cell r="U105" t="str">
            <v>40T</v>
          </cell>
          <cell r="V105">
            <v>1</v>
          </cell>
          <cell r="W105">
            <v>1</v>
          </cell>
          <cell r="X105">
            <v>0.03</v>
          </cell>
          <cell r="Y105">
            <v>0.03</v>
          </cell>
        </row>
        <row r="106">
          <cell r="T106" t="str">
            <v>冲孔</v>
          </cell>
          <cell r="U106" t="str">
            <v>40T</v>
          </cell>
          <cell r="V106">
            <v>1</v>
          </cell>
          <cell r="W106">
            <v>1</v>
          </cell>
          <cell r="X106">
            <v>0.03</v>
          </cell>
          <cell r="Y106">
            <v>0.03</v>
          </cell>
        </row>
        <row r="107">
          <cell r="S107">
            <v>0.14531247964285715</v>
          </cell>
          <cell r="Y107">
            <v>0.09</v>
          </cell>
        </row>
        <row r="108">
          <cell r="B108" t="str">
            <v>02.03.03.054</v>
          </cell>
          <cell r="C108" t="str">
            <v>SHT0001245</v>
          </cell>
          <cell r="D108" t="str">
            <v>副总座左（欧曼）</v>
          </cell>
          <cell r="E108" t="str">
            <v>副总座</v>
          </cell>
          <cell r="G108">
            <v>1</v>
          </cell>
          <cell r="H108" t="str">
            <v>热板Q235B</v>
          </cell>
          <cell r="I108" t="str">
            <v>180*100*5</v>
          </cell>
          <cell r="J108">
            <v>185</v>
          </cell>
          <cell r="K108">
            <v>107.14285714285714</v>
          </cell>
          <cell r="L108">
            <v>5</v>
          </cell>
          <cell r="N108">
            <v>4.2</v>
          </cell>
          <cell r="O108">
            <v>3.2</v>
          </cell>
          <cell r="P108">
            <v>0.77799107142857149</v>
          </cell>
          <cell r="Q108">
            <v>0.52900000000000003</v>
          </cell>
          <cell r="R108">
            <v>0.24899107142857146</v>
          </cell>
          <cell r="S108">
            <v>2.4707910714285717</v>
          </cell>
          <cell r="T108" t="str">
            <v>落料</v>
          </cell>
          <cell r="U108" t="str">
            <v>160T</v>
          </cell>
          <cell r="V108">
            <v>1</v>
          </cell>
          <cell r="W108">
            <v>1</v>
          </cell>
          <cell r="X108">
            <v>0.1</v>
          </cell>
          <cell r="Y108">
            <v>0.1</v>
          </cell>
          <cell r="Z108">
            <v>1.18</v>
          </cell>
          <cell r="AA108">
            <v>3.3049334642857144</v>
          </cell>
          <cell r="AE108">
            <v>3.3049334642857144</v>
          </cell>
        </row>
        <row r="109">
          <cell r="T109" t="str">
            <v>冲孔①</v>
          </cell>
          <cell r="U109" t="str">
            <v>40T</v>
          </cell>
          <cell r="V109">
            <v>1</v>
          </cell>
          <cell r="W109">
            <v>1</v>
          </cell>
          <cell r="X109">
            <v>0.03</v>
          </cell>
          <cell r="Y109">
            <v>0.03</v>
          </cell>
        </row>
        <row r="110">
          <cell r="T110" t="str">
            <v>压型</v>
          </cell>
          <cell r="U110" t="str">
            <v>160T</v>
          </cell>
          <cell r="V110">
            <v>1</v>
          </cell>
          <cell r="W110">
            <v>1</v>
          </cell>
          <cell r="X110">
            <v>0.1</v>
          </cell>
          <cell r="Y110">
            <v>0.1</v>
          </cell>
        </row>
        <row r="111">
          <cell r="T111" t="str">
            <v>冲孔②</v>
          </cell>
          <cell r="U111" t="str">
            <v>80T</v>
          </cell>
          <cell r="V111">
            <v>1</v>
          </cell>
          <cell r="W111">
            <v>1</v>
          </cell>
          <cell r="X111">
            <v>0.05</v>
          </cell>
          <cell r="Y111">
            <v>0.05</v>
          </cell>
        </row>
        <row r="112">
          <cell r="T112" t="str">
            <v>冲孔③</v>
          </cell>
          <cell r="U112" t="str">
            <v>80T</v>
          </cell>
          <cell r="V112">
            <v>1</v>
          </cell>
          <cell r="W112">
            <v>1</v>
          </cell>
          <cell r="X112">
            <v>0.05</v>
          </cell>
          <cell r="Y112">
            <v>0.05</v>
          </cell>
        </row>
        <row r="113">
          <cell r="S113">
            <v>2.4707910714285717</v>
          </cell>
          <cell r="Y113">
            <v>0.33</v>
          </cell>
        </row>
        <row r="114">
          <cell r="B114" t="str">
            <v>02.03.03.054A</v>
          </cell>
          <cell r="C114" t="str">
            <v>SHT0001184</v>
          </cell>
          <cell r="D114" t="str">
            <v>副总座右（欧曼）</v>
          </cell>
          <cell r="E114" t="str">
            <v>副总座</v>
          </cell>
          <cell r="G114">
            <v>1</v>
          </cell>
          <cell r="H114" t="str">
            <v>热板Q235B</v>
          </cell>
          <cell r="I114" t="str">
            <v>180*100*5</v>
          </cell>
          <cell r="J114">
            <v>185</v>
          </cell>
          <cell r="K114">
            <v>107.14285714285714</v>
          </cell>
          <cell r="L114">
            <v>5</v>
          </cell>
          <cell r="N114">
            <v>4.2</v>
          </cell>
          <cell r="O114">
            <v>3.2</v>
          </cell>
          <cell r="P114">
            <v>0.77799107142857149</v>
          </cell>
          <cell r="Q114">
            <v>0.52900000000000003</v>
          </cell>
          <cell r="R114">
            <v>0.24899107142857146</v>
          </cell>
          <cell r="S114">
            <v>2.4707910714285717</v>
          </cell>
          <cell r="T114" t="str">
            <v>落料</v>
          </cell>
          <cell r="U114" t="str">
            <v>160T</v>
          </cell>
          <cell r="V114">
            <v>1</v>
          </cell>
          <cell r="W114">
            <v>1</v>
          </cell>
          <cell r="X114">
            <v>0.1</v>
          </cell>
          <cell r="Y114">
            <v>0.1</v>
          </cell>
          <cell r="Z114">
            <v>1.18</v>
          </cell>
          <cell r="AA114">
            <v>3.3049334642857144</v>
          </cell>
          <cell r="AE114">
            <v>3.3049334642857144</v>
          </cell>
        </row>
        <row r="115">
          <cell r="T115" t="str">
            <v>冲孔①</v>
          </cell>
          <cell r="U115" t="str">
            <v>40T</v>
          </cell>
          <cell r="V115">
            <v>1</v>
          </cell>
          <cell r="W115">
            <v>1</v>
          </cell>
          <cell r="X115">
            <v>0.03</v>
          </cell>
          <cell r="Y115">
            <v>0.03</v>
          </cell>
        </row>
        <row r="116">
          <cell r="T116" t="str">
            <v>压型</v>
          </cell>
          <cell r="U116" t="str">
            <v>160T</v>
          </cell>
          <cell r="V116">
            <v>1</v>
          </cell>
          <cell r="W116">
            <v>1</v>
          </cell>
          <cell r="X116">
            <v>0.1</v>
          </cell>
          <cell r="Y116">
            <v>0.1</v>
          </cell>
        </row>
        <row r="117">
          <cell r="T117" t="str">
            <v>冲孔②</v>
          </cell>
          <cell r="U117" t="str">
            <v>80T</v>
          </cell>
          <cell r="V117">
            <v>1</v>
          </cell>
          <cell r="W117">
            <v>1</v>
          </cell>
          <cell r="X117">
            <v>0.05</v>
          </cell>
          <cell r="Y117">
            <v>0.05</v>
          </cell>
        </row>
        <row r="118">
          <cell r="T118" t="str">
            <v>冲孔③</v>
          </cell>
          <cell r="U118" t="str">
            <v>80T</v>
          </cell>
          <cell r="V118">
            <v>1</v>
          </cell>
          <cell r="W118">
            <v>1</v>
          </cell>
          <cell r="X118">
            <v>0.05</v>
          </cell>
          <cell r="Y118">
            <v>0.05</v>
          </cell>
        </row>
        <row r="119">
          <cell r="S119">
            <v>2.4707910714285717</v>
          </cell>
          <cell r="Y119">
            <v>0.33</v>
          </cell>
        </row>
        <row r="120">
          <cell r="B120" t="str">
            <v>02.03.03.085</v>
          </cell>
          <cell r="C120" t="str">
            <v>SHT0001173</v>
          </cell>
          <cell r="D120" t="str">
            <v>外绞架支撑板</v>
          </cell>
          <cell r="E120" t="str">
            <v>外绞架支撑板</v>
          </cell>
          <cell r="G120">
            <v>1</v>
          </cell>
          <cell r="H120" t="str">
            <v>热板Q235B</v>
          </cell>
          <cell r="I120" t="str">
            <v>275*50*6</v>
          </cell>
          <cell r="J120">
            <v>275</v>
          </cell>
          <cell r="K120">
            <v>50.666666666666664</v>
          </cell>
          <cell r="L120">
            <v>6</v>
          </cell>
          <cell r="N120">
            <v>4.2</v>
          </cell>
          <cell r="O120">
            <v>3.2</v>
          </cell>
          <cell r="P120">
            <v>0.65625999999999995</v>
          </cell>
          <cell r="Q120">
            <v>0.35</v>
          </cell>
          <cell r="R120">
            <v>0.30625999999999998</v>
          </cell>
          <cell r="S120">
            <v>1.7762599999999997</v>
          </cell>
          <cell r="T120" t="str">
            <v>落料</v>
          </cell>
          <cell r="U120" t="str">
            <v>160T</v>
          </cell>
          <cell r="V120">
            <v>1</v>
          </cell>
          <cell r="W120">
            <v>1</v>
          </cell>
          <cell r="X120">
            <v>0.1</v>
          </cell>
          <cell r="Y120">
            <v>0.1</v>
          </cell>
          <cell r="Z120">
            <v>1.18</v>
          </cell>
          <cell r="AA120">
            <v>2.3319867999999997</v>
          </cell>
          <cell r="AE120">
            <v>2.3319867999999997</v>
          </cell>
        </row>
        <row r="121">
          <cell r="T121" t="str">
            <v>冲孔</v>
          </cell>
          <cell r="U121" t="str">
            <v>80T</v>
          </cell>
          <cell r="V121">
            <v>1</v>
          </cell>
          <cell r="W121">
            <v>1</v>
          </cell>
          <cell r="X121">
            <v>0.05</v>
          </cell>
          <cell r="Y121">
            <v>0.05</v>
          </cell>
        </row>
        <row r="122">
          <cell r="T122" t="str">
            <v>整形</v>
          </cell>
          <cell r="U122" t="str">
            <v>80T</v>
          </cell>
          <cell r="V122">
            <v>1</v>
          </cell>
          <cell r="W122">
            <v>1</v>
          </cell>
          <cell r="X122">
            <v>0.05</v>
          </cell>
          <cell r="Y122">
            <v>0.05</v>
          </cell>
        </row>
        <row r="123">
          <cell r="S123">
            <v>1.7762599999999997</v>
          </cell>
          <cell r="Y123">
            <v>0.2</v>
          </cell>
        </row>
        <row r="124">
          <cell r="B124" t="str">
            <v>02.03.03.086</v>
          </cell>
          <cell r="C124" t="str">
            <v>SHT0001172</v>
          </cell>
          <cell r="D124" t="str">
            <v>后挂簧板</v>
          </cell>
          <cell r="E124" t="str">
            <v>后挂簧板</v>
          </cell>
          <cell r="G124">
            <v>1</v>
          </cell>
          <cell r="H124" t="str">
            <v>热板Q235B</v>
          </cell>
          <cell r="I124" t="str">
            <v>310*40*6</v>
          </cell>
          <cell r="J124">
            <v>300</v>
          </cell>
          <cell r="K124">
            <v>50.666666666666664</v>
          </cell>
          <cell r="L124">
            <v>6</v>
          </cell>
          <cell r="N124">
            <v>4.2</v>
          </cell>
          <cell r="O124">
            <v>3.2</v>
          </cell>
          <cell r="P124">
            <v>0.71592</v>
          </cell>
          <cell r="Q124">
            <v>0.35</v>
          </cell>
          <cell r="R124">
            <v>0.36592000000000002</v>
          </cell>
          <cell r="S124">
            <v>1.83592</v>
          </cell>
          <cell r="T124" t="str">
            <v>落料</v>
          </cell>
          <cell r="U124" t="str">
            <v>160T</v>
          </cell>
          <cell r="V124">
            <v>1</v>
          </cell>
          <cell r="W124">
            <v>1</v>
          </cell>
          <cell r="X124">
            <v>0.1</v>
          </cell>
          <cell r="Y124">
            <v>0.1</v>
          </cell>
          <cell r="Z124">
            <v>1.18</v>
          </cell>
          <cell r="AA124">
            <v>2.5557855999999997</v>
          </cell>
          <cell r="AE124">
            <v>2.5557855999999997</v>
          </cell>
        </row>
        <row r="125">
          <cell r="T125" t="str">
            <v>压型</v>
          </cell>
          <cell r="U125" t="str">
            <v>125T</v>
          </cell>
          <cell r="V125">
            <v>1</v>
          </cell>
          <cell r="W125">
            <v>1</v>
          </cell>
          <cell r="X125">
            <v>0.08</v>
          </cell>
          <cell r="Y125">
            <v>0.08</v>
          </cell>
        </row>
        <row r="126">
          <cell r="T126" t="str">
            <v>冲孔</v>
          </cell>
          <cell r="U126" t="str">
            <v>80T</v>
          </cell>
          <cell r="V126">
            <v>1</v>
          </cell>
          <cell r="W126">
            <v>1</v>
          </cell>
          <cell r="X126">
            <v>0.05</v>
          </cell>
          <cell r="Y126">
            <v>0.05</v>
          </cell>
        </row>
        <row r="127">
          <cell r="T127" t="str">
            <v>手工调整</v>
          </cell>
          <cell r="V127">
            <v>1</v>
          </cell>
          <cell r="W127">
            <v>1</v>
          </cell>
          <cell r="X127">
            <v>0.1</v>
          </cell>
          <cell r="Y127">
            <v>0.1</v>
          </cell>
        </row>
        <row r="128">
          <cell r="S128">
            <v>1.83592</v>
          </cell>
          <cell r="Y128">
            <v>0.32999999999999996</v>
          </cell>
        </row>
        <row r="129">
          <cell r="B129" t="str">
            <v>02.03.03.087</v>
          </cell>
          <cell r="C129" t="str">
            <v>SHT0001170</v>
          </cell>
          <cell r="D129" t="str">
            <v>内绞架垫片</v>
          </cell>
          <cell r="E129" t="str">
            <v>内绞架垫片</v>
          </cell>
          <cell r="G129">
            <v>1</v>
          </cell>
          <cell r="H129" t="str">
            <v>热板Q235B</v>
          </cell>
          <cell r="I129" t="str">
            <v>48*26*6</v>
          </cell>
          <cell r="J129">
            <v>62</v>
          </cell>
          <cell r="K129">
            <v>32</v>
          </cell>
          <cell r="L129">
            <v>6</v>
          </cell>
          <cell r="N129">
            <v>4.2</v>
          </cell>
          <cell r="O129">
            <v>3.2</v>
          </cell>
          <cell r="P129">
            <v>9.3446399999999999E-2</v>
          </cell>
          <cell r="Q129">
            <v>5.0999999999999997E-2</v>
          </cell>
          <cell r="R129">
            <v>4.2446400000000002E-2</v>
          </cell>
          <cell r="S129">
            <v>0.25664640000000005</v>
          </cell>
          <cell r="T129" t="str">
            <v>落料</v>
          </cell>
          <cell r="U129" t="str">
            <v>63T</v>
          </cell>
          <cell r="V129">
            <v>1</v>
          </cell>
          <cell r="W129">
            <v>1</v>
          </cell>
          <cell r="X129">
            <v>0.04</v>
          </cell>
          <cell r="Y129">
            <v>0.04</v>
          </cell>
          <cell r="Z129">
            <v>1.18</v>
          </cell>
          <cell r="AA129">
            <v>0.38544275200000006</v>
          </cell>
          <cell r="AE129">
            <v>0.38544275200000006</v>
          </cell>
        </row>
        <row r="130">
          <cell r="T130" t="str">
            <v>冲孔</v>
          </cell>
          <cell r="U130" t="str">
            <v>40T</v>
          </cell>
          <cell r="V130">
            <v>1</v>
          </cell>
          <cell r="W130">
            <v>1</v>
          </cell>
          <cell r="X130">
            <v>0.03</v>
          </cell>
          <cell r="Y130">
            <v>0.03</v>
          </cell>
        </row>
        <row r="133">
          <cell r="S133">
            <v>0.25664640000000005</v>
          </cell>
          <cell r="Y133">
            <v>7.0000000000000007E-2</v>
          </cell>
        </row>
        <row r="134">
          <cell r="B134" t="str">
            <v>02.03.03.088</v>
          </cell>
          <cell r="C134" t="str">
            <v>SHT0001169</v>
          </cell>
          <cell r="D134" t="str">
            <v>外绞架垫片</v>
          </cell>
          <cell r="E134" t="str">
            <v>外绞架垫片</v>
          </cell>
          <cell r="G134">
            <v>1</v>
          </cell>
          <cell r="H134" t="str">
            <v>热板Q235B</v>
          </cell>
          <cell r="I134" t="str">
            <v>48*26*6</v>
          </cell>
          <cell r="J134">
            <v>62</v>
          </cell>
          <cell r="K134">
            <v>32</v>
          </cell>
          <cell r="L134">
            <v>6</v>
          </cell>
          <cell r="N134">
            <v>4.2</v>
          </cell>
          <cell r="O134">
            <v>3.2</v>
          </cell>
          <cell r="P134">
            <v>9.3446399999999999E-2</v>
          </cell>
          <cell r="Q134">
            <v>5.0999999999999997E-2</v>
          </cell>
          <cell r="R134">
            <v>4.2446400000000002E-2</v>
          </cell>
          <cell r="S134">
            <v>0.25664640000000005</v>
          </cell>
          <cell r="T134" t="str">
            <v>落料</v>
          </cell>
          <cell r="U134" t="str">
            <v>63T</v>
          </cell>
          <cell r="V134">
            <v>1</v>
          </cell>
          <cell r="W134">
            <v>1</v>
          </cell>
          <cell r="X134">
            <v>0.04</v>
          </cell>
          <cell r="Y134">
            <v>0.04</v>
          </cell>
          <cell r="Z134">
            <v>1.18</v>
          </cell>
          <cell r="AA134">
            <v>0.42084275199999999</v>
          </cell>
          <cell r="AE134">
            <v>0.42084275199999999</v>
          </cell>
        </row>
        <row r="135">
          <cell r="T135" t="str">
            <v>冲孔</v>
          </cell>
          <cell r="U135" t="str">
            <v>40T</v>
          </cell>
          <cell r="V135">
            <v>1</v>
          </cell>
          <cell r="W135">
            <v>1</v>
          </cell>
          <cell r="X135">
            <v>0.03</v>
          </cell>
          <cell r="Y135">
            <v>0.03</v>
          </cell>
        </row>
        <row r="136">
          <cell r="T136" t="str">
            <v>精冲孔</v>
          </cell>
          <cell r="U136" t="str">
            <v>40T</v>
          </cell>
          <cell r="V136">
            <v>1</v>
          </cell>
          <cell r="W136">
            <v>1</v>
          </cell>
          <cell r="X136">
            <v>0.03</v>
          </cell>
          <cell r="Y136">
            <v>0.03</v>
          </cell>
        </row>
        <row r="137">
          <cell r="S137">
            <v>0.25664640000000005</v>
          </cell>
          <cell r="Y137">
            <v>0.1</v>
          </cell>
        </row>
        <row r="138">
          <cell r="B138" t="str">
            <v>02.03.03.099</v>
          </cell>
          <cell r="C138" t="str">
            <v>SHT0001159</v>
          </cell>
          <cell r="D138" t="str">
            <v>内绞架左支撑板</v>
          </cell>
          <cell r="E138" t="str">
            <v>内绞架左支撑板</v>
          </cell>
          <cell r="G138">
            <v>1</v>
          </cell>
          <cell r="H138" t="str">
            <v>热板Q235B</v>
          </cell>
          <cell r="I138" t="str">
            <v>275*50*6</v>
          </cell>
          <cell r="J138">
            <v>275</v>
          </cell>
          <cell r="K138">
            <v>50.666666666666664</v>
          </cell>
          <cell r="L138">
            <v>6</v>
          </cell>
          <cell r="N138">
            <v>4.2</v>
          </cell>
          <cell r="O138">
            <v>3.2</v>
          </cell>
          <cell r="P138">
            <v>0.65625999999999995</v>
          </cell>
          <cell r="Q138">
            <v>0.36</v>
          </cell>
          <cell r="R138">
            <v>0.29625999999999997</v>
          </cell>
          <cell r="S138">
            <v>1.8082599999999998</v>
          </cell>
          <cell r="T138" t="str">
            <v>落料</v>
          </cell>
          <cell r="U138" t="str">
            <v>160T</v>
          </cell>
          <cell r="V138">
            <v>1</v>
          </cell>
          <cell r="W138">
            <v>1</v>
          </cell>
          <cell r="X138">
            <v>0.1</v>
          </cell>
          <cell r="Y138">
            <v>0.1</v>
          </cell>
          <cell r="Z138">
            <v>1.18</v>
          </cell>
          <cell r="AA138">
            <v>2.3697467999999997</v>
          </cell>
          <cell r="AE138">
            <v>2.3697467999999997</v>
          </cell>
        </row>
        <row r="139">
          <cell r="T139" t="str">
            <v>冲孔</v>
          </cell>
          <cell r="U139" t="str">
            <v>80T</v>
          </cell>
          <cell r="V139">
            <v>1</v>
          </cell>
          <cell r="W139">
            <v>1</v>
          </cell>
          <cell r="X139">
            <v>0.05</v>
          </cell>
          <cell r="Y139">
            <v>0.05</v>
          </cell>
        </row>
        <row r="140">
          <cell r="T140" t="str">
            <v>整形</v>
          </cell>
          <cell r="U140" t="str">
            <v>80T</v>
          </cell>
          <cell r="V140">
            <v>1</v>
          </cell>
          <cell r="W140">
            <v>1</v>
          </cell>
          <cell r="X140">
            <v>0.05</v>
          </cell>
          <cell r="Y140">
            <v>0.05</v>
          </cell>
        </row>
        <row r="141">
          <cell r="S141">
            <v>1.8082599999999998</v>
          </cell>
          <cell r="Y141">
            <v>0.2</v>
          </cell>
        </row>
        <row r="142">
          <cell r="B142" t="str">
            <v>02.03.03.100</v>
          </cell>
          <cell r="C142" t="str">
            <v>SHT0001158</v>
          </cell>
          <cell r="D142" t="str">
            <v>内绞架右支撑板</v>
          </cell>
          <cell r="E142" t="str">
            <v>内绞架右支撑板</v>
          </cell>
          <cell r="G142">
            <v>1</v>
          </cell>
          <cell r="H142" t="str">
            <v>热板Q235B</v>
          </cell>
          <cell r="I142" t="str">
            <v>275*50*6</v>
          </cell>
          <cell r="J142">
            <v>275</v>
          </cell>
          <cell r="K142">
            <v>50.666666666666664</v>
          </cell>
          <cell r="L142">
            <v>6</v>
          </cell>
          <cell r="N142">
            <v>4.2</v>
          </cell>
          <cell r="O142">
            <v>3.2</v>
          </cell>
          <cell r="P142">
            <v>0.65625999999999995</v>
          </cell>
          <cell r="Q142">
            <v>0.36</v>
          </cell>
          <cell r="R142">
            <v>0.29625999999999997</v>
          </cell>
          <cell r="S142">
            <v>1.8082599999999998</v>
          </cell>
          <cell r="T142" t="str">
            <v>落料</v>
          </cell>
          <cell r="U142" t="str">
            <v>160T</v>
          </cell>
          <cell r="V142">
            <v>1</v>
          </cell>
          <cell r="W142">
            <v>1</v>
          </cell>
          <cell r="X142">
            <v>0.1</v>
          </cell>
          <cell r="Y142">
            <v>0.1</v>
          </cell>
          <cell r="Z142">
            <v>1.18</v>
          </cell>
          <cell r="AA142">
            <v>2.3697467999999997</v>
          </cell>
          <cell r="AE142">
            <v>2.3697467999999997</v>
          </cell>
        </row>
        <row r="143">
          <cell r="T143" t="str">
            <v>冲孔</v>
          </cell>
          <cell r="U143" t="str">
            <v>80T</v>
          </cell>
          <cell r="V143">
            <v>1</v>
          </cell>
          <cell r="W143">
            <v>1</v>
          </cell>
          <cell r="X143">
            <v>0.05</v>
          </cell>
          <cell r="Y143">
            <v>0.05</v>
          </cell>
        </row>
        <row r="144">
          <cell r="T144" t="str">
            <v>整形</v>
          </cell>
          <cell r="U144" t="str">
            <v>80T</v>
          </cell>
          <cell r="V144">
            <v>1</v>
          </cell>
          <cell r="W144">
            <v>1</v>
          </cell>
          <cell r="X144">
            <v>0.05</v>
          </cell>
          <cell r="Y144">
            <v>0.05</v>
          </cell>
        </row>
        <row r="145">
          <cell r="S145">
            <v>1.8082599999999998</v>
          </cell>
          <cell r="Y145">
            <v>0.2</v>
          </cell>
        </row>
        <row r="146">
          <cell r="B146" t="str">
            <v>02.03.03.109</v>
          </cell>
          <cell r="C146" t="str">
            <v>SHT0001157</v>
          </cell>
          <cell r="D146" t="str">
            <v>滑轨固定座</v>
          </cell>
          <cell r="E146" t="str">
            <v>滑轨固定座</v>
          </cell>
          <cell r="G146">
            <v>1</v>
          </cell>
          <cell r="H146" t="str">
            <v>SAPH440</v>
          </cell>
          <cell r="I146" t="str">
            <v>65*40*4</v>
          </cell>
          <cell r="J146">
            <v>75</v>
          </cell>
          <cell r="K146">
            <v>50</v>
          </cell>
          <cell r="L146">
            <v>4</v>
          </cell>
          <cell r="N146">
            <v>5.49</v>
          </cell>
          <cell r="O146">
            <v>3.2</v>
          </cell>
          <cell r="P146">
            <v>0.11774999999999999</v>
          </cell>
          <cell r="Q146">
            <v>8.3000000000000004E-2</v>
          </cell>
          <cell r="R146">
            <v>3.4749999999999989E-2</v>
          </cell>
          <cell r="S146">
            <v>0.53524749999999999</v>
          </cell>
          <cell r="T146" t="str">
            <v>落料</v>
          </cell>
          <cell r="U146" t="str">
            <v>160T</v>
          </cell>
          <cell r="V146">
            <v>1</v>
          </cell>
          <cell r="W146">
            <v>2</v>
          </cell>
          <cell r="X146">
            <v>0.1</v>
          </cell>
          <cell r="Y146">
            <v>0.05</v>
          </cell>
          <cell r="Z146">
            <v>1.18</v>
          </cell>
          <cell r="AA146">
            <v>0.73779204999999992</v>
          </cell>
          <cell r="AE146">
            <v>0.73779204999999992</v>
          </cell>
        </row>
        <row r="147">
          <cell r="T147" t="str">
            <v>压型</v>
          </cell>
          <cell r="U147" t="str">
            <v>80T</v>
          </cell>
          <cell r="V147">
            <v>1</v>
          </cell>
          <cell r="W147">
            <v>2</v>
          </cell>
          <cell r="X147">
            <v>0.05</v>
          </cell>
          <cell r="Y147">
            <v>2.5000000000000001E-2</v>
          </cell>
        </row>
        <row r="148">
          <cell r="T148" t="str">
            <v>冲孔切开</v>
          </cell>
          <cell r="U148" t="str">
            <v>40T</v>
          </cell>
          <cell r="V148">
            <v>1</v>
          </cell>
          <cell r="W148">
            <v>2</v>
          </cell>
          <cell r="X148">
            <v>0.03</v>
          </cell>
          <cell r="Y148">
            <v>1.4999999999999999E-2</v>
          </cell>
        </row>
        <row r="149">
          <cell r="S149">
            <v>0.53524749999999999</v>
          </cell>
          <cell r="Y149">
            <v>9.0000000000000011E-2</v>
          </cell>
        </row>
        <row r="150">
          <cell r="B150" t="str">
            <v>02.03.09.024</v>
          </cell>
          <cell r="C150" t="str">
            <v>SCS0004794</v>
          </cell>
          <cell r="D150" t="str">
            <v>涡簧固定座</v>
          </cell>
          <cell r="E150" t="str">
            <v>涡簧固定座</v>
          </cell>
          <cell r="G150">
            <v>1</v>
          </cell>
          <cell r="H150" t="str">
            <v>SAPH440</v>
          </cell>
          <cell r="I150" t="str">
            <v>52*31*3</v>
          </cell>
          <cell r="J150">
            <v>62</v>
          </cell>
          <cell r="K150">
            <v>38.333333333333336</v>
          </cell>
          <cell r="L150">
            <v>3</v>
          </cell>
          <cell r="N150">
            <v>5.49</v>
          </cell>
          <cell r="O150">
            <v>3.2</v>
          </cell>
          <cell r="P150">
            <v>5.5970500000000006E-2</v>
          </cell>
          <cell r="Q150">
            <v>2.4E-2</v>
          </cell>
          <cell r="R150">
            <v>3.1970500000000006E-2</v>
          </cell>
          <cell r="S150">
            <v>0.20497244500000003</v>
          </cell>
          <cell r="T150" t="str">
            <v>落料</v>
          </cell>
          <cell r="U150" t="str">
            <v>63T</v>
          </cell>
          <cell r="V150">
            <v>1</v>
          </cell>
          <cell r="W150">
            <v>1</v>
          </cell>
          <cell r="X150">
            <v>0.04</v>
          </cell>
          <cell r="Y150">
            <v>0.04</v>
          </cell>
          <cell r="Z150">
            <v>1.18</v>
          </cell>
          <cell r="AA150">
            <v>0.35986748510000005</v>
          </cell>
          <cell r="AB150">
            <v>0</v>
          </cell>
          <cell r="AC150">
            <v>0</v>
          </cell>
          <cell r="AE150">
            <v>0.35986748510000005</v>
          </cell>
        </row>
        <row r="151">
          <cell r="T151" t="str">
            <v>压型</v>
          </cell>
          <cell r="U151" t="str">
            <v>40T</v>
          </cell>
          <cell r="V151">
            <v>1</v>
          </cell>
          <cell r="W151">
            <v>1</v>
          </cell>
          <cell r="X151">
            <v>0.03</v>
          </cell>
          <cell r="Y151">
            <v>0.03</v>
          </cell>
        </row>
        <row r="152">
          <cell r="T152" t="str">
            <v>冲孔切开</v>
          </cell>
          <cell r="U152" t="str">
            <v>40T</v>
          </cell>
          <cell r="V152">
            <v>1</v>
          </cell>
          <cell r="W152">
            <v>1</v>
          </cell>
          <cell r="X152">
            <v>0.03</v>
          </cell>
          <cell r="Y152">
            <v>0.03</v>
          </cell>
        </row>
        <row r="153">
          <cell r="S153">
            <v>0.20497244500000003</v>
          </cell>
          <cell r="Y153">
            <v>0.1</v>
          </cell>
        </row>
        <row r="154">
          <cell r="B154" t="str">
            <v>02.03.30.153A</v>
          </cell>
          <cell r="C154" t="str">
            <v>SCS0004396</v>
          </cell>
          <cell r="D154" t="str">
            <v>左座椅右侧地锁安装支架-1总成（中期改款）</v>
          </cell>
          <cell r="E154" t="str">
            <v>安装支架</v>
          </cell>
          <cell r="F154" t="str">
            <v>自制</v>
          </cell>
          <cell r="G154">
            <v>1</v>
          </cell>
          <cell r="H154" t="str">
            <v>SAPH440</v>
          </cell>
          <cell r="I154" t="str">
            <v>190*135*3.5</v>
          </cell>
          <cell r="J154">
            <v>210.83333333333334</v>
          </cell>
          <cell r="K154">
            <v>150</v>
          </cell>
          <cell r="L154">
            <v>3.5</v>
          </cell>
          <cell r="N154">
            <v>5.49</v>
          </cell>
          <cell r="O154">
            <v>3.2</v>
          </cell>
          <cell r="P154">
            <v>0.86889687500000001</v>
          </cell>
          <cell r="Q154">
            <v>0.39799999999999996</v>
          </cell>
          <cell r="R154">
            <v>0.47089687500000005</v>
          </cell>
          <cell r="S154">
            <v>3.2633738437500002</v>
          </cell>
          <cell r="T154" t="str">
            <v>落料</v>
          </cell>
          <cell r="U154" t="str">
            <v>315T</v>
          </cell>
          <cell r="V154">
            <v>1</v>
          </cell>
          <cell r="W154">
            <v>2</v>
          </cell>
          <cell r="X154">
            <v>0.2</v>
          </cell>
          <cell r="Y154">
            <v>0.1</v>
          </cell>
          <cell r="Z154">
            <v>1.18</v>
          </cell>
          <cell r="AA154">
            <v>5.0412236135011064</v>
          </cell>
          <cell r="AB154">
            <v>7600</v>
          </cell>
          <cell r="AC154">
            <v>50000</v>
          </cell>
          <cell r="AE154">
            <v>5.0412236135011064</v>
          </cell>
        </row>
        <row r="155">
          <cell r="E155" t="str">
            <v>M10焊接螺母(加厚)</v>
          </cell>
          <cell r="F155" t="str">
            <v>外购</v>
          </cell>
          <cell r="G155">
            <v>2</v>
          </cell>
          <cell r="N155">
            <v>0.13442477876106196</v>
          </cell>
          <cell r="Q155">
            <v>0.02</v>
          </cell>
          <cell r="S155">
            <v>0.26884955752212392</v>
          </cell>
          <cell r="T155" t="str">
            <v>冲孔</v>
          </cell>
          <cell r="U155" t="str">
            <v>125T</v>
          </cell>
          <cell r="V155">
            <v>1</v>
          </cell>
          <cell r="W155">
            <v>2</v>
          </cell>
          <cell r="X155">
            <v>0.08</v>
          </cell>
          <cell r="Y155">
            <v>0.04</v>
          </cell>
        </row>
        <row r="156">
          <cell r="E156" t="str">
            <v>检具费</v>
          </cell>
          <cell r="I156" t="str">
            <v>7600元，分摊2万件，分摊完毕，未算入</v>
          </cell>
          <cell r="T156" t="str">
            <v>切边</v>
          </cell>
          <cell r="U156" t="str">
            <v>80T</v>
          </cell>
          <cell r="V156">
            <v>1</v>
          </cell>
          <cell r="W156">
            <v>2</v>
          </cell>
          <cell r="X156">
            <v>0.05</v>
          </cell>
          <cell r="Y156">
            <v>2.5000000000000001E-2</v>
          </cell>
        </row>
        <row r="157">
          <cell r="T157" t="str">
            <v>压型</v>
          </cell>
          <cell r="U157" t="str">
            <v>315油</v>
          </cell>
          <cell r="V157">
            <v>1</v>
          </cell>
          <cell r="W157">
            <v>2</v>
          </cell>
          <cell r="X157">
            <v>0.25</v>
          </cell>
          <cell r="Y157">
            <v>0.125</v>
          </cell>
        </row>
        <row r="158">
          <cell r="T158" t="str">
            <v>切口</v>
          </cell>
          <cell r="U158" t="str">
            <v>80T</v>
          </cell>
          <cell r="V158">
            <v>1</v>
          </cell>
          <cell r="W158">
            <v>2</v>
          </cell>
          <cell r="X158">
            <v>0.05</v>
          </cell>
          <cell r="Y158">
            <v>2.5000000000000001E-2</v>
          </cell>
        </row>
        <row r="159">
          <cell r="T159" t="str">
            <v>冲眼切开</v>
          </cell>
          <cell r="U159" t="str">
            <v>80T</v>
          </cell>
          <cell r="V159">
            <v>1</v>
          </cell>
          <cell r="W159">
            <v>2</v>
          </cell>
          <cell r="X159">
            <v>0.05</v>
          </cell>
          <cell r="Y159">
            <v>2.5000000000000001E-2</v>
          </cell>
        </row>
        <row r="160">
          <cell r="T160" t="str">
            <v>螺母焊接两个</v>
          </cell>
          <cell r="U160" t="str">
            <v>4CM</v>
          </cell>
          <cell r="V160">
            <v>4</v>
          </cell>
          <cell r="W160">
            <v>1</v>
          </cell>
          <cell r="X160">
            <v>0.05</v>
          </cell>
          <cell r="Y160">
            <v>0.2</v>
          </cell>
        </row>
        <row r="161">
          <cell r="T161" t="str">
            <v>套扣两个</v>
          </cell>
          <cell r="U161" t="str">
            <v>2*0.1</v>
          </cell>
          <cell r="V161">
            <v>2</v>
          </cell>
          <cell r="W161">
            <v>1</v>
          </cell>
          <cell r="X161">
            <v>0.1</v>
          </cell>
          <cell r="Y161">
            <v>0.2</v>
          </cell>
        </row>
        <row r="162">
          <cell r="S162">
            <v>3.5322234012721241</v>
          </cell>
          <cell r="Y162">
            <v>0.74</v>
          </cell>
        </row>
        <row r="163">
          <cell r="B163" t="str">
            <v>02.03.30.154A</v>
          </cell>
          <cell r="C163" t="str">
            <v>SCS0004395</v>
          </cell>
          <cell r="D163" t="str">
            <v>左座椅右侧地锁安装支架-2总成（中期改款）</v>
          </cell>
          <cell r="E163" t="str">
            <v>安装支架</v>
          </cell>
          <cell r="F163" t="str">
            <v>自制</v>
          </cell>
          <cell r="G163">
            <v>1</v>
          </cell>
          <cell r="H163" t="str">
            <v>SAPH440</v>
          </cell>
          <cell r="I163" t="str">
            <v>190*135*3.5</v>
          </cell>
          <cell r="J163">
            <v>210.83333333333334</v>
          </cell>
          <cell r="K163">
            <v>150</v>
          </cell>
          <cell r="L163">
            <v>3.5</v>
          </cell>
          <cell r="N163">
            <v>5.49</v>
          </cell>
          <cell r="O163">
            <v>3.2</v>
          </cell>
          <cell r="P163">
            <v>0.86889687500000001</v>
          </cell>
          <cell r="Q163">
            <v>0.39799999999999996</v>
          </cell>
          <cell r="R163">
            <v>0.47089687500000005</v>
          </cell>
          <cell r="S163">
            <v>3.2633738437500002</v>
          </cell>
          <cell r="T163" t="str">
            <v>落料</v>
          </cell>
          <cell r="U163" t="str">
            <v>315T</v>
          </cell>
          <cell r="V163">
            <v>1</v>
          </cell>
          <cell r="W163">
            <v>2</v>
          </cell>
          <cell r="X163">
            <v>0.2</v>
          </cell>
          <cell r="Y163">
            <v>0.1</v>
          </cell>
          <cell r="Z163">
            <v>1.18</v>
          </cell>
          <cell r="AA163">
            <v>5.0412236135011064</v>
          </cell>
          <cell r="AB163">
            <v>7600</v>
          </cell>
          <cell r="AC163">
            <v>50000</v>
          </cell>
          <cell r="AE163">
            <v>5.0412236135011064</v>
          </cell>
        </row>
        <row r="164">
          <cell r="E164" t="str">
            <v>M10焊接螺母(加厚)</v>
          </cell>
          <cell r="F164" t="str">
            <v>外购</v>
          </cell>
          <cell r="G164">
            <v>2</v>
          </cell>
          <cell r="N164">
            <v>0.13442477876106196</v>
          </cell>
          <cell r="Q164">
            <v>0.02</v>
          </cell>
          <cell r="S164">
            <v>0.26884955752212392</v>
          </cell>
          <cell r="T164" t="str">
            <v>冲孔</v>
          </cell>
          <cell r="U164" t="str">
            <v>125T</v>
          </cell>
          <cell r="V164">
            <v>1</v>
          </cell>
          <cell r="W164">
            <v>2</v>
          </cell>
          <cell r="X164">
            <v>0.08</v>
          </cell>
          <cell r="Y164">
            <v>0.04</v>
          </cell>
        </row>
        <row r="165">
          <cell r="E165" t="str">
            <v>检具费</v>
          </cell>
          <cell r="I165" t="str">
            <v>7600元，分摊2万件，分摊完毕，未算入</v>
          </cell>
          <cell r="T165" t="str">
            <v>切边</v>
          </cell>
          <cell r="U165" t="str">
            <v>80T</v>
          </cell>
          <cell r="V165">
            <v>1</v>
          </cell>
          <cell r="W165">
            <v>2</v>
          </cell>
          <cell r="X165">
            <v>0.05</v>
          </cell>
          <cell r="Y165">
            <v>2.5000000000000001E-2</v>
          </cell>
        </row>
        <row r="166">
          <cell r="T166" t="str">
            <v>压型</v>
          </cell>
          <cell r="U166" t="str">
            <v>315油</v>
          </cell>
          <cell r="V166">
            <v>1</v>
          </cell>
          <cell r="W166">
            <v>2</v>
          </cell>
          <cell r="X166">
            <v>0.25</v>
          </cell>
          <cell r="Y166">
            <v>0.125</v>
          </cell>
        </row>
        <row r="167">
          <cell r="T167" t="str">
            <v>切口</v>
          </cell>
          <cell r="U167" t="str">
            <v>80T</v>
          </cell>
          <cell r="V167">
            <v>1</v>
          </cell>
          <cell r="W167">
            <v>2</v>
          </cell>
          <cell r="X167">
            <v>0.05</v>
          </cell>
          <cell r="Y167">
            <v>2.5000000000000001E-2</v>
          </cell>
        </row>
        <row r="168">
          <cell r="T168" t="str">
            <v>冲眼切开</v>
          </cell>
          <cell r="U168" t="str">
            <v>80T</v>
          </cell>
          <cell r="V168">
            <v>1</v>
          </cell>
          <cell r="W168">
            <v>2</v>
          </cell>
          <cell r="X168">
            <v>0.05</v>
          </cell>
          <cell r="Y168">
            <v>2.5000000000000001E-2</v>
          </cell>
        </row>
        <row r="169">
          <cell r="T169" t="str">
            <v>螺母焊接两个</v>
          </cell>
          <cell r="U169" t="str">
            <v>4CM</v>
          </cell>
          <cell r="V169">
            <v>4</v>
          </cell>
          <cell r="W169">
            <v>1</v>
          </cell>
          <cell r="X169">
            <v>0.05</v>
          </cell>
          <cell r="Y169">
            <v>0.2</v>
          </cell>
        </row>
        <row r="170">
          <cell r="T170" t="str">
            <v>套扣两个</v>
          </cell>
          <cell r="U170" t="str">
            <v>2*0.1</v>
          </cell>
          <cell r="V170">
            <v>2</v>
          </cell>
          <cell r="W170">
            <v>1</v>
          </cell>
          <cell r="X170">
            <v>0.1</v>
          </cell>
          <cell r="Y170">
            <v>0.2</v>
          </cell>
        </row>
        <row r="171">
          <cell r="S171">
            <v>3.5322234012721241</v>
          </cell>
          <cell r="Y171">
            <v>0.74</v>
          </cell>
        </row>
        <row r="172">
          <cell r="B172" t="str">
            <v>02.03.30.156A</v>
          </cell>
          <cell r="C172" t="str">
            <v>SCS0004393</v>
          </cell>
          <cell r="D172" t="str">
            <v>地脚固定板组合左右共用总成（中期改款）</v>
          </cell>
          <cell r="E172" t="str">
            <v>安装支架</v>
          </cell>
          <cell r="G172">
            <v>1</v>
          </cell>
          <cell r="H172" t="str">
            <v>SAPH440</v>
          </cell>
          <cell r="I172" t="str">
            <v>280*190*4</v>
          </cell>
          <cell r="J172">
            <v>295</v>
          </cell>
          <cell r="K172">
            <v>210.83333333333334</v>
          </cell>
          <cell r="L172">
            <v>4</v>
          </cell>
          <cell r="N172">
            <v>5.49</v>
          </cell>
          <cell r="O172">
            <v>3.2</v>
          </cell>
          <cell r="P172">
            <v>1.9529491666666667</v>
          </cell>
          <cell r="Q172">
            <v>1.026</v>
          </cell>
          <cell r="R172">
            <v>0.92694916666666671</v>
          </cell>
          <cell r="S172">
            <v>7.7554535916666669</v>
          </cell>
          <cell r="T172" t="str">
            <v>落料</v>
          </cell>
          <cell r="U172" t="str">
            <v>315T</v>
          </cell>
          <cell r="V172">
            <v>1</v>
          </cell>
          <cell r="W172">
            <v>1</v>
          </cell>
          <cell r="X172">
            <v>0.2</v>
          </cell>
          <cell r="Y172">
            <v>0.2</v>
          </cell>
          <cell r="Z172">
            <v>1.18</v>
          </cell>
          <cell r="AA172">
            <v>11.975394530202065</v>
          </cell>
          <cell r="AE172">
            <v>11.975394530202065</v>
          </cell>
        </row>
        <row r="173">
          <cell r="E173" t="str">
            <v>定位销</v>
          </cell>
          <cell r="G173">
            <v>1</v>
          </cell>
          <cell r="N173">
            <v>0.28318584070796465</v>
          </cell>
          <cell r="Q173">
            <v>8.9999999999999993E-3</v>
          </cell>
          <cell r="S173">
            <v>0.28318584070796465</v>
          </cell>
          <cell r="T173" t="str">
            <v>冲长孔</v>
          </cell>
          <cell r="U173" t="str">
            <v>100T</v>
          </cell>
          <cell r="V173">
            <v>1</v>
          </cell>
          <cell r="W173">
            <v>1</v>
          </cell>
          <cell r="X173">
            <v>7.0000000000000007E-2</v>
          </cell>
          <cell r="Y173">
            <v>7.0000000000000007E-2</v>
          </cell>
        </row>
        <row r="174">
          <cell r="T174" t="str">
            <v>压弯</v>
          </cell>
          <cell r="U174" t="str">
            <v>160T</v>
          </cell>
          <cell r="V174">
            <v>1</v>
          </cell>
          <cell r="W174">
            <v>1</v>
          </cell>
          <cell r="X174">
            <v>0.1</v>
          </cell>
          <cell r="Y174">
            <v>0.1</v>
          </cell>
        </row>
        <row r="175">
          <cell r="T175" t="str">
            <v>压型①（压槽)</v>
          </cell>
          <cell r="U175" t="str">
            <v>315油</v>
          </cell>
          <cell r="V175">
            <v>1</v>
          </cell>
          <cell r="W175">
            <v>1</v>
          </cell>
          <cell r="X175">
            <v>0.25</v>
          </cell>
          <cell r="Y175">
            <v>0.25</v>
          </cell>
        </row>
        <row r="176">
          <cell r="T176" t="str">
            <v>压型②（起鼓）</v>
          </cell>
          <cell r="U176" t="str">
            <v>160T</v>
          </cell>
          <cell r="V176">
            <v>1</v>
          </cell>
          <cell r="W176">
            <v>1</v>
          </cell>
          <cell r="X176">
            <v>0.1</v>
          </cell>
          <cell r="Y176">
            <v>0.1</v>
          </cell>
        </row>
        <row r="177">
          <cell r="T177" t="str">
            <v>冲孔</v>
          </cell>
          <cell r="U177" t="str">
            <v>100T</v>
          </cell>
          <cell r="V177">
            <v>1</v>
          </cell>
          <cell r="W177">
            <v>1</v>
          </cell>
          <cell r="X177">
            <v>7.0000000000000007E-2</v>
          </cell>
          <cell r="Y177">
            <v>7.0000000000000007E-2</v>
          </cell>
        </row>
        <row r="178">
          <cell r="T178" t="str">
            <v>冲长孔</v>
          </cell>
          <cell r="U178" t="str">
            <v>100T</v>
          </cell>
          <cell r="V178">
            <v>1</v>
          </cell>
          <cell r="W178">
            <v>1</v>
          </cell>
          <cell r="X178">
            <v>7.0000000000000007E-2</v>
          </cell>
          <cell r="Y178">
            <v>7.0000000000000007E-2</v>
          </cell>
        </row>
        <row r="179">
          <cell r="T179" t="str">
            <v>成型（折弯）</v>
          </cell>
          <cell r="U179" t="str">
            <v>160T</v>
          </cell>
          <cell r="V179">
            <v>1</v>
          </cell>
          <cell r="W179">
            <v>1</v>
          </cell>
          <cell r="X179">
            <v>0.1</v>
          </cell>
          <cell r="Y179">
            <v>0.1</v>
          </cell>
        </row>
        <row r="180">
          <cell r="T180" t="str">
            <v>对冲</v>
          </cell>
          <cell r="U180" t="str">
            <v>160T</v>
          </cell>
          <cell r="V180">
            <v>1</v>
          </cell>
          <cell r="W180">
            <v>1</v>
          </cell>
          <cell r="X180">
            <v>0.1</v>
          </cell>
          <cell r="Y180">
            <v>0.1</v>
          </cell>
        </row>
        <row r="181">
          <cell r="T181" t="str">
            <v>冲侧孔</v>
          </cell>
          <cell r="U181" t="str">
            <v>80T</v>
          </cell>
          <cell r="V181">
            <v>2</v>
          </cell>
          <cell r="W181">
            <v>1</v>
          </cell>
          <cell r="X181">
            <v>0.05</v>
          </cell>
          <cell r="Y181">
            <v>0.1</v>
          </cell>
        </row>
        <row r="182">
          <cell r="T182" t="str">
            <v>焊接：10CM加两个焊点</v>
          </cell>
          <cell r="U182" t="str">
            <v>外协（比自焊高）</v>
          </cell>
          <cell r="V182">
            <v>12</v>
          </cell>
          <cell r="W182">
            <v>1</v>
          </cell>
          <cell r="X182">
            <v>0.05</v>
          </cell>
          <cell r="Y182">
            <v>0.65</v>
          </cell>
        </row>
        <row r="183">
          <cell r="T183" t="str">
            <v>调整</v>
          </cell>
          <cell r="V183">
            <v>1</v>
          </cell>
          <cell r="W183">
            <v>1</v>
          </cell>
          <cell r="X183">
            <v>0.3</v>
          </cell>
          <cell r="Y183">
            <v>0.3</v>
          </cell>
        </row>
        <row r="184">
          <cell r="S184">
            <v>8.038639432374632</v>
          </cell>
          <cell r="Y184">
            <v>2.11</v>
          </cell>
        </row>
        <row r="185">
          <cell r="B185" t="str">
            <v>02.03.30.157A</v>
          </cell>
          <cell r="C185" t="str">
            <v>SCS0004392</v>
          </cell>
          <cell r="D185" t="str">
            <v>左座椅右侧地脚固定板组合总成（中期改款）</v>
          </cell>
          <cell r="E185" t="str">
            <v>安装支架</v>
          </cell>
          <cell r="G185">
            <v>1</v>
          </cell>
          <cell r="H185" t="str">
            <v>SAPH440</v>
          </cell>
          <cell r="I185" t="str">
            <v>280*190*4</v>
          </cell>
          <cell r="J185">
            <v>295</v>
          </cell>
          <cell r="K185">
            <v>210.83333333333334</v>
          </cell>
          <cell r="L185">
            <v>4</v>
          </cell>
          <cell r="N185">
            <v>5.49</v>
          </cell>
          <cell r="O185">
            <v>3.2</v>
          </cell>
          <cell r="P185">
            <v>1.9529491666666667</v>
          </cell>
          <cell r="Q185">
            <v>0.95799999999999996</v>
          </cell>
          <cell r="R185">
            <v>0.99494916666666677</v>
          </cell>
          <cell r="S185">
            <v>7.5378535916666669</v>
          </cell>
          <cell r="T185" t="str">
            <v>落料</v>
          </cell>
          <cell r="U185" t="str">
            <v>315T</v>
          </cell>
          <cell r="V185">
            <v>1</v>
          </cell>
          <cell r="W185">
            <v>1</v>
          </cell>
          <cell r="X185">
            <v>0.2</v>
          </cell>
          <cell r="Y185">
            <v>0.2</v>
          </cell>
          <cell r="Z185">
            <v>1.18</v>
          </cell>
          <cell r="AA185">
            <v>12.001826530202067</v>
          </cell>
          <cell r="AB185">
            <v>7758</v>
          </cell>
          <cell r="AC185">
            <v>20000</v>
          </cell>
          <cell r="AD185">
            <v>0.38790000000000002</v>
          </cell>
          <cell r="AE185">
            <v>12.389726530202067</v>
          </cell>
        </row>
        <row r="186">
          <cell r="E186" t="str">
            <v>定位销</v>
          </cell>
          <cell r="G186">
            <v>1</v>
          </cell>
          <cell r="N186">
            <v>0.28318584070796465</v>
          </cell>
          <cell r="Q186">
            <v>8.9999999999999993E-3</v>
          </cell>
          <cell r="S186">
            <v>0.28318584070796465</v>
          </cell>
          <cell r="T186" t="str">
            <v>冲长孔</v>
          </cell>
          <cell r="U186" t="str">
            <v>100T</v>
          </cell>
          <cell r="V186">
            <v>1</v>
          </cell>
          <cell r="W186">
            <v>1</v>
          </cell>
          <cell r="X186">
            <v>7.0000000000000007E-2</v>
          </cell>
          <cell r="Y186">
            <v>7.0000000000000007E-2</v>
          </cell>
        </row>
        <row r="187">
          <cell r="T187" t="str">
            <v>压弯</v>
          </cell>
          <cell r="U187" t="str">
            <v>160T</v>
          </cell>
          <cell r="V187">
            <v>1</v>
          </cell>
          <cell r="W187">
            <v>1</v>
          </cell>
          <cell r="X187">
            <v>0.1</v>
          </cell>
          <cell r="Y187">
            <v>0.1</v>
          </cell>
        </row>
        <row r="188">
          <cell r="T188" t="str">
            <v>压型①（压槽)</v>
          </cell>
          <cell r="U188" t="str">
            <v>315油</v>
          </cell>
          <cell r="V188">
            <v>1</v>
          </cell>
          <cell r="W188">
            <v>1</v>
          </cell>
          <cell r="X188">
            <v>0.25</v>
          </cell>
          <cell r="Y188">
            <v>0.25</v>
          </cell>
        </row>
        <row r="189">
          <cell r="T189" t="str">
            <v>压型②（起鼓）</v>
          </cell>
          <cell r="U189" t="str">
            <v>160T</v>
          </cell>
          <cell r="V189">
            <v>1</v>
          </cell>
          <cell r="W189">
            <v>1</v>
          </cell>
          <cell r="X189">
            <v>0.1</v>
          </cell>
          <cell r="Y189">
            <v>0.1</v>
          </cell>
        </row>
        <row r="190">
          <cell r="T190" t="str">
            <v>冲孔</v>
          </cell>
          <cell r="U190" t="str">
            <v>100T</v>
          </cell>
          <cell r="V190">
            <v>1</v>
          </cell>
          <cell r="W190">
            <v>1</v>
          </cell>
          <cell r="X190">
            <v>7.0000000000000007E-2</v>
          </cell>
          <cell r="Y190">
            <v>7.0000000000000007E-2</v>
          </cell>
        </row>
        <row r="191">
          <cell r="T191" t="str">
            <v>冲长孔</v>
          </cell>
          <cell r="U191" t="str">
            <v>100T</v>
          </cell>
          <cell r="V191">
            <v>1</v>
          </cell>
          <cell r="W191">
            <v>1</v>
          </cell>
          <cell r="X191">
            <v>7.0000000000000007E-2</v>
          </cell>
          <cell r="Y191">
            <v>7.0000000000000007E-2</v>
          </cell>
        </row>
        <row r="192">
          <cell r="T192" t="str">
            <v>成型（折弯）</v>
          </cell>
          <cell r="U192" t="str">
            <v>160T</v>
          </cell>
          <cell r="V192">
            <v>1</v>
          </cell>
          <cell r="W192">
            <v>1</v>
          </cell>
          <cell r="X192">
            <v>0.1</v>
          </cell>
          <cell r="Y192">
            <v>0.1</v>
          </cell>
        </row>
        <row r="193">
          <cell r="T193" t="str">
            <v>对冲</v>
          </cell>
          <cell r="U193" t="str">
            <v>160T</v>
          </cell>
          <cell r="V193">
            <v>1</v>
          </cell>
          <cell r="W193">
            <v>1</v>
          </cell>
          <cell r="X193">
            <v>0.1</v>
          </cell>
          <cell r="Y193">
            <v>0.1</v>
          </cell>
        </row>
        <row r="194">
          <cell r="T194" t="str">
            <v>冲侧孔</v>
          </cell>
          <cell r="U194" t="str">
            <v>80T</v>
          </cell>
          <cell r="V194">
            <v>2</v>
          </cell>
          <cell r="W194">
            <v>1</v>
          </cell>
          <cell r="X194">
            <v>0.05</v>
          </cell>
          <cell r="Y194">
            <v>0.1</v>
          </cell>
        </row>
        <row r="195">
          <cell r="T195" t="str">
            <v>焊接：10CM加两个焊点</v>
          </cell>
          <cell r="U195" t="str">
            <v>外协（比自焊高）</v>
          </cell>
          <cell r="V195">
            <v>12</v>
          </cell>
          <cell r="W195">
            <v>1</v>
          </cell>
          <cell r="X195">
            <v>0.05</v>
          </cell>
          <cell r="Y195">
            <v>0.65</v>
          </cell>
        </row>
        <row r="196">
          <cell r="E196" t="str">
            <v>检具费</v>
          </cell>
          <cell r="I196" t="str">
            <v>7758元，分摊2万件，分摊完毕，未算入</v>
          </cell>
          <cell r="T196" t="str">
            <v>调整</v>
          </cell>
          <cell r="V196">
            <v>1</v>
          </cell>
          <cell r="W196">
            <v>1</v>
          </cell>
          <cell r="X196">
            <v>0.54</v>
          </cell>
          <cell r="Y196">
            <v>0.54</v>
          </cell>
        </row>
        <row r="197">
          <cell r="S197">
            <v>7.821039432374632</v>
          </cell>
          <cell r="Y197">
            <v>2.35</v>
          </cell>
        </row>
        <row r="198">
          <cell r="B198" t="str">
            <v>02.03.30.158A</v>
          </cell>
          <cell r="C198" t="str">
            <v>SCS0004391</v>
          </cell>
          <cell r="D198" t="str">
            <v>右座椅左侧地脚固定板组合总成（中期改款）</v>
          </cell>
          <cell r="E198" t="str">
            <v>安装支架</v>
          </cell>
          <cell r="G198">
            <v>1</v>
          </cell>
          <cell r="H198" t="str">
            <v>SAPH440</v>
          </cell>
          <cell r="I198" t="str">
            <v>280*190*4</v>
          </cell>
          <cell r="J198">
            <v>295</v>
          </cell>
          <cell r="K198">
            <v>210.83333333333334</v>
          </cell>
          <cell r="L198">
            <v>4</v>
          </cell>
          <cell r="N198">
            <v>5.49</v>
          </cell>
          <cell r="O198">
            <v>3.2</v>
          </cell>
          <cell r="P198">
            <v>1.9529491666666667</v>
          </cell>
          <cell r="Q198">
            <v>1.0410000000000001</v>
          </cell>
          <cell r="R198">
            <v>0.91194916666666659</v>
          </cell>
          <cell r="S198">
            <v>7.803453591666667</v>
          </cell>
          <cell r="T198" t="str">
            <v>落料</v>
          </cell>
          <cell r="U198" t="str">
            <v>315T</v>
          </cell>
          <cell r="V198">
            <v>1</v>
          </cell>
          <cell r="W198">
            <v>1</v>
          </cell>
          <cell r="X198">
            <v>0.2</v>
          </cell>
          <cell r="Y198">
            <v>0.2</v>
          </cell>
          <cell r="Z198">
            <v>1.18</v>
          </cell>
          <cell r="AA198">
            <v>12.315234530202064</v>
          </cell>
          <cell r="AB198">
            <v>7758</v>
          </cell>
          <cell r="AC198">
            <v>20000</v>
          </cell>
          <cell r="AD198">
            <v>0.38790000000000002</v>
          </cell>
          <cell r="AE198">
            <v>12.703134530202064</v>
          </cell>
        </row>
        <row r="199">
          <cell r="E199" t="str">
            <v>定位销</v>
          </cell>
          <cell r="G199">
            <v>1</v>
          </cell>
          <cell r="N199">
            <v>0.28318584070796465</v>
          </cell>
          <cell r="Q199">
            <v>8.9999999999999993E-3</v>
          </cell>
          <cell r="S199">
            <v>0.28318584070796465</v>
          </cell>
          <cell r="T199" t="str">
            <v>冲长孔</v>
          </cell>
          <cell r="U199" t="str">
            <v>100T</v>
          </cell>
          <cell r="V199">
            <v>1</v>
          </cell>
          <cell r="W199">
            <v>1</v>
          </cell>
          <cell r="X199">
            <v>7.0000000000000007E-2</v>
          </cell>
          <cell r="Y199">
            <v>7.0000000000000007E-2</v>
          </cell>
        </row>
        <row r="200">
          <cell r="T200" t="str">
            <v>压弯</v>
          </cell>
          <cell r="U200" t="str">
            <v>160T</v>
          </cell>
          <cell r="V200">
            <v>1</v>
          </cell>
          <cell r="W200">
            <v>1</v>
          </cell>
          <cell r="X200">
            <v>0.1</v>
          </cell>
          <cell r="Y200">
            <v>0.1</v>
          </cell>
        </row>
        <row r="201">
          <cell r="T201" t="str">
            <v>压型①（压槽)</v>
          </cell>
          <cell r="U201" t="str">
            <v>315油</v>
          </cell>
          <cell r="V201">
            <v>1</v>
          </cell>
          <cell r="W201">
            <v>1</v>
          </cell>
          <cell r="X201">
            <v>0.25</v>
          </cell>
          <cell r="Y201">
            <v>0.25</v>
          </cell>
        </row>
        <row r="202">
          <cell r="T202" t="str">
            <v>压型②（起鼓）</v>
          </cell>
          <cell r="U202" t="str">
            <v>160T</v>
          </cell>
          <cell r="V202">
            <v>1</v>
          </cell>
          <cell r="W202">
            <v>1</v>
          </cell>
          <cell r="X202">
            <v>0.1</v>
          </cell>
          <cell r="Y202">
            <v>0.1</v>
          </cell>
        </row>
        <row r="203">
          <cell r="T203" t="str">
            <v>冲孔</v>
          </cell>
          <cell r="U203" t="str">
            <v>100T</v>
          </cell>
          <cell r="V203">
            <v>1</v>
          </cell>
          <cell r="W203">
            <v>1</v>
          </cell>
          <cell r="X203">
            <v>7.0000000000000007E-2</v>
          </cell>
          <cell r="Y203">
            <v>7.0000000000000007E-2</v>
          </cell>
        </row>
        <row r="204">
          <cell r="T204" t="str">
            <v>冲长孔</v>
          </cell>
          <cell r="U204" t="str">
            <v>100T</v>
          </cell>
          <cell r="V204">
            <v>1</v>
          </cell>
          <cell r="W204">
            <v>1</v>
          </cell>
          <cell r="X204">
            <v>7.0000000000000007E-2</v>
          </cell>
          <cell r="Y204">
            <v>7.0000000000000007E-2</v>
          </cell>
        </row>
        <row r="205">
          <cell r="T205" t="str">
            <v>成型（折弯）</v>
          </cell>
          <cell r="U205" t="str">
            <v>160T</v>
          </cell>
          <cell r="V205">
            <v>1</v>
          </cell>
          <cell r="W205">
            <v>1</v>
          </cell>
          <cell r="X205">
            <v>0.1</v>
          </cell>
          <cell r="Y205">
            <v>0.1</v>
          </cell>
        </row>
        <row r="206">
          <cell r="T206" t="str">
            <v>对冲</v>
          </cell>
          <cell r="U206" t="str">
            <v>160T</v>
          </cell>
          <cell r="V206">
            <v>1</v>
          </cell>
          <cell r="W206">
            <v>1</v>
          </cell>
          <cell r="X206">
            <v>0.1</v>
          </cell>
          <cell r="Y206">
            <v>0.1</v>
          </cell>
        </row>
        <row r="207">
          <cell r="T207" t="str">
            <v>冲侧孔</v>
          </cell>
          <cell r="U207" t="str">
            <v>80T</v>
          </cell>
          <cell r="V207">
            <v>2</v>
          </cell>
          <cell r="W207">
            <v>1</v>
          </cell>
          <cell r="X207">
            <v>0.05</v>
          </cell>
          <cell r="Y207">
            <v>0.1</v>
          </cell>
        </row>
        <row r="208">
          <cell r="T208" t="str">
            <v>焊接：10CM加两个焊点</v>
          </cell>
          <cell r="U208" t="str">
            <v>外协（比自焊高）</v>
          </cell>
          <cell r="V208">
            <v>12</v>
          </cell>
          <cell r="W208">
            <v>1</v>
          </cell>
          <cell r="X208">
            <v>0.05</v>
          </cell>
          <cell r="Y208">
            <v>0.65</v>
          </cell>
        </row>
        <row r="209">
          <cell r="E209" t="str">
            <v>检具费</v>
          </cell>
          <cell r="I209" t="str">
            <v>7758元，分摊2万件，分摊完毕，未算入</v>
          </cell>
          <cell r="T209" t="str">
            <v>调整</v>
          </cell>
          <cell r="V209">
            <v>1</v>
          </cell>
          <cell r="W209">
            <v>1</v>
          </cell>
          <cell r="X209">
            <v>0.54</v>
          </cell>
          <cell r="Y209">
            <v>0.54</v>
          </cell>
        </row>
        <row r="210">
          <cell r="S210">
            <v>8.086639432374632</v>
          </cell>
          <cell r="Y210">
            <v>2.35</v>
          </cell>
        </row>
      </sheetData>
      <sheetData sheetId="3"/>
      <sheetData sheetId="4">
        <row r="4">
          <cell r="B4" t="str">
            <v>02.03.11.101</v>
          </cell>
          <cell r="C4" t="str">
            <v>SHT0011003</v>
          </cell>
          <cell r="D4" t="str">
            <v>H4升级滑轨右上连接板焊接总成</v>
          </cell>
          <cell r="E4" t="str">
            <v>冲压件</v>
          </cell>
          <cell r="F4" t="str">
            <v>自制</v>
          </cell>
          <cell r="G4">
            <v>1</v>
          </cell>
          <cell r="H4" t="str">
            <v>SAPH440</v>
          </cell>
          <cell r="I4" t="str">
            <v>420*100*3</v>
          </cell>
          <cell r="J4">
            <v>430</v>
          </cell>
          <cell r="K4">
            <v>104.16666666666667</v>
          </cell>
          <cell r="L4">
            <v>3</v>
          </cell>
          <cell r="N4">
            <v>5.28</v>
          </cell>
          <cell r="O4">
            <v>2.8</v>
          </cell>
          <cell r="P4">
            <v>1.0548437499999999</v>
          </cell>
          <cell r="Q4">
            <v>0.59399999999999997</v>
          </cell>
          <cell r="R4">
            <v>0.46084374999999989</v>
          </cell>
          <cell r="S4">
            <v>4.2792124999999999</v>
          </cell>
          <cell r="T4" t="str">
            <v>落料</v>
          </cell>
          <cell r="U4" t="str">
            <v>160T</v>
          </cell>
          <cell r="V4">
            <v>1</v>
          </cell>
          <cell r="W4">
            <v>1</v>
          </cell>
          <cell r="X4">
            <v>0.1</v>
          </cell>
          <cell r="Y4">
            <v>0.1</v>
          </cell>
          <cell r="Z4">
            <v>1.18</v>
          </cell>
          <cell r="AA4">
            <v>7.1864194225663711</v>
          </cell>
          <cell r="AB4">
            <v>43000</v>
          </cell>
          <cell r="AC4">
            <v>50000</v>
          </cell>
          <cell r="AD4" t="str">
            <v>2021年起已摊销完毕</v>
          </cell>
          <cell r="AE4">
            <v>7.1864194225663711</v>
          </cell>
        </row>
        <row r="5">
          <cell r="E5" t="str">
            <v>M8焊接螺母</v>
          </cell>
          <cell r="G5">
            <v>2</v>
          </cell>
          <cell r="N5">
            <v>0.08</v>
          </cell>
          <cell r="Q5">
            <v>0.09</v>
          </cell>
          <cell r="S5">
            <v>0.16</v>
          </cell>
          <cell r="T5" t="str">
            <v>冲孔</v>
          </cell>
          <cell r="U5" t="str">
            <v>100T</v>
          </cell>
          <cell r="V5">
            <v>1</v>
          </cell>
          <cell r="W5">
            <v>1</v>
          </cell>
          <cell r="X5">
            <v>7.0000000000000007E-2</v>
          </cell>
          <cell r="Y5">
            <v>7.0000000000000007E-2</v>
          </cell>
        </row>
        <row r="6">
          <cell r="E6" t="str">
            <v>支撑管A\B</v>
          </cell>
          <cell r="F6" t="str">
            <v>外协</v>
          </cell>
          <cell r="G6">
            <v>2</v>
          </cell>
          <cell r="N6">
            <v>0.26548672566371684</v>
          </cell>
          <cell r="Q6">
            <v>4.3999999999999997E-2</v>
          </cell>
          <cell r="S6">
            <v>0.53097345132743368</v>
          </cell>
          <cell r="T6" t="str">
            <v>成型</v>
          </cell>
          <cell r="U6" t="str">
            <v>315油</v>
          </cell>
          <cell r="V6">
            <v>1</v>
          </cell>
          <cell r="W6">
            <v>1</v>
          </cell>
          <cell r="X6">
            <v>0.25</v>
          </cell>
          <cell r="Y6">
            <v>0.25</v>
          </cell>
        </row>
        <row r="7">
          <cell r="T7" t="str">
            <v>焊接</v>
          </cell>
          <cell r="V7">
            <v>12</v>
          </cell>
          <cell r="W7">
            <v>1</v>
          </cell>
          <cell r="X7">
            <v>0.05</v>
          </cell>
          <cell r="Y7">
            <v>0.60000000000000009</v>
          </cell>
        </row>
        <row r="8">
          <cell r="T8" t="str">
            <v>套扣</v>
          </cell>
          <cell r="U8">
            <v>2</v>
          </cell>
          <cell r="V8">
            <v>2</v>
          </cell>
          <cell r="W8">
            <v>1</v>
          </cell>
          <cell r="X8">
            <v>0.05</v>
          </cell>
          <cell r="Y8">
            <v>0.1</v>
          </cell>
        </row>
        <row r="9">
          <cell r="E9" t="str">
            <v>合计</v>
          </cell>
          <cell r="S9">
            <v>4.9701859513274336</v>
          </cell>
          <cell r="Y9">
            <v>1.1200000000000001</v>
          </cell>
        </row>
        <row r="10">
          <cell r="B10" t="str">
            <v>02.03.11.100</v>
          </cell>
          <cell r="C10" t="str">
            <v>SHT0010999</v>
          </cell>
          <cell r="D10" t="str">
            <v>H4升级滑轨左上连接板焊接总成</v>
          </cell>
          <cell r="E10" t="str">
            <v>冲压件</v>
          </cell>
          <cell r="F10" t="str">
            <v>自制</v>
          </cell>
          <cell r="G10">
            <v>1</v>
          </cell>
          <cell r="H10" t="str">
            <v>SAPH440</v>
          </cell>
          <cell r="I10" t="str">
            <v>420*100*3</v>
          </cell>
          <cell r="J10">
            <v>430</v>
          </cell>
          <cell r="K10">
            <v>104.16666666666667</v>
          </cell>
          <cell r="L10">
            <v>3</v>
          </cell>
          <cell r="N10">
            <v>5.28</v>
          </cell>
          <cell r="O10">
            <v>2.8</v>
          </cell>
          <cell r="P10">
            <v>1.0548437499999999</v>
          </cell>
          <cell r="Q10">
            <v>0.59399999999999997</v>
          </cell>
          <cell r="R10">
            <v>0.46084374999999989</v>
          </cell>
          <cell r="S10">
            <v>4.2792124999999999</v>
          </cell>
          <cell r="T10" t="str">
            <v>落料</v>
          </cell>
          <cell r="U10" t="str">
            <v>160T</v>
          </cell>
          <cell r="V10">
            <v>1</v>
          </cell>
          <cell r="W10">
            <v>1</v>
          </cell>
          <cell r="X10">
            <v>0.1</v>
          </cell>
          <cell r="Y10">
            <v>0.1</v>
          </cell>
          <cell r="Z10">
            <v>1.18</v>
          </cell>
          <cell r="AA10">
            <v>7.1864194225663711</v>
          </cell>
          <cell r="AB10">
            <v>43000</v>
          </cell>
          <cell r="AC10">
            <v>50000</v>
          </cell>
          <cell r="AD10" t="str">
            <v>2021年起已摊销完毕</v>
          </cell>
          <cell r="AE10">
            <v>7.1864194225663711</v>
          </cell>
        </row>
        <row r="11">
          <cell r="E11" t="str">
            <v>M8焊接螺母</v>
          </cell>
          <cell r="F11" t="str">
            <v>外协</v>
          </cell>
          <cell r="G11">
            <v>2</v>
          </cell>
          <cell r="N11">
            <v>0.08</v>
          </cell>
          <cell r="Q11">
            <v>0.09</v>
          </cell>
          <cell r="S11">
            <v>0.16</v>
          </cell>
          <cell r="T11" t="str">
            <v>冲孔</v>
          </cell>
          <cell r="U11" t="str">
            <v>100T</v>
          </cell>
          <cell r="V11">
            <v>1</v>
          </cell>
          <cell r="W11">
            <v>1</v>
          </cell>
          <cell r="X11">
            <v>7.0000000000000007E-2</v>
          </cell>
          <cell r="Y11">
            <v>7.0000000000000007E-2</v>
          </cell>
        </row>
        <row r="12">
          <cell r="E12" t="str">
            <v>支撑管A\B</v>
          </cell>
          <cell r="F12" t="str">
            <v>外协</v>
          </cell>
          <cell r="G12">
            <v>2</v>
          </cell>
          <cell r="N12">
            <v>0.26548672566371684</v>
          </cell>
          <cell r="Q12">
            <v>4.3999999999999997E-2</v>
          </cell>
          <cell r="S12">
            <v>0.53097345132743368</v>
          </cell>
          <cell r="T12" t="str">
            <v>成型</v>
          </cell>
          <cell r="U12" t="str">
            <v>315油</v>
          </cell>
          <cell r="V12">
            <v>1</v>
          </cell>
          <cell r="W12">
            <v>1</v>
          </cell>
          <cell r="X12">
            <v>0.25</v>
          </cell>
          <cell r="Y12">
            <v>0.25</v>
          </cell>
        </row>
        <row r="13">
          <cell r="T13" t="str">
            <v>焊接</v>
          </cell>
          <cell r="V13">
            <v>12</v>
          </cell>
          <cell r="W13">
            <v>1</v>
          </cell>
          <cell r="X13">
            <v>0.05</v>
          </cell>
          <cell r="Y13">
            <v>0.60000000000000009</v>
          </cell>
        </row>
        <row r="14">
          <cell r="T14" t="str">
            <v>套扣</v>
          </cell>
          <cell r="U14">
            <v>2</v>
          </cell>
          <cell r="V14">
            <v>2</v>
          </cell>
          <cell r="W14">
            <v>1</v>
          </cell>
          <cell r="X14">
            <v>0.05</v>
          </cell>
          <cell r="Y14">
            <v>0.1</v>
          </cell>
        </row>
        <row r="15">
          <cell r="E15" t="str">
            <v>合计</v>
          </cell>
          <cell r="S15">
            <v>4.9701859513274336</v>
          </cell>
          <cell r="Y15">
            <v>1.1200000000000001</v>
          </cell>
        </row>
        <row r="16">
          <cell r="B16" t="str">
            <v>02.03.37.030A</v>
          </cell>
          <cell r="C16" t="str">
            <v>SHT0001874</v>
          </cell>
          <cell r="D16" t="str">
            <v>绞架大孔侧板</v>
          </cell>
          <cell r="E16" t="str">
            <v>绞架大孔侧板</v>
          </cell>
          <cell r="G16">
            <v>1</v>
          </cell>
          <cell r="H16" t="str">
            <v>SPFH590</v>
          </cell>
          <cell r="I16" t="str">
            <v>368*85*4</v>
          </cell>
          <cell r="J16">
            <v>368</v>
          </cell>
          <cell r="K16">
            <v>78.75</v>
          </cell>
          <cell r="L16">
            <v>4</v>
          </cell>
          <cell r="N16">
            <v>5.66</v>
          </cell>
          <cell r="O16">
            <v>2.8</v>
          </cell>
          <cell r="P16">
            <v>0.909972</v>
          </cell>
          <cell r="Q16">
            <v>0.55600000000000005</v>
          </cell>
          <cell r="R16">
            <v>0.35397199999999995</v>
          </cell>
          <cell r="S16">
            <v>4.1593199200000006</v>
          </cell>
          <cell r="T16" t="str">
            <v>落料</v>
          </cell>
          <cell r="U16" t="str">
            <v>160T</v>
          </cell>
          <cell r="V16">
            <v>1</v>
          </cell>
          <cell r="W16">
            <v>1</v>
          </cell>
          <cell r="X16">
            <v>0.1</v>
          </cell>
          <cell r="Y16">
            <v>0.1</v>
          </cell>
          <cell r="Z16">
            <v>1.18</v>
          </cell>
          <cell r="AA16">
            <v>5.3799975056000005</v>
          </cell>
          <cell r="AB16">
            <v>13000</v>
          </cell>
          <cell r="AC16">
            <v>50000</v>
          </cell>
          <cell r="AD16" t="str">
            <v>2021年起已摊销完毕</v>
          </cell>
          <cell r="AE16">
            <v>5.3799975056000005</v>
          </cell>
        </row>
        <row r="17">
          <cell r="T17" t="str">
            <v>冲孔</v>
          </cell>
          <cell r="U17" t="str">
            <v>80T</v>
          </cell>
          <cell r="V17">
            <v>1</v>
          </cell>
          <cell r="W17">
            <v>1</v>
          </cell>
          <cell r="X17">
            <v>0.05</v>
          </cell>
          <cell r="Y17">
            <v>0.05</v>
          </cell>
        </row>
        <row r="18">
          <cell r="T18" t="str">
            <v>成型</v>
          </cell>
          <cell r="U18" t="str">
            <v>315油</v>
          </cell>
          <cell r="V18">
            <v>1</v>
          </cell>
          <cell r="W18">
            <v>1</v>
          </cell>
          <cell r="X18">
            <v>0.25</v>
          </cell>
          <cell r="Y18">
            <v>0.25</v>
          </cell>
        </row>
        <row r="19">
          <cell r="S19">
            <v>4.1593199200000006</v>
          </cell>
          <cell r="Y19">
            <v>0.4</v>
          </cell>
        </row>
        <row r="20">
          <cell r="B20" t="str">
            <v>02.03.37.030B</v>
          </cell>
          <cell r="C20" t="str">
            <v>SHT0001874</v>
          </cell>
          <cell r="D20" t="str">
            <v>绞架大孔侧板</v>
          </cell>
          <cell r="E20" t="str">
            <v>绞架大孔侧板</v>
          </cell>
          <cell r="G20">
            <v>1</v>
          </cell>
          <cell r="H20" t="str">
            <v>SPFH590</v>
          </cell>
          <cell r="I20" t="str">
            <v>368*85*4</v>
          </cell>
          <cell r="J20">
            <v>368</v>
          </cell>
          <cell r="K20">
            <v>78.75</v>
          </cell>
          <cell r="L20">
            <v>4</v>
          </cell>
          <cell r="N20">
            <v>5.66</v>
          </cell>
          <cell r="O20">
            <v>2.8</v>
          </cell>
          <cell r="P20">
            <v>0.909972</v>
          </cell>
          <cell r="Q20">
            <v>0.55600000000000005</v>
          </cell>
          <cell r="R20">
            <v>0.35397199999999995</v>
          </cell>
          <cell r="S20">
            <v>4.1593199200000006</v>
          </cell>
          <cell r="T20" t="str">
            <v>落料</v>
          </cell>
          <cell r="U20" t="str">
            <v>160T</v>
          </cell>
          <cell r="V20">
            <v>1</v>
          </cell>
          <cell r="W20">
            <v>1</v>
          </cell>
          <cell r="X20">
            <v>0.1</v>
          </cell>
          <cell r="Y20">
            <v>0.1</v>
          </cell>
          <cell r="Z20">
            <v>1.18</v>
          </cell>
          <cell r="AA20">
            <v>5.7339975056000005</v>
          </cell>
          <cell r="AB20">
            <v>0</v>
          </cell>
          <cell r="AC20">
            <v>0</v>
          </cell>
          <cell r="AD20">
            <v>0</v>
          </cell>
          <cell r="AE20">
            <v>5.7339975056000005</v>
          </cell>
        </row>
        <row r="21">
          <cell r="T21" t="str">
            <v>冲孔</v>
          </cell>
          <cell r="U21" t="str">
            <v>80T</v>
          </cell>
          <cell r="V21">
            <v>1</v>
          </cell>
          <cell r="W21">
            <v>1</v>
          </cell>
          <cell r="X21">
            <v>0.05</v>
          </cell>
          <cell r="Y21">
            <v>0.05</v>
          </cell>
        </row>
        <row r="22">
          <cell r="T22" t="str">
            <v>成型</v>
          </cell>
          <cell r="U22" t="str">
            <v>315油</v>
          </cell>
          <cell r="V22">
            <v>1</v>
          </cell>
          <cell r="W22">
            <v>1</v>
          </cell>
          <cell r="X22">
            <v>0.25</v>
          </cell>
          <cell r="Y22">
            <v>0.25</v>
          </cell>
        </row>
        <row r="23">
          <cell r="T23" t="str">
            <v>人工打磨</v>
          </cell>
          <cell r="U23">
            <v>1</v>
          </cell>
          <cell r="V23">
            <v>1</v>
          </cell>
          <cell r="W23">
            <v>1</v>
          </cell>
          <cell r="X23">
            <v>0.3</v>
          </cell>
          <cell r="Y23">
            <v>0.3</v>
          </cell>
        </row>
        <row r="24">
          <cell r="S24">
            <v>4.1593199200000006</v>
          </cell>
          <cell r="Y24">
            <v>0.7</v>
          </cell>
        </row>
        <row r="25">
          <cell r="B25" t="str">
            <v>02.03.37.031A</v>
          </cell>
          <cell r="C25" t="str">
            <v>SHT0001760</v>
          </cell>
          <cell r="D25" t="str">
            <v>绞架小孔侧板</v>
          </cell>
          <cell r="E25" t="str">
            <v>绞架小孔侧板</v>
          </cell>
          <cell r="G25">
            <v>1</v>
          </cell>
          <cell r="H25" t="str">
            <v>SPFH590</v>
          </cell>
          <cell r="I25" t="str">
            <v>368*85*4</v>
          </cell>
          <cell r="J25">
            <v>368</v>
          </cell>
          <cell r="K25">
            <v>78.75</v>
          </cell>
          <cell r="L25">
            <v>4</v>
          </cell>
          <cell r="N25">
            <v>5.66</v>
          </cell>
          <cell r="O25">
            <v>2.8</v>
          </cell>
          <cell r="P25">
            <v>0.909972</v>
          </cell>
          <cell r="Q25">
            <v>0.54600000000000004</v>
          </cell>
          <cell r="R25">
            <v>0.36397199999999996</v>
          </cell>
          <cell r="S25">
            <v>4.1313199200000001</v>
          </cell>
          <cell r="T25" t="str">
            <v>落料</v>
          </cell>
          <cell r="U25" t="str">
            <v>160T</v>
          </cell>
          <cell r="V25">
            <v>1</v>
          </cell>
          <cell r="W25">
            <v>1</v>
          </cell>
          <cell r="X25">
            <v>0.1</v>
          </cell>
          <cell r="Y25">
            <v>0.1</v>
          </cell>
          <cell r="Z25">
            <v>1.18</v>
          </cell>
          <cell r="AA25">
            <v>5.3469575056000007</v>
          </cell>
          <cell r="AB25">
            <v>13000</v>
          </cell>
          <cell r="AC25">
            <v>50000</v>
          </cell>
          <cell r="AD25">
            <v>0.26</v>
          </cell>
          <cell r="AE25">
            <v>5.6069575056000005</v>
          </cell>
        </row>
        <row r="26">
          <cell r="T26" t="str">
            <v>冲孔</v>
          </cell>
          <cell r="U26" t="str">
            <v>80T</v>
          </cell>
          <cell r="V26">
            <v>1</v>
          </cell>
          <cell r="W26">
            <v>1</v>
          </cell>
          <cell r="X26">
            <v>0.05</v>
          </cell>
          <cell r="Y26">
            <v>0.05</v>
          </cell>
        </row>
        <row r="27">
          <cell r="T27" t="str">
            <v>成型</v>
          </cell>
          <cell r="U27" t="str">
            <v>315油</v>
          </cell>
          <cell r="V27">
            <v>1</v>
          </cell>
          <cell r="W27">
            <v>1</v>
          </cell>
          <cell r="X27">
            <v>0.25</v>
          </cell>
          <cell r="Y27">
            <v>0.25</v>
          </cell>
        </row>
        <row r="28">
          <cell r="S28">
            <v>4.1313199200000001</v>
          </cell>
          <cell r="Y28">
            <v>0.4</v>
          </cell>
        </row>
        <row r="29">
          <cell r="B29" t="str">
            <v>02.03.37.029A</v>
          </cell>
          <cell r="C29" t="str">
            <v>SHT0001864</v>
          </cell>
          <cell r="D29" t="str">
            <v>气囊下支架</v>
          </cell>
          <cell r="E29" t="str">
            <v>气囊下支架</v>
          </cell>
          <cell r="G29">
            <v>1</v>
          </cell>
          <cell r="H29" t="str">
            <v>SPFH590</v>
          </cell>
          <cell r="I29" t="str">
            <v>240*180*3</v>
          </cell>
          <cell r="J29">
            <v>246</v>
          </cell>
          <cell r="K29">
            <v>185</v>
          </cell>
          <cell r="L29">
            <v>3</v>
          </cell>
          <cell r="N29">
            <v>5.66</v>
          </cell>
          <cell r="O29">
            <v>2.8</v>
          </cell>
          <cell r="P29">
            <v>1.0717604999999999</v>
          </cell>
          <cell r="Q29">
            <v>0.877</v>
          </cell>
          <cell r="R29">
            <v>0.19476049999999989</v>
          </cell>
          <cell r="S29">
            <v>5.5208350299999998</v>
          </cell>
          <cell r="T29" t="str">
            <v>落料</v>
          </cell>
          <cell r="U29" t="str">
            <v>160T</v>
          </cell>
          <cell r="V29">
            <v>1</v>
          </cell>
          <cell r="W29">
            <v>1</v>
          </cell>
          <cell r="X29">
            <v>0.1</v>
          </cell>
          <cell r="Y29">
            <v>0.1</v>
          </cell>
          <cell r="Z29">
            <v>1.18</v>
          </cell>
          <cell r="AA29">
            <v>6.8095853353999996</v>
          </cell>
          <cell r="AB29">
            <v>15500</v>
          </cell>
          <cell r="AC29">
            <v>50000</v>
          </cell>
          <cell r="AD29">
            <v>0.31</v>
          </cell>
          <cell r="AE29">
            <v>7.1195853353999992</v>
          </cell>
        </row>
        <row r="30">
          <cell r="T30" t="str">
            <v>冲孔</v>
          </cell>
          <cell r="U30" t="str">
            <v>80T</v>
          </cell>
          <cell r="V30">
            <v>1</v>
          </cell>
          <cell r="W30">
            <v>1</v>
          </cell>
          <cell r="X30">
            <v>0.05</v>
          </cell>
          <cell r="Y30">
            <v>0.05</v>
          </cell>
        </row>
        <row r="31">
          <cell r="T31" t="str">
            <v>成型</v>
          </cell>
          <cell r="U31" t="str">
            <v>160T</v>
          </cell>
          <cell r="V31">
            <v>1</v>
          </cell>
          <cell r="W31">
            <v>1</v>
          </cell>
          <cell r="X31">
            <v>0.1</v>
          </cell>
          <cell r="Y31">
            <v>0.1</v>
          </cell>
        </row>
        <row r="32">
          <cell r="S32">
            <v>5.5208350299999998</v>
          </cell>
          <cell r="Y32">
            <v>0.25</v>
          </cell>
        </row>
        <row r="33">
          <cell r="B33" t="str">
            <v>02.03.37.029B</v>
          </cell>
          <cell r="C33" t="str">
            <v>SHT0001864</v>
          </cell>
          <cell r="D33" t="str">
            <v>气囊下支架</v>
          </cell>
          <cell r="E33" t="str">
            <v>气囊下支架</v>
          </cell>
          <cell r="G33">
            <v>1</v>
          </cell>
          <cell r="H33" t="str">
            <v>SPFH590</v>
          </cell>
          <cell r="I33" t="str">
            <v>240*180*3</v>
          </cell>
          <cell r="J33">
            <v>246</v>
          </cell>
          <cell r="K33">
            <v>185</v>
          </cell>
          <cell r="L33">
            <v>3</v>
          </cell>
          <cell r="N33">
            <v>5.66</v>
          </cell>
          <cell r="O33">
            <v>2.8</v>
          </cell>
          <cell r="P33">
            <v>1.0717604999999999</v>
          </cell>
          <cell r="Q33">
            <v>0.877</v>
          </cell>
          <cell r="R33">
            <v>0.19476049999999989</v>
          </cell>
          <cell r="S33">
            <v>5.5208350299999998</v>
          </cell>
          <cell r="T33" t="str">
            <v>落料</v>
          </cell>
          <cell r="U33" t="str">
            <v>160T</v>
          </cell>
          <cell r="V33">
            <v>1</v>
          </cell>
          <cell r="W33">
            <v>1</v>
          </cell>
          <cell r="X33">
            <v>0.1</v>
          </cell>
          <cell r="Y33">
            <v>0.1</v>
          </cell>
          <cell r="Z33">
            <v>1.18</v>
          </cell>
          <cell r="AA33">
            <v>6.8685853353999988</v>
          </cell>
          <cell r="AB33">
            <v>21500</v>
          </cell>
          <cell r="AC33">
            <v>50000</v>
          </cell>
          <cell r="AD33">
            <v>0.43</v>
          </cell>
          <cell r="AE33">
            <v>7.2985853353999985</v>
          </cell>
        </row>
        <row r="34">
          <cell r="H34" t="str">
            <v>模具摊销</v>
          </cell>
          <cell r="I34" t="str">
            <v>5万件</v>
          </cell>
          <cell r="N34">
            <v>15500</v>
          </cell>
          <cell r="T34" t="str">
            <v>冲孔</v>
          </cell>
          <cell r="U34" t="str">
            <v>80T</v>
          </cell>
          <cell r="V34">
            <v>1</v>
          </cell>
          <cell r="W34">
            <v>1</v>
          </cell>
          <cell r="X34">
            <v>0.05</v>
          </cell>
          <cell r="Y34">
            <v>0.05</v>
          </cell>
        </row>
        <row r="35">
          <cell r="H35" t="str">
            <v>设变冲孔模具摊销</v>
          </cell>
          <cell r="I35" t="str">
            <v>5万件</v>
          </cell>
          <cell r="N35">
            <v>6000</v>
          </cell>
          <cell r="T35" t="str">
            <v>成型</v>
          </cell>
          <cell r="U35" t="str">
            <v>160T</v>
          </cell>
          <cell r="V35">
            <v>1</v>
          </cell>
          <cell r="W35">
            <v>1</v>
          </cell>
          <cell r="X35">
            <v>0.1</v>
          </cell>
          <cell r="Y35">
            <v>0.1</v>
          </cell>
        </row>
        <row r="36">
          <cell r="T36" t="str">
            <v>冲孔2</v>
          </cell>
          <cell r="U36" t="str">
            <v>80T</v>
          </cell>
          <cell r="V36">
            <v>1</v>
          </cell>
          <cell r="W36">
            <v>1</v>
          </cell>
          <cell r="X36">
            <v>0.05</v>
          </cell>
          <cell r="Y36">
            <v>0.05</v>
          </cell>
        </row>
        <row r="37">
          <cell r="S37">
            <v>5.5208350299999998</v>
          </cell>
          <cell r="Y37">
            <v>0.3</v>
          </cell>
        </row>
        <row r="38">
          <cell r="B38" t="str">
            <v>02.03.50.051</v>
          </cell>
          <cell r="C38" t="str">
            <v>SCS0006413</v>
          </cell>
          <cell r="D38" t="str">
            <v>前排靠背复位卷簧限位支架</v>
          </cell>
          <cell r="E38" t="str">
            <v>限位支架</v>
          </cell>
          <cell r="G38">
            <v>1</v>
          </cell>
          <cell r="H38" t="str">
            <v>QStE420TM</v>
          </cell>
          <cell r="I38" t="str">
            <v>45*30*2.5</v>
          </cell>
          <cell r="J38">
            <v>50</v>
          </cell>
          <cell r="K38">
            <v>41</v>
          </cell>
          <cell r="L38">
            <v>3</v>
          </cell>
          <cell r="N38">
            <v>5.4070796460177002</v>
          </cell>
          <cell r="O38">
            <v>2.8</v>
          </cell>
          <cell r="P38">
            <v>4.8277499999999994E-2</v>
          </cell>
          <cell r="Q38">
            <v>0.02</v>
          </cell>
          <cell r="R38">
            <v>2.8277499999999994E-2</v>
          </cell>
          <cell r="S38">
            <v>0.18186328761061948</v>
          </cell>
          <cell r="T38" t="str">
            <v>落料</v>
          </cell>
          <cell r="U38" t="str">
            <v>80T</v>
          </cell>
          <cell r="V38">
            <v>1</v>
          </cell>
          <cell r="W38">
            <v>1</v>
          </cell>
          <cell r="X38">
            <v>0.05</v>
          </cell>
          <cell r="Y38">
            <v>0.05</v>
          </cell>
          <cell r="Z38">
            <v>1.18</v>
          </cell>
          <cell r="AA38">
            <v>0.36799867938053099</v>
          </cell>
          <cell r="AE38">
            <v>0.36799867938053099</v>
          </cell>
        </row>
        <row r="39">
          <cell r="T39" t="str">
            <v>冲孔</v>
          </cell>
          <cell r="U39" t="str">
            <v>63T</v>
          </cell>
          <cell r="V39">
            <v>1</v>
          </cell>
          <cell r="W39">
            <v>1</v>
          </cell>
          <cell r="X39">
            <v>0.04</v>
          </cell>
          <cell r="Y39">
            <v>0.04</v>
          </cell>
        </row>
        <row r="40">
          <cell r="T40" t="str">
            <v>成型</v>
          </cell>
          <cell r="U40" t="str">
            <v>63T</v>
          </cell>
          <cell r="V40">
            <v>1</v>
          </cell>
          <cell r="W40">
            <v>1</v>
          </cell>
          <cell r="X40">
            <v>0.04</v>
          </cell>
          <cell r="Y40">
            <v>0.04</v>
          </cell>
        </row>
        <row r="41">
          <cell r="S41">
            <v>0.18186328761061948</v>
          </cell>
          <cell r="Y41">
            <v>0.13</v>
          </cell>
        </row>
        <row r="42">
          <cell r="B42" t="str">
            <v>02.03.50.053</v>
          </cell>
          <cell r="C42" t="str">
            <v>SCS0005786</v>
          </cell>
          <cell r="D42" t="str">
            <v>前排座椅靠背右侧连接板</v>
          </cell>
          <cell r="E42" t="str">
            <v>右侧连接板</v>
          </cell>
          <cell r="G42">
            <v>1</v>
          </cell>
          <cell r="H42" t="str">
            <v>SPFH590</v>
          </cell>
          <cell r="I42" t="str">
            <v>160*145*2.5</v>
          </cell>
          <cell r="J42">
            <v>158.125</v>
          </cell>
          <cell r="K42">
            <v>140</v>
          </cell>
          <cell r="L42">
            <v>2.5</v>
          </cell>
          <cell r="N42">
            <v>5.66</v>
          </cell>
          <cell r="O42">
            <v>2.8</v>
          </cell>
          <cell r="P42">
            <v>0.43444843749999995</v>
          </cell>
          <cell r="Q42">
            <v>0.216</v>
          </cell>
          <cell r="R42">
            <v>0.21844843749999995</v>
          </cell>
          <cell r="S42">
            <v>1.8473225312499999</v>
          </cell>
          <cell r="T42" t="str">
            <v>落料</v>
          </cell>
          <cell r="U42" t="str">
            <v>250T</v>
          </cell>
          <cell r="V42">
            <v>1</v>
          </cell>
          <cell r="W42">
            <v>1</v>
          </cell>
          <cell r="X42">
            <v>0.18</v>
          </cell>
          <cell r="Y42">
            <v>0.18</v>
          </cell>
          <cell r="Z42">
            <v>1.18</v>
          </cell>
          <cell r="AA42">
            <v>2.7226405868749999</v>
          </cell>
          <cell r="AE42">
            <v>2.7226405868749999</v>
          </cell>
        </row>
        <row r="43">
          <cell r="T43" t="str">
            <v>成型</v>
          </cell>
          <cell r="U43" t="str">
            <v>160T</v>
          </cell>
          <cell r="V43">
            <v>1</v>
          </cell>
          <cell r="W43">
            <v>1</v>
          </cell>
          <cell r="X43">
            <v>0.1</v>
          </cell>
          <cell r="Y43">
            <v>0.1</v>
          </cell>
        </row>
        <row r="44">
          <cell r="T44" t="str">
            <v>成型</v>
          </cell>
          <cell r="U44" t="str">
            <v>100T</v>
          </cell>
          <cell r="V44">
            <v>1</v>
          </cell>
          <cell r="W44">
            <v>1</v>
          </cell>
          <cell r="X44">
            <v>7.0000000000000007E-2</v>
          </cell>
          <cell r="Y44">
            <v>7.0000000000000007E-2</v>
          </cell>
        </row>
        <row r="45">
          <cell r="T45" t="str">
            <v>冲孔</v>
          </cell>
          <cell r="U45" t="str">
            <v>100T</v>
          </cell>
          <cell r="V45">
            <v>1</v>
          </cell>
          <cell r="W45">
            <v>1</v>
          </cell>
          <cell r="X45">
            <v>7.0000000000000007E-2</v>
          </cell>
          <cell r="Y45">
            <v>7.0000000000000007E-2</v>
          </cell>
        </row>
        <row r="46">
          <cell r="T46" t="str">
            <v>压筋</v>
          </cell>
          <cell r="U46" t="str">
            <v>63T</v>
          </cell>
          <cell r="V46">
            <v>1</v>
          </cell>
          <cell r="W46">
            <v>1</v>
          </cell>
          <cell r="X46">
            <v>0.04</v>
          </cell>
          <cell r="Y46">
            <v>0.04</v>
          </cell>
        </row>
        <row r="47">
          <cell r="S47">
            <v>1.8473225312499999</v>
          </cell>
          <cell r="Y47">
            <v>0.46</v>
          </cell>
        </row>
        <row r="48">
          <cell r="B48" t="str">
            <v>02.03.50.052</v>
          </cell>
          <cell r="C48" t="str">
            <v>SCS0005784</v>
          </cell>
          <cell r="D48" t="str">
            <v>前排座椅靠背左侧连接板</v>
          </cell>
          <cell r="E48" t="str">
            <v>左侧连接板</v>
          </cell>
          <cell r="G48">
            <v>1</v>
          </cell>
          <cell r="H48" t="str">
            <v>SPFH590</v>
          </cell>
          <cell r="I48" t="str">
            <v>160*145*2.5</v>
          </cell>
          <cell r="J48">
            <v>158.125</v>
          </cell>
          <cell r="K48">
            <v>140</v>
          </cell>
          <cell r="L48">
            <v>2.5</v>
          </cell>
          <cell r="N48">
            <v>5.66</v>
          </cell>
          <cell r="O48">
            <v>2.8</v>
          </cell>
          <cell r="P48">
            <v>0.43444843749999995</v>
          </cell>
          <cell r="Q48">
            <v>0.216</v>
          </cell>
          <cell r="R48">
            <v>0.21844843749999995</v>
          </cell>
          <cell r="S48">
            <v>1.8473225312499999</v>
          </cell>
          <cell r="T48" t="str">
            <v>落料</v>
          </cell>
          <cell r="U48" t="str">
            <v>250T</v>
          </cell>
          <cell r="V48">
            <v>1</v>
          </cell>
          <cell r="W48">
            <v>1</v>
          </cell>
          <cell r="X48">
            <v>0.18</v>
          </cell>
          <cell r="Y48">
            <v>0.18</v>
          </cell>
          <cell r="Z48">
            <v>1.18</v>
          </cell>
          <cell r="AA48">
            <v>2.7226405868749999</v>
          </cell>
          <cell r="AE48">
            <v>2.7226405868749999</v>
          </cell>
        </row>
        <row r="49">
          <cell r="T49" t="str">
            <v>成型</v>
          </cell>
          <cell r="U49" t="str">
            <v>160T</v>
          </cell>
          <cell r="V49">
            <v>1</v>
          </cell>
          <cell r="W49">
            <v>1</v>
          </cell>
          <cell r="X49">
            <v>0.1</v>
          </cell>
          <cell r="Y49">
            <v>0.1</v>
          </cell>
        </row>
        <row r="50">
          <cell r="T50" t="str">
            <v>成型</v>
          </cell>
          <cell r="U50" t="str">
            <v>100T</v>
          </cell>
          <cell r="V50">
            <v>1</v>
          </cell>
          <cell r="W50">
            <v>1</v>
          </cell>
          <cell r="X50">
            <v>7.0000000000000007E-2</v>
          </cell>
          <cell r="Y50">
            <v>7.0000000000000007E-2</v>
          </cell>
        </row>
        <row r="51">
          <cell r="T51" t="str">
            <v>冲孔</v>
          </cell>
          <cell r="U51" t="str">
            <v>100T</v>
          </cell>
          <cell r="V51">
            <v>1</v>
          </cell>
          <cell r="W51">
            <v>1</v>
          </cell>
          <cell r="X51">
            <v>7.0000000000000007E-2</v>
          </cell>
          <cell r="Y51">
            <v>7.0000000000000007E-2</v>
          </cell>
        </row>
        <row r="52">
          <cell r="T52" t="str">
            <v>压筋</v>
          </cell>
          <cell r="U52" t="str">
            <v>63T</v>
          </cell>
          <cell r="V52">
            <v>1</v>
          </cell>
          <cell r="W52">
            <v>1</v>
          </cell>
          <cell r="X52">
            <v>0.04</v>
          </cell>
          <cell r="Y52">
            <v>0.04</v>
          </cell>
        </row>
        <row r="53">
          <cell r="S53">
            <v>1.8473225312499999</v>
          </cell>
          <cell r="Y53">
            <v>0.46</v>
          </cell>
        </row>
        <row r="54">
          <cell r="B54" t="str">
            <v>02.03.50.050</v>
          </cell>
          <cell r="C54" t="str">
            <v>SCS0005773</v>
          </cell>
          <cell r="D54" t="str">
            <v>调角器电机固定支架</v>
          </cell>
          <cell r="E54" t="str">
            <v>冲压件</v>
          </cell>
          <cell r="G54">
            <v>1</v>
          </cell>
          <cell r="H54" t="str">
            <v>SAPH440</v>
          </cell>
          <cell r="I54" t="str">
            <v>60*20*2</v>
          </cell>
          <cell r="J54">
            <v>60</v>
          </cell>
          <cell r="K54">
            <v>28</v>
          </cell>
          <cell r="L54">
            <v>2</v>
          </cell>
          <cell r="N54">
            <v>5.28</v>
          </cell>
          <cell r="O54">
            <v>2.8</v>
          </cell>
          <cell r="P54">
            <v>2.6375999999999997E-2</v>
          </cell>
          <cell r="Q54">
            <v>1.2999999999999999E-2</v>
          </cell>
          <cell r="R54">
            <v>1.3375999999999997E-2</v>
          </cell>
          <cell r="S54">
            <v>0.10181248000000001</v>
          </cell>
          <cell r="T54" t="str">
            <v>落料冲孔</v>
          </cell>
          <cell r="U54" t="str">
            <v>160T</v>
          </cell>
          <cell r="V54">
            <v>1</v>
          </cell>
          <cell r="W54">
            <v>1</v>
          </cell>
          <cell r="X54">
            <v>0.1</v>
          </cell>
          <cell r="Y54">
            <v>0.1</v>
          </cell>
          <cell r="Z54">
            <v>1.18</v>
          </cell>
          <cell r="AA54">
            <v>0.38266262020530978</v>
          </cell>
          <cell r="AE54">
            <v>0.38266262020530978</v>
          </cell>
        </row>
        <row r="55">
          <cell r="E55" t="str">
            <v>M6螺母</v>
          </cell>
          <cell r="G55">
            <v>1</v>
          </cell>
          <cell r="N55">
            <v>4.2477876106194697E-2</v>
          </cell>
          <cell r="S55">
            <v>4.2477876106194697E-2</v>
          </cell>
          <cell r="T55" t="str">
            <v>成型</v>
          </cell>
          <cell r="U55" t="str">
            <v>40T</v>
          </cell>
          <cell r="V55">
            <v>1</v>
          </cell>
          <cell r="W55">
            <v>1</v>
          </cell>
          <cell r="X55">
            <v>0.03</v>
          </cell>
          <cell r="Y55">
            <v>0.03</v>
          </cell>
        </row>
        <row r="56">
          <cell r="T56" t="str">
            <v>焊接</v>
          </cell>
          <cell r="V56">
            <v>1</v>
          </cell>
          <cell r="W56">
            <v>1</v>
          </cell>
          <cell r="X56">
            <v>0.05</v>
          </cell>
          <cell r="Y56">
            <v>0.05</v>
          </cell>
        </row>
        <row r="57">
          <cell r="S57">
            <v>0.1442903561061947</v>
          </cell>
          <cell r="Y57">
            <v>0.18</v>
          </cell>
        </row>
        <row r="58">
          <cell r="B58" t="str">
            <v>02.03.37.028</v>
          </cell>
          <cell r="C58" t="str">
            <v>SHT0001853</v>
          </cell>
          <cell r="D58" t="str">
            <v>旋转轴支架/仰角轴支架</v>
          </cell>
          <cell r="E58" t="str">
            <v>旋转轴支架</v>
          </cell>
          <cell r="G58">
            <v>1</v>
          </cell>
          <cell r="H58" t="str">
            <v>SPFH590</v>
          </cell>
          <cell r="I58" t="str">
            <v>162*53*3</v>
          </cell>
          <cell r="J58">
            <v>168</v>
          </cell>
          <cell r="K58">
            <v>63.25</v>
          </cell>
          <cell r="L58">
            <v>3</v>
          </cell>
          <cell r="N58">
            <v>5.66</v>
          </cell>
          <cell r="O58">
            <v>2.8</v>
          </cell>
          <cell r="P58">
            <v>0.25024229999999997</v>
          </cell>
          <cell r="Q58">
            <v>0.155</v>
          </cell>
          <cell r="R58">
            <v>9.5242299999999974E-2</v>
          </cell>
          <cell r="S58">
            <v>1.149692978</v>
          </cell>
          <cell r="T58" t="str">
            <v>落料</v>
          </cell>
          <cell r="U58" t="str">
            <v>160T</v>
          </cell>
          <cell r="V58">
            <v>1</v>
          </cell>
          <cell r="W58">
            <v>1</v>
          </cell>
          <cell r="X58">
            <v>0.1</v>
          </cell>
          <cell r="Y58">
            <v>0.1</v>
          </cell>
          <cell r="Z58">
            <v>1.18</v>
          </cell>
          <cell r="AA58">
            <v>1.5926377140399999</v>
          </cell>
          <cell r="AB58">
            <v>22800</v>
          </cell>
          <cell r="AC58">
            <v>50000</v>
          </cell>
          <cell r="AD58">
            <v>0.45600000000000002</v>
          </cell>
          <cell r="AE58">
            <v>2.0486377140399998</v>
          </cell>
        </row>
        <row r="59">
          <cell r="T59" t="str">
            <v>冲孔</v>
          </cell>
          <cell r="U59" t="str">
            <v>80T</v>
          </cell>
          <cell r="V59">
            <v>1</v>
          </cell>
          <cell r="W59">
            <v>1</v>
          </cell>
          <cell r="X59">
            <v>0.05</v>
          </cell>
          <cell r="Y59">
            <v>0.05</v>
          </cell>
        </row>
        <row r="60">
          <cell r="T60" t="str">
            <v>成型</v>
          </cell>
          <cell r="U60" t="str">
            <v>80T</v>
          </cell>
          <cell r="V60">
            <v>1</v>
          </cell>
          <cell r="W60">
            <v>1</v>
          </cell>
          <cell r="X60">
            <v>0.05</v>
          </cell>
          <cell r="Y60">
            <v>0.05</v>
          </cell>
        </row>
        <row r="61">
          <cell r="S61">
            <v>1.149692978</v>
          </cell>
          <cell r="Y61">
            <v>0.2</v>
          </cell>
        </row>
        <row r="62">
          <cell r="B62" t="str">
            <v>02.03.37.028A</v>
          </cell>
          <cell r="C62" t="str">
            <v>SHT0001853</v>
          </cell>
          <cell r="D62" t="str">
            <v>旋转轴支架/仰角轴支架总成</v>
          </cell>
          <cell r="E62" t="str">
            <v>旋转轴支架</v>
          </cell>
          <cell r="G62">
            <v>1</v>
          </cell>
          <cell r="N62">
            <v>1.5926377140399999</v>
          </cell>
          <cell r="S62">
            <v>1.5926377140399999</v>
          </cell>
          <cell r="T62" t="str">
            <v>落料</v>
          </cell>
          <cell r="U62" t="str">
            <v>160T</v>
          </cell>
          <cell r="V62">
            <v>1</v>
          </cell>
          <cell r="W62">
            <v>1</v>
          </cell>
          <cell r="X62">
            <v>0.1</v>
          </cell>
          <cell r="Y62">
            <v>0.1</v>
          </cell>
          <cell r="Z62">
            <v>1.18</v>
          </cell>
          <cell r="AA62">
            <v>2.4693125025671998</v>
          </cell>
          <cell r="AB62">
            <v>0</v>
          </cell>
          <cell r="AC62">
            <v>0</v>
          </cell>
          <cell r="AD62">
            <v>0</v>
          </cell>
          <cell r="AE62">
            <v>2.4693125025671998</v>
          </cell>
        </row>
        <row r="63">
          <cell r="E63" t="str">
            <v>M12点焊螺母</v>
          </cell>
          <cell r="G63">
            <v>1</v>
          </cell>
          <cell r="N63">
            <v>0.2</v>
          </cell>
          <cell r="S63">
            <v>0.2</v>
          </cell>
          <cell r="T63" t="str">
            <v>冲孔</v>
          </cell>
          <cell r="U63" t="str">
            <v>80T</v>
          </cell>
          <cell r="V63">
            <v>1</v>
          </cell>
          <cell r="W63">
            <v>1</v>
          </cell>
          <cell r="X63">
            <v>0.05</v>
          </cell>
          <cell r="Y63">
            <v>0.05</v>
          </cell>
        </row>
        <row r="64">
          <cell r="T64" t="str">
            <v>成型</v>
          </cell>
          <cell r="U64" t="str">
            <v>80T</v>
          </cell>
          <cell r="V64">
            <v>1</v>
          </cell>
          <cell r="W64">
            <v>1</v>
          </cell>
          <cell r="X64">
            <v>0.05</v>
          </cell>
          <cell r="Y64">
            <v>0.05</v>
          </cell>
        </row>
        <row r="65">
          <cell r="T65" t="str">
            <v>套扣</v>
          </cell>
          <cell r="U65">
            <v>1</v>
          </cell>
          <cell r="V65">
            <v>1</v>
          </cell>
          <cell r="W65">
            <v>1</v>
          </cell>
          <cell r="X65">
            <v>0.05</v>
          </cell>
          <cell r="Y65">
            <v>0.05</v>
          </cell>
        </row>
        <row r="66">
          <cell r="T66" t="str">
            <v>点焊</v>
          </cell>
          <cell r="V66">
            <v>1</v>
          </cell>
          <cell r="W66">
            <v>1</v>
          </cell>
          <cell r="X66">
            <v>0.05</v>
          </cell>
          <cell r="Y66">
            <v>0.05</v>
          </cell>
        </row>
        <row r="67">
          <cell r="S67">
            <v>1.7926377140399998</v>
          </cell>
          <cell r="Y67">
            <v>0.3</v>
          </cell>
        </row>
        <row r="68">
          <cell r="B68" t="str">
            <v>02.03.11.106</v>
          </cell>
          <cell r="C68" t="str">
            <v>SHT0010521</v>
          </cell>
          <cell r="D68" t="str">
            <v>H4-2.0气囊上支架</v>
          </cell>
          <cell r="E68" t="str">
            <v>气囊上支架</v>
          </cell>
          <cell r="G68">
            <v>1</v>
          </cell>
          <cell r="H68" t="str">
            <v>SPFH590</v>
          </cell>
          <cell r="I68" t="str">
            <v>258*160*4</v>
          </cell>
          <cell r="J68">
            <v>250</v>
          </cell>
          <cell r="K68">
            <v>137.5</v>
          </cell>
          <cell r="L68">
            <v>4</v>
          </cell>
          <cell r="N68">
            <v>5.66</v>
          </cell>
          <cell r="O68">
            <v>2.8</v>
          </cell>
          <cell r="P68">
            <v>1.079375</v>
          </cell>
          <cell r="Q68">
            <v>0.74299999999999999</v>
          </cell>
          <cell r="R68">
            <v>0.33637499999999998</v>
          </cell>
          <cell r="S68">
            <v>5.1674125000000002</v>
          </cell>
          <cell r="T68" t="str">
            <v>落料</v>
          </cell>
          <cell r="U68" t="str">
            <v>250T</v>
          </cell>
          <cell r="V68">
            <v>1</v>
          </cell>
          <cell r="W68">
            <v>1</v>
          </cell>
          <cell r="X68">
            <v>0.18</v>
          </cell>
          <cell r="Y68">
            <v>0.18</v>
          </cell>
          <cell r="Z68">
            <v>1.18</v>
          </cell>
          <cell r="AA68">
            <v>6.7819467500000004</v>
          </cell>
          <cell r="AB68">
            <v>36500</v>
          </cell>
          <cell r="AC68">
            <v>50000</v>
          </cell>
          <cell r="AD68">
            <v>0.73</v>
          </cell>
          <cell r="AE68">
            <v>7.5119467499999999</v>
          </cell>
        </row>
        <row r="69">
          <cell r="T69" t="str">
            <v>切口</v>
          </cell>
          <cell r="U69" t="str">
            <v>160T</v>
          </cell>
          <cell r="V69">
            <v>1</v>
          </cell>
          <cell r="W69">
            <v>2</v>
          </cell>
          <cell r="X69">
            <v>0.1</v>
          </cell>
          <cell r="Y69">
            <v>0.05</v>
          </cell>
        </row>
        <row r="70">
          <cell r="T70" t="str">
            <v>成型</v>
          </cell>
          <cell r="U70" t="str">
            <v>315油</v>
          </cell>
          <cell r="V70">
            <v>1</v>
          </cell>
          <cell r="W70">
            <v>1</v>
          </cell>
          <cell r="X70">
            <v>0.25</v>
          </cell>
          <cell r="Y70">
            <v>0.25</v>
          </cell>
        </row>
        <row r="71">
          <cell r="T71" t="str">
            <v>冲孔</v>
          </cell>
          <cell r="U71" t="str">
            <v>160T</v>
          </cell>
          <cell r="V71">
            <v>1</v>
          </cell>
          <cell r="W71">
            <v>1</v>
          </cell>
          <cell r="X71">
            <v>0.1</v>
          </cell>
          <cell r="Y71">
            <v>0.1</v>
          </cell>
        </row>
        <row r="72">
          <cell r="S72">
            <v>5.1674125000000002</v>
          </cell>
          <cell r="Y72">
            <v>0.57999999999999996</v>
          </cell>
        </row>
        <row r="73">
          <cell r="B73" t="str">
            <v>02.03.30.189</v>
          </cell>
          <cell r="C73" t="str">
            <v>SCS0004386</v>
          </cell>
          <cell r="D73" t="str">
            <v>B40L四分左侧仰卧器下连接板总成</v>
          </cell>
          <cell r="E73" t="str">
            <v>下连接板</v>
          </cell>
          <cell r="F73" t="str">
            <v>自制</v>
          </cell>
          <cell r="G73">
            <v>1</v>
          </cell>
          <cell r="H73" t="str">
            <v>SPFH590</v>
          </cell>
          <cell r="I73" t="str">
            <v>1265/10*165*3.5</v>
          </cell>
          <cell r="J73">
            <v>165</v>
          </cell>
          <cell r="K73">
            <v>126.5</v>
          </cell>
          <cell r="L73">
            <v>3.5</v>
          </cell>
          <cell r="N73">
            <v>5.66</v>
          </cell>
          <cell r="O73">
            <v>2.8</v>
          </cell>
          <cell r="P73">
            <v>0.57347193750000003</v>
          </cell>
          <cell r="Q73">
            <v>0.38499999999999995</v>
          </cell>
          <cell r="R73">
            <v>0.18847193750000008</v>
          </cell>
          <cell r="S73">
            <v>2.7181297412499998</v>
          </cell>
          <cell r="T73" t="str">
            <v>落料</v>
          </cell>
          <cell r="U73" t="str">
            <v>200T</v>
          </cell>
          <cell r="V73">
            <v>1</v>
          </cell>
          <cell r="W73">
            <v>1</v>
          </cell>
          <cell r="X73">
            <v>0.15</v>
          </cell>
          <cell r="Y73">
            <v>0.15</v>
          </cell>
          <cell r="Z73">
            <v>1.18</v>
          </cell>
          <cell r="AA73">
            <v>4.8072181580350009</v>
          </cell>
          <cell r="AE73">
            <v>4.8072181580350009</v>
          </cell>
        </row>
        <row r="74">
          <cell r="E74" t="str">
            <v>M10螺母*2</v>
          </cell>
          <cell r="F74" t="str">
            <v>外协</v>
          </cell>
          <cell r="G74">
            <v>2</v>
          </cell>
          <cell r="N74">
            <v>0.113</v>
          </cell>
          <cell r="Q74">
            <v>0.02</v>
          </cell>
          <cell r="S74">
            <v>0.22600000000000001</v>
          </cell>
          <cell r="T74" t="str">
            <v>成型</v>
          </cell>
          <cell r="U74" t="str">
            <v>315油</v>
          </cell>
          <cell r="V74">
            <v>1</v>
          </cell>
          <cell r="W74">
            <v>1</v>
          </cell>
          <cell r="X74">
            <v>0.25</v>
          </cell>
          <cell r="Y74">
            <v>0.25</v>
          </cell>
        </row>
        <row r="75">
          <cell r="E75" t="str">
            <v>限位片</v>
          </cell>
          <cell r="F75" t="str">
            <v>自制</v>
          </cell>
          <cell r="G75">
            <v>1</v>
          </cell>
          <cell r="H75" t="str">
            <v>SAPH440</v>
          </cell>
          <cell r="I75" t="str">
            <v>31*28*3</v>
          </cell>
          <cell r="J75">
            <v>36</v>
          </cell>
          <cell r="K75">
            <v>33</v>
          </cell>
          <cell r="L75">
            <v>3</v>
          </cell>
          <cell r="N75">
            <v>5.28</v>
          </cell>
          <cell r="O75">
            <v>2.8</v>
          </cell>
          <cell r="P75">
            <v>2.7977399999999999E-2</v>
          </cell>
          <cell r="Q75">
            <v>1.7999999999999999E-2</v>
          </cell>
          <cell r="R75">
            <v>9.9774000000000009E-3</v>
          </cell>
          <cell r="S75">
            <v>0.119783952</v>
          </cell>
          <cell r="T75" t="str">
            <v>冲孔</v>
          </cell>
          <cell r="U75" t="str">
            <v>125T</v>
          </cell>
          <cell r="V75">
            <v>1</v>
          </cell>
          <cell r="W75">
            <v>1</v>
          </cell>
          <cell r="X75">
            <v>0.08</v>
          </cell>
          <cell r="Y75">
            <v>0.08</v>
          </cell>
        </row>
        <row r="76">
          <cell r="T76" t="str">
            <v>落料</v>
          </cell>
          <cell r="U76" t="str">
            <v>63T</v>
          </cell>
          <cell r="V76">
            <v>1</v>
          </cell>
          <cell r="W76">
            <v>1</v>
          </cell>
          <cell r="X76">
            <v>0.04</v>
          </cell>
          <cell r="Y76">
            <v>0.04</v>
          </cell>
        </row>
        <row r="77">
          <cell r="T77" t="str">
            <v>成型</v>
          </cell>
          <cell r="U77" t="str">
            <v>80T</v>
          </cell>
          <cell r="V77">
            <v>1</v>
          </cell>
          <cell r="W77">
            <v>1</v>
          </cell>
          <cell r="X77">
            <v>0.05</v>
          </cell>
          <cell r="Y77">
            <v>0.05</v>
          </cell>
        </row>
        <row r="78">
          <cell r="T78" t="str">
            <v>冲孔</v>
          </cell>
          <cell r="U78" t="str">
            <v>63T</v>
          </cell>
          <cell r="V78">
            <v>1</v>
          </cell>
          <cell r="W78">
            <v>1</v>
          </cell>
          <cell r="X78">
            <v>0.04</v>
          </cell>
          <cell r="Y78">
            <v>0.04</v>
          </cell>
        </row>
        <row r="79">
          <cell r="T79" t="str">
            <v>焊接</v>
          </cell>
          <cell r="U79" t="str">
            <v>12CM</v>
          </cell>
          <cell r="V79">
            <v>8</v>
          </cell>
          <cell r="W79">
            <v>1</v>
          </cell>
          <cell r="X79">
            <v>0.05</v>
          </cell>
          <cell r="Y79">
            <v>0.4</v>
          </cell>
        </row>
        <row r="80">
          <cell r="S80">
            <v>3.06391369325</v>
          </cell>
          <cell r="Y80">
            <v>1.0100000000000002</v>
          </cell>
        </row>
        <row r="81">
          <cell r="B81" t="str">
            <v>02.03.30.188</v>
          </cell>
          <cell r="C81" t="str">
            <v>SCS0004385</v>
          </cell>
          <cell r="D81" t="str">
            <v>B40L四分右侧仰卧器下连接板总成</v>
          </cell>
          <cell r="E81" t="str">
            <v>下连接板</v>
          </cell>
          <cell r="G81">
            <v>1</v>
          </cell>
          <cell r="H81" t="str">
            <v>SPFH590</v>
          </cell>
          <cell r="I81" t="str">
            <v>1265/10*165*3.5</v>
          </cell>
          <cell r="J81">
            <v>165</v>
          </cell>
          <cell r="K81">
            <v>126.5</v>
          </cell>
          <cell r="L81">
            <v>3.5</v>
          </cell>
          <cell r="N81">
            <v>5.66</v>
          </cell>
          <cell r="O81">
            <v>2.8</v>
          </cell>
          <cell r="P81">
            <v>0.57347193750000003</v>
          </cell>
          <cell r="Q81">
            <v>0.38200000000000001</v>
          </cell>
          <cell r="R81">
            <v>0.19147193750000002</v>
          </cell>
          <cell r="S81">
            <v>2.7097297412499999</v>
          </cell>
          <cell r="T81" t="str">
            <v>落料</v>
          </cell>
          <cell r="U81" t="str">
            <v>200T</v>
          </cell>
          <cell r="V81">
            <v>1</v>
          </cell>
          <cell r="W81">
            <v>1</v>
          </cell>
          <cell r="X81">
            <v>0.15</v>
          </cell>
          <cell r="Y81">
            <v>0.15</v>
          </cell>
          <cell r="Z81">
            <v>1.18</v>
          </cell>
          <cell r="AA81">
            <v>4.2665610946749997</v>
          </cell>
          <cell r="AE81">
            <v>4.2665610946749997</v>
          </cell>
        </row>
        <row r="82">
          <cell r="E82" t="str">
            <v>M10螺母*2</v>
          </cell>
          <cell r="G82">
            <v>2</v>
          </cell>
          <cell r="N82">
            <v>0.113</v>
          </cell>
          <cell r="Q82">
            <v>0.02</v>
          </cell>
          <cell r="S82">
            <v>0.22600000000000001</v>
          </cell>
          <cell r="T82" t="str">
            <v>成型</v>
          </cell>
          <cell r="U82" t="str">
            <v>315油</v>
          </cell>
          <cell r="V82">
            <v>1</v>
          </cell>
          <cell r="W82">
            <v>1</v>
          </cell>
          <cell r="X82">
            <v>0.25</v>
          </cell>
          <cell r="Y82">
            <v>0.25</v>
          </cell>
        </row>
        <row r="83">
          <cell r="T83" t="str">
            <v>冲孔</v>
          </cell>
          <cell r="U83" t="str">
            <v>125T</v>
          </cell>
          <cell r="V83">
            <v>1</v>
          </cell>
          <cell r="W83">
            <v>1</v>
          </cell>
          <cell r="X83">
            <v>0.08</v>
          </cell>
          <cell r="Y83">
            <v>0.08</v>
          </cell>
        </row>
        <row r="84">
          <cell r="T84" t="str">
            <v>焊接（点焊)</v>
          </cell>
          <cell r="U84" t="str">
            <v>4CM</v>
          </cell>
          <cell r="V84">
            <v>4</v>
          </cell>
          <cell r="W84">
            <v>1</v>
          </cell>
          <cell r="X84">
            <v>0.05</v>
          </cell>
          <cell r="Y84">
            <v>0.2</v>
          </cell>
        </row>
        <row r="85">
          <cell r="S85">
            <v>2.9357297412499999</v>
          </cell>
          <cell r="Y85">
            <v>0.68</v>
          </cell>
        </row>
        <row r="86">
          <cell r="B86" t="str">
            <v>02.03.30.187</v>
          </cell>
          <cell r="C86" t="str">
            <v>SCS0004388</v>
          </cell>
          <cell r="D86" t="str">
            <v>B40L六分左侧仰卧器下连接板总成（中期改款）</v>
          </cell>
          <cell r="E86" t="str">
            <v>下连接板</v>
          </cell>
          <cell r="G86">
            <v>1</v>
          </cell>
          <cell r="H86" t="str">
            <v>SPFH590</v>
          </cell>
          <cell r="I86" t="str">
            <v>1265/10*165*3.5</v>
          </cell>
          <cell r="J86">
            <v>126.5</v>
          </cell>
          <cell r="K86">
            <v>165</v>
          </cell>
          <cell r="L86">
            <v>3.5</v>
          </cell>
          <cell r="N86">
            <v>5.66</v>
          </cell>
          <cell r="O86">
            <v>2.8</v>
          </cell>
          <cell r="P86">
            <v>0.57347193750000003</v>
          </cell>
          <cell r="Q86">
            <v>0.38200000000000001</v>
          </cell>
          <cell r="R86">
            <v>0.19147193750000002</v>
          </cell>
          <cell r="S86">
            <v>2.7097297412499999</v>
          </cell>
          <cell r="T86" t="str">
            <v>落料</v>
          </cell>
          <cell r="U86" t="str">
            <v>200T</v>
          </cell>
          <cell r="V86">
            <v>1</v>
          </cell>
          <cell r="W86">
            <v>1</v>
          </cell>
          <cell r="X86">
            <v>0.15</v>
          </cell>
          <cell r="Y86">
            <v>0.15</v>
          </cell>
          <cell r="Z86">
            <v>1.18</v>
          </cell>
          <cell r="AA86">
            <v>4.2075610946749995</v>
          </cell>
          <cell r="AE86">
            <v>4.2075610946749995</v>
          </cell>
        </row>
        <row r="87">
          <cell r="E87" t="str">
            <v>M10螺母*2</v>
          </cell>
          <cell r="G87">
            <v>2</v>
          </cell>
          <cell r="N87">
            <v>0.113</v>
          </cell>
          <cell r="Q87">
            <v>0.02</v>
          </cell>
          <cell r="S87">
            <v>0.22600000000000001</v>
          </cell>
          <cell r="T87" t="str">
            <v>成型</v>
          </cell>
          <cell r="U87" t="str">
            <v>315油</v>
          </cell>
          <cell r="V87">
            <v>1</v>
          </cell>
          <cell r="W87">
            <v>1</v>
          </cell>
          <cell r="X87">
            <v>0.25</v>
          </cell>
          <cell r="Y87">
            <v>0.25</v>
          </cell>
        </row>
        <row r="88">
          <cell r="T88" t="str">
            <v>冲孔</v>
          </cell>
          <cell r="U88" t="str">
            <v>125T</v>
          </cell>
          <cell r="V88">
            <v>1</v>
          </cell>
          <cell r="W88">
            <v>1</v>
          </cell>
          <cell r="X88">
            <v>0.08</v>
          </cell>
          <cell r="Y88">
            <v>0.08</v>
          </cell>
        </row>
        <row r="89">
          <cell r="T89" t="str">
            <v>焊接（点焊)</v>
          </cell>
          <cell r="U89" t="str">
            <v>4CM</v>
          </cell>
          <cell r="V89">
            <v>2</v>
          </cell>
          <cell r="W89">
            <v>1</v>
          </cell>
          <cell r="X89">
            <v>7.4999999999999997E-2</v>
          </cell>
          <cell r="Y89">
            <v>0.15</v>
          </cell>
        </row>
        <row r="90">
          <cell r="S90">
            <v>2.9357297412499999</v>
          </cell>
          <cell r="Y90">
            <v>0.63</v>
          </cell>
        </row>
        <row r="91">
          <cell r="B91" t="str">
            <v>02.03.30.190</v>
          </cell>
          <cell r="C91" t="str">
            <v>SCS0004387</v>
          </cell>
          <cell r="D91" t="str">
            <v>B40L六分右侧仰卧器下连接板总成</v>
          </cell>
          <cell r="E91" t="str">
            <v>下连接板</v>
          </cell>
          <cell r="G91">
            <v>1</v>
          </cell>
          <cell r="H91" t="str">
            <v>SPFH590</v>
          </cell>
          <cell r="I91" t="str">
            <v>1265/10*165*3.5</v>
          </cell>
          <cell r="J91">
            <v>126.5</v>
          </cell>
          <cell r="K91">
            <v>165</v>
          </cell>
          <cell r="L91">
            <v>3.5</v>
          </cell>
          <cell r="N91">
            <v>5.66</v>
          </cell>
          <cell r="O91">
            <v>2.8</v>
          </cell>
          <cell r="P91">
            <v>0.57347193750000003</v>
          </cell>
          <cell r="Q91">
            <v>0.38499999999999995</v>
          </cell>
          <cell r="R91">
            <v>0.18847193750000008</v>
          </cell>
          <cell r="S91">
            <v>2.7181297412499998</v>
          </cell>
          <cell r="T91" t="str">
            <v>落料</v>
          </cell>
          <cell r="U91" t="str">
            <v>200T</v>
          </cell>
          <cell r="V91">
            <v>1</v>
          </cell>
          <cell r="W91">
            <v>1</v>
          </cell>
          <cell r="X91">
            <v>0.15</v>
          </cell>
          <cell r="Y91">
            <v>0.15</v>
          </cell>
          <cell r="Z91">
            <v>1.18</v>
          </cell>
          <cell r="AA91">
            <v>4.8072181580350009</v>
          </cell>
          <cell r="AE91">
            <v>4.8072181580350009</v>
          </cell>
        </row>
        <row r="92">
          <cell r="E92" t="str">
            <v>M10螺母*2</v>
          </cell>
          <cell r="G92">
            <v>2</v>
          </cell>
          <cell r="N92">
            <v>0.113</v>
          </cell>
          <cell r="Q92">
            <v>0.02</v>
          </cell>
          <cell r="S92">
            <v>0.22600000000000001</v>
          </cell>
          <cell r="T92" t="str">
            <v>成型</v>
          </cell>
          <cell r="U92" t="str">
            <v>315油</v>
          </cell>
          <cell r="V92">
            <v>1</v>
          </cell>
          <cell r="W92">
            <v>1</v>
          </cell>
          <cell r="X92">
            <v>0.25</v>
          </cell>
          <cell r="Y92">
            <v>0.25</v>
          </cell>
        </row>
        <row r="93">
          <cell r="E93" t="str">
            <v>限位片</v>
          </cell>
          <cell r="G93">
            <v>1</v>
          </cell>
          <cell r="H93" t="str">
            <v>SAPH440</v>
          </cell>
          <cell r="I93" t="str">
            <v>31*28*3</v>
          </cell>
          <cell r="J93">
            <v>36</v>
          </cell>
          <cell r="K93">
            <v>33</v>
          </cell>
          <cell r="L93">
            <v>3</v>
          </cell>
          <cell r="N93">
            <v>5.28</v>
          </cell>
          <cell r="O93">
            <v>2.8</v>
          </cell>
          <cell r="P93">
            <v>2.7977399999999999E-2</v>
          </cell>
          <cell r="Q93">
            <v>1.7999999999999999E-2</v>
          </cell>
          <cell r="R93">
            <v>9.9774000000000009E-3</v>
          </cell>
          <cell r="S93">
            <v>0.119783952</v>
          </cell>
          <cell r="T93" t="str">
            <v>冲孔</v>
          </cell>
          <cell r="U93" t="str">
            <v>125T</v>
          </cell>
          <cell r="V93">
            <v>1</v>
          </cell>
          <cell r="W93">
            <v>1</v>
          </cell>
          <cell r="X93">
            <v>0.08</v>
          </cell>
          <cell r="Y93">
            <v>0.08</v>
          </cell>
        </row>
        <row r="94">
          <cell r="T94" t="str">
            <v>落料</v>
          </cell>
          <cell r="U94" t="str">
            <v>63T</v>
          </cell>
          <cell r="V94">
            <v>1</v>
          </cell>
          <cell r="W94">
            <v>1</v>
          </cell>
          <cell r="X94">
            <v>0.04</v>
          </cell>
          <cell r="Y94">
            <v>0.04</v>
          </cell>
        </row>
        <row r="95">
          <cell r="T95" t="str">
            <v>成型</v>
          </cell>
          <cell r="U95" t="str">
            <v>80T</v>
          </cell>
          <cell r="V95">
            <v>1</v>
          </cell>
          <cell r="W95">
            <v>1</v>
          </cell>
          <cell r="X95">
            <v>0.05</v>
          </cell>
          <cell r="Y95">
            <v>0.05</v>
          </cell>
        </row>
        <row r="96">
          <cell r="T96" t="str">
            <v>冲孔</v>
          </cell>
          <cell r="U96" t="str">
            <v>63T</v>
          </cell>
          <cell r="V96">
            <v>1</v>
          </cell>
          <cell r="W96">
            <v>1</v>
          </cell>
          <cell r="X96">
            <v>0.04</v>
          </cell>
          <cell r="Y96">
            <v>0.04</v>
          </cell>
        </row>
        <row r="97">
          <cell r="T97" t="str">
            <v>焊接</v>
          </cell>
          <cell r="U97" t="str">
            <v>12CM</v>
          </cell>
          <cell r="V97">
            <v>8</v>
          </cell>
          <cell r="W97">
            <v>1</v>
          </cell>
          <cell r="X97">
            <v>0.05</v>
          </cell>
          <cell r="Y97">
            <v>0.4</v>
          </cell>
        </row>
        <row r="98">
          <cell r="S98">
            <v>3.06391369325</v>
          </cell>
          <cell r="Y98">
            <v>1.0100000000000002</v>
          </cell>
        </row>
        <row r="99">
          <cell r="B99" t="str">
            <v>02.03.30.160</v>
          </cell>
          <cell r="C99" t="str">
            <v>SCS0004389</v>
          </cell>
          <cell r="D99" t="str">
            <v>B40L地脚上连接板</v>
          </cell>
          <cell r="E99" t="str">
            <v>上连接板</v>
          </cell>
          <cell r="G99">
            <v>1</v>
          </cell>
          <cell r="H99" t="str">
            <v>SPFH590</v>
          </cell>
          <cell r="I99" t="str">
            <v>150*75*4</v>
          </cell>
          <cell r="J99">
            <v>155</v>
          </cell>
          <cell r="K99">
            <v>79.0625</v>
          </cell>
          <cell r="L99">
            <v>4</v>
          </cell>
          <cell r="N99">
            <v>5.66</v>
          </cell>
          <cell r="O99">
            <v>2.8</v>
          </cell>
          <cell r="P99">
            <v>0.38479718750000003</v>
          </cell>
          <cell r="Q99">
            <v>0.24399999999999999</v>
          </cell>
          <cell r="R99">
            <v>0.14079718750000003</v>
          </cell>
          <cell r="S99">
            <v>1.7837199562500003</v>
          </cell>
          <cell r="T99" t="str">
            <v>落料</v>
          </cell>
          <cell r="U99" t="str">
            <v>160T</v>
          </cell>
          <cell r="V99">
            <v>1</v>
          </cell>
          <cell r="W99">
            <v>1</v>
          </cell>
          <cell r="X99">
            <v>0.1</v>
          </cell>
          <cell r="Y99">
            <v>0.1</v>
          </cell>
          <cell r="Z99">
            <v>1.18</v>
          </cell>
          <cell r="AA99">
            <v>2.3997895483750007</v>
          </cell>
          <cell r="AB99">
            <v>1600</v>
          </cell>
          <cell r="AC99">
            <v>50000</v>
          </cell>
          <cell r="AD99">
            <v>3.2000000000000001E-2</v>
          </cell>
          <cell r="AE99">
            <v>2.4317895483750007</v>
          </cell>
        </row>
        <row r="100">
          <cell r="H100" t="str">
            <v>模具摊销(冲孔)</v>
          </cell>
          <cell r="I100" t="str">
            <v>5万件</v>
          </cell>
          <cell r="N100">
            <v>1600</v>
          </cell>
          <cell r="T100" t="str">
            <v>冲孔</v>
          </cell>
          <cell r="U100" t="str">
            <v>80T</v>
          </cell>
          <cell r="V100">
            <v>1</v>
          </cell>
          <cell r="W100">
            <v>1</v>
          </cell>
          <cell r="X100">
            <v>0.05</v>
          </cell>
          <cell r="Y100">
            <v>0.05</v>
          </cell>
        </row>
        <row r="101">
          <cell r="T101" t="str">
            <v>成型（压圆弧）</v>
          </cell>
          <cell r="U101" t="str">
            <v>80T</v>
          </cell>
          <cell r="V101">
            <v>1</v>
          </cell>
          <cell r="W101">
            <v>1</v>
          </cell>
          <cell r="X101">
            <v>0.05</v>
          </cell>
          <cell r="Y101">
            <v>0.05</v>
          </cell>
        </row>
        <row r="102">
          <cell r="T102" t="str">
            <v>成型</v>
          </cell>
          <cell r="U102" t="str">
            <v>80T</v>
          </cell>
          <cell r="V102">
            <v>1</v>
          </cell>
          <cell r="W102">
            <v>1</v>
          </cell>
          <cell r="X102">
            <v>0.05</v>
          </cell>
          <cell r="Y102">
            <v>0.05</v>
          </cell>
        </row>
        <row r="103">
          <cell r="S103">
            <v>1.7837199562500003</v>
          </cell>
          <cell r="Y103">
            <v>0.25</v>
          </cell>
        </row>
        <row r="104">
          <cell r="B104" t="str">
            <v>02.03.30.149</v>
          </cell>
          <cell r="C104" t="str">
            <v>SCS0004400</v>
          </cell>
          <cell r="D104" t="str">
            <v>调角器限位支架</v>
          </cell>
          <cell r="E104" t="str">
            <v>限位支架</v>
          </cell>
          <cell r="G104">
            <v>1</v>
          </cell>
          <cell r="H104" t="str">
            <v>SAPH440</v>
          </cell>
          <cell r="I104" t="str">
            <v>30*28*3</v>
          </cell>
          <cell r="J104">
            <v>45</v>
          </cell>
          <cell r="K104">
            <v>36.142857142857146</v>
          </cell>
          <cell r="L104">
            <v>3</v>
          </cell>
          <cell r="N104">
            <v>5.28</v>
          </cell>
          <cell r="O104">
            <v>2.8</v>
          </cell>
          <cell r="P104">
            <v>3.8302392857142854E-2</v>
          </cell>
          <cell r="Q104">
            <v>1.7999999999999999E-2</v>
          </cell>
          <cell r="R104">
            <v>2.0302392857142856E-2</v>
          </cell>
          <cell r="S104">
            <v>0.14538993428571428</v>
          </cell>
          <cell r="T104" t="str">
            <v>落料</v>
          </cell>
          <cell r="U104" t="str">
            <v>40T</v>
          </cell>
          <cell r="V104">
            <v>1</v>
          </cell>
          <cell r="W104">
            <v>1</v>
          </cell>
          <cell r="X104">
            <v>0.03</v>
          </cell>
          <cell r="Y104">
            <v>0.03</v>
          </cell>
          <cell r="Z104">
            <v>1.18</v>
          </cell>
          <cell r="AA104">
            <v>0.27776012245714282</v>
          </cell>
          <cell r="AE104">
            <v>0.27776012245714282</v>
          </cell>
        </row>
        <row r="105">
          <cell r="T105" t="str">
            <v>成型</v>
          </cell>
          <cell r="U105" t="str">
            <v>40T</v>
          </cell>
          <cell r="V105">
            <v>1</v>
          </cell>
          <cell r="W105">
            <v>1</v>
          </cell>
          <cell r="X105">
            <v>0.03</v>
          </cell>
          <cell r="Y105">
            <v>0.03</v>
          </cell>
        </row>
        <row r="106">
          <cell r="T106" t="str">
            <v>冲孔</v>
          </cell>
          <cell r="U106" t="str">
            <v>40T</v>
          </cell>
          <cell r="V106">
            <v>1</v>
          </cell>
          <cell r="W106">
            <v>1</v>
          </cell>
          <cell r="X106">
            <v>0.03</v>
          </cell>
          <cell r="Y106">
            <v>0.03</v>
          </cell>
        </row>
        <row r="107">
          <cell r="S107">
            <v>0.14538993428571428</v>
          </cell>
          <cell r="Y107">
            <v>0.09</v>
          </cell>
        </row>
        <row r="108">
          <cell r="B108" t="str">
            <v>02.03.03.054</v>
          </cell>
          <cell r="C108" t="str">
            <v>SHT0001245</v>
          </cell>
          <cell r="D108" t="str">
            <v>副总座左（欧曼）</v>
          </cell>
          <cell r="E108" t="str">
            <v>副总座</v>
          </cell>
          <cell r="G108">
            <v>1</v>
          </cell>
          <cell r="H108" t="str">
            <v>热板Q235B</v>
          </cell>
          <cell r="I108" t="str">
            <v>180*100*5</v>
          </cell>
          <cell r="J108">
            <v>185</v>
          </cell>
          <cell r="K108">
            <v>107.14285714285714</v>
          </cell>
          <cell r="L108">
            <v>5</v>
          </cell>
          <cell r="N108">
            <v>3.98</v>
          </cell>
          <cell r="O108">
            <v>2.8</v>
          </cell>
          <cell r="P108">
            <v>0.77799107142857149</v>
          </cell>
          <cell r="Q108">
            <v>0.52900000000000003</v>
          </cell>
          <cell r="R108">
            <v>0.24899107142857146</v>
          </cell>
          <cell r="S108">
            <v>2.3992294642857144</v>
          </cell>
          <cell r="T108" t="str">
            <v>落料</v>
          </cell>
          <cell r="U108" t="str">
            <v>160T</v>
          </cell>
          <cell r="V108">
            <v>1</v>
          </cell>
          <cell r="W108">
            <v>1</v>
          </cell>
          <cell r="X108">
            <v>0.1</v>
          </cell>
          <cell r="Y108">
            <v>0.1</v>
          </cell>
          <cell r="Z108">
            <v>1.18</v>
          </cell>
          <cell r="AA108">
            <v>3.2204907678571431</v>
          </cell>
          <cell r="AE108">
            <v>3.2204907678571431</v>
          </cell>
        </row>
        <row r="109">
          <cell r="T109" t="str">
            <v>冲孔①</v>
          </cell>
          <cell r="U109" t="str">
            <v>40T</v>
          </cell>
          <cell r="V109">
            <v>1</v>
          </cell>
          <cell r="W109">
            <v>1</v>
          </cell>
          <cell r="X109">
            <v>0.03</v>
          </cell>
          <cell r="Y109">
            <v>0.03</v>
          </cell>
        </row>
        <row r="110">
          <cell r="T110" t="str">
            <v>压型</v>
          </cell>
          <cell r="U110" t="str">
            <v>160T</v>
          </cell>
          <cell r="V110">
            <v>1</v>
          </cell>
          <cell r="W110">
            <v>1</v>
          </cell>
          <cell r="X110">
            <v>0.1</v>
          </cell>
          <cell r="Y110">
            <v>0.1</v>
          </cell>
        </row>
        <row r="111">
          <cell r="T111" t="str">
            <v>冲孔②</v>
          </cell>
          <cell r="U111" t="str">
            <v>80T</v>
          </cell>
          <cell r="V111">
            <v>1</v>
          </cell>
          <cell r="W111">
            <v>1</v>
          </cell>
          <cell r="X111">
            <v>0.05</v>
          </cell>
          <cell r="Y111">
            <v>0.05</v>
          </cell>
        </row>
        <row r="112">
          <cell r="T112" t="str">
            <v>冲孔③</v>
          </cell>
          <cell r="U112" t="str">
            <v>80T</v>
          </cell>
          <cell r="V112">
            <v>1</v>
          </cell>
          <cell r="W112">
            <v>1</v>
          </cell>
          <cell r="X112">
            <v>0.05</v>
          </cell>
          <cell r="Y112">
            <v>0.05</v>
          </cell>
        </row>
        <row r="113">
          <cell r="S113">
            <v>2.3992294642857144</v>
          </cell>
          <cell r="Y113">
            <v>0.33</v>
          </cell>
        </row>
        <row r="114">
          <cell r="B114" t="str">
            <v>02.03.03.054A</v>
          </cell>
          <cell r="C114" t="str">
            <v>SHT0001184</v>
          </cell>
          <cell r="D114" t="str">
            <v>副总座右（欧曼）</v>
          </cell>
          <cell r="E114" t="str">
            <v>副总座</v>
          </cell>
          <cell r="G114">
            <v>1</v>
          </cell>
          <cell r="H114" t="str">
            <v>热板Q235B</v>
          </cell>
          <cell r="I114" t="str">
            <v>180*100*5</v>
          </cell>
          <cell r="J114">
            <v>185</v>
          </cell>
          <cell r="K114">
            <v>107.14285714285714</v>
          </cell>
          <cell r="L114">
            <v>5</v>
          </cell>
          <cell r="N114">
            <v>3.98</v>
          </cell>
          <cell r="O114">
            <v>2.8</v>
          </cell>
          <cell r="P114">
            <v>0.77799107142857149</v>
          </cell>
          <cell r="Q114">
            <v>0.52900000000000003</v>
          </cell>
          <cell r="R114">
            <v>0.24899107142857146</v>
          </cell>
          <cell r="S114">
            <v>2.3992294642857144</v>
          </cell>
          <cell r="T114" t="str">
            <v>落料</v>
          </cell>
          <cell r="U114" t="str">
            <v>160T</v>
          </cell>
          <cell r="V114">
            <v>1</v>
          </cell>
          <cell r="W114">
            <v>1</v>
          </cell>
          <cell r="X114">
            <v>0.1</v>
          </cell>
          <cell r="Y114">
            <v>0.1</v>
          </cell>
          <cell r="Z114">
            <v>1.18</v>
          </cell>
          <cell r="AA114">
            <v>3.2204907678571431</v>
          </cell>
          <cell r="AE114">
            <v>3.2204907678571431</v>
          </cell>
        </row>
        <row r="115">
          <cell r="T115" t="str">
            <v>冲孔①</v>
          </cell>
          <cell r="U115" t="str">
            <v>40T</v>
          </cell>
          <cell r="V115">
            <v>1</v>
          </cell>
          <cell r="W115">
            <v>1</v>
          </cell>
          <cell r="X115">
            <v>0.03</v>
          </cell>
          <cell r="Y115">
            <v>0.03</v>
          </cell>
        </row>
        <row r="116">
          <cell r="T116" t="str">
            <v>压型</v>
          </cell>
          <cell r="U116" t="str">
            <v>160T</v>
          </cell>
          <cell r="V116">
            <v>1</v>
          </cell>
          <cell r="W116">
            <v>1</v>
          </cell>
          <cell r="X116">
            <v>0.1</v>
          </cell>
          <cell r="Y116">
            <v>0.1</v>
          </cell>
        </row>
        <row r="117">
          <cell r="T117" t="str">
            <v>冲孔②</v>
          </cell>
          <cell r="U117" t="str">
            <v>80T</v>
          </cell>
          <cell r="V117">
            <v>1</v>
          </cell>
          <cell r="W117">
            <v>1</v>
          </cell>
          <cell r="X117">
            <v>0.05</v>
          </cell>
          <cell r="Y117">
            <v>0.05</v>
          </cell>
        </row>
        <row r="118">
          <cell r="T118" t="str">
            <v>冲孔③</v>
          </cell>
          <cell r="U118" t="str">
            <v>80T</v>
          </cell>
          <cell r="V118">
            <v>1</v>
          </cell>
          <cell r="W118">
            <v>1</v>
          </cell>
          <cell r="X118">
            <v>0.05</v>
          </cell>
          <cell r="Y118">
            <v>0.05</v>
          </cell>
        </row>
        <row r="119">
          <cell r="S119">
            <v>2.3992294642857144</v>
          </cell>
          <cell r="Y119">
            <v>0.33</v>
          </cell>
        </row>
        <row r="120">
          <cell r="B120" t="str">
            <v>02.03.03.085</v>
          </cell>
          <cell r="C120" t="str">
            <v>SHT0001173</v>
          </cell>
          <cell r="D120" t="str">
            <v>外绞架支撑板</v>
          </cell>
          <cell r="E120" t="str">
            <v>外绞架支撑板</v>
          </cell>
          <cell r="G120">
            <v>1</v>
          </cell>
          <cell r="H120" t="str">
            <v>热板Q235B</v>
          </cell>
          <cell r="I120" t="str">
            <v>275*50*6</v>
          </cell>
          <cell r="J120">
            <v>275</v>
          </cell>
          <cell r="K120">
            <v>50.666666666666664</v>
          </cell>
          <cell r="L120">
            <v>6</v>
          </cell>
          <cell r="N120">
            <v>3.98</v>
          </cell>
          <cell r="O120">
            <v>2.8</v>
          </cell>
          <cell r="P120">
            <v>0.65625999999999995</v>
          </cell>
          <cell r="Q120">
            <v>0.35</v>
          </cell>
          <cell r="R120">
            <v>0.30625999999999998</v>
          </cell>
          <cell r="S120">
            <v>1.7543867999999998</v>
          </cell>
          <cell r="T120" t="str">
            <v>落料</v>
          </cell>
          <cell r="U120" t="str">
            <v>160T</v>
          </cell>
          <cell r="V120">
            <v>1</v>
          </cell>
          <cell r="W120">
            <v>1</v>
          </cell>
          <cell r="X120">
            <v>0.1</v>
          </cell>
          <cell r="Y120">
            <v>0.1</v>
          </cell>
          <cell r="Z120">
            <v>1.18</v>
          </cell>
          <cell r="AA120">
            <v>2.3061764239999998</v>
          </cell>
          <cell r="AE120">
            <v>2.3061764239999998</v>
          </cell>
        </row>
        <row r="121">
          <cell r="T121" t="str">
            <v>冲孔</v>
          </cell>
          <cell r="U121" t="str">
            <v>80T</v>
          </cell>
          <cell r="V121">
            <v>1</v>
          </cell>
          <cell r="W121">
            <v>1</v>
          </cell>
          <cell r="X121">
            <v>0.05</v>
          </cell>
          <cell r="Y121">
            <v>0.05</v>
          </cell>
        </row>
        <row r="122">
          <cell r="T122" t="str">
            <v>整形</v>
          </cell>
          <cell r="U122" t="str">
            <v>80T</v>
          </cell>
          <cell r="V122">
            <v>1</v>
          </cell>
          <cell r="W122">
            <v>1</v>
          </cell>
          <cell r="X122">
            <v>0.05</v>
          </cell>
          <cell r="Y122">
            <v>0.05</v>
          </cell>
        </row>
        <row r="123">
          <cell r="S123">
            <v>1.7543867999999998</v>
          </cell>
          <cell r="Y123">
            <v>0.2</v>
          </cell>
        </row>
        <row r="124">
          <cell r="B124" t="str">
            <v>02.03.03.086</v>
          </cell>
          <cell r="C124" t="str">
            <v>SHT0001172</v>
          </cell>
          <cell r="D124" t="str">
            <v>后挂簧板</v>
          </cell>
          <cell r="E124" t="str">
            <v>后挂簧板</v>
          </cell>
          <cell r="G124">
            <v>1</v>
          </cell>
          <cell r="H124" t="str">
            <v>热板Q235B</v>
          </cell>
          <cell r="I124" t="str">
            <v>310*40*6</v>
          </cell>
          <cell r="J124">
            <v>300</v>
          </cell>
          <cell r="K124">
            <v>50.666666666666664</v>
          </cell>
          <cell r="L124">
            <v>6</v>
          </cell>
          <cell r="N124">
            <v>3.98</v>
          </cell>
          <cell r="O124">
            <v>2.8</v>
          </cell>
          <cell r="P124">
            <v>0.71592</v>
          </cell>
          <cell r="Q124">
            <v>0.35</v>
          </cell>
          <cell r="R124">
            <v>0.36592000000000002</v>
          </cell>
          <cell r="S124">
            <v>1.8247856</v>
          </cell>
          <cell r="T124" t="str">
            <v>落料</v>
          </cell>
          <cell r="U124" t="str">
            <v>160T</v>
          </cell>
          <cell r="V124">
            <v>1</v>
          </cell>
          <cell r="W124">
            <v>1</v>
          </cell>
          <cell r="X124">
            <v>0.1</v>
          </cell>
          <cell r="Y124">
            <v>0.1</v>
          </cell>
          <cell r="Z124">
            <v>1.18</v>
          </cell>
          <cell r="AA124">
            <v>2.5426470079999999</v>
          </cell>
          <cell r="AE124">
            <v>2.5426470079999999</v>
          </cell>
        </row>
        <row r="125">
          <cell r="T125" t="str">
            <v>压型</v>
          </cell>
          <cell r="U125" t="str">
            <v>125T</v>
          </cell>
          <cell r="V125">
            <v>1</v>
          </cell>
          <cell r="W125">
            <v>1</v>
          </cell>
          <cell r="X125">
            <v>0.08</v>
          </cell>
          <cell r="Y125">
            <v>0.08</v>
          </cell>
        </row>
        <row r="126">
          <cell r="T126" t="str">
            <v>冲孔</v>
          </cell>
          <cell r="U126" t="str">
            <v>80T</v>
          </cell>
          <cell r="V126">
            <v>1</v>
          </cell>
          <cell r="W126">
            <v>1</v>
          </cell>
          <cell r="X126">
            <v>0.05</v>
          </cell>
          <cell r="Y126">
            <v>0.05</v>
          </cell>
        </row>
        <row r="127">
          <cell r="T127" t="str">
            <v>手工调整</v>
          </cell>
          <cell r="V127">
            <v>1</v>
          </cell>
          <cell r="W127">
            <v>1</v>
          </cell>
          <cell r="X127">
            <v>0.1</v>
          </cell>
          <cell r="Y127">
            <v>0.1</v>
          </cell>
        </row>
        <row r="128">
          <cell r="S128">
            <v>1.8247856</v>
          </cell>
          <cell r="Y128">
            <v>0.32999999999999996</v>
          </cell>
        </row>
        <row r="129">
          <cell r="B129" t="str">
            <v>02.03.03.087</v>
          </cell>
          <cell r="C129" t="str">
            <v>SHT0001170</v>
          </cell>
          <cell r="D129" t="str">
            <v>内绞架垫片</v>
          </cell>
          <cell r="E129" t="str">
            <v>内绞架垫片</v>
          </cell>
          <cell r="G129">
            <v>1</v>
          </cell>
          <cell r="H129" t="str">
            <v>热板Q235B</v>
          </cell>
          <cell r="I129" t="str">
            <v>48*26*6</v>
          </cell>
          <cell r="J129">
            <v>62</v>
          </cell>
          <cell r="K129">
            <v>32</v>
          </cell>
          <cell r="L129">
            <v>6</v>
          </cell>
          <cell r="N129">
            <v>3.98</v>
          </cell>
          <cell r="O129">
            <v>2.8</v>
          </cell>
          <cell r="P129">
            <v>9.3446399999999999E-2</v>
          </cell>
          <cell r="Q129">
            <v>5.0999999999999997E-2</v>
          </cell>
          <cell r="R129">
            <v>4.2446400000000002E-2</v>
          </cell>
          <cell r="S129">
            <v>0.25306675200000001</v>
          </cell>
          <cell r="T129" t="str">
            <v>落料</v>
          </cell>
          <cell r="U129" t="str">
            <v>63T</v>
          </cell>
          <cell r="V129">
            <v>1</v>
          </cell>
          <cell r="W129">
            <v>1</v>
          </cell>
          <cell r="X129">
            <v>0.04</v>
          </cell>
          <cell r="Y129">
            <v>0.04</v>
          </cell>
          <cell r="Z129">
            <v>1.18</v>
          </cell>
          <cell r="AA129">
            <v>0.38121876735999999</v>
          </cell>
          <cell r="AE129">
            <v>0.38121876735999999</v>
          </cell>
        </row>
        <row r="130">
          <cell r="T130" t="str">
            <v>冲孔</v>
          </cell>
          <cell r="U130" t="str">
            <v>40T</v>
          </cell>
          <cell r="V130">
            <v>1</v>
          </cell>
          <cell r="W130">
            <v>1</v>
          </cell>
          <cell r="X130">
            <v>0.03</v>
          </cell>
          <cell r="Y130">
            <v>0.03</v>
          </cell>
        </row>
        <row r="133">
          <cell r="S133">
            <v>0.25306675200000001</v>
          </cell>
          <cell r="Y133">
            <v>7.0000000000000007E-2</v>
          </cell>
        </row>
        <row r="134">
          <cell r="B134" t="str">
            <v>02.03.03.088</v>
          </cell>
          <cell r="C134" t="str">
            <v>SHT0001169</v>
          </cell>
          <cell r="D134" t="str">
            <v>外绞架垫片</v>
          </cell>
          <cell r="E134" t="str">
            <v>外绞架垫片</v>
          </cell>
          <cell r="G134">
            <v>1</v>
          </cell>
          <cell r="H134" t="str">
            <v>热板Q235B</v>
          </cell>
          <cell r="I134" t="str">
            <v>48*26*6</v>
          </cell>
          <cell r="J134">
            <v>62</v>
          </cell>
          <cell r="K134">
            <v>32</v>
          </cell>
          <cell r="L134">
            <v>6</v>
          </cell>
          <cell r="N134">
            <v>3.98</v>
          </cell>
          <cell r="O134">
            <v>2.8</v>
          </cell>
          <cell r="P134">
            <v>9.3446399999999999E-2</v>
          </cell>
          <cell r="Q134">
            <v>5.0999999999999997E-2</v>
          </cell>
          <cell r="R134">
            <v>4.2446400000000002E-2</v>
          </cell>
          <cell r="S134">
            <v>0.25306675200000001</v>
          </cell>
          <cell r="T134" t="str">
            <v>落料</v>
          </cell>
          <cell r="U134" t="str">
            <v>63T</v>
          </cell>
          <cell r="V134">
            <v>1</v>
          </cell>
          <cell r="W134">
            <v>1</v>
          </cell>
          <cell r="X134">
            <v>0.04</v>
          </cell>
          <cell r="Y134">
            <v>0.04</v>
          </cell>
          <cell r="Z134">
            <v>1.18</v>
          </cell>
          <cell r="AA134">
            <v>0.41661876736000003</v>
          </cell>
          <cell r="AE134">
            <v>0.41661876736000003</v>
          </cell>
        </row>
        <row r="135">
          <cell r="T135" t="str">
            <v>冲孔</v>
          </cell>
          <cell r="U135" t="str">
            <v>40T</v>
          </cell>
          <cell r="V135">
            <v>1</v>
          </cell>
          <cell r="W135">
            <v>1</v>
          </cell>
          <cell r="X135">
            <v>0.03</v>
          </cell>
          <cell r="Y135">
            <v>0.03</v>
          </cell>
        </row>
        <row r="136">
          <cell r="T136" t="str">
            <v>精冲孔</v>
          </cell>
          <cell r="U136" t="str">
            <v>40T</v>
          </cell>
          <cell r="V136">
            <v>1</v>
          </cell>
          <cell r="W136">
            <v>1</v>
          </cell>
          <cell r="X136">
            <v>0.03</v>
          </cell>
          <cell r="Y136">
            <v>0.03</v>
          </cell>
        </row>
        <row r="137">
          <cell r="S137">
            <v>0.25306675200000001</v>
          </cell>
          <cell r="Y137">
            <v>0.1</v>
          </cell>
        </row>
        <row r="138">
          <cell r="B138" t="str">
            <v>02.03.03.099</v>
          </cell>
          <cell r="C138" t="str">
            <v>SHT0001159</v>
          </cell>
          <cell r="D138" t="str">
            <v>内绞架左支撑板</v>
          </cell>
          <cell r="E138" t="str">
            <v>内绞架左支撑板</v>
          </cell>
          <cell r="G138">
            <v>1</v>
          </cell>
          <cell r="H138" t="str">
            <v>热板Q235B</v>
          </cell>
          <cell r="I138" t="str">
            <v>275*50*6</v>
          </cell>
          <cell r="J138">
            <v>275</v>
          </cell>
          <cell r="K138">
            <v>50.666666666666664</v>
          </cell>
          <cell r="L138">
            <v>6</v>
          </cell>
          <cell r="N138">
            <v>3.98</v>
          </cell>
          <cell r="O138">
            <v>2.8</v>
          </cell>
          <cell r="P138">
            <v>0.65625999999999995</v>
          </cell>
          <cell r="Q138">
            <v>0.36</v>
          </cell>
          <cell r="R138">
            <v>0.29625999999999997</v>
          </cell>
          <cell r="S138">
            <v>1.7823867999999998</v>
          </cell>
          <cell r="T138" t="str">
            <v>落料</v>
          </cell>
          <cell r="U138" t="str">
            <v>160T</v>
          </cell>
          <cell r="V138">
            <v>1</v>
          </cell>
          <cell r="W138">
            <v>1</v>
          </cell>
          <cell r="X138">
            <v>0.1</v>
          </cell>
          <cell r="Y138">
            <v>0.1</v>
          </cell>
          <cell r="Z138">
            <v>1.18</v>
          </cell>
          <cell r="AA138">
            <v>2.3392164239999995</v>
          </cell>
          <cell r="AE138">
            <v>2.3392164239999995</v>
          </cell>
        </row>
        <row r="139">
          <cell r="T139" t="str">
            <v>冲孔</v>
          </cell>
          <cell r="U139" t="str">
            <v>80T</v>
          </cell>
          <cell r="V139">
            <v>1</v>
          </cell>
          <cell r="W139">
            <v>1</v>
          </cell>
          <cell r="X139">
            <v>0.05</v>
          </cell>
          <cell r="Y139">
            <v>0.05</v>
          </cell>
        </row>
        <row r="140">
          <cell r="T140" t="str">
            <v>整形</v>
          </cell>
          <cell r="U140" t="str">
            <v>80T</v>
          </cell>
          <cell r="V140">
            <v>1</v>
          </cell>
          <cell r="W140">
            <v>1</v>
          </cell>
          <cell r="X140">
            <v>0.05</v>
          </cell>
          <cell r="Y140">
            <v>0.05</v>
          </cell>
        </row>
        <row r="141">
          <cell r="S141">
            <v>1.7823867999999998</v>
          </cell>
          <cell r="Y141">
            <v>0.2</v>
          </cell>
        </row>
        <row r="142">
          <cell r="B142" t="str">
            <v>02.03.03.100</v>
          </cell>
          <cell r="C142" t="str">
            <v>SHT0001158</v>
          </cell>
          <cell r="D142" t="str">
            <v>内绞架右支撑板</v>
          </cell>
          <cell r="E142" t="str">
            <v>内绞架右支撑板</v>
          </cell>
          <cell r="G142">
            <v>1</v>
          </cell>
          <cell r="H142" t="str">
            <v>热板Q235B</v>
          </cell>
          <cell r="I142" t="str">
            <v>275*50*6</v>
          </cell>
          <cell r="J142">
            <v>275</v>
          </cell>
          <cell r="K142">
            <v>50.666666666666664</v>
          </cell>
          <cell r="L142">
            <v>6</v>
          </cell>
          <cell r="N142">
            <v>3.98</v>
          </cell>
          <cell r="O142">
            <v>2.8</v>
          </cell>
          <cell r="P142">
            <v>0.65625999999999995</v>
          </cell>
          <cell r="Q142">
            <v>0.36</v>
          </cell>
          <cell r="R142">
            <v>0.29625999999999997</v>
          </cell>
          <cell r="S142">
            <v>1.7823867999999998</v>
          </cell>
          <cell r="T142" t="str">
            <v>落料</v>
          </cell>
          <cell r="U142" t="str">
            <v>160T</v>
          </cell>
          <cell r="V142">
            <v>1</v>
          </cell>
          <cell r="W142">
            <v>1</v>
          </cell>
          <cell r="X142">
            <v>0.1</v>
          </cell>
          <cell r="Y142">
            <v>0.1</v>
          </cell>
          <cell r="Z142">
            <v>1.18</v>
          </cell>
          <cell r="AA142">
            <v>2.3392164239999995</v>
          </cell>
          <cell r="AE142">
            <v>2.3392164239999995</v>
          </cell>
        </row>
        <row r="143">
          <cell r="T143" t="str">
            <v>冲孔</v>
          </cell>
          <cell r="U143" t="str">
            <v>80T</v>
          </cell>
          <cell r="V143">
            <v>1</v>
          </cell>
          <cell r="W143">
            <v>1</v>
          </cell>
          <cell r="X143">
            <v>0.05</v>
          </cell>
          <cell r="Y143">
            <v>0.05</v>
          </cell>
        </row>
        <row r="144">
          <cell r="T144" t="str">
            <v>整形</v>
          </cell>
          <cell r="U144" t="str">
            <v>80T</v>
          </cell>
          <cell r="V144">
            <v>1</v>
          </cell>
          <cell r="W144">
            <v>1</v>
          </cell>
          <cell r="X144">
            <v>0.05</v>
          </cell>
          <cell r="Y144">
            <v>0.05</v>
          </cell>
        </row>
        <row r="145">
          <cell r="S145">
            <v>1.7823867999999998</v>
          </cell>
          <cell r="Y145">
            <v>0.2</v>
          </cell>
        </row>
        <row r="146">
          <cell r="B146" t="str">
            <v>02.03.03.109</v>
          </cell>
          <cell r="C146" t="str">
            <v>SHT0001157</v>
          </cell>
          <cell r="D146" t="str">
            <v>滑轨固定座</v>
          </cell>
          <cell r="E146" t="str">
            <v>滑轨固定座</v>
          </cell>
          <cell r="G146">
            <v>1</v>
          </cell>
          <cell r="H146" t="str">
            <v>SAPH440</v>
          </cell>
          <cell r="I146" t="str">
            <v>65*40*4</v>
          </cell>
          <cell r="J146">
            <v>75</v>
          </cell>
          <cell r="K146">
            <v>50</v>
          </cell>
          <cell r="L146">
            <v>4</v>
          </cell>
          <cell r="N146">
            <v>5.28</v>
          </cell>
          <cell r="O146">
            <v>2.8</v>
          </cell>
          <cell r="P146">
            <v>0.11774999999999999</v>
          </cell>
          <cell r="Q146">
            <v>8.3000000000000004E-2</v>
          </cell>
          <cell r="R146">
            <v>3.4749999999999989E-2</v>
          </cell>
          <cell r="S146">
            <v>0.52442000000000011</v>
          </cell>
          <cell r="T146" t="str">
            <v>落料</v>
          </cell>
          <cell r="U146" t="str">
            <v>160T</v>
          </cell>
          <cell r="V146">
            <v>1</v>
          </cell>
          <cell r="W146">
            <v>2</v>
          </cell>
          <cell r="X146">
            <v>0.1</v>
          </cell>
          <cell r="Y146">
            <v>0.05</v>
          </cell>
          <cell r="Z146">
            <v>1.18</v>
          </cell>
          <cell r="AA146">
            <v>0.72501560000000009</v>
          </cell>
          <cell r="AE146">
            <v>0.72501560000000009</v>
          </cell>
        </row>
        <row r="147">
          <cell r="T147" t="str">
            <v>压型</v>
          </cell>
          <cell r="U147" t="str">
            <v>80T</v>
          </cell>
          <cell r="V147">
            <v>1</v>
          </cell>
          <cell r="W147">
            <v>2</v>
          </cell>
          <cell r="X147">
            <v>0.05</v>
          </cell>
          <cell r="Y147">
            <v>2.5000000000000001E-2</v>
          </cell>
        </row>
        <row r="148">
          <cell r="T148" t="str">
            <v>冲孔切开</v>
          </cell>
          <cell r="U148" t="str">
            <v>40T</v>
          </cell>
          <cell r="V148">
            <v>1</v>
          </cell>
          <cell r="W148">
            <v>2</v>
          </cell>
          <cell r="X148">
            <v>0.03</v>
          </cell>
          <cell r="Y148">
            <v>1.4999999999999999E-2</v>
          </cell>
        </row>
        <row r="149">
          <cell r="S149">
            <v>0.52442000000000011</v>
          </cell>
          <cell r="Y149">
            <v>9.0000000000000011E-2</v>
          </cell>
        </row>
        <row r="150">
          <cell r="B150" t="str">
            <v>02.03.09.024</v>
          </cell>
          <cell r="C150" t="str">
            <v>SCS0004794</v>
          </cell>
          <cell r="D150" t="str">
            <v>涡簧固定座</v>
          </cell>
          <cell r="E150" t="str">
            <v>涡簧固定座</v>
          </cell>
          <cell r="G150">
            <v>1</v>
          </cell>
          <cell r="H150" t="str">
            <v>SAPH440</v>
          </cell>
          <cell r="I150" t="str">
            <v>52*31*3</v>
          </cell>
          <cell r="J150">
            <v>62</v>
          </cell>
          <cell r="K150">
            <v>38.333333333333336</v>
          </cell>
          <cell r="L150">
            <v>3</v>
          </cell>
          <cell r="N150">
            <v>5.28</v>
          </cell>
          <cell r="O150">
            <v>2.8</v>
          </cell>
          <cell r="P150">
            <v>5.5970500000000006E-2</v>
          </cell>
          <cell r="Q150">
            <v>2.4E-2</v>
          </cell>
          <cell r="R150">
            <v>3.1970500000000006E-2</v>
          </cell>
          <cell r="S150">
            <v>0.20600684000000002</v>
          </cell>
          <cell r="T150" t="str">
            <v>落料</v>
          </cell>
          <cell r="U150" t="str">
            <v>63T</v>
          </cell>
          <cell r="V150">
            <v>1</v>
          </cell>
          <cell r="W150">
            <v>1</v>
          </cell>
          <cell r="X150">
            <v>0.04</v>
          </cell>
          <cell r="Y150">
            <v>0.04</v>
          </cell>
          <cell r="Z150">
            <v>1.18</v>
          </cell>
          <cell r="AA150">
            <v>0.36108807119999997</v>
          </cell>
          <cell r="AB150">
            <v>0</v>
          </cell>
          <cell r="AC150">
            <v>0</v>
          </cell>
          <cell r="AE150">
            <v>0.36108807119999997</v>
          </cell>
        </row>
        <row r="151">
          <cell r="T151" t="str">
            <v>压型</v>
          </cell>
          <cell r="U151" t="str">
            <v>40T</v>
          </cell>
          <cell r="V151">
            <v>1</v>
          </cell>
          <cell r="W151">
            <v>1</v>
          </cell>
          <cell r="X151">
            <v>0.03</v>
          </cell>
          <cell r="Y151">
            <v>0.03</v>
          </cell>
        </row>
        <row r="152">
          <cell r="T152" t="str">
            <v>冲孔切开</v>
          </cell>
          <cell r="U152" t="str">
            <v>40T</v>
          </cell>
          <cell r="V152">
            <v>1</v>
          </cell>
          <cell r="W152">
            <v>1</v>
          </cell>
          <cell r="X152">
            <v>0.03</v>
          </cell>
          <cell r="Y152">
            <v>0.03</v>
          </cell>
        </row>
        <row r="153">
          <cell r="S153">
            <v>0.20600684000000002</v>
          </cell>
          <cell r="Y153">
            <v>0.1</v>
          </cell>
        </row>
        <row r="154">
          <cell r="B154" t="str">
            <v>02.03.30.153A</v>
          </cell>
          <cell r="C154" t="str">
            <v>SCS0004396</v>
          </cell>
          <cell r="D154" t="str">
            <v>左座椅右侧地锁安装支架-1总成（中期改款）</v>
          </cell>
          <cell r="E154" t="str">
            <v>安装支架</v>
          </cell>
          <cell r="F154" t="str">
            <v>自制</v>
          </cell>
          <cell r="G154">
            <v>1</v>
          </cell>
          <cell r="H154" t="str">
            <v>SAPH440</v>
          </cell>
          <cell r="I154" t="str">
            <v>190*135*3.5</v>
          </cell>
          <cell r="J154">
            <v>210.83333333333334</v>
          </cell>
          <cell r="K154">
            <v>150</v>
          </cell>
          <cell r="L154">
            <v>3.5</v>
          </cell>
          <cell r="N154">
            <v>5.28</v>
          </cell>
          <cell r="O154">
            <v>2.8</v>
          </cell>
          <cell r="P154">
            <v>0.86889687500000001</v>
          </cell>
          <cell r="Q154">
            <v>0.39799999999999996</v>
          </cell>
          <cell r="R154">
            <v>0.47089687500000005</v>
          </cell>
          <cell r="S154">
            <v>3.26926425</v>
          </cell>
          <cell r="T154" t="str">
            <v>落料</v>
          </cell>
          <cell r="U154" t="str">
            <v>315T</v>
          </cell>
          <cell r="V154">
            <v>1</v>
          </cell>
          <cell r="W154">
            <v>2</v>
          </cell>
          <cell r="X154">
            <v>0.2</v>
          </cell>
          <cell r="Y154">
            <v>0.1</v>
          </cell>
          <cell r="Z154">
            <v>1.18</v>
          </cell>
          <cell r="AA154">
            <v>5.048174292876106</v>
          </cell>
          <cell r="AB154">
            <v>7600</v>
          </cell>
          <cell r="AC154">
            <v>50000</v>
          </cell>
          <cell r="AE154">
            <v>5.048174292876106</v>
          </cell>
        </row>
        <row r="155">
          <cell r="E155" t="str">
            <v>M10焊接螺母(加厚)</v>
          </cell>
          <cell r="F155" t="str">
            <v>外购</v>
          </cell>
          <cell r="G155">
            <v>2</v>
          </cell>
          <cell r="N155">
            <v>0.13442477876106196</v>
          </cell>
          <cell r="Q155">
            <v>0.02</v>
          </cell>
          <cell r="S155">
            <v>0.26884955752212392</v>
          </cell>
          <cell r="T155" t="str">
            <v>冲孔</v>
          </cell>
          <cell r="U155" t="str">
            <v>125T</v>
          </cell>
          <cell r="V155">
            <v>1</v>
          </cell>
          <cell r="W155">
            <v>2</v>
          </cell>
          <cell r="X155">
            <v>0.08</v>
          </cell>
          <cell r="Y155">
            <v>0.04</v>
          </cell>
        </row>
        <row r="156">
          <cell r="E156" t="str">
            <v>检具费</v>
          </cell>
          <cell r="I156" t="str">
            <v>7600元，分摊2万件，分摊完毕，未算入</v>
          </cell>
          <cell r="T156" t="str">
            <v>切边</v>
          </cell>
          <cell r="U156" t="str">
            <v>80T</v>
          </cell>
          <cell r="V156">
            <v>1</v>
          </cell>
          <cell r="W156">
            <v>2</v>
          </cell>
          <cell r="X156">
            <v>0.05</v>
          </cell>
          <cell r="Y156">
            <v>2.5000000000000001E-2</v>
          </cell>
        </row>
        <row r="157">
          <cell r="T157" t="str">
            <v>压型</v>
          </cell>
          <cell r="U157" t="str">
            <v>315油</v>
          </cell>
          <cell r="V157">
            <v>1</v>
          </cell>
          <cell r="W157">
            <v>2</v>
          </cell>
          <cell r="X157">
            <v>0.25</v>
          </cell>
          <cell r="Y157">
            <v>0.125</v>
          </cell>
        </row>
        <row r="158">
          <cell r="T158" t="str">
            <v>切口</v>
          </cell>
          <cell r="U158" t="str">
            <v>80T</v>
          </cell>
          <cell r="V158">
            <v>1</v>
          </cell>
          <cell r="W158">
            <v>2</v>
          </cell>
          <cell r="X158">
            <v>0.05</v>
          </cell>
          <cell r="Y158">
            <v>2.5000000000000001E-2</v>
          </cell>
        </row>
        <row r="159">
          <cell r="T159" t="str">
            <v>冲眼切开</v>
          </cell>
          <cell r="U159" t="str">
            <v>80T</v>
          </cell>
          <cell r="V159">
            <v>1</v>
          </cell>
          <cell r="W159">
            <v>2</v>
          </cell>
          <cell r="X159">
            <v>0.05</v>
          </cell>
          <cell r="Y159">
            <v>2.5000000000000001E-2</v>
          </cell>
        </row>
        <row r="160">
          <cell r="T160" t="str">
            <v>螺母焊接两个</v>
          </cell>
          <cell r="U160" t="str">
            <v>4CM</v>
          </cell>
          <cell r="V160">
            <v>4</v>
          </cell>
          <cell r="W160">
            <v>1</v>
          </cell>
          <cell r="X160">
            <v>0.05</v>
          </cell>
          <cell r="Y160">
            <v>0.2</v>
          </cell>
        </row>
        <row r="161">
          <cell r="T161" t="str">
            <v>套扣两个</v>
          </cell>
          <cell r="U161" t="str">
            <v>2*0.1</v>
          </cell>
          <cell r="V161">
            <v>2</v>
          </cell>
          <cell r="W161">
            <v>1</v>
          </cell>
          <cell r="X161">
            <v>0.1</v>
          </cell>
          <cell r="Y161">
            <v>0.2</v>
          </cell>
        </row>
        <row r="162">
          <cell r="S162">
            <v>3.5381138075221239</v>
          </cell>
          <cell r="Y162">
            <v>0.74</v>
          </cell>
        </row>
        <row r="163">
          <cell r="B163" t="str">
            <v>02.03.30.154A</v>
          </cell>
          <cell r="C163" t="str">
            <v>SCS0004395</v>
          </cell>
          <cell r="D163" t="str">
            <v>左座椅右侧地锁安装支架-2总成（中期改款）</v>
          </cell>
          <cell r="E163" t="str">
            <v>安装支架</v>
          </cell>
          <cell r="F163" t="str">
            <v>自制</v>
          </cell>
          <cell r="G163">
            <v>1</v>
          </cell>
          <cell r="H163" t="str">
            <v>SAPH440</v>
          </cell>
          <cell r="I163" t="str">
            <v>190*135*3.5</v>
          </cell>
          <cell r="J163">
            <v>210.83333333333334</v>
          </cell>
          <cell r="K163">
            <v>150</v>
          </cell>
          <cell r="L163">
            <v>3.5</v>
          </cell>
          <cell r="N163">
            <v>5.28</v>
          </cell>
          <cell r="O163">
            <v>2.8</v>
          </cell>
          <cell r="P163">
            <v>0.86889687500000001</v>
          </cell>
          <cell r="Q163">
            <v>0.39799999999999996</v>
          </cell>
          <cell r="R163">
            <v>0.47089687500000005</v>
          </cell>
          <cell r="S163">
            <v>3.26926425</v>
          </cell>
          <cell r="T163" t="str">
            <v>落料</v>
          </cell>
          <cell r="U163" t="str">
            <v>315T</v>
          </cell>
          <cell r="V163">
            <v>1</v>
          </cell>
          <cell r="W163">
            <v>2</v>
          </cell>
          <cell r="X163">
            <v>0.2</v>
          </cell>
          <cell r="Y163">
            <v>0.1</v>
          </cell>
          <cell r="Z163">
            <v>1.18</v>
          </cell>
          <cell r="AA163">
            <v>5.048174292876106</v>
          </cell>
          <cell r="AB163">
            <v>7600</v>
          </cell>
          <cell r="AC163">
            <v>50000</v>
          </cell>
          <cell r="AE163">
            <v>5.048174292876106</v>
          </cell>
        </row>
        <row r="164">
          <cell r="E164" t="str">
            <v>M10焊接螺母(加厚)</v>
          </cell>
          <cell r="F164" t="str">
            <v>外购</v>
          </cell>
          <cell r="G164">
            <v>2</v>
          </cell>
          <cell r="N164">
            <v>0.13442477876106196</v>
          </cell>
          <cell r="Q164">
            <v>0.02</v>
          </cell>
          <cell r="S164">
            <v>0.26884955752212392</v>
          </cell>
          <cell r="T164" t="str">
            <v>冲孔</v>
          </cell>
          <cell r="U164" t="str">
            <v>125T</v>
          </cell>
          <cell r="V164">
            <v>1</v>
          </cell>
          <cell r="W164">
            <v>2</v>
          </cell>
          <cell r="X164">
            <v>0.08</v>
          </cell>
          <cell r="Y164">
            <v>0.04</v>
          </cell>
        </row>
        <row r="165">
          <cell r="E165" t="str">
            <v>检具费</v>
          </cell>
          <cell r="I165" t="str">
            <v>7600元，分摊2万件，分摊完毕，未算入</v>
          </cell>
          <cell r="T165" t="str">
            <v>切边</v>
          </cell>
          <cell r="U165" t="str">
            <v>80T</v>
          </cell>
          <cell r="V165">
            <v>1</v>
          </cell>
          <cell r="W165">
            <v>2</v>
          </cell>
          <cell r="X165">
            <v>0.05</v>
          </cell>
          <cell r="Y165">
            <v>2.5000000000000001E-2</v>
          </cell>
        </row>
        <row r="166">
          <cell r="T166" t="str">
            <v>压型</v>
          </cell>
          <cell r="U166" t="str">
            <v>315油</v>
          </cell>
          <cell r="V166">
            <v>1</v>
          </cell>
          <cell r="W166">
            <v>2</v>
          </cell>
          <cell r="X166">
            <v>0.25</v>
          </cell>
          <cell r="Y166">
            <v>0.125</v>
          </cell>
        </row>
        <row r="167">
          <cell r="T167" t="str">
            <v>切口</v>
          </cell>
          <cell r="U167" t="str">
            <v>80T</v>
          </cell>
          <cell r="V167">
            <v>1</v>
          </cell>
          <cell r="W167">
            <v>2</v>
          </cell>
          <cell r="X167">
            <v>0.05</v>
          </cell>
          <cell r="Y167">
            <v>2.5000000000000001E-2</v>
          </cell>
        </row>
        <row r="168">
          <cell r="T168" t="str">
            <v>冲眼切开</v>
          </cell>
          <cell r="U168" t="str">
            <v>80T</v>
          </cell>
          <cell r="V168">
            <v>1</v>
          </cell>
          <cell r="W168">
            <v>2</v>
          </cell>
          <cell r="X168">
            <v>0.05</v>
          </cell>
          <cell r="Y168">
            <v>2.5000000000000001E-2</v>
          </cell>
        </row>
        <row r="169">
          <cell r="T169" t="str">
            <v>螺母焊接两个</v>
          </cell>
          <cell r="U169" t="str">
            <v>4CM</v>
          </cell>
          <cell r="V169">
            <v>4</v>
          </cell>
          <cell r="W169">
            <v>1</v>
          </cell>
          <cell r="X169">
            <v>0.05</v>
          </cell>
          <cell r="Y169">
            <v>0.2</v>
          </cell>
        </row>
        <row r="170">
          <cell r="T170" t="str">
            <v>套扣两个</v>
          </cell>
          <cell r="U170" t="str">
            <v>2*0.1</v>
          </cell>
          <cell r="V170">
            <v>2</v>
          </cell>
          <cell r="W170">
            <v>1</v>
          </cell>
          <cell r="X170">
            <v>0.1</v>
          </cell>
          <cell r="Y170">
            <v>0.2</v>
          </cell>
        </row>
        <row r="171">
          <cell r="S171">
            <v>3.5381138075221239</v>
          </cell>
          <cell r="Y171">
            <v>0.74</v>
          </cell>
        </row>
        <row r="172">
          <cell r="B172" t="str">
            <v>02.03.30.156A</v>
          </cell>
          <cell r="C172" t="str">
            <v>SCS0004393</v>
          </cell>
          <cell r="D172" t="str">
            <v>地脚固定板组合左右共用总成（中期改款）</v>
          </cell>
          <cell r="E172" t="str">
            <v>安装支架</v>
          </cell>
          <cell r="G172">
            <v>1</v>
          </cell>
          <cell r="H172" t="str">
            <v>SAPH440</v>
          </cell>
          <cell r="I172" t="str">
            <v>280*190*4</v>
          </cell>
          <cell r="J172">
            <v>295</v>
          </cell>
          <cell r="K172">
            <v>210.83333333333334</v>
          </cell>
          <cell r="L172">
            <v>4</v>
          </cell>
          <cell r="N172">
            <v>5.28</v>
          </cell>
          <cell r="O172">
            <v>2.8</v>
          </cell>
          <cell r="P172">
            <v>1.9529491666666667</v>
          </cell>
          <cell r="Q172">
            <v>1.026</v>
          </cell>
          <cell r="R172">
            <v>0.92694916666666671</v>
          </cell>
          <cell r="S172">
            <v>7.7161139333333342</v>
          </cell>
          <cell r="T172" t="str">
            <v>落料</v>
          </cell>
          <cell r="U172" t="str">
            <v>315T</v>
          </cell>
          <cell r="V172">
            <v>1</v>
          </cell>
          <cell r="W172">
            <v>1</v>
          </cell>
          <cell r="X172">
            <v>0.2</v>
          </cell>
          <cell r="Y172">
            <v>0.2</v>
          </cell>
          <cell r="Z172">
            <v>1.18</v>
          </cell>
          <cell r="AA172">
            <v>11.928973733368732</v>
          </cell>
          <cell r="AE172">
            <v>11.928973733368732</v>
          </cell>
        </row>
        <row r="173">
          <cell r="E173" t="str">
            <v>定位销</v>
          </cell>
          <cell r="G173">
            <v>1</v>
          </cell>
          <cell r="N173">
            <v>0.28318584070796465</v>
          </cell>
          <cell r="Q173">
            <v>8.9999999999999993E-3</v>
          </cell>
          <cell r="S173">
            <v>0.28318584070796465</v>
          </cell>
          <cell r="T173" t="str">
            <v>冲长孔</v>
          </cell>
          <cell r="U173" t="str">
            <v>100T</v>
          </cell>
          <cell r="V173">
            <v>1</v>
          </cell>
          <cell r="W173">
            <v>1</v>
          </cell>
          <cell r="X173">
            <v>7.0000000000000007E-2</v>
          </cell>
          <cell r="Y173">
            <v>7.0000000000000007E-2</v>
          </cell>
        </row>
        <row r="174">
          <cell r="T174" t="str">
            <v>压弯</v>
          </cell>
          <cell r="U174" t="str">
            <v>160T</v>
          </cell>
          <cell r="V174">
            <v>1</v>
          </cell>
          <cell r="W174">
            <v>1</v>
          </cell>
          <cell r="X174">
            <v>0.1</v>
          </cell>
          <cell r="Y174">
            <v>0.1</v>
          </cell>
        </row>
        <row r="175">
          <cell r="T175" t="str">
            <v>压型①（压槽)</v>
          </cell>
          <cell r="U175" t="str">
            <v>315油</v>
          </cell>
          <cell r="V175">
            <v>1</v>
          </cell>
          <cell r="W175">
            <v>1</v>
          </cell>
          <cell r="X175">
            <v>0.25</v>
          </cell>
          <cell r="Y175">
            <v>0.25</v>
          </cell>
        </row>
        <row r="176">
          <cell r="T176" t="str">
            <v>压型②（起鼓）</v>
          </cell>
          <cell r="U176" t="str">
            <v>160T</v>
          </cell>
          <cell r="V176">
            <v>1</v>
          </cell>
          <cell r="W176">
            <v>1</v>
          </cell>
          <cell r="X176">
            <v>0.1</v>
          </cell>
          <cell r="Y176">
            <v>0.1</v>
          </cell>
        </row>
        <row r="177">
          <cell r="T177" t="str">
            <v>冲孔</v>
          </cell>
          <cell r="U177" t="str">
            <v>100T</v>
          </cell>
          <cell r="V177">
            <v>1</v>
          </cell>
          <cell r="W177">
            <v>1</v>
          </cell>
          <cell r="X177">
            <v>7.0000000000000007E-2</v>
          </cell>
          <cell r="Y177">
            <v>7.0000000000000007E-2</v>
          </cell>
        </row>
        <row r="178">
          <cell r="T178" t="str">
            <v>冲长孔</v>
          </cell>
          <cell r="U178" t="str">
            <v>100T</v>
          </cell>
          <cell r="V178">
            <v>1</v>
          </cell>
          <cell r="W178">
            <v>1</v>
          </cell>
          <cell r="X178">
            <v>7.0000000000000007E-2</v>
          </cell>
          <cell r="Y178">
            <v>7.0000000000000007E-2</v>
          </cell>
        </row>
        <row r="179">
          <cell r="T179" t="str">
            <v>成型（折弯）</v>
          </cell>
          <cell r="U179" t="str">
            <v>160T</v>
          </cell>
          <cell r="V179">
            <v>1</v>
          </cell>
          <cell r="W179">
            <v>1</v>
          </cell>
          <cell r="X179">
            <v>0.1</v>
          </cell>
          <cell r="Y179">
            <v>0.1</v>
          </cell>
        </row>
        <row r="180">
          <cell r="T180" t="str">
            <v>对冲</v>
          </cell>
          <cell r="U180" t="str">
            <v>160T</v>
          </cell>
          <cell r="V180">
            <v>1</v>
          </cell>
          <cell r="W180">
            <v>1</v>
          </cell>
          <cell r="X180">
            <v>0.1</v>
          </cell>
          <cell r="Y180">
            <v>0.1</v>
          </cell>
        </row>
        <row r="181">
          <cell r="T181" t="str">
            <v>冲侧孔</v>
          </cell>
          <cell r="U181" t="str">
            <v>80T</v>
          </cell>
          <cell r="V181">
            <v>2</v>
          </cell>
          <cell r="W181">
            <v>1</v>
          </cell>
          <cell r="X181">
            <v>0.05</v>
          </cell>
          <cell r="Y181">
            <v>0.1</v>
          </cell>
        </row>
        <row r="182">
          <cell r="T182" t="str">
            <v>焊接：10CM加两个焊点</v>
          </cell>
          <cell r="U182" t="str">
            <v>外协（比自焊高）</v>
          </cell>
          <cell r="V182">
            <v>12</v>
          </cell>
          <cell r="W182">
            <v>1</v>
          </cell>
          <cell r="X182">
            <v>0.05</v>
          </cell>
          <cell r="Y182">
            <v>0.65</v>
          </cell>
        </row>
        <row r="183">
          <cell r="T183" t="str">
            <v>调整</v>
          </cell>
          <cell r="V183">
            <v>1</v>
          </cell>
          <cell r="W183">
            <v>1</v>
          </cell>
          <cell r="X183">
            <v>0.3</v>
          </cell>
          <cell r="Y183">
            <v>0.3</v>
          </cell>
        </row>
        <row r="184">
          <cell r="S184">
            <v>7.9992997740412992</v>
          </cell>
          <cell r="Y184">
            <v>2.11</v>
          </cell>
        </row>
        <row r="185">
          <cell r="B185" t="str">
            <v>02.03.30.157A</v>
          </cell>
          <cell r="C185" t="str">
            <v>SCS0004392</v>
          </cell>
          <cell r="D185" t="str">
            <v>左座椅右侧地脚固定板组合总成（中期改款）</v>
          </cell>
          <cell r="E185" t="str">
            <v>安装支架</v>
          </cell>
          <cell r="G185">
            <v>1</v>
          </cell>
          <cell r="H185" t="str">
            <v>SAPH440</v>
          </cell>
          <cell r="I185" t="str">
            <v>280*190*4</v>
          </cell>
          <cell r="J185">
            <v>295</v>
          </cell>
          <cell r="K185">
            <v>210.83333333333334</v>
          </cell>
          <cell r="L185">
            <v>4</v>
          </cell>
          <cell r="N185">
            <v>5.28</v>
          </cell>
          <cell r="O185">
            <v>2.8</v>
          </cell>
          <cell r="P185">
            <v>1.9529491666666667</v>
          </cell>
          <cell r="Q185">
            <v>0.95799999999999996</v>
          </cell>
          <cell r="R185">
            <v>0.99494916666666677</v>
          </cell>
          <cell r="S185">
            <v>7.5257139333333338</v>
          </cell>
          <cell r="T185" t="str">
            <v>落料</v>
          </cell>
          <cell r="U185" t="str">
            <v>315T</v>
          </cell>
          <cell r="V185">
            <v>1</v>
          </cell>
          <cell r="W185">
            <v>1</v>
          </cell>
          <cell r="X185">
            <v>0.2</v>
          </cell>
          <cell r="Y185">
            <v>0.2</v>
          </cell>
          <cell r="Z185">
            <v>1.18</v>
          </cell>
          <cell r="AA185">
            <v>11.987501733368731</v>
          </cell>
          <cell r="AB185">
            <v>7758</v>
          </cell>
          <cell r="AC185">
            <v>20000</v>
          </cell>
          <cell r="AD185">
            <v>0.38790000000000002</v>
          </cell>
          <cell r="AE185">
            <v>12.375401733368731</v>
          </cell>
        </row>
        <row r="186">
          <cell r="E186" t="str">
            <v>定位销</v>
          </cell>
          <cell r="G186">
            <v>1</v>
          </cell>
          <cell r="N186">
            <v>0.28318584070796465</v>
          </cell>
          <cell r="Q186">
            <v>8.9999999999999993E-3</v>
          </cell>
          <cell r="S186">
            <v>0.28318584070796465</v>
          </cell>
          <cell r="T186" t="str">
            <v>冲长孔</v>
          </cell>
          <cell r="U186" t="str">
            <v>100T</v>
          </cell>
          <cell r="V186">
            <v>1</v>
          </cell>
          <cell r="W186">
            <v>1</v>
          </cell>
          <cell r="X186">
            <v>7.0000000000000007E-2</v>
          </cell>
          <cell r="Y186">
            <v>7.0000000000000007E-2</v>
          </cell>
        </row>
        <row r="187">
          <cell r="T187" t="str">
            <v>压弯</v>
          </cell>
          <cell r="U187" t="str">
            <v>160T</v>
          </cell>
          <cell r="V187">
            <v>1</v>
          </cell>
          <cell r="W187">
            <v>1</v>
          </cell>
          <cell r="X187">
            <v>0.1</v>
          </cell>
          <cell r="Y187">
            <v>0.1</v>
          </cell>
        </row>
        <row r="188">
          <cell r="T188" t="str">
            <v>压型①（压槽)</v>
          </cell>
          <cell r="U188" t="str">
            <v>315油</v>
          </cell>
          <cell r="V188">
            <v>1</v>
          </cell>
          <cell r="W188">
            <v>1</v>
          </cell>
          <cell r="X188">
            <v>0.25</v>
          </cell>
          <cell r="Y188">
            <v>0.25</v>
          </cell>
        </row>
        <row r="189">
          <cell r="T189" t="str">
            <v>压型②（起鼓）</v>
          </cell>
          <cell r="U189" t="str">
            <v>160T</v>
          </cell>
          <cell r="V189">
            <v>1</v>
          </cell>
          <cell r="W189">
            <v>1</v>
          </cell>
          <cell r="X189">
            <v>0.1</v>
          </cell>
          <cell r="Y189">
            <v>0.1</v>
          </cell>
        </row>
        <row r="190">
          <cell r="T190" t="str">
            <v>冲孔</v>
          </cell>
          <cell r="U190" t="str">
            <v>100T</v>
          </cell>
          <cell r="V190">
            <v>1</v>
          </cell>
          <cell r="W190">
            <v>1</v>
          </cell>
          <cell r="X190">
            <v>7.0000000000000007E-2</v>
          </cell>
          <cell r="Y190">
            <v>7.0000000000000007E-2</v>
          </cell>
        </row>
        <row r="191">
          <cell r="T191" t="str">
            <v>冲长孔</v>
          </cell>
          <cell r="U191" t="str">
            <v>100T</v>
          </cell>
          <cell r="V191">
            <v>1</v>
          </cell>
          <cell r="W191">
            <v>1</v>
          </cell>
          <cell r="X191">
            <v>7.0000000000000007E-2</v>
          </cell>
          <cell r="Y191">
            <v>7.0000000000000007E-2</v>
          </cell>
        </row>
        <row r="192">
          <cell r="T192" t="str">
            <v>成型（折弯）</v>
          </cell>
          <cell r="U192" t="str">
            <v>160T</v>
          </cell>
          <cell r="V192">
            <v>1</v>
          </cell>
          <cell r="W192">
            <v>1</v>
          </cell>
          <cell r="X192">
            <v>0.1</v>
          </cell>
          <cell r="Y192">
            <v>0.1</v>
          </cell>
        </row>
        <row r="193">
          <cell r="T193" t="str">
            <v>对冲</v>
          </cell>
          <cell r="U193" t="str">
            <v>160T</v>
          </cell>
          <cell r="V193">
            <v>1</v>
          </cell>
          <cell r="W193">
            <v>1</v>
          </cell>
          <cell r="X193">
            <v>0.1</v>
          </cell>
          <cell r="Y193">
            <v>0.1</v>
          </cell>
        </row>
        <row r="194">
          <cell r="T194" t="str">
            <v>冲侧孔</v>
          </cell>
          <cell r="U194" t="str">
            <v>80T</v>
          </cell>
          <cell r="V194">
            <v>2</v>
          </cell>
          <cell r="W194">
            <v>1</v>
          </cell>
          <cell r="X194">
            <v>0.05</v>
          </cell>
          <cell r="Y194">
            <v>0.1</v>
          </cell>
        </row>
        <row r="195">
          <cell r="T195" t="str">
            <v>焊接：10CM加两个焊点</v>
          </cell>
          <cell r="U195" t="str">
            <v>外协（比自焊高）</v>
          </cell>
          <cell r="V195">
            <v>12</v>
          </cell>
          <cell r="W195">
            <v>1</v>
          </cell>
          <cell r="X195">
            <v>0.05</v>
          </cell>
          <cell r="Y195">
            <v>0.65</v>
          </cell>
        </row>
        <row r="196">
          <cell r="E196" t="str">
            <v>检具费</v>
          </cell>
          <cell r="I196" t="str">
            <v>7758元，分摊2万件，分摊完毕，未算入</v>
          </cell>
          <cell r="T196" t="str">
            <v>调整</v>
          </cell>
          <cell r="V196">
            <v>1</v>
          </cell>
          <cell r="W196">
            <v>1</v>
          </cell>
          <cell r="X196">
            <v>0.54</v>
          </cell>
          <cell r="Y196">
            <v>0.54</v>
          </cell>
        </row>
        <row r="197">
          <cell r="S197">
            <v>7.8088997740412989</v>
          </cell>
          <cell r="Y197">
            <v>2.35</v>
          </cell>
        </row>
        <row r="198">
          <cell r="B198" t="str">
            <v>02.03.30.158A</v>
          </cell>
          <cell r="C198" t="str">
            <v>SCS0004391</v>
          </cell>
          <cell r="D198" t="str">
            <v>右座椅左侧地脚固定板组合总成（中期改款）</v>
          </cell>
          <cell r="E198" t="str">
            <v>安装支架</v>
          </cell>
          <cell r="G198">
            <v>1</v>
          </cell>
          <cell r="H198" t="str">
            <v>SAPH440</v>
          </cell>
          <cell r="I198" t="str">
            <v>280*190*4</v>
          </cell>
          <cell r="J198">
            <v>295</v>
          </cell>
          <cell r="K198">
            <v>210.83333333333334</v>
          </cell>
          <cell r="L198">
            <v>4</v>
          </cell>
          <cell r="N198">
            <v>5.28</v>
          </cell>
          <cell r="O198">
            <v>2.8</v>
          </cell>
          <cell r="P198">
            <v>1.9529491666666667</v>
          </cell>
          <cell r="Q198">
            <v>1.0410000000000001</v>
          </cell>
          <cell r="R198">
            <v>0.91194916666666659</v>
          </cell>
          <cell r="S198">
            <v>7.758113933333334</v>
          </cell>
          <cell r="T198" t="str">
            <v>落料</v>
          </cell>
          <cell r="U198" t="str">
            <v>315T</v>
          </cell>
          <cell r="V198">
            <v>1</v>
          </cell>
          <cell r="W198">
            <v>1</v>
          </cell>
          <cell r="X198">
            <v>0.2</v>
          </cell>
          <cell r="Y198">
            <v>0.2</v>
          </cell>
          <cell r="Z198">
            <v>1.18</v>
          </cell>
          <cell r="AA198">
            <v>12.261733733368732</v>
          </cell>
          <cell r="AB198">
            <v>7758</v>
          </cell>
          <cell r="AC198">
            <v>20000</v>
          </cell>
          <cell r="AD198">
            <v>0.38790000000000002</v>
          </cell>
          <cell r="AE198">
            <v>12.649633733368733</v>
          </cell>
        </row>
        <row r="199">
          <cell r="E199" t="str">
            <v>定位销</v>
          </cell>
          <cell r="G199">
            <v>1</v>
          </cell>
          <cell r="N199">
            <v>0.28318584070796465</v>
          </cell>
          <cell r="Q199">
            <v>8.9999999999999993E-3</v>
          </cell>
          <cell r="S199">
            <v>0.28318584070796465</v>
          </cell>
          <cell r="T199" t="str">
            <v>冲长孔</v>
          </cell>
          <cell r="U199" t="str">
            <v>100T</v>
          </cell>
          <cell r="V199">
            <v>1</v>
          </cell>
          <cell r="W199">
            <v>1</v>
          </cell>
          <cell r="X199">
            <v>7.0000000000000007E-2</v>
          </cell>
          <cell r="Y199">
            <v>7.0000000000000007E-2</v>
          </cell>
        </row>
        <row r="200">
          <cell r="T200" t="str">
            <v>压弯</v>
          </cell>
          <cell r="U200" t="str">
            <v>160T</v>
          </cell>
          <cell r="V200">
            <v>1</v>
          </cell>
          <cell r="W200">
            <v>1</v>
          </cell>
          <cell r="X200">
            <v>0.1</v>
          </cell>
          <cell r="Y200">
            <v>0.1</v>
          </cell>
        </row>
        <row r="201">
          <cell r="T201" t="str">
            <v>压型①（压槽)</v>
          </cell>
          <cell r="U201" t="str">
            <v>315油</v>
          </cell>
          <cell r="V201">
            <v>1</v>
          </cell>
          <cell r="W201">
            <v>1</v>
          </cell>
          <cell r="X201">
            <v>0.25</v>
          </cell>
          <cell r="Y201">
            <v>0.25</v>
          </cell>
        </row>
        <row r="202">
          <cell r="T202" t="str">
            <v>压型②（起鼓）</v>
          </cell>
          <cell r="U202" t="str">
            <v>160T</v>
          </cell>
          <cell r="V202">
            <v>1</v>
          </cell>
          <cell r="W202">
            <v>1</v>
          </cell>
          <cell r="X202">
            <v>0.1</v>
          </cell>
          <cell r="Y202">
            <v>0.1</v>
          </cell>
        </row>
        <row r="203">
          <cell r="T203" t="str">
            <v>冲孔</v>
          </cell>
          <cell r="U203" t="str">
            <v>100T</v>
          </cell>
          <cell r="V203">
            <v>1</v>
          </cell>
          <cell r="W203">
            <v>1</v>
          </cell>
          <cell r="X203">
            <v>7.0000000000000007E-2</v>
          </cell>
          <cell r="Y203">
            <v>7.0000000000000007E-2</v>
          </cell>
        </row>
        <row r="204">
          <cell r="T204" t="str">
            <v>冲长孔</v>
          </cell>
          <cell r="U204" t="str">
            <v>100T</v>
          </cell>
          <cell r="V204">
            <v>1</v>
          </cell>
          <cell r="W204">
            <v>1</v>
          </cell>
          <cell r="X204">
            <v>7.0000000000000007E-2</v>
          </cell>
          <cell r="Y204">
            <v>7.0000000000000007E-2</v>
          </cell>
        </row>
        <row r="205">
          <cell r="T205" t="str">
            <v>成型（折弯）</v>
          </cell>
          <cell r="U205" t="str">
            <v>160T</v>
          </cell>
          <cell r="V205">
            <v>1</v>
          </cell>
          <cell r="W205">
            <v>1</v>
          </cell>
          <cell r="X205">
            <v>0.1</v>
          </cell>
          <cell r="Y205">
            <v>0.1</v>
          </cell>
        </row>
        <row r="206">
          <cell r="T206" t="str">
            <v>对冲</v>
          </cell>
          <cell r="U206" t="str">
            <v>160T</v>
          </cell>
          <cell r="V206">
            <v>1</v>
          </cell>
          <cell r="W206">
            <v>1</v>
          </cell>
          <cell r="X206">
            <v>0.1</v>
          </cell>
          <cell r="Y206">
            <v>0.1</v>
          </cell>
        </row>
        <row r="207">
          <cell r="T207" t="str">
            <v>冲侧孔</v>
          </cell>
          <cell r="U207" t="str">
            <v>80T</v>
          </cell>
          <cell r="V207">
            <v>2</v>
          </cell>
          <cell r="W207">
            <v>1</v>
          </cell>
          <cell r="X207">
            <v>0.05</v>
          </cell>
          <cell r="Y207">
            <v>0.1</v>
          </cell>
        </row>
        <row r="208">
          <cell r="T208" t="str">
            <v>焊接：10CM加两个焊点</v>
          </cell>
          <cell r="U208" t="str">
            <v>外协（比自焊高）</v>
          </cell>
          <cell r="V208">
            <v>12</v>
          </cell>
          <cell r="W208">
            <v>1</v>
          </cell>
          <cell r="X208">
            <v>0.05</v>
          </cell>
          <cell r="Y208">
            <v>0.65</v>
          </cell>
        </row>
        <row r="209">
          <cell r="E209" t="str">
            <v>检具费</v>
          </cell>
          <cell r="I209" t="str">
            <v>7758元，分摊2万件，分摊完毕，未算入</v>
          </cell>
          <cell r="T209" t="str">
            <v>调整</v>
          </cell>
          <cell r="V209">
            <v>1</v>
          </cell>
          <cell r="W209">
            <v>1</v>
          </cell>
          <cell r="X209">
            <v>0.54</v>
          </cell>
          <cell r="Y209">
            <v>0.54</v>
          </cell>
        </row>
        <row r="210">
          <cell r="S210">
            <v>8.041299774041299</v>
          </cell>
          <cell r="Y210">
            <v>2.35</v>
          </cell>
        </row>
      </sheetData>
      <sheetData sheetId="5"/>
      <sheetData sheetId="6"/>
      <sheetData sheetId="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冲压工序费"/>
      <sheetName val="2021.8"/>
      <sheetName val="2022年1-6月"/>
      <sheetName val="2022年7-12月"/>
      <sheetName val="使用量"/>
      <sheetName val="对比表"/>
      <sheetName val="模具清单"/>
      <sheetName val="Sheet6"/>
      <sheetName val="Sheet5"/>
      <sheetName val="Sheet4"/>
      <sheetName val="Sheet3"/>
      <sheetName val="Sheet2"/>
    </sheetNames>
    <sheetDataSet>
      <sheetData sheetId="0" refreshError="1"/>
      <sheetData sheetId="1" refreshError="1"/>
      <sheetData sheetId="2">
        <row r="4">
          <cell r="B4" t="str">
            <v>02.03.11.101</v>
          </cell>
          <cell r="C4" t="str">
            <v>SHT0011003</v>
          </cell>
          <cell r="D4" t="str">
            <v>H4升级滑轨右上连接板焊接总成</v>
          </cell>
          <cell r="E4" t="str">
            <v>冲压件</v>
          </cell>
          <cell r="F4" t="str">
            <v>自制</v>
          </cell>
          <cell r="G4">
            <v>1</v>
          </cell>
          <cell r="H4" t="str">
            <v>SAPH440</v>
          </cell>
          <cell r="I4" t="str">
            <v>420*100*3</v>
          </cell>
          <cell r="J4">
            <v>430</v>
          </cell>
          <cell r="K4">
            <v>104.16666666666667</v>
          </cell>
          <cell r="L4">
            <v>3</v>
          </cell>
          <cell r="N4">
            <v>5.49</v>
          </cell>
          <cell r="O4">
            <v>3.2</v>
          </cell>
          <cell r="P4">
            <v>1.0548437499999999</v>
          </cell>
          <cell r="Q4">
            <v>0.59399999999999997</v>
          </cell>
          <cell r="R4">
            <v>0.46084374999999989</v>
          </cell>
          <cell r="S4">
            <v>4.3163921875</v>
          </cell>
          <cell r="T4" t="str">
            <v>落料</v>
          </cell>
          <cell r="U4" t="str">
            <v>160T</v>
          </cell>
          <cell r="V4">
            <v>1</v>
          </cell>
          <cell r="W4">
            <v>1</v>
          </cell>
          <cell r="X4">
            <v>0.1</v>
          </cell>
          <cell r="Y4">
            <v>0.1</v>
          </cell>
          <cell r="Z4">
            <v>1.1499999999999999</v>
          </cell>
          <cell r="AA4">
            <v>6.9601695996957957</v>
          </cell>
          <cell r="AB4">
            <v>43000</v>
          </cell>
          <cell r="AC4">
            <v>50000</v>
          </cell>
          <cell r="AD4" t="str">
            <v>2021年起已摊销完毕</v>
          </cell>
          <cell r="AE4">
            <v>6.9601695996957957</v>
          </cell>
        </row>
        <row r="5">
          <cell r="E5" t="str">
            <v>M6螺母</v>
          </cell>
          <cell r="G5">
            <v>2</v>
          </cell>
          <cell r="N5">
            <v>4.2477876106194697E-2</v>
          </cell>
          <cell r="Q5">
            <v>0.09</v>
          </cell>
          <cell r="S5">
            <v>8.4955752212389393E-2</v>
          </cell>
          <cell r="T5" t="str">
            <v>冲孔</v>
          </cell>
          <cell r="U5" t="str">
            <v>100T</v>
          </cell>
          <cell r="V5">
            <v>1</v>
          </cell>
          <cell r="W5">
            <v>1</v>
          </cell>
          <cell r="X5">
            <v>7.0000000000000007E-2</v>
          </cell>
          <cell r="Y5">
            <v>7.0000000000000007E-2</v>
          </cell>
        </row>
        <row r="6">
          <cell r="E6" t="str">
            <v>支撑管A\B</v>
          </cell>
          <cell r="F6" t="str">
            <v>外协</v>
          </cell>
          <cell r="G6">
            <v>2</v>
          </cell>
          <cell r="N6">
            <v>0.26548672566371684</v>
          </cell>
          <cell r="Q6">
            <v>4.3999999999999997E-2</v>
          </cell>
          <cell r="S6">
            <v>0.53097345132743368</v>
          </cell>
          <cell r="T6" t="str">
            <v>成型</v>
          </cell>
          <cell r="U6" t="str">
            <v>315油</v>
          </cell>
          <cell r="V6">
            <v>1</v>
          </cell>
          <cell r="W6">
            <v>1</v>
          </cell>
          <cell r="X6">
            <v>0.25</v>
          </cell>
          <cell r="Y6">
            <v>0.25</v>
          </cell>
        </row>
        <row r="7">
          <cell r="T7" t="str">
            <v>焊接</v>
          </cell>
          <cell r="V7">
            <v>12</v>
          </cell>
          <cell r="W7">
            <v>1</v>
          </cell>
          <cell r="X7">
            <v>0.05</v>
          </cell>
          <cell r="Y7">
            <v>0.60000000000000009</v>
          </cell>
        </row>
        <row r="8">
          <cell r="T8" t="str">
            <v>套扣</v>
          </cell>
          <cell r="U8">
            <v>2</v>
          </cell>
          <cell r="V8">
            <v>2</v>
          </cell>
          <cell r="W8">
            <v>1</v>
          </cell>
          <cell r="X8">
            <v>0.05</v>
          </cell>
          <cell r="Y8">
            <v>0.1</v>
          </cell>
        </row>
        <row r="9">
          <cell r="E9" t="str">
            <v>合计</v>
          </cell>
          <cell r="S9">
            <v>4.9323213910398227</v>
          </cell>
          <cell r="Y9">
            <v>1.1200000000000001</v>
          </cell>
        </row>
        <row r="10">
          <cell r="B10" t="str">
            <v>02.03.11.100</v>
          </cell>
          <cell r="C10" t="str">
            <v>SHT0010999</v>
          </cell>
          <cell r="D10" t="str">
            <v>H4升级滑轨左上连接板焊接总成</v>
          </cell>
          <cell r="E10" t="str">
            <v>冲压件</v>
          </cell>
          <cell r="F10" t="str">
            <v>自制</v>
          </cell>
          <cell r="G10">
            <v>1</v>
          </cell>
          <cell r="H10" t="str">
            <v>SAPH440</v>
          </cell>
          <cell r="I10" t="str">
            <v>420*100*3</v>
          </cell>
          <cell r="J10">
            <v>430</v>
          </cell>
          <cell r="K10">
            <v>104.16666666666667</v>
          </cell>
          <cell r="L10">
            <v>3</v>
          </cell>
          <cell r="N10">
            <v>5.49</v>
          </cell>
          <cell r="O10">
            <v>3.2</v>
          </cell>
          <cell r="P10">
            <v>1.0548437499999999</v>
          </cell>
          <cell r="Q10">
            <v>0.59399999999999997</v>
          </cell>
          <cell r="R10">
            <v>0.46084374999999989</v>
          </cell>
          <cell r="S10">
            <v>4.3163921875</v>
          </cell>
          <cell r="T10" t="str">
            <v>落料</v>
          </cell>
          <cell r="U10" t="str">
            <v>160T</v>
          </cell>
          <cell r="V10">
            <v>1</v>
          </cell>
          <cell r="W10">
            <v>1</v>
          </cell>
          <cell r="X10">
            <v>0.1</v>
          </cell>
          <cell r="Y10">
            <v>0.1</v>
          </cell>
          <cell r="Z10">
            <v>1.1499999999999999</v>
          </cell>
          <cell r="AA10">
            <v>6.9601695996957957</v>
          </cell>
          <cell r="AB10">
            <v>43000</v>
          </cell>
          <cell r="AC10">
            <v>50000</v>
          </cell>
          <cell r="AD10" t="str">
            <v>2021年起已摊销完毕</v>
          </cell>
          <cell r="AE10">
            <v>6.9601695996957957</v>
          </cell>
        </row>
        <row r="11">
          <cell r="E11" t="str">
            <v>M6螺母</v>
          </cell>
          <cell r="F11" t="str">
            <v>外协</v>
          </cell>
          <cell r="G11">
            <v>2</v>
          </cell>
          <cell r="N11">
            <v>4.2477876106194697E-2</v>
          </cell>
          <cell r="Q11">
            <v>0.09</v>
          </cell>
          <cell r="S11">
            <v>8.4955752212389393E-2</v>
          </cell>
          <cell r="T11" t="str">
            <v>冲孔</v>
          </cell>
          <cell r="U11" t="str">
            <v>100T</v>
          </cell>
          <cell r="V11">
            <v>1</v>
          </cell>
          <cell r="W11">
            <v>1</v>
          </cell>
          <cell r="X11">
            <v>7.0000000000000007E-2</v>
          </cell>
          <cell r="Y11">
            <v>7.0000000000000007E-2</v>
          </cell>
        </row>
        <row r="12">
          <cell r="E12" t="str">
            <v>支撑管A\B</v>
          </cell>
          <cell r="F12" t="str">
            <v>外协</v>
          </cell>
          <cell r="G12">
            <v>2</v>
          </cell>
          <cell r="N12">
            <v>0.26548672566371684</v>
          </cell>
          <cell r="Q12">
            <v>4.3999999999999997E-2</v>
          </cell>
          <cell r="S12">
            <v>0.53097345132743368</v>
          </cell>
          <cell r="T12" t="str">
            <v>成型</v>
          </cell>
          <cell r="U12" t="str">
            <v>315油</v>
          </cell>
          <cell r="V12">
            <v>1</v>
          </cell>
          <cell r="W12">
            <v>1</v>
          </cell>
          <cell r="X12">
            <v>0.25</v>
          </cell>
          <cell r="Y12">
            <v>0.25</v>
          </cell>
        </row>
        <row r="13">
          <cell r="T13" t="str">
            <v>焊接</v>
          </cell>
          <cell r="V13">
            <v>12</v>
          </cell>
          <cell r="W13">
            <v>1</v>
          </cell>
          <cell r="X13">
            <v>0.05</v>
          </cell>
          <cell r="Y13">
            <v>0.60000000000000009</v>
          </cell>
        </row>
        <row r="14">
          <cell r="T14" t="str">
            <v>套扣</v>
          </cell>
          <cell r="U14">
            <v>2</v>
          </cell>
          <cell r="V14">
            <v>2</v>
          </cell>
          <cell r="W14">
            <v>1</v>
          </cell>
          <cell r="X14">
            <v>0.05</v>
          </cell>
          <cell r="Y14">
            <v>0.1</v>
          </cell>
        </row>
        <row r="15">
          <cell r="E15" t="str">
            <v>合计</v>
          </cell>
          <cell r="S15">
            <v>4.9323213910398227</v>
          </cell>
          <cell r="Y15">
            <v>1.1200000000000001</v>
          </cell>
        </row>
        <row r="16">
          <cell r="B16" t="str">
            <v>02.03.37.030A</v>
          </cell>
          <cell r="C16" t="str">
            <v>SHT0001874</v>
          </cell>
          <cell r="D16" t="str">
            <v>绞架大孔侧板</v>
          </cell>
          <cell r="E16" t="str">
            <v>绞架大孔侧板</v>
          </cell>
          <cell r="G16">
            <v>1</v>
          </cell>
          <cell r="H16" t="str">
            <v>SPFH590</v>
          </cell>
          <cell r="I16" t="str">
            <v>368*85*4</v>
          </cell>
          <cell r="J16">
            <v>368</v>
          </cell>
          <cell r="K16">
            <v>78.75</v>
          </cell>
          <cell r="L16">
            <v>4</v>
          </cell>
          <cell r="N16">
            <v>5.87</v>
          </cell>
          <cell r="O16">
            <v>3.2</v>
          </cell>
          <cell r="P16">
            <v>0.909972</v>
          </cell>
          <cell r="Q16">
            <v>0.55600000000000005</v>
          </cell>
          <cell r="R16">
            <v>0.35397199999999995</v>
          </cell>
          <cell r="S16">
            <v>4.2088252400000004</v>
          </cell>
          <cell r="T16" t="str">
            <v>落料</v>
          </cell>
          <cell r="U16" t="str">
            <v>160T</v>
          </cell>
          <cell r="V16">
            <v>1</v>
          </cell>
          <cell r="W16">
            <v>1</v>
          </cell>
          <cell r="X16">
            <v>0.1</v>
          </cell>
          <cell r="Y16">
            <v>0.1</v>
          </cell>
          <cell r="Z16">
            <v>1.1499999999999999</v>
          </cell>
          <cell r="AA16">
            <v>5.3001490260000006</v>
          </cell>
          <cell r="AB16">
            <v>13000</v>
          </cell>
          <cell r="AC16">
            <v>50000</v>
          </cell>
          <cell r="AD16" t="str">
            <v>2021年起已摊销完毕</v>
          </cell>
          <cell r="AE16">
            <v>5.3001490260000006</v>
          </cell>
        </row>
        <row r="17">
          <cell r="T17" t="str">
            <v>冲孔</v>
          </cell>
          <cell r="U17" t="str">
            <v>80T</v>
          </cell>
          <cell r="V17">
            <v>1</v>
          </cell>
          <cell r="W17">
            <v>1</v>
          </cell>
          <cell r="X17">
            <v>0.05</v>
          </cell>
          <cell r="Y17">
            <v>0.05</v>
          </cell>
        </row>
        <row r="18">
          <cell r="T18" t="str">
            <v>成型</v>
          </cell>
          <cell r="U18" t="str">
            <v>315油</v>
          </cell>
          <cell r="V18">
            <v>1</v>
          </cell>
          <cell r="W18">
            <v>1</v>
          </cell>
          <cell r="X18">
            <v>0.25</v>
          </cell>
          <cell r="Y18">
            <v>0.25</v>
          </cell>
        </row>
        <row r="19">
          <cell r="S19">
            <v>4.2088252400000004</v>
          </cell>
          <cell r="Y19">
            <v>0.4</v>
          </cell>
        </row>
        <row r="20">
          <cell r="B20" t="str">
            <v>02.03.37.030B</v>
          </cell>
          <cell r="C20" t="str">
            <v>SHT0001874</v>
          </cell>
          <cell r="D20" t="str">
            <v>绞架大孔侧板</v>
          </cell>
          <cell r="E20" t="str">
            <v>绞架大孔侧板</v>
          </cell>
          <cell r="G20">
            <v>1</v>
          </cell>
          <cell r="H20" t="str">
            <v>SPFH590</v>
          </cell>
          <cell r="I20" t="str">
            <v>368*85*4</v>
          </cell>
          <cell r="J20">
            <v>368</v>
          </cell>
          <cell r="K20">
            <v>78.75</v>
          </cell>
          <cell r="L20">
            <v>4</v>
          </cell>
          <cell r="N20">
            <v>5.87</v>
          </cell>
          <cell r="O20">
            <v>3.2</v>
          </cell>
          <cell r="P20">
            <v>0.909972</v>
          </cell>
          <cell r="Q20">
            <v>0.55600000000000005</v>
          </cell>
          <cell r="R20">
            <v>0.35397199999999995</v>
          </cell>
          <cell r="S20">
            <v>4.2088252400000004</v>
          </cell>
          <cell r="T20" t="str">
            <v>落料</v>
          </cell>
          <cell r="U20" t="str">
            <v>160T</v>
          </cell>
          <cell r="V20">
            <v>1</v>
          </cell>
          <cell r="W20">
            <v>1</v>
          </cell>
          <cell r="X20">
            <v>0.1</v>
          </cell>
          <cell r="Y20">
            <v>0.1</v>
          </cell>
          <cell r="Z20">
            <v>1.1499999999999999</v>
          </cell>
          <cell r="AA20">
            <v>5.6451490260000003</v>
          </cell>
          <cell r="AB20">
            <v>0</v>
          </cell>
          <cell r="AC20">
            <v>0</v>
          </cell>
          <cell r="AD20">
            <v>0</v>
          </cell>
          <cell r="AE20">
            <v>5.6451490260000003</v>
          </cell>
        </row>
        <row r="21">
          <cell r="T21" t="str">
            <v>冲孔</v>
          </cell>
          <cell r="U21" t="str">
            <v>80T</v>
          </cell>
          <cell r="V21">
            <v>1</v>
          </cell>
          <cell r="W21">
            <v>1</v>
          </cell>
          <cell r="X21">
            <v>0.05</v>
          </cell>
          <cell r="Y21">
            <v>0.05</v>
          </cell>
        </row>
        <row r="22">
          <cell r="T22" t="str">
            <v>成型</v>
          </cell>
          <cell r="U22" t="str">
            <v>315油</v>
          </cell>
          <cell r="V22">
            <v>1</v>
          </cell>
          <cell r="W22">
            <v>1</v>
          </cell>
          <cell r="X22">
            <v>0.25</v>
          </cell>
          <cell r="Y22">
            <v>0.25</v>
          </cell>
        </row>
        <row r="23">
          <cell r="T23" t="str">
            <v>人工打磨</v>
          </cell>
          <cell r="U23">
            <v>1</v>
          </cell>
          <cell r="V23">
            <v>1</v>
          </cell>
          <cell r="W23">
            <v>1</v>
          </cell>
          <cell r="X23">
            <v>0.3</v>
          </cell>
          <cell r="Y23">
            <v>0.3</v>
          </cell>
        </row>
        <row r="24">
          <cell r="S24">
            <v>4.2088252400000004</v>
          </cell>
          <cell r="Y24">
            <v>0.7</v>
          </cell>
        </row>
        <row r="25">
          <cell r="B25" t="str">
            <v>02.03.37.031A</v>
          </cell>
          <cell r="C25" t="str">
            <v>SHT0001760</v>
          </cell>
          <cell r="D25" t="str">
            <v>绞架小孔侧板</v>
          </cell>
          <cell r="E25" t="str">
            <v>绞架小孔侧板</v>
          </cell>
          <cell r="G25">
            <v>1</v>
          </cell>
          <cell r="H25" t="str">
            <v>SPFH590</v>
          </cell>
          <cell r="I25" t="str">
            <v>368*85*4</v>
          </cell>
          <cell r="J25">
            <v>368</v>
          </cell>
          <cell r="K25">
            <v>78.75</v>
          </cell>
          <cell r="L25">
            <v>4</v>
          </cell>
          <cell r="N25">
            <v>5.87</v>
          </cell>
          <cell r="O25">
            <v>3.2</v>
          </cell>
          <cell r="P25">
            <v>0.909972</v>
          </cell>
          <cell r="Q25">
            <v>0.54600000000000004</v>
          </cell>
          <cell r="R25">
            <v>0.36397199999999996</v>
          </cell>
          <cell r="S25">
            <v>4.1768252400000003</v>
          </cell>
          <cell r="T25" t="str">
            <v>落料</v>
          </cell>
          <cell r="U25" t="str">
            <v>160T</v>
          </cell>
          <cell r="V25">
            <v>1</v>
          </cell>
          <cell r="W25">
            <v>1</v>
          </cell>
          <cell r="X25">
            <v>0.1</v>
          </cell>
          <cell r="Y25">
            <v>0.1</v>
          </cell>
          <cell r="Z25">
            <v>1.1499999999999999</v>
          </cell>
          <cell r="AA25">
            <v>5.2633490260000002</v>
          </cell>
          <cell r="AB25">
            <v>13000</v>
          </cell>
          <cell r="AC25">
            <v>50000</v>
          </cell>
          <cell r="AD25">
            <v>0.26</v>
          </cell>
          <cell r="AE25">
            <v>5.523349026</v>
          </cell>
        </row>
        <row r="26">
          <cell r="T26" t="str">
            <v>冲孔</v>
          </cell>
          <cell r="U26" t="str">
            <v>80T</v>
          </cell>
          <cell r="V26">
            <v>1</v>
          </cell>
          <cell r="W26">
            <v>1</v>
          </cell>
          <cell r="X26">
            <v>0.05</v>
          </cell>
          <cell r="Y26">
            <v>0.05</v>
          </cell>
        </row>
        <row r="27">
          <cell r="T27" t="str">
            <v>成型</v>
          </cell>
          <cell r="U27" t="str">
            <v>315油</v>
          </cell>
          <cell r="V27">
            <v>1</v>
          </cell>
          <cell r="W27">
            <v>1</v>
          </cell>
          <cell r="X27">
            <v>0.25</v>
          </cell>
          <cell r="Y27">
            <v>0.25</v>
          </cell>
        </row>
        <row r="28">
          <cell r="S28">
            <v>4.1768252400000003</v>
          </cell>
          <cell r="Y28">
            <v>0.4</v>
          </cell>
        </row>
        <row r="29">
          <cell r="B29" t="str">
            <v>02.03.37.029A</v>
          </cell>
          <cell r="C29" t="str">
            <v>SHT0001864</v>
          </cell>
          <cell r="D29" t="str">
            <v>气囊下支架</v>
          </cell>
          <cell r="E29" t="str">
            <v>气囊下支架</v>
          </cell>
          <cell r="G29">
            <v>1</v>
          </cell>
          <cell r="H29" t="str">
            <v>SPFH590</v>
          </cell>
          <cell r="I29" t="str">
            <v>240*180*3</v>
          </cell>
          <cell r="J29">
            <v>246</v>
          </cell>
          <cell r="K29">
            <v>185</v>
          </cell>
          <cell r="L29">
            <v>3</v>
          </cell>
          <cell r="N29">
            <v>5.87</v>
          </cell>
          <cell r="O29">
            <v>3.2</v>
          </cell>
          <cell r="P29">
            <v>1.0717604999999999</v>
          </cell>
          <cell r="Q29">
            <v>0.877</v>
          </cell>
          <cell r="R29">
            <v>0.19476049999999989</v>
          </cell>
          <cell r="S29">
            <v>5.668000535</v>
          </cell>
          <cell r="T29" t="str">
            <v>落料</v>
          </cell>
          <cell r="U29" t="str">
            <v>160T</v>
          </cell>
          <cell r="V29">
            <v>1</v>
          </cell>
          <cell r="W29">
            <v>1</v>
          </cell>
          <cell r="X29">
            <v>0.1</v>
          </cell>
          <cell r="Y29">
            <v>0.1</v>
          </cell>
          <cell r="Z29">
            <v>1.1499999999999999</v>
          </cell>
          <cell r="AA29">
            <v>6.8057006152499993</v>
          </cell>
          <cell r="AB29">
            <v>15500</v>
          </cell>
          <cell r="AC29">
            <v>50000</v>
          </cell>
          <cell r="AD29">
            <v>0.31</v>
          </cell>
          <cell r="AE29">
            <v>7.1157006152499989</v>
          </cell>
        </row>
        <row r="30">
          <cell r="T30" t="str">
            <v>冲孔</v>
          </cell>
          <cell r="U30" t="str">
            <v>80T</v>
          </cell>
          <cell r="V30">
            <v>1</v>
          </cell>
          <cell r="W30">
            <v>1</v>
          </cell>
          <cell r="X30">
            <v>0.05</v>
          </cell>
          <cell r="Y30">
            <v>0.05</v>
          </cell>
        </row>
        <row r="31">
          <cell r="T31" t="str">
            <v>成型</v>
          </cell>
          <cell r="U31" t="str">
            <v>160T</v>
          </cell>
          <cell r="V31">
            <v>1</v>
          </cell>
          <cell r="W31">
            <v>1</v>
          </cell>
          <cell r="X31">
            <v>0.1</v>
          </cell>
          <cell r="Y31">
            <v>0.1</v>
          </cell>
        </row>
        <row r="32">
          <cell r="S32">
            <v>5.668000535</v>
          </cell>
          <cell r="Y32">
            <v>0.25</v>
          </cell>
        </row>
        <row r="33">
          <cell r="B33" t="str">
            <v>02.03.37.029B</v>
          </cell>
          <cell r="C33" t="str">
            <v>SHT0001864</v>
          </cell>
          <cell r="D33" t="str">
            <v>气囊下支架</v>
          </cell>
          <cell r="E33" t="str">
            <v>气囊下支架</v>
          </cell>
          <cell r="G33">
            <v>1</v>
          </cell>
          <cell r="H33" t="str">
            <v>SPFH590</v>
          </cell>
          <cell r="I33" t="str">
            <v>240*180*3</v>
          </cell>
          <cell r="J33">
            <v>246</v>
          </cell>
          <cell r="K33">
            <v>185</v>
          </cell>
          <cell r="L33">
            <v>3</v>
          </cell>
          <cell r="N33">
            <v>5.87</v>
          </cell>
          <cell r="O33">
            <v>3.2</v>
          </cell>
          <cell r="P33">
            <v>1.0717604999999999</v>
          </cell>
          <cell r="Q33">
            <v>0.877</v>
          </cell>
          <cell r="R33">
            <v>0.19476049999999989</v>
          </cell>
          <cell r="S33">
            <v>5.668000535</v>
          </cell>
          <cell r="T33" t="str">
            <v>落料</v>
          </cell>
          <cell r="U33" t="str">
            <v>160T</v>
          </cell>
          <cell r="V33">
            <v>1</v>
          </cell>
          <cell r="W33">
            <v>1</v>
          </cell>
          <cell r="X33">
            <v>0.1</v>
          </cell>
          <cell r="Y33">
            <v>0.1</v>
          </cell>
          <cell r="Z33">
            <v>1.1499999999999999</v>
          </cell>
          <cell r="AA33">
            <v>6.8632006152499994</v>
          </cell>
          <cell r="AB33">
            <v>21500</v>
          </cell>
          <cell r="AC33">
            <v>50000</v>
          </cell>
          <cell r="AD33">
            <v>0.43</v>
          </cell>
          <cell r="AE33">
            <v>7.2932006152499991</v>
          </cell>
        </row>
        <row r="34">
          <cell r="H34" t="str">
            <v>模具摊销</v>
          </cell>
          <cell r="I34" t="str">
            <v>5万件</v>
          </cell>
          <cell r="N34">
            <v>15500</v>
          </cell>
          <cell r="T34" t="str">
            <v>冲孔</v>
          </cell>
          <cell r="U34" t="str">
            <v>80T</v>
          </cell>
          <cell r="V34">
            <v>1</v>
          </cell>
          <cell r="W34">
            <v>1</v>
          </cell>
          <cell r="X34">
            <v>0.05</v>
          </cell>
          <cell r="Y34">
            <v>0.05</v>
          </cell>
        </row>
        <row r="35">
          <cell r="H35" t="str">
            <v>设变冲孔模具摊销</v>
          </cell>
          <cell r="I35" t="str">
            <v>5万件</v>
          </cell>
          <cell r="N35">
            <v>6000</v>
          </cell>
          <cell r="T35" t="str">
            <v>成型</v>
          </cell>
          <cell r="U35" t="str">
            <v>160T</v>
          </cell>
          <cell r="V35">
            <v>1</v>
          </cell>
          <cell r="W35">
            <v>1</v>
          </cell>
          <cell r="X35">
            <v>0.1</v>
          </cell>
          <cell r="Y35">
            <v>0.1</v>
          </cell>
        </row>
        <row r="36">
          <cell r="T36" t="str">
            <v>冲孔2</v>
          </cell>
          <cell r="U36" t="str">
            <v>80T</v>
          </cell>
          <cell r="V36">
            <v>1</v>
          </cell>
          <cell r="W36">
            <v>1</v>
          </cell>
          <cell r="X36">
            <v>0.05</v>
          </cell>
          <cell r="Y36">
            <v>0.05</v>
          </cell>
        </row>
        <row r="37">
          <cell r="S37">
            <v>5.668000535</v>
          </cell>
          <cell r="Y37">
            <v>0.3</v>
          </cell>
        </row>
        <row r="38">
          <cell r="B38" t="str">
            <v>02.03.50.051</v>
          </cell>
          <cell r="C38" t="str">
            <v>SCS0006413</v>
          </cell>
          <cell r="D38" t="str">
            <v>前排靠背复位卷簧限位支架</v>
          </cell>
          <cell r="E38" t="str">
            <v>限位支架</v>
          </cell>
          <cell r="G38">
            <v>1</v>
          </cell>
          <cell r="H38" t="str">
            <v>QStE420TM</v>
          </cell>
          <cell r="I38" t="str">
            <v>45*30*2.5</v>
          </cell>
          <cell r="J38">
            <v>50</v>
          </cell>
          <cell r="K38">
            <v>41</v>
          </cell>
          <cell r="L38">
            <v>3</v>
          </cell>
          <cell r="N38">
            <v>5.4070796460177002</v>
          </cell>
          <cell r="O38">
            <v>3.2</v>
          </cell>
          <cell r="P38">
            <v>4.8277499999999994E-2</v>
          </cell>
          <cell r="Q38">
            <v>0.02</v>
          </cell>
          <cell r="R38">
            <v>2.8277499999999994E-2</v>
          </cell>
          <cell r="S38">
            <v>0.1705522876106195</v>
          </cell>
          <cell r="T38" t="str">
            <v>落料</v>
          </cell>
          <cell r="U38" t="str">
            <v>80T</v>
          </cell>
          <cell r="V38">
            <v>1</v>
          </cell>
          <cell r="W38">
            <v>1</v>
          </cell>
          <cell r="X38">
            <v>0.05</v>
          </cell>
          <cell r="Y38">
            <v>0.05</v>
          </cell>
          <cell r="Z38">
            <v>1.1499999999999999</v>
          </cell>
          <cell r="AA38">
            <v>0.34563513075221236</v>
          </cell>
          <cell r="AE38">
            <v>0.34563513075221236</v>
          </cell>
        </row>
        <row r="39">
          <cell r="T39" t="str">
            <v>冲孔</v>
          </cell>
          <cell r="U39" t="str">
            <v>63T</v>
          </cell>
          <cell r="V39">
            <v>1</v>
          </cell>
          <cell r="W39">
            <v>1</v>
          </cell>
          <cell r="X39">
            <v>0.04</v>
          </cell>
          <cell r="Y39">
            <v>0.04</v>
          </cell>
        </row>
        <row r="40">
          <cell r="T40" t="str">
            <v>成型</v>
          </cell>
          <cell r="U40" t="str">
            <v>63T</v>
          </cell>
          <cell r="V40">
            <v>1</v>
          </cell>
          <cell r="W40">
            <v>1</v>
          </cell>
          <cell r="X40">
            <v>0.04</v>
          </cell>
          <cell r="Y40">
            <v>0.04</v>
          </cell>
        </row>
        <row r="41">
          <cell r="S41">
            <v>0.1705522876106195</v>
          </cell>
          <cell r="Y41">
            <v>0.13</v>
          </cell>
        </row>
        <row r="42">
          <cell r="B42" t="str">
            <v>02.03.50.053</v>
          </cell>
          <cell r="C42" t="str">
            <v>SCS0005786</v>
          </cell>
          <cell r="D42" t="str">
            <v>前排座椅靠背右侧连接板</v>
          </cell>
          <cell r="E42" t="str">
            <v>右侧连接板</v>
          </cell>
          <cell r="G42">
            <v>1</v>
          </cell>
          <cell r="H42" t="str">
            <v>SPFH590</v>
          </cell>
          <cell r="I42" t="str">
            <v>160*145*2.5</v>
          </cell>
          <cell r="J42">
            <v>158.125</v>
          </cell>
          <cell r="K42">
            <v>140</v>
          </cell>
          <cell r="L42">
            <v>2.5</v>
          </cell>
          <cell r="N42">
            <v>5.87</v>
          </cell>
          <cell r="O42">
            <v>3.2</v>
          </cell>
          <cell r="P42">
            <v>0.43444843749999995</v>
          </cell>
          <cell r="Q42">
            <v>0.216</v>
          </cell>
          <cell r="R42">
            <v>0.21844843749999995</v>
          </cell>
          <cell r="S42">
            <v>1.8511773281249999</v>
          </cell>
          <cell r="T42" t="str">
            <v>落料</v>
          </cell>
          <cell r="U42" t="str">
            <v>250T</v>
          </cell>
          <cell r="V42">
            <v>1</v>
          </cell>
          <cell r="W42">
            <v>1</v>
          </cell>
          <cell r="X42">
            <v>0.18</v>
          </cell>
          <cell r="Y42">
            <v>0.18</v>
          </cell>
          <cell r="Z42">
            <v>1.1499999999999999</v>
          </cell>
          <cell r="AA42">
            <v>2.6578539273437496</v>
          </cell>
          <cell r="AE42">
            <v>2.6578539273437496</v>
          </cell>
        </row>
        <row r="43">
          <cell r="T43" t="str">
            <v>成型</v>
          </cell>
          <cell r="U43" t="str">
            <v>160T</v>
          </cell>
          <cell r="V43">
            <v>1</v>
          </cell>
          <cell r="W43">
            <v>1</v>
          </cell>
          <cell r="X43">
            <v>0.1</v>
          </cell>
          <cell r="Y43">
            <v>0.1</v>
          </cell>
        </row>
        <row r="44">
          <cell r="T44" t="str">
            <v>成型</v>
          </cell>
          <cell r="U44" t="str">
            <v>100T</v>
          </cell>
          <cell r="V44">
            <v>1</v>
          </cell>
          <cell r="W44">
            <v>1</v>
          </cell>
          <cell r="X44">
            <v>7.0000000000000007E-2</v>
          </cell>
          <cell r="Y44">
            <v>7.0000000000000007E-2</v>
          </cell>
        </row>
        <row r="45">
          <cell r="T45" t="str">
            <v>冲孔</v>
          </cell>
          <cell r="U45" t="str">
            <v>100T</v>
          </cell>
          <cell r="V45">
            <v>1</v>
          </cell>
          <cell r="W45">
            <v>1</v>
          </cell>
          <cell r="X45">
            <v>7.0000000000000007E-2</v>
          </cell>
          <cell r="Y45">
            <v>7.0000000000000007E-2</v>
          </cell>
        </row>
        <row r="46">
          <cell r="T46" t="str">
            <v>压筋</v>
          </cell>
          <cell r="U46" t="str">
            <v>63T</v>
          </cell>
          <cell r="V46">
            <v>1</v>
          </cell>
          <cell r="W46">
            <v>1</v>
          </cell>
          <cell r="X46">
            <v>0.04</v>
          </cell>
          <cell r="Y46">
            <v>0.04</v>
          </cell>
        </row>
        <row r="47">
          <cell r="S47">
            <v>1.8511773281249999</v>
          </cell>
          <cell r="Y47">
            <v>0.46</v>
          </cell>
        </row>
        <row r="48">
          <cell r="B48" t="str">
            <v>02.03.50.052</v>
          </cell>
          <cell r="C48" t="str">
            <v>SCS0005784</v>
          </cell>
          <cell r="D48" t="str">
            <v>前排座椅靠背左侧连接板</v>
          </cell>
          <cell r="E48" t="str">
            <v>左侧连接板</v>
          </cell>
          <cell r="G48">
            <v>1</v>
          </cell>
          <cell r="H48" t="str">
            <v>SPFH590</v>
          </cell>
          <cell r="I48" t="str">
            <v>160*145*2.5</v>
          </cell>
          <cell r="J48">
            <v>158.125</v>
          </cell>
          <cell r="K48">
            <v>140</v>
          </cell>
          <cell r="L48">
            <v>2.5</v>
          </cell>
          <cell r="N48">
            <v>5.87</v>
          </cell>
          <cell r="O48">
            <v>3.2</v>
          </cell>
          <cell r="P48">
            <v>0.43444843749999995</v>
          </cell>
          <cell r="Q48">
            <v>0.216</v>
          </cell>
          <cell r="R48">
            <v>0.21844843749999995</v>
          </cell>
          <cell r="S48">
            <v>1.8511773281249999</v>
          </cell>
          <cell r="T48" t="str">
            <v>落料</v>
          </cell>
          <cell r="U48" t="str">
            <v>250T</v>
          </cell>
          <cell r="V48">
            <v>1</v>
          </cell>
          <cell r="W48">
            <v>1</v>
          </cell>
          <cell r="X48">
            <v>0.18</v>
          </cell>
          <cell r="Y48">
            <v>0.18</v>
          </cell>
          <cell r="Z48">
            <v>1.1499999999999999</v>
          </cell>
          <cell r="AA48">
            <v>2.6578539273437496</v>
          </cell>
          <cell r="AE48">
            <v>2.6578539273437496</v>
          </cell>
        </row>
        <row r="49">
          <cell r="T49" t="str">
            <v>成型</v>
          </cell>
          <cell r="U49" t="str">
            <v>160T</v>
          </cell>
          <cell r="V49">
            <v>1</v>
          </cell>
          <cell r="W49">
            <v>1</v>
          </cell>
          <cell r="X49">
            <v>0.1</v>
          </cell>
          <cell r="Y49">
            <v>0.1</v>
          </cell>
        </row>
        <row r="50">
          <cell r="T50" t="str">
            <v>成型</v>
          </cell>
          <cell r="U50" t="str">
            <v>100T</v>
          </cell>
          <cell r="V50">
            <v>1</v>
          </cell>
          <cell r="W50">
            <v>1</v>
          </cell>
          <cell r="X50">
            <v>7.0000000000000007E-2</v>
          </cell>
          <cell r="Y50">
            <v>7.0000000000000007E-2</v>
          </cell>
        </row>
        <row r="51">
          <cell r="T51" t="str">
            <v>冲孔</v>
          </cell>
          <cell r="U51" t="str">
            <v>100T</v>
          </cell>
          <cell r="V51">
            <v>1</v>
          </cell>
          <cell r="W51">
            <v>1</v>
          </cell>
          <cell r="X51">
            <v>7.0000000000000007E-2</v>
          </cell>
          <cell r="Y51">
            <v>7.0000000000000007E-2</v>
          </cell>
        </row>
        <row r="52">
          <cell r="T52" t="str">
            <v>压筋</v>
          </cell>
          <cell r="U52" t="str">
            <v>63T</v>
          </cell>
          <cell r="V52">
            <v>1</v>
          </cell>
          <cell r="W52">
            <v>1</v>
          </cell>
          <cell r="X52">
            <v>0.04</v>
          </cell>
          <cell r="Y52">
            <v>0.04</v>
          </cell>
        </row>
        <row r="53">
          <cell r="S53">
            <v>1.8511773281249999</v>
          </cell>
          <cell r="Y53">
            <v>0.46</v>
          </cell>
        </row>
        <row r="54">
          <cell r="B54" t="str">
            <v>02.03.50.050</v>
          </cell>
          <cell r="C54" t="str">
            <v>SCS0005773</v>
          </cell>
          <cell r="D54" t="str">
            <v>调角器电机固定支架</v>
          </cell>
          <cell r="E54" t="str">
            <v>冲压件</v>
          </cell>
          <cell r="G54">
            <v>1</v>
          </cell>
          <cell r="H54" t="str">
            <v>SAPH440</v>
          </cell>
          <cell r="I54" t="str">
            <v>60*20*2</v>
          </cell>
          <cell r="J54">
            <v>60</v>
          </cell>
          <cell r="K54">
            <v>28</v>
          </cell>
          <cell r="L54">
            <v>2</v>
          </cell>
          <cell r="N54">
            <v>5.49</v>
          </cell>
          <cell r="O54">
            <v>3.2</v>
          </cell>
          <cell r="P54">
            <v>2.6375999999999997E-2</v>
          </cell>
          <cell r="Q54">
            <v>1.2999999999999999E-2</v>
          </cell>
          <cell r="R54">
            <v>1.3375999999999997E-2</v>
          </cell>
          <cell r="S54">
            <v>0.10200104000000002</v>
          </cell>
          <cell r="T54" t="str">
            <v>落料冲孔</v>
          </cell>
          <cell r="U54" t="str">
            <v>160T</v>
          </cell>
          <cell r="V54">
            <v>1</v>
          </cell>
          <cell r="W54">
            <v>1</v>
          </cell>
          <cell r="X54">
            <v>0.1</v>
          </cell>
          <cell r="Y54">
            <v>0.1</v>
          </cell>
          <cell r="Z54">
            <v>1.1499999999999999</v>
          </cell>
          <cell r="AA54">
            <v>0.3731507535221239</v>
          </cell>
          <cell r="AE54">
            <v>0.3731507535221239</v>
          </cell>
        </row>
        <row r="55">
          <cell r="E55" t="str">
            <v>M6螺母</v>
          </cell>
          <cell r="G55">
            <v>1</v>
          </cell>
          <cell r="N55">
            <v>4.2477876106194697E-2</v>
          </cell>
          <cell r="S55">
            <v>4.2477876106194697E-2</v>
          </cell>
          <cell r="T55" t="str">
            <v>成型</v>
          </cell>
          <cell r="U55" t="str">
            <v>40T</v>
          </cell>
          <cell r="V55">
            <v>1</v>
          </cell>
          <cell r="W55">
            <v>1</v>
          </cell>
          <cell r="X55">
            <v>0.03</v>
          </cell>
          <cell r="Y55">
            <v>0.03</v>
          </cell>
        </row>
        <row r="56">
          <cell r="T56" t="str">
            <v>焊接</v>
          </cell>
          <cell r="V56">
            <v>1</v>
          </cell>
          <cell r="W56">
            <v>1</v>
          </cell>
          <cell r="X56">
            <v>0.05</v>
          </cell>
          <cell r="Y56">
            <v>0.05</v>
          </cell>
        </row>
        <row r="57">
          <cell r="S57">
            <v>0.1444789161061947</v>
          </cell>
          <cell r="Y57">
            <v>0.18</v>
          </cell>
        </row>
        <row r="58">
          <cell r="B58" t="str">
            <v>02.03.37.028</v>
          </cell>
          <cell r="C58" t="str">
            <v>SHT0001853</v>
          </cell>
          <cell r="D58" t="str">
            <v>旋转轴支架/仰角轴支架</v>
          </cell>
          <cell r="E58" t="str">
            <v>旋转轴支架</v>
          </cell>
          <cell r="G58">
            <v>1</v>
          </cell>
          <cell r="H58" t="str">
            <v>SPFH590</v>
          </cell>
          <cell r="I58" t="str">
            <v>162*53*3</v>
          </cell>
          <cell r="J58">
            <v>168</v>
          </cell>
          <cell r="K58">
            <v>63.25</v>
          </cell>
          <cell r="L58">
            <v>3</v>
          </cell>
          <cell r="N58">
            <v>5.87</v>
          </cell>
          <cell r="O58">
            <v>3.2</v>
          </cell>
          <cell r="P58">
            <v>0.25024229999999997</v>
          </cell>
          <cell r="Q58">
            <v>0.155</v>
          </cell>
          <cell r="R58">
            <v>9.5242299999999974E-2</v>
          </cell>
          <cell r="S58">
            <v>1.1641469409999998</v>
          </cell>
          <cell r="T58" t="str">
            <v>落料</v>
          </cell>
          <cell r="U58" t="str">
            <v>160T</v>
          </cell>
          <cell r="V58">
            <v>1</v>
          </cell>
          <cell r="W58">
            <v>1</v>
          </cell>
          <cell r="X58">
            <v>0.1</v>
          </cell>
          <cell r="Y58">
            <v>0.1</v>
          </cell>
          <cell r="Z58">
            <v>1.1499999999999999</v>
          </cell>
          <cell r="AA58">
            <v>1.5687689821499997</v>
          </cell>
          <cell r="AB58">
            <v>22800</v>
          </cell>
          <cell r="AC58">
            <v>50000</v>
          </cell>
          <cell r="AD58">
            <v>0.45600000000000002</v>
          </cell>
          <cell r="AE58">
            <v>2.0247689821499999</v>
          </cell>
        </row>
        <row r="59">
          <cell r="T59" t="str">
            <v>冲孔</v>
          </cell>
          <cell r="U59" t="str">
            <v>80T</v>
          </cell>
          <cell r="V59">
            <v>1</v>
          </cell>
          <cell r="W59">
            <v>1</v>
          </cell>
          <cell r="X59">
            <v>0.05</v>
          </cell>
          <cell r="Y59">
            <v>0.05</v>
          </cell>
        </row>
        <row r="60">
          <cell r="T60" t="str">
            <v>成型</v>
          </cell>
          <cell r="U60" t="str">
            <v>80T</v>
          </cell>
          <cell r="V60">
            <v>1</v>
          </cell>
          <cell r="W60">
            <v>1</v>
          </cell>
          <cell r="X60">
            <v>0.05</v>
          </cell>
          <cell r="Y60">
            <v>0.05</v>
          </cell>
        </row>
        <row r="61">
          <cell r="S61">
            <v>1.1641469409999998</v>
          </cell>
          <cell r="Y61">
            <v>0.2</v>
          </cell>
        </row>
        <row r="62">
          <cell r="B62" t="str">
            <v>02.03.37.028A</v>
          </cell>
          <cell r="C62" t="str">
            <v>SHT0001853</v>
          </cell>
          <cell r="D62" t="str">
            <v>旋转轴支架/仰角轴支架总成</v>
          </cell>
          <cell r="E62" t="str">
            <v>旋转轴支架</v>
          </cell>
          <cell r="G62">
            <v>1</v>
          </cell>
          <cell r="N62">
            <v>1.5687689821499997</v>
          </cell>
          <cell r="S62">
            <v>1.5687689821499997</v>
          </cell>
          <cell r="T62" t="str">
            <v>落料</v>
          </cell>
          <cell r="U62" t="str">
            <v>160T</v>
          </cell>
          <cell r="V62">
            <v>1</v>
          </cell>
          <cell r="W62">
            <v>1</v>
          </cell>
          <cell r="X62">
            <v>0.1</v>
          </cell>
          <cell r="Y62">
            <v>0.1</v>
          </cell>
          <cell r="Z62">
            <v>1.1499999999999999</v>
          </cell>
          <cell r="AA62">
            <v>2.3790843294724993</v>
          </cell>
          <cell r="AB62">
            <v>0</v>
          </cell>
          <cell r="AC62">
            <v>0</v>
          </cell>
          <cell r="AD62">
            <v>0</v>
          </cell>
          <cell r="AE62">
            <v>2.3790843294724993</v>
          </cell>
        </row>
        <row r="63">
          <cell r="E63" t="str">
            <v>M12点焊螺母</v>
          </cell>
          <cell r="G63">
            <v>1</v>
          </cell>
          <cell r="N63">
            <v>0.2</v>
          </cell>
          <cell r="S63">
            <v>0.2</v>
          </cell>
          <cell r="T63" t="str">
            <v>冲孔</v>
          </cell>
          <cell r="U63" t="str">
            <v>80T</v>
          </cell>
          <cell r="V63">
            <v>1</v>
          </cell>
          <cell r="W63">
            <v>1</v>
          </cell>
          <cell r="X63">
            <v>0.05</v>
          </cell>
          <cell r="Y63">
            <v>0.05</v>
          </cell>
        </row>
        <row r="64">
          <cell r="T64" t="str">
            <v>成型</v>
          </cell>
          <cell r="U64" t="str">
            <v>80T</v>
          </cell>
          <cell r="V64">
            <v>1</v>
          </cell>
          <cell r="W64">
            <v>1</v>
          </cell>
          <cell r="X64">
            <v>0.05</v>
          </cell>
          <cell r="Y64">
            <v>0.05</v>
          </cell>
        </row>
        <row r="65">
          <cell r="T65" t="str">
            <v>套扣</v>
          </cell>
          <cell r="U65">
            <v>1</v>
          </cell>
          <cell r="V65">
            <v>1</v>
          </cell>
          <cell r="W65">
            <v>1</v>
          </cell>
          <cell r="X65">
            <v>0.05</v>
          </cell>
          <cell r="Y65">
            <v>0.05</v>
          </cell>
        </row>
        <row r="66">
          <cell r="T66" t="str">
            <v>点焊</v>
          </cell>
          <cell r="V66">
            <v>1</v>
          </cell>
          <cell r="W66">
            <v>1</v>
          </cell>
          <cell r="X66">
            <v>0.05</v>
          </cell>
          <cell r="Y66">
            <v>0.05</v>
          </cell>
        </row>
        <row r="67">
          <cell r="S67">
            <v>1.7687689821499997</v>
          </cell>
          <cell r="Y67">
            <v>0.3</v>
          </cell>
        </row>
        <row r="68">
          <cell r="B68" t="str">
            <v>02.03.11.106</v>
          </cell>
          <cell r="C68" t="str">
            <v>SHT0010521</v>
          </cell>
          <cell r="D68" t="str">
            <v>H4-2.0气囊上支架</v>
          </cell>
          <cell r="E68" t="str">
            <v>气囊上支架</v>
          </cell>
          <cell r="G68">
            <v>1</v>
          </cell>
          <cell r="H68" t="str">
            <v>SPFH590</v>
          </cell>
          <cell r="I68" t="str">
            <v>258*160*4</v>
          </cell>
          <cell r="J68">
            <v>250</v>
          </cell>
          <cell r="K68">
            <v>137.5</v>
          </cell>
          <cell r="L68">
            <v>4</v>
          </cell>
          <cell r="N68">
            <v>5.87</v>
          </cell>
          <cell r="O68">
            <v>3.2</v>
          </cell>
          <cell r="P68">
            <v>1.079375</v>
          </cell>
          <cell r="Q68">
            <v>0.74299999999999999</v>
          </cell>
          <cell r="R68">
            <v>0.33637499999999998</v>
          </cell>
          <cell r="S68">
            <v>5.2595312500000002</v>
          </cell>
          <cell r="T68" t="str">
            <v>落料</v>
          </cell>
          <cell r="U68" t="str">
            <v>250T</v>
          </cell>
          <cell r="V68">
            <v>1</v>
          </cell>
          <cell r="W68">
            <v>1</v>
          </cell>
          <cell r="X68">
            <v>0.18</v>
          </cell>
          <cell r="Y68">
            <v>0.18</v>
          </cell>
          <cell r="Z68">
            <v>1.1499999999999999</v>
          </cell>
          <cell r="AA68">
            <v>6.7154609374999996</v>
          </cell>
          <cell r="AB68">
            <v>36500</v>
          </cell>
          <cell r="AC68">
            <v>50000</v>
          </cell>
          <cell r="AD68">
            <v>0.73</v>
          </cell>
          <cell r="AE68">
            <v>7.4454609375</v>
          </cell>
        </row>
        <row r="69">
          <cell r="T69" t="str">
            <v>切口</v>
          </cell>
          <cell r="U69" t="str">
            <v>160T</v>
          </cell>
          <cell r="V69">
            <v>1</v>
          </cell>
          <cell r="W69">
            <v>2</v>
          </cell>
          <cell r="X69">
            <v>0.1</v>
          </cell>
          <cell r="Y69">
            <v>0.05</v>
          </cell>
        </row>
        <row r="70">
          <cell r="T70" t="str">
            <v>成型</v>
          </cell>
          <cell r="U70" t="str">
            <v>315油</v>
          </cell>
          <cell r="V70">
            <v>1</v>
          </cell>
          <cell r="W70">
            <v>1</v>
          </cell>
          <cell r="X70">
            <v>0.25</v>
          </cell>
          <cell r="Y70">
            <v>0.25</v>
          </cell>
        </row>
        <row r="71">
          <cell r="T71" t="str">
            <v>冲孔</v>
          </cell>
          <cell r="U71" t="str">
            <v>160T</v>
          </cell>
          <cell r="V71">
            <v>1</v>
          </cell>
          <cell r="W71">
            <v>1</v>
          </cell>
          <cell r="X71">
            <v>0.1</v>
          </cell>
          <cell r="Y71">
            <v>0.1</v>
          </cell>
        </row>
        <row r="72">
          <cell r="S72">
            <v>5.2595312500000002</v>
          </cell>
          <cell r="Y72">
            <v>0.57999999999999996</v>
          </cell>
        </row>
        <row r="73">
          <cell r="B73" t="str">
            <v>02.03.30.189</v>
          </cell>
          <cell r="C73" t="str">
            <v>SCS0004386</v>
          </cell>
          <cell r="D73" t="str">
            <v>B40L四分左侧仰卧器下连接板总成</v>
          </cell>
          <cell r="E73" t="str">
            <v>下连接板</v>
          </cell>
          <cell r="F73" t="str">
            <v>自制</v>
          </cell>
          <cell r="G73">
            <v>1</v>
          </cell>
          <cell r="H73" t="str">
            <v>SPFH590</v>
          </cell>
          <cell r="I73" t="str">
            <v>1265/10*165*3.5</v>
          </cell>
          <cell r="J73">
            <v>165</v>
          </cell>
          <cell r="K73">
            <v>126.5</v>
          </cell>
          <cell r="L73">
            <v>3.5</v>
          </cell>
          <cell r="N73">
            <v>5.87</v>
          </cell>
          <cell r="O73">
            <v>3.2</v>
          </cell>
          <cell r="P73">
            <v>0.57347193750000003</v>
          </cell>
          <cell r="Q73">
            <v>0.38499999999999995</v>
          </cell>
          <cell r="R73">
            <v>0.18847193750000008</v>
          </cell>
          <cell r="S73">
            <v>2.763170073125</v>
          </cell>
          <cell r="T73" t="str">
            <v>落料</v>
          </cell>
          <cell r="U73" t="str">
            <v>200T</v>
          </cell>
          <cell r="V73">
            <v>1</v>
          </cell>
          <cell r="W73">
            <v>1</v>
          </cell>
          <cell r="X73">
            <v>0.15</v>
          </cell>
          <cell r="Y73">
            <v>0.15</v>
          </cell>
          <cell r="Z73">
            <v>1.1499999999999999</v>
          </cell>
          <cell r="AA73">
            <v>4.7389640669937503</v>
          </cell>
          <cell r="AE73">
            <v>4.7389640669937503</v>
          </cell>
        </row>
        <row r="74">
          <cell r="E74" t="str">
            <v>M10螺母*2</v>
          </cell>
          <cell r="F74" t="str">
            <v>外协</v>
          </cell>
          <cell r="G74">
            <v>2</v>
          </cell>
          <cell r="N74">
            <v>0.113</v>
          </cell>
          <cell r="Q74">
            <v>0.02</v>
          </cell>
          <cell r="S74">
            <v>0.22600000000000001</v>
          </cell>
          <cell r="T74" t="str">
            <v>成型</v>
          </cell>
          <cell r="U74" t="str">
            <v>315油</v>
          </cell>
          <cell r="V74">
            <v>1</v>
          </cell>
          <cell r="W74">
            <v>1</v>
          </cell>
          <cell r="X74">
            <v>0.25</v>
          </cell>
          <cell r="Y74">
            <v>0.25</v>
          </cell>
        </row>
        <row r="75">
          <cell r="E75" t="str">
            <v>限位片</v>
          </cell>
          <cell r="F75" t="str">
            <v>自制</v>
          </cell>
          <cell r="G75">
            <v>1</v>
          </cell>
          <cell r="H75" t="str">
            <v>SAPH440</v>
          </cell>
          <cell r="I75" t="str">
            <v>31*28*3</v>
          </cell>
          <cell r="J75">
            <v>36</v>
          </cell>
          <cell r="K75">
            <v>33</v>
          </cell>
          <cell r="L75">
            <v>3</v>
          </cell>
          <cell r="N75">
            <v>5.49</v>
          </cell>
          <cell r="O75">
            <v>3.2</v>
          </cell>
          <cell r="P75">
            <v>2.7977399999999999E-2</v>
          </cell>
          <cell r="Q75">
            <v>1.7999999999999999E-2</v>
          </cell>
          <cell r="R75">
            <v>9.9774000000000009E-3</v>
          </cell>
          <cell r="S75">
            <v>0.12166824599999998</v>
          </cell>
          <cell r="T75" t="str">
            <v>冲孔</v>
          </cell>
          <cell r="U75" t="str">
            <v>125T</v>
          </cell>
          <cell r="V75">
            <v>1</v>
          </cell>
          <cell r="W75">
            <v>1</v>
          </cell>
          <cell r="X75">
            <v>0.08</v>
          </cell>
          <cell r="Y75">
            <v>0.08</v>
          </cell>
        </row>
        <row r="76">
          <cell r="T76" t="str">
            <v>落料</v>
          </cell>
          <cell r="U76" t="str">
            <v>63T</v>
          </cell>
          <cell r="V76">
            <v>1</v>
          </cell>
          <cell r="W76">
            <v>1</v>
          </cell>
          <cell r="X76">
            <v>0.04</v>
          </cell>
          <cell r="Y76">
            <v>0.04</v>
          </cell>
        </row>
        <row r="77">
          <cell r="T77" t="str">
            <v>成型</v>
          </cell>
          <cell r="U77" t="str">
            <v>80T</v>
          </cell>
          <cell r="V77">
            <v>1</v>
          </cell>
          <cell r="W77">
            <v>1</v>
          </cell>
          <cell r="X77">
            <v>0.05</v>
          </cell>
          <cell r="Y77">
            <v>0.05</v>
          </cell>
        </row>
        <row r="78">
          <cell r="T78" t="str">
            <v>冲孔</v>
          </cell>
          <cell r="U78" t="str">
            <v>63T</v>
          </cell>
          <cell r="V78">
            <v>1</v>
          </cell>
          <cell r="W78">
            <v>1</v>
          </cell>
          <cell r="X78">
            <v>0.04</v>
          </cell>
          <cell r="Y78">
            <v>0.04</v>
          </cell>
        </row>
        <row r="79">
          <cell r="T79" t="str">
            <v>焊接</v>
          </cell>
          <cell r="U79" t="str">
            <v>12CM</v>
          </cell>
          <cell r="V79">
            <v>8</v>
          </cell>
          <cell r="W79">
            <v>1</v>
          </cell>
          <cell r="X79">
            <v>0.05</v>
          </cell>
          <cell r="Y79">
            <v>0.4</v>
          </cell>
        </row>
        <row r="80">
          <cell r="S80">
            <v>3.110838319125</v>
          </cell>
          <cell r="Y80">
            <v>1.0100000000000002</v>
          </cell>
        </row>
        <row r="81">
          <cell r="B81" t="str">
            <v>02.03.30.188</v>
          </cell>
          <cell r="C81" t="str">
            <v>SCS0004385</v>
          </cell>
          <cell r="D81" t="str">
            <v>B40L四分右侧仰卧器下连接板总成</v>
          </cell>
          <cell r="E81" t="str">
            <v>下连接板</v>
          </cell>
          <cell r="G81">
            <v>1</v>
          </cell>
          <cell r="H81" t="str">
            <v>SPFH590</v>
          </cell>
          <cell r="I81" t="str">
            <v>1265/10*165*3.5</v>
          </cell>
          <cell r="J81">
            <v>165</v>
          </cell>
          <cell r="K81">
            <v>126.5</v>
          </cell>
          <cell r="L81">
            <v>3.5</v>
          </cell>
          <cell r="N81">
            <v>5.87</v>
          </cell>
          <cell r="O81">
            <v>3.2</v>
          </cell>
          <cell r="P81">
            <v>0.57347193750000003</v>
          </cell>
          <cell r="Q81">
            <v>0.38200000000000001</v>
          </cell>
          <cell r="R81">
            <v>0.19147193750000002</v>
          </cell>
          <cell r="S81">
            <v>2.7535700731250001</v>
          </cell>
          <cell r="T81" t="str">
            <v>落料</v>
          </cell>
          <cell r="U81" t="str">
            <v>200T</v>
          </cell>
          <cell r="V81">
            <v>1</v>
          </cell>
          <cell r="W81">
            <v>1</v>
          </cell>
          <cell r="X81">
            <v>0.15</v>
          </cell>
          <cell r="Y81">
            <v>0.15</v>
          </cell>
          <cell r="Z81">
            <v>1.1499999999999999</v>
          </cell>
          <cell r="AA81">
            <v>4.20850558409375</v>
          </cell>
          <cell r="AE81">
            <v>4.20850558409375</v>
          </cell>
        </row>
        <row r="82">
          <cell r="E82" t="str">
            <v>M10螺母*2</v>
          </cell>
          <cell r="G82">
            <v>2</v>
          </cell>
          <cell r="N82">
            <v>0.113</v>
          </cell>
          <cell r="Q82">
            <v>0.02</v>
          </cell>
          <cell r="S82">
            <v>0.22600000000000001</v>
          </cell>
          <cell r="T82" t="str">
            <v>成型</v>
          </cell>
          <cell r="U82" t="str">
            <v>315油</v>
          </cell>
          <cell r="V82">
            <v>1</v>
          </cell>
          <cell r="W82">
            <v>1</v>
          </cell>
          <cell r="X82">
            <v>0.25</v>
          </cell>
          <cell r="Y82">
            <v>0.25</v>
          </cell>
        </row>
        <row r="83">
          <cell r="T83" t="str">
            <v>冲孔</v>
          </cell>
          <cell r="U83" t="str">
            <v>125T</v>
          </cell>
          <cell r="V83">
            <v>1</v>
          </cell>
          <cell r="W83">
            <v>1</v>
          </cell>
          <cell r="X83">
            <v>0.08</v>
          </cell>
          <cell r="Y83">
            <v>0.08</v>
          </cell>
        </row>
        <row r="84">
          <cell r="T84" t="str">
            <v>焊接（点焊)</v>
          </cell>
          <cell r="U84" t="str">
            <v>4CM</v>
          </cell>
          <cell r="V84">
            <v>4</v>
          </cell>
          <cell r="W84">
            <v>1</v>
          </cell>
          <cell r="X84">
            <v>0.05</v>
          </cell>
          <cell r="Y84">
            <v>0.2</v>
          </cell>
        </row>
        <row r="85">
          <cell r="S85">
            <v>2.9795700731250001</v>
          </cell>
          <cell r="Y85">
            <v>0.68</v>
          </cell>
        </row>
        <row r="86">
          <cell r="B86" t="str">
            <v>02.03.30.187</v>
          </cell>
          <cell r="C86" t="str">
            <v>SCS0004388</v>
          </cell>
          <cell r="D86" t="str">
            <v>B40L六分左侧仰卧器下连接板总成（中期改款）</v>
          </cell>
          <cell r="E86" t="str">
            <v>下连接板</v>
          </cell>
          <cell r="G86">
            <v>1</v>
          </cell>
          <cell r="H86" t="str">
            <v>SPFH590</v>
          </cell>
          <cell r="I86" t="str">
            <v>1265/10*165*3.5</v>
          </cell>
          <cell r="J86">
            <v>126.5</v>
          </cell>
          <cell r="K86">
            <v>165</v>
          </cell>
          <cell r="L86">
            <v>3.5</v>
          </cell>
          <cell r="N86">
            <v>5.87</v>
          </cell>
          <cell r="O86">
            <v>3.2</v>
          </cell>
          <cell r="P86">
            <v>0.57347193750000003</v>
          </cell>
          <cell r="Q86">
            <v>0.38200000000000001</v>
          </cell>
          <cell r="R86">
            <v>0.19147193750000002</v>
          </cell>
          <cell r="S86">
            <v>2.7535700731250001</v>
          </cell>
          <cell r="T86" t="str">
            <v>落料</v>
          </cell>
          <cell r="U86" t="str">
            <v>200T</v>
          </cell>
          <cell r="V86">
            <v>1</v>
          </cell>
          <cell r="W86">
            <v>1</v>
          </cell>
          <cell r="X86">
            <v>0.15</v>
          </cell>
          <cell r="Y86">
            <v>0.15</v>
          </cell>
          <cell r="Z86">
            <v>1.1499999999999999</v>
          </cell>
          <cell r="AA86">
            <v>4.1510055840937499</v>
          </cell>
          <cell r="AE86">
            <v>4.1510055840937499</v>
          </cell>
        </row>
        <row r="87">
          <cell r="E87" t="str">
            <v>M10螺母*2</v>
          </cell>
          <cell r="G87">
            <v>2</v>
          </cell>
          <cell r="N87">
            <v>0.113</v>
          </cell>
          <cell r="Q87">
            <v>0.02</v>
          </cell>
          <cell r="S87">
            <v>0.22600000000000001</v>
          </cell>
          <cell r="T87" t="str">
            <v>成型</v>
          </cell>
          <cell r="U87" t="str">
            <v>315油</v>
          </cell>
          <cell r="V87">
            <v>1</v>
          </cell>
          <cell r="W87">
            <v>1</v>
          </cell>
          <cell r="X87">
            <v>0.25</v>
          </cell>
          <cell r="Y87">
            <v>0.25</v>
          </cell>
        </row>
        <row r="88">
          <cell r="T88" t="str">
            <v>冲孔</v>
          </cell>
          <cell r="U88" t="str">
            <v>125T</v>
          </cell>
          <cell r="V88">
            <v>1</v>
          </cell>
          <cell r="W88">
            <v>1</v>
          </cell>
          <cell r="X88">
            <v>0.08</v>
          </cell>
          <cell r="Y88">
            <v>0.08</v>
          </cell>
        </row>
        <row r="89">
          <cell r="T89" t="str">
            <v>焊接（点焊)</v>
          </cell>
          <cell r="U89" t="str">
            <v>4CM</v>
          </cell>
          <cell r="V89">
            <v>2</v>
          </cell>
          <cell r="W89">
            <v>1</v>
          </cell>
          <cell r="X89">
            <v>7.4999999999999997E-2</v>
          </cell>
          <cell r="Y89">
            <v>0.15</v>
          </cell>
        </row>
        <row r="90">
          <cell r="S90">
            <v>2.9795700731250001</v>
          </cell>
          <cell r="Y90">
            <v>0.63</v>
          </cell>
        </row>
        <row r="91">
          <cell r="B91" t="str">
            <v>02.03.30.190</v>
          </cell>
          <cell r="C91" t="str">
            <v>SCS0004387</v>
          </cell>
          <cell r="D91" t="str">
            <v>B40L六分右侧仰卧器下连接板总成</v>
          </cell>
          <cell r="E91" t="str">
            <v>下连接板</v>
          </cell>
          <cell r="G91">
            <v>1</v>
          </cell>
          <cell r="H91" t="str">
            <v>SPFH590</v>
          </cell>
          <cell r="I91" t="str">
            <v>1265/10*165*3.5</v>
          </cell>
          <cell r="J91">
            <v>126.5</v>
          </cell>
          <cell r="K91">
            <v>165</v>
          </cell>
          <cell r="L91">
            <v>3.5</v>
          </cell>
          <cell r="N91">
            <v>5.87</v>
          </cell>
          <cell r="O91">
            <v>3.2</v>
          </cell>
          <cell r="P91">
            <v>0.57347193750000003</v>
          </cell>
          <cell r="Q91">
            <v>0.38499999999999995</v>
          </cell>
          <cell r="R91">
            <v>0.18847193750000008</v>
          </cell>
          <cell r="S91">
            <v>2.763170073125</v>
          </cell>
          <cell r="T91" t="str">
            <v>落料</v>
          </cell>
          <cell r="U91" t="str">
            <v>200T</v>
          </cell>
          <cell r="V91">
            <v>1</v>
          </cell>
          <cell r="W91">
            <v>1</v>
          </cell>
          <cell r="X91">
            <v>0.15</v>
          </cell>
          <cell r="Y91">
            <v>0.15</v>
          </cell>
          <cell r="Z91">
            <v>1.1499999999999999</v>
          </cell>
          <cell r="AA91">
            <v>4.7389640669937503</v>
          </cell>
          <cell r="AE91">
            <v>4.7389640669937503</v>
          </cell>
        </row>
        <row r="92">
          <cell r="E92" t="str">
            <v>M10螺母*2</v>
          </cell>
          <cell r="G92">
            <v>2</v>
          </cell>
          <cell r="N92">
            <v>0.113</v>
          </cell>
          <cell r="Q92">
            <v>0.02</v>
          </cell>
          <cell r="S92">
            <v>0.22600000000000001</v>
          </cell>
          <cell r="T92" t="str">
            <v>成型</v>
          </cell>
          <cell r="U92" t="str">
            <v>315油</v>
          </cell>
          <cell r="V92">
            <v>1</v>
          </cell>
          <cell r="W92">
            <v>1</v>
          </cell>
          <cell r="X92">
            <v>0.25</v>
          </cell>
          <cell r="Y92">
            <v>0.25</v>
          </cell>
        </row>
        <row r="93">
          <cell r="E93" t="str">
            <v>限位片</v>
          </cell>
          <cell r="G93">
            <v>1</v>
          </cell>
          <cell r="H93" t="str">
            <v>SAPH440</v>
          </cell>
          <cell r="I93" t="str">
            <v>31*28*3</v>
          </cell>
          <cell r="J93">
            <v>36</v>
          </cell>
          <cell r="K93">
            <v>33</v>
          </cell>
          <cell r="L93">
            <v>3</v>
          </cell>
          <cell r="N93">
            <v>5.49</v>
          </cell>
          <cell r="O93">
            <v>3.2</v>
          </cell>
          <cell r="P93">
            <v>2.7977399999999999E-2</v>
          </cell>
          <cell r="Q93">
            <v>1.7999999999999999E-2</v>
          </cell>
          <cell r="R93">
            <v>9.9774000000000009E-3</v>
          </cell>
          <cell r="S93">
            <v>0.12166824599999998</v>
          </cell>
          <cell r="T93" t="str">
            <v>冲孔</v>
          </cell>
          <cell r="U93" t="str">
            <v>125T</v>
          </cell>
          <cell r="V93">
            <v>1</v>
          </cell>
          <cell r="W93">
            <v>1</v>
          </cell>
          <cell r="X93">
            <v>0.08</v>
          </cell>
          <cell r="Y93">
            <v>0.08</v>
          </cell>
        </row>
        <row r="94">
          <cell r="T94" t="str">
            <v>落料</v>
          </cell>
          <cell r="U94" t="str">
            <v>63T</v>
          </cell>
          <cell r="V94">
            <v>1</v>
          </cell>
          <cell r="W94">
            <v>1</v>
          </cell>
          <cell r="X94">
            <v>0.04</v>
          </cell>
          <cell r="Y94">
            <v>0.04</v>
          </cell>
        </row>
        <row r="95">
          <cell r="T95" t="str">
            <v>成型</v>
          </cell>
          <cell r="U95" t="str">
            <v>80T</v>
          </cell>
          <cell r="V95">
            <v>1</v>
          </cell>
          <cell r="W95">
            <v>1</v>
          </cell>
          <cell r="X95">
            <v>0.05</v>
          </cell>
          <cell r="Y95">
            <v>0.05</v>
          </cell>
        </row>
        <row r="96">
          <cell r="T96" t="str">
            <v>冲孔</v>
          </cell>
          <cell r="U96" t="str">
            <v>63T</v>
          </cell>
          <cell r="V96">
            <v>1</v>
          </cell>
          <cell r="W96">
            <v>1</v>
          </cell>
          <cell r="X96">
            <v>0.04</v>
          </cell>
          <cell r="Y96">
            <v>0.04</v>
          </cell>
        </row>
        <row r="97">
          <cell r="T97" t="str">
            <v>焊接</v>
          </cell>
          <cell r="U97" t="str">
            <v>12CM</v>
          </cell>
          <cell r="V97">
            <v>8</v>
          </cell>
          <cell r="W97">
            <v>1</v>
          </cell>
          <cell r="X97">
            <v>0.05</v>
          </cell>
          <cell r="Y97">
            <v>0.4</v>
          </cell>
        </row>
        <row r="98">
          <cell r="S98">
            <v>3.110838319125</v>
          </cell>
          <cell r="Y98">
            <v>1.0100000000000002</v>
          </cell>
        </row>
        <row r="99">
          <cell r="B99" t="str">
            <v>02.03.30.160</v>
          </cell>
          <cell r="C99" t="str">
            <v>SCS0004389</v>
          </cell>
          <cell r="D99" t="str">
            <v>B40L地脚上连接板</v>
          </cell>
          <cell r="E99" t="str">
            <v>上连接板</v>
          </cell>
          <cell r="G99">
            <v>1</v>
          </cell>
          <cell r="H99" t="str">
            <v>SPFH590</v>
          </cell>
          <cell r="I99" t="str">
            <v>150*75*4</v>
          </cell>
          <cell r="J99">
            <v>155</v>
          </cell>
          <cell r="K99">
            <v>79.0625</v>
          </cell>
          <cell r="L99">
            <v>4</v>
          </cell>
          <cell r="N99">
            <v>5.87</v>
          </cell>
          <cell r="O99">
            <v>3.2</v>
          </cell>
          <cell r="P99">
            <v>0.38479718750000003</v>
          </cell>
          <cell r="Q99">
            <v>0.24399999999999999</v>
          </cell>
          <cell r="R99">
            <v>0.14079718750000003</v>
          </cell>
          <cell r="S99">
            <v>1.808208490625</v>
          </cell>
          <cell r="T99" t="str">
            <v>落料</v>
          </cell>
          <cell r="U99" t="str">
            <v>160T</v>
          </cell>
          <cell r="V99">
            <v>1</v>
          </cell>
          <cell r="W99">
            <v>1</v>
          </cell>
          <cell r="X99">
            <v>0.1</v>
          </cell>
          <cell r="Y99">
            <v>0.1</v>
          </cell>
          <cell r="Z99">
            <v>1.1499999999999999</v>
          </cell>
          <cell r="AA99">
            <v>2.3669397642187495</v>
          </cell>
          <cell r="AB99">
            <v>1600</v>
          </cell>
          <cell r="AC99">
            <v>50000</v>
          </cell>
          <cell r="AD99">
            <v>3.2000000000000001E-2</v>
          </cell>
          <cell r="AE99">
            <v>2.3989397642187495</v>
          </cell>
        </row>
        <row r="100">
          <cell r="H100" t="str">
            <v>模具摊销(冲孔)</v>
          </cell>
          <cell r="I100" t="str">
            <v>5万件</v>
          </cell>
          <cell r="N100">
            <v>1600</v>
          </cell>
          <cell r="T100" t="str">
            <v>冲孔</v>
          </cell>
          <cell r="U100" t="str">
            <v>80T</v>
          </cell>
          <cell r="V100">
            <v>1</v>
          </cell>
          <cell r="W100">
            <v>1</v>
          </cell>
          <cell r="X100">
            <v>0.05</v>
          </cell>
          <cell r="Y100">
            <v>0.05</v>
          </cell>
        </row>
        <row r="101">
          <cell r="T101" t="str">
            <v>成型（压圆弧）</v>
          </cell>
          <cell r="U101" t="str">
            <v>80T</v>
          </cell>
          <cell r="V101">
            <v>1</v>
          </cell>
          <cell r="W101">
            <v>1</v>
          </cell>
          <cell r="X101">
            <v>0.05</v>
          </cell>
          <cell r="Y101">
            <v>0.05</v>
          </cell>
        </row>
        <row r="102">
          <cell r="T102" t="str">
            <v>成型</v>
          </cell>
          <cell r="U102" t="str">
            <v>80T</v>
          </cell>
          <cell r="V102">
            <v>1</v>
          </cell>
          <cell r="W102">
            <v>1</v>
          </cell>
          <cell r="X102">
            <v>0.05</v>
          </cell>
          <cell r="Y102">
            <v>0.05</v>
          </cell>
        </row>
        <row r="103">
          <cell r="S103">
            <v>1.808208490625</v>
          </cell>
          <cell r="Y103">
            <v>0.25</v>
          </cell>
        </row>
        <row r="104">
          <cell r="B104" t="str">
            <v>02.03.30.149</v>
          </cell>
          <cell r="C104" t="str">
            <v>SCS0004400</v>
          </cell>
          <cell r="D104" t="str">
            <v>调角器限位支架</v>
          </cell>
          <cell r="E104" t="str">
            <v>限位支架</v>
          </cell>
          <cell r="G104">
            <v>1</v>
          </cell>
          <cell r="H104" t="str">
            <v>SAPH440</v>
          </cell>
          <cell r="I104" t="str">
            <v>30*28*3</v>
          </cell>
          <cell r="J104">
            <v>45</v>
          </cell>
          <cell r="K104">
            <v>36.142857142857146</v>
          </cell>
          <cell r="L104">
            <v>3</v>
          </cell>
          <cell r="N104">
            <v>5.49</v>
          </cell>
          <cell r="O104">
            <v>3.2</v>
          </cell>
          <cell r="P104">
            <v>3.8302392857142854E-2</v>
          </cell>
          <cell r="Q104">
            <v>1.7999999999999999E-2</v>
          </cell>
          <cell r="R104">
            <v>2.0302392857142856E-2</v>
          </cell>
          <cell r="S104">
            <v>0.14531247964285715</v>
          </cell>
          <cell r="T104" t="str">
            <v>落料</v>
          </cell>
          <cell r="U104" t="str">
            <v>40T</v>
          </cell>
          <cell r="V104">
            <v>1</v>
          </cell>
          <cell r="W104">
            <v>1</v>
          </cell>
          <cell r="X104">
            <v>0.03</v>
          </cell>
          <cell r="Y104">
            <v>0.03</v>
          </cell>
          <cell r="Z104">
            <v>1.1499999999999999</v>
          </cell>
          <cell r="AA104">
            <v>0.27060935158928567</v>
          </cell>
          <cell r="AE104">
            <v>0.27060935158928567</v>
          </cell>
        </row>
        <row r="105">
          <cell r="T105" t="str">
            <v>成型</v>
          </cell>
          <cell r="U105" t="str">
            <v>40T</v>
          </cell>
          <cell r="V105">
            <v>1</v>
          </cell>
          <cell r="W105">
            <v>1</v>
          </cell>
          <cell r="X105">
            <v>0.03</v>
          </cell>
          <cell r="Y105">
            <v>0.03</v>
          </cell>
        </row>
        <row r="106">
          <cell r="T106" t="str">
            <v>冲孔</v>
          </cell>
          <cell r="U106" t="str">
            <v>40T</v>
          </cell>
          <cell r="V106">
            <v>1</v>
          </cell>
          <cell r="W106">
            <v>1</v>
          </cell>
          <cell r="X106">
            <v>0.03</v>
          </cell>
          <cell r="Y106">
            <v>0.03</v>
          </cell>
        </row>
        <row r="107">
          <cell r="S107">
            <v>0.14531247964285715</v>
          </cell>
          <cell r="Y107">
            <v>0.09</v>
          </cell>
        </row>
        <row r="108">
          <cell r="B108" t="str">
            <v>02.03.03.054</v>
          </cell>
          <cell r="C108" t="str">
            <v>SHT0001245</v>
          </cell>
          <cell r="D108" t="str">
            <v>副总座左（欧曼）</v>
          </cell>
          <cell r="E108" t="str">
            <v>副总座</v>
          </cell>
          <cell r="G108">
            <v>1</v>
          </cell>
          <cell r="H108" t="str">
            <v>热板Q235B</v>
          </cell>
          <cell r="I108" t="str">
            <v>180*100*5</v>
          </cell>
          <cell r="J108">
            <v>185</v>
          </cell>
          <cell r="K108">
            <v>107.14285714285714</v>
          </cell>
          <cell r="L108">
            <v>5</v>
          </cell>
          <cell r="N108">
            <v>5.0884955752212395</v>
          </cell>
          <cell r="O108">
            <v>3.2</v>
          </cell>
          <cell r="P108">
            <v>0.77799107142857149</v>
          </cell>
          <cell r="Q108">
            <v>0.52900000000000003</v>
          </cell>
          <cell r="R108">
            <v>0.24899107142857146</v>
          </cell>
          <cell r="S108">
            <v>3.1620326959544887</v>
          </cell>
          <cell r="T108" t="str">
            <v>落料</v>
          </cell>
          <cell r="U108" t="str">
            <v>160T</v>
          </cell>
          <cell r="V108">
            <v>1</v>
          </cell>
          <cell r="W108">
            <v>1</v>
          </cell>
          <cell r="X108">
            <v>0.1</v>
          </cell>
          <cell r="Y108">
            <v>0.1</v>
          </cell>
          <cell r="Z108">
            <v>1.1499999999999999</v>
          </cell>
          <cell r="AA108">
            <v>4.0158376003476617</v>
          </cell>
          <cell r="AE108">
            <v>4.0158376003476617</v>
          </cell>
        </row>
        <row r="109">
          <cell r="T109" t="str">
            <v>冲孔①</v>
          </cell>
          <cell r="U109" t="str">
            <v>40T</v>
          </cell>
          <cell r="V109">
            <v>1</v>
          </cell>
          <cell r="W109">
            <v>1</v>
          </cell>
          <cell r="X109">
            <v>0.03</v>
          </cell>
          <cell r="Y109">
            <v>0.03</v>
          </cell>
        </row>
        <row r="110">
          <cell r="T110" t="str">
            <v>压型</v>
          </cell>
          <cell r="U110" t="str">
            <v>160T</v>
          </cell>
          <cell r="V110">
            <v>1</v>
          </cell>
          <cell r="W110">
            <v>1</v>
          </cell>
          <cell r="X110">
            <v>0.1</v>
          </cell>
          <cell r="Y110">
            <v>0.1</v>
          </cell>
        </row>
        <row r="111">
          <cell r="T111" t="str">
            <v>冲孔②</v>
          </cell>
          <cell r="U111" t="str">
            <v>80T</v>
          </cell>
          <cell r="V111">
            <v>1</v>
          </cell>
          <cell r="W111">
            <v>1</v>
          </cell>
          <cell r="X111">
            <v>0.05</v>
          </cell>
          <cell r="Y111">
            <v>0.05</v>
          </cell>
        </row>
        <row r="112">
          <cell r="T112" t="str">
            <v>冲孔③</v>
          </cell>
          <cell r="U112" t="str">
            <v>80T</v>
          </cell>
          <cell r="V112">
            <v>1</v>
          </cell>
          <cell r="W112">
            <v>1</v>
          </cell>
          <cell r="X112">
            <v>0.05</v>
          </cell>
          <cell r="Y112">
            <v>0.05</v>
          </cell>
        </row>
        <row r="113">
          <cell r="S113">
            <v>3.1620326959544887</v>
          </cell>
          <cell r="Y113">
            <v>0.33</v>
          </cell>
        </row>
        <row r="114">
          <cell r="B114" t="str">
            <v>02.03.03.054A</v>
          </cell>
          <cell r="C114" t="str">
            <v>SHT0001184</v>
          </cell>
          <cell r="D114" t="str">
            <v>副总座右（欧曼）</v>
          </cell>
          <cell r="E114" t="str">
            <v>副总座</v>
          </cell>
          <cell r="G114">
            <v>1</v>
          </cell>
          <cell r="H114" t="str">
            <v>热板Q235B</v>
          </cell>
          <cell r="I114" t="str">
            <v>180*100*5</v>
          </cell>
          <cell r="J114">
            <v>185</v>
          </cell>
          <cell r="K114">
            <v>107.14285714285714</v>
          </cell>
          <cell r="L114">
            <v>5</v>
          </cell>
          <cell r="N114">
            <v>5.0884955752212395</v>
          </cell>
          <cell r="O114">
            <v>3.2</v>
          </cell>
          <cell r="P114">
            <v>0.77799107142857149</v>
          </cell>
          <cell r="Q114">
            <v>0.52900000000000003</v>
          </cell>
          <cell r="R114">
            <v>0.24899107142857146</v>
          </cell>
          <cell r="S114">
            <v>3.1620326959544887</v>
          </cell>
          <cell r="T114" t="str">
            <v>落料</v>
          </cell>
          <cell r="U114" t="str">
            <v>160T</v>
          </cell>
          <cell r="V114">
            <v>1</v>
          </cell>
          <cell r="W114">
            <v>1</v>
          </cell>
          <cell r="X114">
            <v>0.1</v>
          </cell>
          <cell r="Y114">
            <v>0.1</v>
          </cell>
          <cell r="Z114">
            <v>1.1499999999999999</v>
          </cell>
          <cell r="AA114">
            <v>4.0158376003476617</v>
          </cell>
          <cell r="AE114">
            <v>4.0158376003476617</v>
          </cell>
        </row>
        <row r="115">
          <cell r="T115" t="str">
            <v>冲孔①</v>
          </cell>
          <cell r="U115" t="str">
            <v>40T</v>
          </cell>
          <cell r="V115">
            <v>1</v>
          </cell>
          <cell r="W115">
            <v>1</v>
          </cell>
          <cell r="X115">
            <v>0.03</v>
          </cell>
          <cell r="Y115">
            <v>0.03</v>
          </cell>
        </row>
        <row r="116">
          <cell r="T116" t="str">
            <v>压型</v>
          </cell>
          <cell r="U116" t="str">
            <v>160T</v>
          </cell>
          <cell r="V116">
            <v>1</v>
          </cell>
          <cell r="W116">
            <v>1</v>
          </cell>
          <cell r="X116">
            <v>0.1</v>
          </cell>
          <cell r="Y116">
            <v>0.1</v>
          </cell>
        </row>
        <row r="117">
          <cell r="T117" t="str">
            <v>冲孔②</v>
          </cell>
          <cell r="U117" t="str">
            <v>80T</v>
          </cell>
          <cell r="V117">
            <v>1</v>
          </cell>
          <cell r="W117">
            <v>1</v>
          </cell>
          <cell r="X117">
            <v>0.05</v>
          </cell>
          <cell r="Y117">
            <v>0.05</v>
          </cell>
        </row>
        <row r="118">
          <cell r="T118" t="str">
            <v>冲孔③</v>
          </cell>
          <cell r="U118" t="str">
            <v>80T</v>
          </cell>
          <cell r="V118">
            <v>1</v>
          </cell>
          <cell r="W118">
            <v>1</v>
          </cell>
          <cell r="X118">
            <v>0.05</v>
          </cell>
          <cell r="Y118">
            <v>0.05</v>
          </cell>
        </row>
        <row r="119">
          <cell r="S119">
            <v>3.1620326959544887</v>
          </cell>
          <cell r="Y119">
            <v>0.33</v>
          </cell>
        </row>
        <row r="120">
          <cell r="B120" t="str">
            <v>02.03.03.085</v>
          </cell>
          <cell r="C120" t="str">
            <v>SHT0001173</v>
          </cell>
          <cell r="D120" t="str">
            <v>外绞架支撑板</v>
          </cell>
          <cell r="E120" t="str">
            <v>外绞架支撑板</v>
          </cell>
          <cell r="G120">
            <v>1</v>
          </cell>
          <cell r="H120" t="str">
            <v>热板Q235B</v>
          </cell>
          <cell r="I120" t="str">
            <v>275*50*6</v>
          </cell>
          <cell r="J120">
            <v>275</v>
          </cell>
          <cell r="K120">
            <v>50.666666666666664</v>
          </cell>
          <cell r="L120">
            <v>6</v>
          </cell>
          <cell r="N120">
            <v>5.0884955752212395</v>
          </cell>
          <cell r="O120">
            <v>3.2</v>
          </cell>
          <cell r="P120">
            <v>0.65625999999999995</v>
          </cell>
          <cell r="Q120">
            <v>0.35</v>
          </cell>
          <cell r="R120">
            <v>0.30625999999999998</v>
          </cell>
          <cell r="S120">
            <v>2.3593441061946905</v>
          </cell>
          <cell r="T120" t="str">
            <v>落料</v>
          </cell>
          <cell r="U120" t="str">
            <v>160T</v>
          </cell>
          <cell r="V120">
            <v>1</v>
          </cell>
          <cell r="W120">
            <v>1</v>
          </cell>
          <cell r="X120">
            <v>0.1</v>
          </cell>
          <cell r="Y120">
            <v>0.1</v>
          </cell>
          <cell r="Z120">
            <v>1.1499999999999999</v>
          </cell>
          <cell r="AA120">
            <v>2.9432457221238941</v>
          </cell>
          <cell r="AE120">
            <v>2.9432457221238941</v>
          </cell>
        </row>
        <row r="121">
          <cell r="T121" t="str">
            <v>冲孔</v>
          </cell>
          <cell r="U121" t="str">
            <v>80T</v>
          </cell>
          <cell r="V121">
            <v>1</v>
          </cell>
          <cell r="W121">
            <v>1</v>
          </cell>
          <cell r="X121">
            <v>0.05</v>
          </cell>
          <cell r="Y121">
            <v>0.05</v>
          </cell>
        </row>
        <row r="122">
          <cell r="T122" t="str">
            <v>整形</v>
          </cell>
          <cell r="U122" t="str">
            <v>80T</v>
          </cell>
          <cell r="V122">
            <v>1</v>
          </cell>
          <cell r="W122">
            <v>1</v>
          </cell>
          <cell r="X122">
            <v>0.05</v>
          </cell>
          <cell r="Y122">
            <v>0.05</v>
          </cell>
        </row>
        <row r="123">
          <cell r="S123">
            <v>2.3593441061946905</v>
          </cell>
          <cell r="Y123">
            <v>0.2</v>
          </cell>
        </row>
        <row r="124">
          <cell r="B124" t="str">
            <v>02.03.03.086</v>
          </cell>
          <cell r="C124" t="str">
            <v>SHT0001172</v>
          </cell>
          <cell r="D124" t="str">
            <v>后挂簧板</v>
          </cell>
          <cell r="E124" t="str">
            <v>后挂簧板</v>
          </cell>
          <cell r="G124">
            <v>1</v>
          </cell>
          <cell r="H124" t="str">
            <v>热板Q235B</v>
          </cell>
          <cell r="I124" t="str">
            <v>310*40*6</v>
          </cell>
          <cell r="J124">
            <v>300</v>
          </cell>
          <cell r="K124">
            <v>50.666666666666664</v>
          </cell>
          <cell r="L124">
            <v>6</v>
          </cell>
          <cell r="N124">
            <v>5.0884955752212395</v>
          </cell>
          <cell r="O124">
            <v>3.2</v>
          </cell>
          <cell r="P124">
            <v>0.71592</v>
          </cell>
          <cell r="Q124">
            <v>0.35</v>
          </cell>
          <cell r="R124">
            <v>0.36592000000000002</v>
          </cell>
          <cell r="S124">
            <v>2.4720117522123894</v>
          </cell>
          <cell r="T124" t="str">
            <v>落料</v>
          </cell>
          <cell r="U124" t="str">
            <v>160T</v>
          </cell>
          <cell r="V124">
            <v>1</v>
          </cell>
          <cell r="W124">
            <v>1</v>
          </cell>
          <cell r="X124">
            <v>0.1</v>
          </cell>
          <cell r="Y124">
            <v>0.1</v>
          </cell>
          <cell r="Z124">
            <v>1.1499999999999999</v>
          </cell>
          <cell r="AA124">
            <v>3.2223135150442479</v>
          </cell>
          <cell r="AE124">
            <v>3.2223135150442479</v>
          </cell>
        </row>
        <row r="125">
          <cell r="T125" t="str">
            <v>压型</v>
          </cell>
          <cell r="U125" t="str">
            <v>125T</v>
          </cell>
          <cell r="V125">
            <v>1</v>
          </cell>
          <cell r="W125">
            <v>1</v>
          </cell>
          <cell r="X125">
            <v>0.08</v>
          </cell>
          <cell r="Y125">
            <v>0.08</v>
          </cell>
        </row>
        <row r="126">
          <cell r="T126" t="str">
            <v>冲孔</v>
          </cell>
          <cell r="U126" t="str">
            <v>80T</v>
          </cell>
          <cell r="V126">
            <v>1</v>
          </cell>
          <cell r="W126">
            <v>1</v>
          </cell>
          <cell r="X126">
            <v>0.05</v>
          </cell>
          <cell r="Y126">
            <v>0.05</v>
          </cell>
        </row>
        <row r="127">
          <cell r="T127" t="str">
            <v>手工调整</v>
          </cell>
          <cell r="V127">
            <v>1</v>
          </cell>
          <cell r="W127">
            <v>1</v>
          </cell>
          <cell r="X127">
            <v>0.1</v>
          </cell>
          <cell r="Y127">
            <v>0.1</v>
          </cell>
        </row>
        <row r="128">
          <cell r="S128">
            <v>2.4720117522123894</v>
          </cell>
          <cell r="Y128">
            <v>0.32999999999999996</v>
          </cell>
        </row>
        <row r="129">
          <cell r="B129" t="str">
            <v>02.03.03.087</v>
          </cell>
          <cell r="C129" t="str">
            <v>SHT0001170</v>
          </cell>
          <cell r="D129" t="str">
            <v>内绞架垫片</v>
          </cell>
          <cell r="E129" t="str">
            <v>内绞架垫片</v>
          </cell>
          <cell r="G129">
            <v>1</v>
          </cell>
          <cell r="H129" t="str">
            <v>热板Q235B</v>
          </cell>
          <cell r="I129" t="str">
            <v>48*26*6</v>
          </cell>
          <cell r="J129">
            <v>62</v>
          </cell>
          <cell r="K129">
            <v>32</v>
          </cell>
          <cell r="L129">
            <v>6</v>
          </cell>
          <cell r="N129">
            <v>5.0884955752212395</v>
          </cell>
          <cell r="O129">
            <v>3.2</v>
          </cell>
          <cell r="P129">
            <v>9.3446399999999999E-2</v>
          </cell>
          <cell r="Q129">
            <v>5.0999999999999997E-2</v>
          </cell>
          <cell r="R129">
            <v>4.2446400000000002E-2</v>
          </cell>
          <cell r="S129">
            <v>0.33967311292035407</v>
          </cell>
          <cell r="T129" t="str">
            <v>落料</v>
          </cell>
          <cell r="U129" t="str">
            <v>63T</v>
          </cell>
          <cell r="V129">
            <v>1</v>
          </cell>
          <cell r="W129">
            <v>1</v>
          </cell>
          <cell r="X129">
            <v>0.04</v>
          </cell>
          <cell r="Y129">
            <v>0.04</v>
          </cell>
          <cell r="Z129">
            <v>1.1499999999999999</v>
          </cell>
          <cell r="AA129">
            <v>0.47112407985840715</v>
          </cell>
          <cell r="AE129">
            <v>0.47112407985840715</v>
          </cell>
        </row>
        <row r="130">
          <cell r="T130" t="str">
            <v>冲孔</v>
          </cell>
          <cell r="U130" t="str">
            <v>40T</v>
          </cell>
          <cell r="V130">
            <v>1</v>
          </cell>
          <cell r="W130">
            <v>1</v>
          </cell>
          <cell r="X130">
            <v>0.03</v>
          </cell>
          <cell r="Y130">
            <v>0.03</v>
          </cell>
        </row>
        <row r="133">
          <cell r="S133">
            <v>0.33967311292035407</v>
          </cell>
          <cell r="Y133">
            <v>7.0000000000000007E-2</v>
          </cell>
        </row>
        <row r="134">
          <cell r="B134" t="str">
            <v>02.03.03.088</v>
          </cell>
          <cell r="C134" t="str">
            <v>SHT0001169</v>
          </cell>
          <cell r="D134" t="str">
            <v>外绞架垫片</v>
          </cell>
          <cell r="E134" t="str">
            <v>外绞架垫片</v>
          </cell>
          <cell r="G134">
            <v>1</v>
          </cell>
          <cell r="H134" t="str">
            <v>热板Q235B</v>
          </cell>
          <cell r="I134" t="str">
            <v>48*26*6</v>
          </cell>
          <cell r="J134">
            <v>62</v>
          </cell>
          <cell r="K134">
            <v>32</v>
          </cell>
          <cell r="L134">
            <v>6</v>
          </cell>
          <cell r="N134">
            <v>5.0884955752212395</v>
          </cell>
          <cell r="O134">
            <v>3.2</v>
          </cell>
          <cell r="P134">
            <v>9.3446399999999999E-2</v>
          </cell>
          <cell r="Q134">
            <v>5.0999999999999997E-2</v>
          </cell>
          <cell r="R134">
            <v>4.2446400000000002E-2</v>
          </cell>
          <cell r="S134">
            <v>0.33967311292035407</v>
          </cell>
          <cell r="T134" t="str">
            <v>落料</v>
          </cell>
          <cell r="U134" t="str">
            <v>63T</v>
          </cell>
          <cell r="V134">
            <v>1</v>
          </cell>
          <cell r="W134">
            <v>1</v>
          </cell>
          <cell r="X134">
            <v>0.04</v>
          </cell>
          <cell r="Y134">
            <v>0.04</v>
          </cell>
          <cell r="Z134">
            <v>1.1499999999999999</v>
          </cell>
          <cell r="AA134">
            <v>0.50562407985840707</v>
          </cell>
          <cell r="AE134">
            <v>0.50562407985840707</v>
          </cell>
        </row>
        <row r="135">
          <cell r="T135" t="str">
            <v>冲孔</v>
          </cell>
          <cell r="U135" t="str">
            <v>40T</v>
          </cell>
          <cell r="V135">
            <v>1</v>
          </cell>
          <cell r="W135">
            <v>1</v>
          </cell>
          <cell r="X135">
            <v>0.03</v>
          </cell>
          <cell r="Y135">
            <v>0.03</v>
          </cell>
        </row>
        <row r="136">
          <cell r="T136" t="str">
            <v>精冲孔</v>
          </cell>
          <cell r="U136" t="str">
            <v>40T</v>
          </cell>
          <cell r="V136">
            <v>1</v>
          </cell>
          <cell r="W136">
            <v>1</v>
          </cell>
          <cell r="X136">
            <v>0.03</v>
          </cell>
          <cell r="Y136">
            <v>0.03</v>
          </cell>
        </row>
        <row r="137">
          <cell r="S137">
            <v>0.33967311292035407</v>
          </cell>
          <cell r="Y137">
            <v>0.1</v>
          </cell>
        </row>
        <row r="138">
          <cell r="B138" t="str">
            <v>02.03.03.099</v>
          </cell>
          <cell r="C138" t="str">
            <v>SHT0001159</v>
          </cell>
          <cell r="D138" t="str">
            <v>内绞架左支撑板</v>
          </cell>
          <cell r="E138" t="str">
            <v>内绞架左支撑板</v>
          </cell>
          <cell r="G138">
            <v>1</v>
          </cell>
          <cell r="H138" t="str">
            <v>热板Q235B</v>
          </cell>
          <cell r="I138" t="str">
            <v>275*50*6</v>
          </cell>
          <cell r="J138">
            <v>275</v>
          </cell>
          <cell r="K138">
            <v>50.666666666666664</v>
          </cell>
          <cell r="L138">
            <v>6</v>
          </cell>
          <cell r="N138">
            <v>5.0884955752212395</v>
          </cell>
          <cell r="O138">
            <v>3.2</v>
          </cell>
          <cell r="P138">
            <v>0.65625999999999995</v>
          </cell>
          <cell r="Q138">
            <v>0.36</v>
          </cell>
          <cell r="R138">
            <v>0.29625999999999997</v>
          </cell>
          <cell r="S138">
            <v>2.3913441061946905</v>
          </cell>
          <cell r="T138" t="str">
            <v>落料</v>
          </cell>
          <cell r="U138" t="str">
            <v>160T</v>
          </cell>
          <cell r="V138">
            <v>1</v>
          </cell>
          <cell r="W138">
            <v>1</v>
          </cell>
          <cell r="X138">
            <v>0.1</v>
          </cell>
          <cell r="Y138">
            <v>0.1</v>
          </cell>
          <cell r="Z138">
            <v>1.1499999999999999</v>
          </cell>
          <cell r="AA138">
            <v>2.9800457221238941</v>
          </cell>
          <cell r="AE138">
            <v>2.9800457221238941</v>
          </cell>
        </row>
        <row r="139">
          <cell r="T139" t="str">
            <v>冲孔</v>
          </cell>
          <cell r="U139" t="str">
            <v>80T</v>
          </cell>
          <cell r="V139">
            <v>1</v>
          </cell>
          <cell r="W139">
            <v>1</v>
          </cell>
          <cell r="X139">
            <v>0.05</v>
          </cell>
          <cell r="Y139">
            <v>0.05</v>
          </cell>
        </row>
        <row r="140">
          <cell r="T140" t="str">
            <v>整形</v>
          </cell>
          <cell r="U140" t="str">
            <v>80T</v>
          </cell>
          <cell r="V140">
            <v>1</v>
          </cell>
          <cell r="W140">
            <v>1</v>
          </cell>
          <cell r="X140">
            <v>0.05</v>
          </cell>
          <cell r="Y140">
            <v>0.05</v>
          </cell>
        </row>
        <row r="141">
          <cell r="S141">
            <v>2.3913441061946905</v>
          </cell>
          <cell r="Y141">
            <v>0.2</v>
          </cell>
        </row>
        <row r="142">
          <cell r="B142" t="str">
            <v>02.03.03.100</v>
          </cell>
          <cell r="C142" t="str">
            <v>SHT0001158</v>
          </cell>
          <cell r="D142" t="str">
            <v>内绞架右支撑板</v>
          </cell>
          <cell r="E142" t="str">
            <v>内绞架右支撑板</v>
          </cell>
          <cell r="G142">
            <v>1</v>
          </cell>
          <cell r="H142" t="str">
            <v>热板Q235B</v>
          </cell>
          <cell r="I142" t="str">
            <v>275*50*6</v>
          </cell>
          <cell r="J142">
            <v>275</v>
          </cell>
          <cell r="K142">
            <v>50.666666666666664</v>
          </cell>
          <cell r="L142">
            <v>6</v>
          </cell>
          <cell r="N142">
            <v>5.0884955752212395</v>
          </cell>
          <cell r="O142">
            <v>3.2</v>
          </cell>
          <cell r="P142">
            <v>0.65625999999999995</v>
          </cell>
          <cell r="Q142">
            <v>0.36</v>
          </cell>
          <cell r="R142">
            <v>0.29625999999999997</v>
          </cell>
          <cell r="S142">
            <v>2.3913441061946905</v>
          </cell>
          <cell r="T142" t="str">
            <v>落料</v>
          </cell>
          <cell r="U142" t="str">
            <v>160T</v>
          </cell>
          <cell r="V142">
            <v>1</v>
          </cell>
          <cell r="W142">
            <v>1</v>
          </cell>
          <cell r="X142">
            <v>0.1</v>
          </cell>
          <cell r="Y142">
            <v>0.1</v>
          </cell>
          <cell r="Z142">
            <v>1.1499999999999999</v>
          </cell>
          <cell r="AA142">
            <v>2.9800457221238941</v>
          </cell>
          <cell r="AE142">
            <v>2.9800457221238941</v>
          </cell>
        </row>
        <row r="143">
          <cell r="T143" t="str">
            <v>冲孔</v>
          </cell>
          <cell r="U143" t="str">
            <v>80T</v>
          </cell>
          <cell r="V143">
            <v>1</v>
          </cell>
          <cell r="W143">
            <v>1</v>
          </cell>
          <cell r="X143">
            <v>0.05</v>
          </cell>
          <cell r="Y143">
            <v>0.05</v>
          </cell>
        </row>
        <row r="144">
          <cell r="T144" t="str">
            <v>整形</v>
          </cell>
          <cell r="U144" t="str">
            <v>80T</v>
          </cell>
          <cell r="V144">
            <v>1</v>
          </cell>
          <cell r="W144">
            <v>1</v>
          </cell>
          <cell r="X144">
            <v>0.05</v>
          </cell>
          <cell r="Y144">
            <v>0.05</v>
          </cell>
        </row>
        <row r="145">
          <cell r="S145">
            <v>2.3913441061946905</v>
          </cell>
          <cell r="Y145">
            <v>0.2</v>
          </cell>
        </row>
        <row r="146">
          <cell r="B146" t="str">
            <v>02.03.03.109</v>
          </cell>
          <cell r="C146" t="str">
            <v>SHT0001157</v>
          </cell>
          <cell r="D146" t="str">
            <v>滑轨固定座</v>
          </cell>
          <cell r="E146" t="str">
            <v>滑轨固定座</v>
          </cell>
          <cell r="G146">
            <v>1</v>
          </cell>
          <cell r="H146" t="str">
            <v>SAPH440</v>
          </cell>
          <cell r="I146" t="str">
            <v>65*40*4</v>
          </cell>
          <cell r="J146">
            <v>75</v>
          </cell>
          <cell r="K146">
            <v>50</v>
          </cell>
          <cell r="L146">
            <v>4</v>
          </cell>
          <cell r="N146">
            <v>5.49</v>
          </cell>
          <cell r="O146">
            <v>3.2</v>
          </cell>
          <cell r="P146">
            <v>0.11774999999999999</v>
          </cell>
          <cell r="Q146">
            <v>8.3000000000000004E-2</v>
          </cell>
          <cell r="R146">
            <v>3.4749999999999989E-2</v>
          </cell>
          <cell r="S146">
            <v>0.53524749999999999</v>
          </cell>
          <cell r="T146" t="str">
            <v>落料</v>
          </cell>
          <cell r="U146" t="str">
            <v>160T</v>
          </cell>
          <cell r="V146">
            <v>1</v>
          </cell>
          <cell r="W146">
            <v>2</v>
          </cell>
          <cell r="X146">
            <v>0.1</v>
          </cell>
          <cell r="Y146">
            <v>0.05</v>
          </cell>
          <cell r="Z146">
            <v>1.1499999999999999</v>
          </cell>
          <cell r="AA146">
            <v>0.71903462499999993</v>
          </cell>
          <cell r="AE146">
            <v>0.71903462499999993</v>
          </cell>
        </row>
        <row r="147">
          <cell r="T147" t="str">
            <v>压型</v>
          </cell>
          <cell r="U147" t="str">
            <v>80T</v>
          </cell>
          <cell r="V147">
            <v>1</v>
          </cell>
          <cell r="W147">
            <v>2</v>
          </cell>
          <cell r="X147">
            <v>0.05</v>
          </cell>
          <cell r="Y147">
            <v>2.5000000000000001E-2</v>
          </cell>
        </row>
        <row r="148">
          <cell r="T148" t="str">
            <v>冲孔切开</v>
          </cell>
          <cell r="U148" t="str">
            <v>40T</v>
          </cell>
          <cell r="V148">
            <v>1</v>
          </cell>
          <cell r="W148">
            <v>2</v>
          </cell>
          <cell r="X148">
            <v>0.03</v>
          </cell>
          <cell r="Y148">
            <v>1.4999999999999999E-2</v>
          </cell>
        </row>
        <row r="149">
          <cell r="S149">
            <v>0.53524749999999999</v>
          </cell>
          <cell r="Y149">
            <v>9.0000000000000011E-2</v>
          </cell>
        </row>
        <row r="150">
          <cell r="B150" t="str">
            <v>02.03.09.024</v>
          </cell>
          <cell r="C150" t="str">
            <v>SCS0004794</v>
          </cell>
          <cell r="D150" t="str">
            <v>涡簧固定座</v>
          </cell>
          <cell r="E150" t="str">
            <v>涡簧固定座</v>
          </cell>
          <cell r="G150">
            <v>1</v>
          </cell>
          <cell r="H150" t="str">
            <v>SAPH440</v>
          </cell>
          <cell r="I150" t="str">
            <v>52*31*3</v>
          </cell>
          <cell r="J150">
            <v>62</v>
          </cell>
          <cell r="K150">
            <v>38.333333333333336</v>
          </cell>
          <cell r="L150">
            <v>3</v>
          </cell>
          <cell r="N150">
            <v>5.49</v>
          </cell>
          <cell r="O150">
            <v>3.2</v>
          </cell>
          <cell r="P150">
            <v>5.5970500000000006E-2</v>
          </cell>
          <cell r="Q150">
            <v>2.4E-2</v>
          </cell>
          <cell r="R150">
            <v>3.1970500000000006E-2</v>
          </cell>
          <cell r="S150">
            <v>0.20497244500000003</v>
          </cell>
          <cell r="T150" t="str">
            <v>落料</v>
          </cell>
          <cell r="U150" t="str">
            <v>63T</v>
          </cell>
          <cell r="V150">
            <v>1</v>
          </cell>
          <cell r="W150">
            <v>1</v>
          </cell>
          <cell r="X150">
            <v>0.04</v>
          </cell>
          <cell r="Y150">
            <v>0.04</v>
          </cell>
          <cell r="Z150">
            <v>1.1499999999999999</v>
          </cell>
          <cell r="AA150">
            <v>0.35071831175000001</v>
          </cell>
          <cell r="AB150">
            <v>0</v>
          </cell>
          <cell r="AC150">
            <v>0</v>
          </cell>
          <cell r="AE150">
            <v>0.35071831175000001</v>
          </cell>
        </row>
        <row r="151">
          <cell r="T151" t="str">
            <v>压型</v>
          </cell>
          <cell r="U151" t="str">
            <v>40T</v>
          </cell>
          <cell r="V151">
            <v>1</v>
          </cell>
          <cell r="W151">
            <v>1</v>
          </cell>
          <cell r="X151">
            <v>0.03</v>
          </cell>
          <cell r="Y151">
            <v>0.03</v>
          </cell>
        </row>
        <row r="152">
          <cell r="T152" t="str">
            <v>冲孔切开</v>
          </cell>
          <cell r="U152" t="str">
            <v>40T</v>
          </cell>
          <cell r="V152">
            <v>1</v>
          </cell>
          <cell r="W152">
            <v>1</v>
          </cell>
          <cell r="X152">
            <v>0.03</v>
          </cell>
          <cell r="Y152">
            <v>0.03</v>
          </cell>
        </row>
        <row r="153">
          <cell r="S153">
            <v>0.20497244500000003</v>
          </cell>
          <cell r="Y153">
            <v>0.1</v>
          </cell>
        </row>
        <row r="154">
          <cell r="B154" t="str">
            <v>02.03.30.153A</v>
          </cell>
          <cell r="C154" t="str">
            <v>SCS0004396</v>
          </cell>
          <cell r="D154" t="str">
            <v>左座椅右侧地锁安装支架-1总成（中期改款）</v>
          </cell>
          <cell r="E154" t="str">
            <v>安装支架</v>
          </cell>
          <cell r="F154" t="str">
            <v>自制</v>
          </cell>
          <cell r="G154">
            <v>1</v>
          </cell>
          <cell r="H154" t="str">
            <v>SAPH440</v>
          </cell>
          <cell r="I154" t="str">
            <v>190*135*3.5</v>
          </cell>
          <cell r="J154">
            <v>210.83333333333334</v>
          </cell>
          <cell r="K154">
            <v>150</v>
          </cell>
          <cell r="L154">
            <v>3.5</v>
          </cell>
          <cell r="N154">
            <v>5.49</v>
          </cell>
          <cell r="O154">
            <v>3.2</v>
          </cell>
          <cell r="P154">
            <v>0.86889687500000001</v>
          </cell>
          <cell r="Q154">
            <v>0.39799999999999996</v>
          </cell>
          <cell r="R154">
            <v>0.47089687500000005</v>
          </cell>
          <cell r="S154">
            <v>3.2633738437500002</v>
          </cell>
          <cell r="T154" t="str">
            <v>落料</v>
          </cell>
          <cell r="U154" t="str">
            <v>315T</v>
          </cell>
          <cell r="V154">
            <v>1</v>
          </cell>
          <cell r="W154">
            <v>2</v>
          </cell>
          <cell r="X154">
            <v>0.2</v>
          </cell>
          <cell r="Y154">
            <v>0.1</v>
          </cell>
          <cell r="Z154">
            <v>1.1499999999999999</v>
          </cell>
          <cell r="AA154">
            <v>4.9130569114629425</v>
          </cell>
          <cell r="AB154">
            <v>7600</v>
          </cell>
          <cell r="AC154">
            <v>50000</v>
          </cell>
          <cell r="AE154">
            <v>4.9130569114629425</v>
          </cell>
        </row>
        <row r="155">
          <cell r="E155" t="str">
            <v>M10焊接螺母(加厚)</v>
          </cell>
          <cell r="F155" t="str">
            <v>外购</v>
          </cell>
          <cell r="G155">
            <v>2</v>
          </cell>
          <cell r="N155">
            <v>0.13442477876106196</v>
          </cell>
          <cell r="Q155">
            <v>0.02</v>
          </cell>
          <cell r="S155">
            <v>0.26884955752212392</v>
          </cell>
          <cell r="T155" t="str">
            <v>冲孔</v>
          </cell>
          <cell r="U155" t="str">
            <v>125T</v>
          </cell>
          <cell r="V155">
            <v>1</v>
          </cell>
          <cell r="W155">
            <v>2</v>
          </cell>
          <cell r="X155">
            <v>0.08</v>
          </cell>
          <cell r="Y155">
            <v>0.04</v>
          </cell>
        </row>
        <row r="156">
          <cell r="E156" t="str">
            <v>检具费</v>
          </cell>
          <cell r="I156" t="str">
            <v>7600元，分摊2万件，分摊完毕，未算入</v>
          </cell>
          <cell r="T156" t="str">
            <v>切边</v>
          </cell>
          <cell r="U156" t="str">
            <v>80T</v>
          </cell>
          <cell r="V156">
            <v>1</v>
          </cell>
          <cell r="W156">
            <v>2</v>
          </cell>
          <cell r="X156">
            <v>0.05</v>
          </cell>
          <cell r="Y156">
            <v>2.5000000000000001E-2</v>
          </cell>
        </row>
        <row r="157">
          <cell r="T157" t="str">
            <v>压型</v>
          </cell>
          <cell r="U157" t="str">
            <v>315油</v>
          </cell>
          <cell r="V157">
            <v>1</v>
          </cell>
          <cell r="W157">
            <v>2</v>
          </cell>
          <cell r="X157">
            <v>0.25</v>
          </cell>
          <cell r="Y157">
            <v>0.125</v>
          </cell>
        </row>
        <row r="158">
          <cell r="T158" t="str">
            <v>切口</v>
          </cell>
          <cell r="U158" t="str">
            <v>80T</v>
          </cell>
          <cell r="V158">
            <v>1</v>
          </cell>
          <cell r="W158">
            <v>2</v>
          </cell>
          <cell r="X158">
            <v>0.05</v>
          </cell>
          <cell r="Y158">
            <v>2.5000000000000001E-2</v>
          </cell>
        </row>
        <row r="159">
          <cell r="T159" t="str">
            <v>冲眼切开</v>
          </cell>
          <cell r="U159" t="str">
            <v>80T</v>
          </cell>
          <cell r="V159">
            <v>1</v>
          </cell>
          <cell r="W159">
            <v>2</v>
          </cell>
          <cell r="X159">
            <v>0.05</v>
          </cell>
          <cell r="Y159">
            <v>2.5000000000000001E-2</v>
          </cell>
        </row>
        <row r="160">
          <cell r="T160" t="str">
            <v>螺母焊接两个</v>
          </cell>
          <cell r="U160" t="str">
            <v>4CM</v>
          </cell>
          <cell r="V160">
            <v>4</v>
          </cell>
          <cell r="W160">
            <v>1</v>
          </cell>
          <cell r="X160">
            <v>0.05</v>
          </cell>
          <cell r="Y160">
            <v>0.2</v>
          </cell>
        </row>
        <row r="161">
          <cell r="T161" t="str">
            <v>套扣两个</v>
          </cell>
          <cell r="U161" t="str">
            <v>2*0.1</v>
          </cell>
          <cell r="V161">
            <v>2</v>
          </cell>
          <cell r="W161">
            <v>1</v>
          </cell>
          <cell r="X161">
            <v>0.1</v>
          </cell>
          <cell r="Y161">
            <v>0.2</v>
          </cell>
        </row>
        <row r="162">
          <cell r="S162">
            <v>3.5322234012721241</v>
          </cell>
          <cell r="Y162">
            <v>0.74</v>
          </cell>
        </row>
        <row r="163">
          <cell r="B163" t="str">
            <v>02.03.30.154A</v>
          </cell>
          <cell r="C163" t="str">
            <v>SCS0004395</v>
          </cell>
          <cell r="D163" t="str">
            <v>左座椅右侧地锁安装支架-2总成（中期改款）</v>
          </cell>
          <cell r="E163" t="str">
            <v>安装支架</v>
          </cell>
          <cell r="F163" t="str">
            <v>自制</v>
          </cell>
          <cell r="G163">
            <v>1</v>
          </cell>
          <cell r="H163" t="str">
            <v>SAPH440</v>
          </cell>
          <cell r="I163" t="str">
            <v>190*135*3.5</v>
          </cell>
          <cell r="J163">
            <v>210.83333333333334</v>
          </cell>
          <cell r="K163">
            <v>150</v>
          </cell>
          <cell r="L163">
            <v>3.5</v>
          </cell>
          <cell r="N163">
            <v>5.49</v>
          </cell>
          <cell r="O163">
            <v>3.2</v>
          </cell>
          <cell r="P163">
            <v>0.86889687500000001</v>
          </cell>
          <cell r="Q163">
            <v>0.39799999999999996</v>
          </cell>
          <cell r="R163">
            <v>0.47089687500000005</v>
          </cell>
          <cell r="S163">
            <v>3.2633738437500002</v>
          </cell>
          <cell r="T163" t="str">
            <v>落料</v>
          </cell>
          <cell r="U163" t="str">
            <v>315T</v>
          </cell>
          <cell r="V163">
            <v>1</v>
          </cell>
          <cell r="W163">
            <v>2</v>
          </cell>
          <cell r="X163">
            <v>0.2</v>
          </cell>
          <cell r="Y163">
            <v>0.1</v>
          </cell>
          <cell r="Z163">
            <v>1.1499999999999999</v>
          </cell>
          <cell r="AA163">
            <v>4.9130569114629425</v>
          </cell>
          <cell r="AB163">
            <v>7600</v>
          </cell>
          <cell r="AC163">
            <v>50000</v>
          </cell>
          <cell r="AE163">
            <v>4.9130569114629425</v>
          </cell>
        </row>
        <row r="164">
          <cell r="E164" t="str">
            <v>M10焊接螺母(加厚)</v>
          </cell>
          <cell r="F164" t="str">
            <v>外购</v>
          </cell>
          <cell r="G164">
            <v>2</v>
          </cell>
          <cell r="N164">
            <v>0.13442477876106196</v>
          </cell>
          <cell r="Q164">
            <v>0.02</v>
          </cell>
          <cell r="S164">
            <v>0.26884955752212392</v>
          </cell>
          <cell r="T164" t="str">
            <v>冲孔</v>
          </cell>
          <cell r="U164" t="str">
            <v>125T</v>
          </cell>
          <cell r="V164">
            <v>1</v>
          </cell>
          <cell r="W164">
            <v>2</v>
          </cell>
          <cell r="X164">
            <v>0.08</v>
          </cell>
          <cell r="Y164">
            <v>0.04</v>
          </cell>
        </row>
        <row r="165">
          <cell r="E165" t="str">
            <v>检具费</v>
          </cell>
          <cell r="I165" t="str">
            <v>7600元，分摊2万件，分摊完毕，未算入</v>
          </cell>
          <cell r="T165" t="str">
            <v>切边</v>
          </cell>
          <cell r="U165" t="str">
            <v>80T</v>
          </cell>
          <cell r="V165">
            <v>1</v>
          </cell>
          <cell r="W165">
            <v>2</v>
          </cell>
          <cell r="X165">
            <v>0.05</v>
          </cell>
          <cell r="Y165">
            <v>2.5000000000000001E-2</v>
          </cell>
        </row>
        <row r="166">
          <cell r="T166" t="str">
            <v>压型</v>
          </cell>
          <cell r="U166" t="str">
            <v>315油</v>
          </cell>
          <cell r="V166">
            <v>1</v>
          </cell>
          <cell r="W166">
            <v>2</v>
          </cell>
          <cell r="X166">
            <v>0.25</v>
          </cell>
          <cell r="Y166">
            <v>0.125</v>
          </cell>
        </row>
        <row r="167">
          <cell r="T167" t="str">
            <v>切口</v>
          </cell>
          <cell r="U167" t="str">
            <v>80T</v>
          </cell>
          <cell r="V167">
            <v>1</v>
          </cell>
          <cell r="W167">
            <v>2</v>
          </cell>
          <cell r="X167">
            <v>0.05</v>
          </cell>
          <cell r="Y167">
            <v>2.5000000000000001E-2</v>
          </cell>
        </row>
        <row r="168">
          <cell r="T168" t="str">
            <v>冲眼切开</v>
          </cell>
          <cell r="U168" t="str">
            <v>80T</v>
          </cell>
          <cell r="V168">
            <v>1</v>
          </cell>
          <cell r="W168">
            <v>2</v>
          </cell>
          <cell r="X168">
            <v>0.05</v>
          </cell>
          <cell r="Y168">
            <v>2.5000000000000001E-2</v>
          </cell>
        </row>
        <row r="169">
          <cell r="T169" t="str">
            <v>螺母焊接两个</v>
          </cell>
          <cell r="U169" t="str">
            <v>4CM</v>
          </cell>
          <cell r="V169">
            <v>4</v>
          </cell>
          <cell r="W169">
            <v>1</v>
          </cell>
          <cell r="X169">
            <v>0.05</v>
          </cell>
          <cell r="Y169">
            <v>0.2</v>
          </cell>
        </row>
        <row r="170">
          <cell r="T170" t="str">
            <v>套扣两个</v>
          </cell>
          <cell r="U170" t="str">
            <v>2*0.1</v>
          </cell>
          <cell r="V170">
            <v>2</v>
          </cell>
          <cell r="W170">
            <v>1</v>
          </cell>
          <cell r="X170">
            <v>0.1</v>
          </cell>
          <cell r="Y170">
            <v>0.2</v>
          </cell>
        </row>
        <row r="171">
          <cell r="S171">
            <v>3.5322234012721241</v>
          </cell>
          <cell r="Y171">
            <v>0.74</v>
          </cell>
        </row>
        <row r="172">
          <cell r="B172" t="str">
            <v>02.03.30.156A</v>
          </cell>
          <cell r="C172" t="str">
            <v>SCS0004393</v>
          </cell>
          <cell r="D172" t="str">
            <v>地脚固定板组合左右共用总成（中期改款）</v>
          </cell>
          <cell r="E172" t="str">
            <v>安装支架</v>
          </cell>
          <cell r="G172">
            <v>1</v>
          </cell>
          <cell r="H172" t="str">
            <v>SAPH440</v>
          </cell>
          <cell r="I172" t="str">
            <v>280*190*4</v>
          </cell>
          <cell r="J172">
            <v>295</v>
          </cell>
          <cell r="K172">
            <v>210.83333333333334</v>
          </cell>
          <cell r="L172">
            <v>4</v>
          </cell>
          <cell r="N172">
            <v>5.49</v>
          </cell>
          <cell r="O172">
            <v>3.2</v>
          </cell>
          <cell r="P172">
            <v>1.9529491666666667</v>
          </cell>
          <cell r="Q172">
            <v>1.026</v>
          </cell>
          <cell r="R172">
            <v>0.92694916666666671</v>
          </cell>
          <cell r="S172">
            <v>7.7554535916666669</v>
          </cell>
          <cell r="T172" t="str">
            <v>落料</v>
          </cell>
          <cell r="U172" t="str">
            <v>315T</v>
          </cell>
          <cell r="V172">
            <v>1</v>
          </cell>
          <cell r="W172">
            <v>1</v>
          </cell>
          <cell r="X172">
            <v>0.2</v>
          </cell>
          <cell r="Y172">
            <v>0.2</v>
          </cell>
          <cell r="Z172">
            <v>1.1499999999999999</v>
          </cell>
          <cell r="AA172">
            <v>11.670935347230825</v>
          </cell>
          <cell r="AE172">
            <v>11.670935347230825</v>
          </cell>
        </row>
        <row r="173">
          <cell r="E173" t="str">
            <v>定位销</v>
          </cell>
          <cell r="G173">
            <v>1</v>
          </cell>
          <cell r="N173">
            <v>0.28318584070796465</v>
          </cell>
          <cell r="Q173">
            <v>8.9999999999999993E-3</v>
          </cell>
          <cell r="S173">
            <v>0.28318584070796465</v>
          </cell>
          <cell r="T173" t="str">
            <v>冲长孔</v>
          </cell>
          <cell r="U173" t="str">
            <v>100T</v>
          </cell>
          <cell r="V173">
            <v>1</v>
          </cell>
          <cell r="W173">
            <v>1</v>
          </cell>
          <cell r="X173">
            <v>7.0000000000000007E-2</v>
          </cell>
          <cell r="Y173">
            <v>7.0000000000000007E-2</v>
          </cell>
        </row>
        <row r="174">
          <cell r="T174" t="str">
            <v>压弯</v>
          </cell>
          <cell r="U174" t="str">
            <v>160T</v>
          </cell>
          <cell r="V174">
            <v>1</v>
          </cell>
          <cell r="W174">
            <v>1</v>
          </cell>
          <cell r="X174">
            <v>0.1</v>
          </cell>
          <cell r="Y174">
            <v>0.1</v>
          </cell>
        </row>
        <row r="175">
          <cell r="T175" t="str">
            <v>压型①（压槽)</v>
          </cell>
          <cell r="U175" t="str">
            <v>315油</v>
          </cell>
          <cell r="V175">
            <v>1</v>
          </cell>
          <cell r="W175">
            <v>1</v>
          </cell>
          <cell r="X175">
            <v>0.25</v>
          </cell>
          <cell r="Y175">
            <v>0.25</v>
          </cell>
        </row>
        <row r="176">
          <cell r="T176" t="str">
            <v>压型②（起鼓）</v>
          </cell>
          <cell r="U176" t="str">
            <v>160T</v>
          </cell>
          <cell r="V176">
            <v>1</v>
          </cell>
          <cell r="W176">
            <v>1</v>
          </cell>
          <cell r="X176">
            <v>0.1</v>
          </cell>
          <cell r="Y176">
            <v>0.1</v>
          </cell>
        </row>
        <row r="177">
          <cell r="T177" t="str">
            <v>冲孔</v>
          </cell>
          <cell r="U177" t="str">
            <v>100T</v>
          </cell>
          <cell r="V177">
            <v>1</v>
          </cell>
          <cell r="W177">
            <v>1</v>
          </cell>
          <cell r="X177">
            <v>7.0000000000000007E-2</v>
          </cell>
          <cell r="Y177">
            <v>7.0000000000000007E-2</v>
          </cell>
        </row>
        <row r="178">
          <cell r="T178" t="str">
            <v>冲长孔</v>
          </cell>
          <cell r="U178" t="str">
            <v>100T</v>
          </cell>
          <cell r="V178">
            <v>1</v>
          </cell>
          <cell r="W178">
            <v>1</v>
          </cell>
          <cell r="X178">
            <v>7.0000000000000007E-2</v>
          </cell>
          <cell r="Y178">
            <v>7.0000000000000007E-2</v>
          </cell>
        </row>
        <row r="179">
          <cell r="T179" t="str">
            <v>成型（折弯）</v>
          </cell>
          <cell r="U179" t="str">
            <v>160T</v>
          </cell>
          <cell r="V179">
            <v>1</v>
          </cell>
          <cell r="W179">
            <v>1</v>
          </cell>
          <cell r="X179">
            <v>0.1</v>
          </cell>
          <cell r="Y179">
            <v>0.1</v>
          </cell>
        </row>
        <row r="180">
          <cell r="T180" t="str">
            <v>对冲</v>
          </cell>
          <cell r="U180" t="str">
            <v>160T</v>
          </cell>
          <cell r="V180">
            <v>1</v>
          </cell>
          <cell r="W180">
            <v>1</v>
          </cell>
          <cell r="X180">
            <v>0.1</v>
          </cell>
          <cell r="Y180">
            <v>0.1</v>
          </cell>
        </row>
        <row r="181">
          <cell r="T181" t="str">
            <v>冲侧孔</v>
          </cell>
          <cell r="U181" t="str">
            <v>80T</v>
          </cell>
          <cell r="V181">
            <v>2</v>
          </cell>
          <cell r="W181">
            <v>1</v>
          </cell>
          <cell r="X181">
            <v>0.05</v>
          </cell>
          <cell r="Y181">
            <v>0.1</v>
          </cell>
        </row>
        <row r="182">
          <cell r="T182" t="str">
            <v>焊接：10CM加两个焊点</v>
          </cell>
          <cell r="U182" t="str">
            <v>外协（比自焊高）</v>
          </cell>
          <cell r="V182">
            <v>12</v>
          </cell>
          <cell r="W182">
            <v>1</v>
          </cell>
          <cell r="X182">
            <v>0.05</v>
          </cell>
          <cell r="Y182">
            <v>0.65</v>
          </cell>
        </row>
        <row r="183">
          <cell r="T183" t="str">
            <v>调整</v>
          </cell>
          <cell r="V183">
            <v>1</v>
          </cell>
          <cell r="W183">
            <v>1</v>
          </cell>
          <cell r="X183">
            <v>0.3</v>
          </cell>
          <cell r="Y183">
            <v>0.3</v>
          </cell>
        </row>
        <row r="184">
          <cell r="S184">
            <v>8.038639432374632</v>
          </cell>
          <cell r="Y184">
            <v>2.11</v>
          </cell>
        </row>
        <row r="185">
          <cell r="B185" t="str">
            <v>02.03.30.157A</v>
          </cell>
          <cell r="C185" t="str">
            <v>SCS0004392</v>
          </cell>
          <cell r="D185" t="str">
            <v>左座椅右侧地脚固定板组合总成（中期改款）</v>
          </cell>
          <cell r="E185" t="str">
            <v>安装支架</v>
          </cell>
          <cell r="G185">
            <v>1</v>
          </cell>
          <cell r="H185" t="str">
            <v>SAPH440</v>
          </cell>
          <cell r="I185" t="str">
            <v>280*190*4</v>
          </cell>
          <cell r="J185">
            <v>295</v>
          </cell>
          <cell r="K185">
            <v>210.83333333333334</v>
          </cell>
          <cell r="L185">
            <v>4</v>
          </cell>
          <cell r="N185">
            <v>5.49</v>
          </cell>
          <cell r="O185">
            <v>3.2</v>
          </cell>
          <cell r="P185">
            <v>1.9529491666666667</v>
          </cell>
          <cell r="Q185">
            <v>0.95799999999999996</v>
          </cell>
          <cell r="R185">
            <v>0.99494916666666677</v>
          </cell>
          <cell r="S185">
            <v>7.5378535916666669</v>
          </cell>
          <cell r="T185" t="str">
            <v>落料</v>
          </cell>
          <cell r="U185" t="str">
            <v>315T</v>
          </cell>
          <cell r="V185">
            <v>1</v>
          </cell>
          <cell r="W185">
            <v>1</v>
          </cell>
          <cell r="X185">
            <v>0.2</v>
          </cell>
          <cell r="Y185">
            <v>0.2</v>
          </cell>
          <cell r="Z185">
            <v>1.1499999999999999</v>
          </cell>
          <cell r="AA185">
            <v>11.696695347230827</v>
          </cell>
          <cell r="AB185">
            <v>7758</v>
          </cell>
          <cell r="AC185">
            <v>20000</v>
          </cell>
          <cell r="AD185">
            <v>0.38790000000000002</v>
          </cell>
          <cell r="AE185">
            <v>12.084595347230827</v>
          </cell>
        </row>
        <row r="186">
          <cell r="E186" t="str">
            <v>定位销</v>
          </cell>
          <cell r="G186">
            <v>1</v>
          </cell>
          <cell r="N186">
            <v>0.28318584070796465</v>
          </cell>
          <cell r="Q186">
            <v>8.9999999999999993E-3</v>
          </cell>
          <cell r="S186">
            <v>0.28318584070796465</v>
          </cell>
          <cell r="T186" t="str">
            <v>冲长孔</v>
          </cell>
          <cell r="U186" t="str">
            <v>100T</v>
          </cell>
          <cell r="V186">
            <v>1</v>
          </cell>
          <cell r="W186">
            <v>1</v>
          </cell>
          <cell r="X186">
            <v>7.0000000000000007E-2</v>
          </cell>
          <cell r="Y186">
            <v>7.0000000000000007E-2</v>
          </cell>
        </row>
        <row r="187">
          <cell r="T187" t="str">
            <v>压弯</v>
          </cell>
          <cell r="U187" t="str">
            <v>160T</v>
          </cell>
          <cell r="V187">
            <v>1</v>
          </cell>
          <cell r="W187">
            <v>1</v>
          </cell>
          <cell r="X187">
            <v>0.1</v>
          </cell>
          <cell r="Y187">
            <v>0.1</v>
          </cell>
        </row>
        <row r="188">
          <cell r="T188" t="str">
            <v>压型①（压槽)</v>
          </cell>
          <cell r="U188" t="str">
            <v>315油</v>
          </cell>
          <cell r="V188">
            <v>1</v>
          </cell>
          <cell r="W188">
            <v>1</v>
          </cell>
          <cell r="X188">
            <v>0.25</v>
          </cell>
          <cell r="Y188">
            <v>0.25</v>
          </cell>
        </row>
        <row r="189">
          <cell r="T189" t="str">
            <v>压型②（起鼓）</v>
          </cell>
          <cell r="U189" t="str">
            <v>160T</v>
          </cell>
          <cell r="V189">
            <v>1</v>
          </cell>
          <cell r="W189">
            <v>1</v>
          </cell>
          <cell r="X189">
            <v>0.1</v>
          </cell>
          <cell r="Y189">
            <v>0.1</v>
          </cell>
        </row>
        <row r="190">
          <cell r="T190" t="str">
            <v>冲孔</v>
          </cell>
          <cell r="U190" t="str">
            <v>100T</v>
          </cell>
          <cell r="V190">
            <v>1</v>
          </cell>
          <cell r="W190">
            <v>1</v>
          </cell>
          <cell r="X190">
            <v>7.0000000000000007E-2</v>
          </cell>
          <cell r="Y190">
            <v>7.0000000000000007E-2</v>
          </cell>
        </row>
        <row r="191">
          <cell r="T191" t="str">
            <v>冲长孔</v>
          </cell>
          <cell r="U191" t="str">
            <v>100T</v>
          </cell>
          <cell r="V191">
            <v>1</v>
          </cell>
          <cell r="W191">
            <v>1</v>
          </cell>
          <cell r="X191">
            <v>7.0000000000000007E-2</v>
          </cell>
          <cell r="Y191">
            <v>7.0000000000000007E-2</v>
          </cell>
        </row>
        <row r="192">
          <cell r="T192" t="str">
            <v>成型（折弯）</v>
          </cell>
          <cell r="U192" t="str">
            <v>160T</v>
          </cell>
          <cell r="V192">
            <v>1</v>
          </cell>
          <cell r="W192">
            <v>1</v>
          </cell>
          <cell r="X192">
            <v>0.1</v>
          </cell>
          <cell r="Y192">
            <v>0.1</v>
          </cell>
        </row>
        <row r="193">
          <cell r="T193" t="str">
            <v>对冲</v>
          </cell>
          <cell r="U193" t="str">
            <v>160T</v>
          </cell>
          <cell r="V193">
            <v>1</v>
          </cell>
          <cell r="W193">
            <v>1</v>
          </cell>
          <cell r="X193">
            <v>0.1</v>
          </cell>
          <cell r="Y193">
            <v>0.1</v>
          </cell>
        </row>
        <row r="194">
          <cell r="T194" t="str">
            <v>冲侧孔</v>
          </cell>
          <cell r="U194" t="str">
            <v>80T</v>
          </cell>
          <cell r="V194">
            <v>2</v>
          </cell>
          <cell r="W194">
            <v>1</v>
          </cell>
          <cell r="X194">
            <v>0.05</v>
          </cell>
          <cell r="Y194">
            <v>0.1</v>
          </cell>
        </row>
        <row r="195">
          <cell r="T195" t="str">
            <v>焊接：10CM加两个焊点</v>
          </cell>
          <cell r="U195" t="str">
            <v>外协（比自焊高）</v>
          </cell>
          <cell r="V195">
            <v>12</v>
          </cell>
          <cell r="W195">
            <v>1</v>
          </cell>
          <cell r="X195">
            <v>0.05</v>
          </cell>
          <cell r="Y195">
            <v>0.65</v>
          </cell>
        </row>
        <row r="196">
          <cell r="E196" t="str">
            <v>检具费</v>
          </cell>
          <cell r="I196" t="str">
            <v>7758元，分摊2万件，分摊完毕，未算入</v>
          </cell>
          <cell r="T196" t="str">
            <v>调整</v>
          </cell>
          <cell r="V196">
            <v>1</v>
          </cell>
          <cell r="W196">
            <v>1</v>
          </cell>
          <cell r="X196">
            <v>0.54</v>
          </cell>
          <cell r="Y196">
            <v>0.54</v>
          </cell>
        </row>
        <row r="197">
          <cell r="S197">
            <v>7.821039432374632</v>
          </cell>
          <cell r="Y197">
            <v>2.35</v>
          </cell>
        </row>
        <row r="198">
          <cell r="B198" t="str">
            <v>02.03.30.158A</v>
          </cell>
          <cell r="C198" t="str">
            <v>SCS0004391</v>
          </cell>
          <cell r="D198" t="str">
            <v>右座椅左侧地脚固定板组合总成（中期改款）</v>
          </cell>
          <cell r="E198" t="str">
            <v>安装支架</v>
          </cell>
          <cell r="G198">
            <v>1</v>
          </cell>
          <cell r="H198" t="str">
            <v>SAPH440</v>
          </cell>
          <cell r="I198" t="str">
            <v>280*190*4</v>
          </cell>
          <cell r="J198">
            <v>295</v>
          </cell>
          <cell r="K198">
            <v>210.83333333333334</v>
          </cell>
          <cell r="L198">
            <v>4</v>
          </cell>
          <cell r="N198">
            <v>5.49</v>
          </cell>
          <cell r="O198">
            <v>3.2</v>
          </cell>
          <cell r="P198">
            <v>1.9529491666666667</v>
          </cell>
          <cell r="Q198">
            <v>1.0410000000000001</v>
          </cell>
          <cell r="R198">
            <v>0.91194916666666659</v>
          </cell>
          <cell r="S198">
            <v>7.803453591666667</v>
          </cell>
          <cell r="T198" t="str">
            <v>落料</v>
          </cell>
          <cell r="U198" t="str">
            <v>315T</v>
          </cell>
          <cell r="V198">
            <v>1</v>
          </cell>
          <cell r="W198">
            <v>1</v>
          </cell>
          <cell r="X198">
            <v>0.2</v>
          </cell>
          <cell r="Y198">
            <v>0.2</v>
          </cell>
          <cell r="Z198">
            <v>1.1499999999999999</v>
          </cell>
          <cell r="AA198">
            <v>12.002135347230826</v>
          </cell>
          <cell r="AB198">
            <v>7758</v>
          </cell>
          <cell r="AC198">
            <v>20000</v>
          </cell>
          <cell r="AD198">
            <v>0.38790000000000002</v>
          </cell>
          <cell r="AE198">
            <v>12.390035347230826</v>
          </cell>
        </row>
        <row r="199">
          <cell r="E199" t="str">
            <v>定位销</v>
          </cell>
          <cell r="G199">
            <v>1</v>
          </cell>
          <cell r="N199">
            <v>0.28318584070796465</v>
          </cell>
          <cell r="Q199">
            <v>8.9999999999999993E-3</v>
          </cell>
          <cell r="S199">
            <v>0.28318584070796465</v>
          </cell>
          <cell r="T199" t="str">
            <v>冲长孔</v>
          </cell>
          <cell r="U199" t="str">
            <v>100T</v>
          </cell>
          <cell r="V199">
            <v>1</v>
          </cell>
          <cell r="W199">
            <v>1</v>
          </cell>
          <cell r="X199">
            <v>7.0000000000000007E-2</v>
          </cell>
          <cell r="Y199">
            <v>7.0000000000000007E-2</v>
          </cell>
        </row>
        <row r="200">
          <cell r="T200" t="str">
            <v>压弯</v>
          </cell>
          <cell r="U200" t="str">
            <v>160T</v>
          </cell>
          <cell r="V200">
            <v>1</v>
          </cell>
          <cell r="W200">
            <v>1</v>
          </cell>
          <cell r="X200">
            <v>0.1</v>
          </cell>
          <cell r="Y200">
            <v>0.1</v>
          </cell>
        </row>
        <row r="201">
          <cell r="T201" t="str">
            <v>压型①（压槽)</v>
          </cell>
          <cell r="U201" t="str">
            <v>315油</v>
          </cell>
          <cell r="V201">
            <v>1</v>
          </cell>
          <cell r="W201">
            <v>1</v>
          </cell>
          <cell r="X201">
            <v>0.25</v>
          </cell>
          <cell r="Y201">
            <v>0.25</v>
          </cell>
        </row>
        <row r="202">
          <cell r="T202" t="str">
            <v>压型②（起鼓）</v>
          </cell>
          <cell r="U202" t="str">
            <v>160T</v>
          </cell>
          <cell r="V202">
            <v>1</v>
          </cell>
          <cell r="W202">
            <v>1</v>
          </cell>
          <cell r="X202">
            <v>0.1</v>
          </cell>
          <cell r="Y202">
            <v>0.1</v>
          </cell>
        </row>
        <row r="203">
          <cell r="T203" t="str">
            <v>冲孔</v>
          </cell>
          <cell r="U203" t="str">
            <v>100T</v>
          </cell>
          <cell r="V203">
            <v>1</v>
          </cell>
          <cell r="W203">
            <v>1</v>
          </cell>
          <cell r="X203">
            <v>7.0000000000000007E-2</v>
          </cell>
          <cell r="Y203">
            <v>7.0000000000000007E-2</v>
          </cell>
        </row>
        <row r="204">
          <cell r="T204" t="str">
            <v>冲长孔</v>
          </cell>
          <cell r="U204" t="str">
            <v>100T</v>
          </cell>
          <cell r="V204">
            <v>1</v>
          </cell>
          <cell r="W204">
            <v>1</v>
          </cell>
          <cell r="X204">
            <v>7.0000000000000007E-2</v>
          </cell>
          <cell r="Y204">
            <v>7.0000000000000007E-2</v>
          </cell>
        </row>
        <row r="205">
          <cell r="T205" t="str">
            <v>成型（折弯）</v>
          </cell>
          <cell r="U205" t="str">
            <v>160T</v>
          </cell>
          <cell r="V205">
            <v>1</v>
          </cell>
          <cell r="W205">
            <v>1</v>
          </cell>
          <cell r="X205">
            <v>0.1</v>
          </cell>
          <cell r="Y205">
            <v>0.1</v>
          </cell>
        </row>
        <row r="206">
          <cell r="T206" t="str">
            <v>对冲</v>
          </cell>
          <cell r="U206" t="str">
            <v>160T</v>
          </cell>
          <cell r="V206">
            <v>1</v>
          </cell>
          <cell r="W206">
            <v>1</v>
          </cell>
          <cell r="X206">
            <v>0.1</v>
          </cell>
          <cell r="Y206">
            <v>0.1</v>
          </cell>
        </row>
        <row r="207">
          <cell r="T207" t="str">
            <v>冲侧孔</v>
          </cell>
          <cell r="U207" t="str">
            <v>80T</v>
          </cell>
          <cell r="V207">
            <v>2</v>
          </cell>
          <cell r="W207">
            <v>1</v>
          </cell>
          <cell r="X207">
            <v>0.05</v>
          </cell>
          <cell r="Y207">
            <v>0.1</v>
          </cell>
        </row>
        <row r="208">
          <cell r="T208" t="str">
            <v>焊接：10CM加两个焊点</v>
          </cell>
          <cell r="U208" t="str">
            <v>外协（比自焊高）</v>
          </cell>
          <cell r="V208">
            <v>12</v>
          </cell>
          <cell r="W208">
            <v>1</v>
          </cell>
          <cell r="X208">
            <v>0.05</v>
          </cell>
          <cell r="Y208">
            <v>0.65</v>
          </cell>
        </row>
        <row r="209">
          <cell r="E209" t="str">
            <v>检具费</v>
          </cell>
          <cell r="I209" t="str">
            <v>7758元，分摊2万件，分摊完毕，未算入</v>
          </cell>
          <cell r="T209" t="str">
            <v>调整</v>
          </cell>
          <cell r="V209">
            <v>1</v>
          </cell>
          <cell r="W209">
            <v>1</v>
          </cell>
          <cell r="X209">
            <v>0.54</v>
          </cell>
          <cell r="Y209">
            <v>0.54</v>
          </cell>
        </row>
        <row r="210">
          <cell r="S210">
            <v>8.086639432374632</v>
          </cell>
          <cell r="Y210">
            <v>2.35</v>
          </cell>
        </row>
      </sheetData>
      <sheetData sheetId="3">
        <row r="4">
          <cell r="B4" t="str">
            <v>02.03.11.101</v>
          </cell>
          <cell r="C4" t="str">
            <v>SHT0011003</v>
          </cell>
          <cell r="D4" t="str">
            <v>H4升级滑轨右上连接板焊接总成</v>
          </cell>
          <cell r="E4" t="str">
            <v>冲压件</v>
          </cell>
          <cell r="F4" t="str">
            <v>自制</v>
          </cell>
          <cell r="G4">
            <v>1</v>
          </cell>
          <cell r="H4" t="str">
            <v>SAPH440</v>
          </cell>
          <cell r="I4" t="str">
            <v>420*100*3</v>
          </cell>
          <cell r="J4">
            <v>430</v>
          </cell>
          <cell r="K4">
            <v>104.16666666666667</v>
          </cell>
          <cell r="L4">
            <v>3</v>
          </cell>
          <cell r="N4">
            <v>5.28</v>
          </cell>
          <cell r="O4">
            <v>3</v>
          </cell>
          <cell r="P4">
            <v>1.0548437499999999</v>
          </cell>
          <cell r="Q4">
            <v>0.59399999999999997</v>
          </cell>
          <cell r="R4">
            <v>0.46084374999999989</v>
          </cell>
          <cell r="S4">
            <v>4.18704375</v>
          </cell>
          <cell r="T4" t="str">
            <v>落料</v>
          </cell>
          <cell r="U4" t="str">
            <v>160T</v>
          </cell>
          <cell r="V4">
            <v>1</v>
          </cell>
          <cell r="W4">
            <v>1</v>
          </cell>
          <cell r="X4">
            <v>0.1</v>
          </cell>
          <cell r="Y4">
            <v>0.1</v>
          </cell>
          <cell r="Z4">
            <v>1.1499999999999999</v>
          </cell>
          <cell r="AA4">
            <v>6.811418896570796</v>
          </cell>
          <cell r="AB4">
            <v>43000</v>
          </cell>
          <cell r="AC4">
            <v>50000</v>
          </cell>
          <cell r="AD4" t="str">
            <v>2021年起已摊销完毕</v>
          </cell>
          <cell r="AE4">
            <v>6.811418896570796</v>
          </cell>
        </row>
        <row r="5">
          <cell r="E5" t="str">
            <v>M6螺母</v>
          </cell>
          <cell r="G5">
            <v>2</v>
          </cell>
          <cell r="N5">
            <v>4.2477876106194697E-2</v>
          </cell>
          <cell r="Q5">
            <v>0.09</v>
          </cell>
          <cell r="S5">
            <v>8.4955752212389393E-2</v>
          </cell>
          <cell r="T5" t="str">
            <v>冲孔</v>
          </cell>
          <cell r="U5" t="str">
            <v>100T</v>
          </cell>
          <cell r="V5">
            <v>1</v>
          </cell>
          <cell r="W5">
            <v>1</v>
          </cell>
          <cell r="X5">
            <v>7.0000000000000007E-2</v>
          </cell>
          <cell r="Y5">
            <v>7.0000000000000007E-2</v>
          </cell>
        </row>
        <row r="6">
          <cell r="E6" t="str">
            <v>支撑管A\B</v>
          </cell>
          <cell r="F6" t="str">
            <v>外协</v>
          </cell>
          <cell r="G6">
            <v>2</v>
          </cell>
          <cell r="N6">
            <v>0.26548672566371684</v>
          </cell>
          <cell r="Q6">
            <v>4.3999999999999997E-2</v>
          </cell>
          <cell r="S6">
            <v>0.53097345132743368</v>
          </cell>
          <cell r="T6" t="str">
            <v>成型</v>
          </cell>
          <cell r="U6" t="str">
            <v>315油</v>
          </cell>
          <cell r="V6">
            <v>1</v>
          </cell>
          <cell r="W6">
            <v>1</v>
          </cell>
          <cell r="X6">
            <v>0.25</v>
          </cell>
          <cell r="Y6">
            <v>0.25</v>
          </cell>
        </row>
        <row r="7">
          <cell r="T7" t="str">
            <v>焊接</v>
          </cell>
          <cell r="V7">
            <v>12</v>
          </cell>
          <cell r="W7">
            <v>1</v>
          </cell>
          <cell r="X7">
            <v>0.05</v>
          </cell>
          <cell r="Y7">
            <v>0.60000000000000009</v>
          </cell>
        </row>
        <row r="8">
          <cell r="T8" t="str">
            <v>套扣</v>
          </cell>
          <cell r="U8">
            <v>2</v>
          </cell>
          <cell r="V8">
            <v>2</v>
          </cell>
          <cell r="W8">
            <v>1</v>
          </cell>
          <cell r="X8">
            <v>0.05</v>
          </cell>
          <cell r="Y8">
            <v>0.1</v>
          </cell>
        </row>
        <row r="9">
          <cell r="E9" t="str">
            <v>合计</v>
          </cell>
          <cell r="S9">
            <v>4.8029729535398227</v>
          </cell>
          <cell r="Y9">
            <v>1.1200000000000001</v>
          </cell>
        </row>
        <row r="10">
          <cell r="B10" t="str">
            <v>02.03.11.100</v>
          </cell>
          <cell r="C10" t="str">
            <v>SHT0010999</v>
          </cell>
          <cell r="D10" t="str">
            <v>H4升级滑轨左上连接板焊接总成</v>
          </cell>
          <cell r="E10" t="str">
            <v>冲压件</v>
          </cell>
          <cell r="F10" t="str">
            <v>自制</v>
          </cell>
          <cell r="G10">
            <v>1</v>
          </cell>
          <cell r="H10" t="str">
            <v>SAPH440</v>
          </cell>
          <cell r="I10" t="str">
            <v>420*100*3</v>
          </cell>
          <cell r="J10">
            <v>430</v>
          </cell>
          <cell r="K10">
            <v>104.16666666666667</v>
          </cell>
          <cell r="L10">
            <v>3</v>
          </cell>
          <cell r="N10">
            <v>5.28</v>
          </cell>
          <cell r="O10">
            <v>3</v>
          </cell>
          <cell r="P10">
            <v>1.0548437499999999</v>
          </cell>
          <cell r="Q10">
            <v>0.59399999999999997</v>
          </cell>
          <cell r="R10">
            <v>0.46084374999999989</v>
          </cell>
          <cell r="S10">
            <v>4.18704375</v>
          </cell>
          <cell r="T10" t="str">
            <v>落料</v>
          </cell>
          <cell r="U10" t="str">
            <v>160T</v>
          </cell>
          <cell r="V10">
            <v>1</v>
          </cell>
          <cell r="W10">
            <v>1</v>
          </cell>
          <cell r="X10">
            <v>0.1</v>
          </cell>
          <cell r="Y10">
            <v>0.1</v>
          </cell>
          <cell r="Z10">
            <v>1.1499999999999999</v>
          </cell>
          <cell r="AA10">
            <v>6.811418896570796</v>
          </cell>
          <cell r="AB10">
            <v>43000</v>
          </cell>
          <cell r="AC10">
            <v>50000</v>
          </cell>
          <cell r="AD10" t="str">
            <v>2021年起已摊销完毕</v>
          </cell>
          <cell r="AE10">
            <v>6.811418896570796</v>
          </cell>
        </row>
        <row r="11">
          <cell r="E11" t="str">
            <v>M6螺母</v>
          </cell>
          <cell r="F11" t="str">
            <v>外协</v>
          </cell>
          <cell r="G11">
            <v>2</v>
          </cell>
          <cell r="N11">
            <v>4.2477876106194697E-2</v>
          </cell>
          <cell r="Q11">
            <v>0.09</v>
          </cell>
          <cell r="S11">
            <v>8.4955752212389393E-2</v>
          </cell>
          <cell r="T11" t="str">
            <v>冲孔</v>
          </cell>
          <cell r="U11" t="str">
            <v>100T</v>
          </cell>
          <cell r="V11">
            <v>1</v>
          </cell>
          <cell r="W11">
            <v>1</v>
          </cell>
          <cell r="X11">
            <v>7.0000000000000007E-2</v>
          </cell>
          <cell r="Y11">
            <v>7.0000000000000007E-2</v>
          </cell>
        </row>
        <row r="12">
          <cell r="E12" t="str">
            <v>支撑管A\B</v>
          </cell>
          <cell r="F12" t="str">
            <v>外协</v>
          </cell>
          <cell r="G12">
            <v>2</v>
          </cell>
          <cell r="N12">
            <v>0.26548672566371684</v>
          </cell>
          <cell r="Q12">
            <v>4.3999999999999997E-2</v>
          </cell>
          <cell r="S12">
            <v>0.53097345132743368</v>
          </cell>
          <cell r="T12" t="str">
            <v>成型</v>
          </cell>
          <cell r="U12" t="str">
            <v>315油</v>
          </cell>
          <cell r="V12">
            <v>1</v>
          </cell>
          <cell r="W12">
            <v>1</v>
          </cell>
          <cell r="X12">
            <v>0.25</v>
          </cell>
          <cell r="Y12">
            <v>0.25</v>
          </cell>
        </row>
        <row r="13">
          <cell r="T13" t="str">
            <v>焊接</v>
          </cell>
          <cell r="V13">
            <v>12</v>
          </cell>
          <cell r="W13">
            <v>1</v>
          </cell>
          <cell r="X13">
            <v>0.05</v>
          </cell>
          <cell r="Y13">
            <v>0.60000000000000009</v>
          </cell>
        </row>
        <row r="14">
          <cell r="T14" t="str">
            <v>套扣</v>
          </cell>
          <cell r="U14">
            <v>2</v>
          </cell>
          <cell r="V14">
            <v>2</v>
          </cell>
          <cell r="W14">
            <v>1</v>
          </cell>
          <cell r="X14">
            <v>0.05</v>
          </cell>
          <cell r="Y14">
            <v>0.1</v>
          </cell>
        </row>
        <row r="15">
          <cell r="E15" t="str">
            <v>合计</v>
          </cell>
          <cell r="S15">
            <v>4.8029729535398227</v>
          </cell>
          <cell r="Y15">
            <v>1.1200000000000001</v>
          </cell>
        </row>
        <row r="16">
          <cell r="B16" t="str">
            <v>02.03.37.030A</v>
          </cell>
          <cell r="C16" t="str">
            <v>SHT0001874</v>
          </cell>
          <cell r="D16" t="str">
            <v>绞架大孔侧板</v>
          </cell>
          <cell r="E16" t="str">
            <v>绞架大孔侧板</v>
          </cell>
          <cell r="G16">
            <v>1</v>
          </cell>
          <cell r="H16" t="str">
            <v>SPFH590</v>
          </cell>
          <cell r="I16" t="str">
            <v>368*85*4</v>
          </cell>
          <cell r="J16">
            <v>368</v>
          </cell>
          <cell r="K16">
            <v>78.75</v>
          </cell>
          <cell r="L16">
            <v>4</v>
          </cell>
          <cell r="N16">
            <v>5.66</v>
          </cell>
          <cell r="O16">
            <v>3</v>
          </cell>
          <cell r="P16">
            <v>0.909972</v>
          </cell>
          <cell r="Q16">
            <v>0.55600000000000005</v>
          </cell>
          <cell r="R16">
            <v>0.35397199999999995</v>
          </cell>
          <cell r="S16">
            <v>4.0885255200000001</v>
          </cell>
          <cell r="T16" t="str">
            <v>落料</v>
          </cell>
          <cell r="U16" t="str">
            <v>160T</v>
          </cell>
          <cell r="V16">
            <v>1</v>
          </cell>
          <cell r="W16">
            <v>1</v>
          </cell>
          <cell r="X16">
            <v>0.1</v>
          </cell>
          <cell r="Y16">
            <v>0.1</v>
          </cell>
          <cell r="Z16">
            <v>1.1499999999999999</v>
          </cell>
          <cell r="AA16">
            <v>5.1618043480000004</v>
          </cell>
          <cell r="AB16">
            <v>13000</v>
          </cell>
          <cell r="AC16">
            <v>50000</v>
          </cell>
          <cell r="AD16" t="str">
            <v>2021年起已摊销完毕</v>
          </cell>
          <cell r="AE16">
            <v>5.1618043480000004</v>
          </cell>
        </row>
        <row r="17">
          <cell r="T17" t="str">
            <v>冲孔</v>
          </cell>
          <cell r="U17" t="str">
            <v>80T</v>
          </cell>
          <cell r="V17">
            <v>1</v>
          </cell>
          <cell r="W17">
            <v>1</v>
          </cell>
          <cell r="X17">
            <v>0.05</v>
          </cell>
          <cell r="Y17">
            <v>0.05</v>
          </cell>
        </row>
        <row r="18">
          <cell r="T18" t="str">
            <v>成型</v>
          </cell>
          <cell r="U18" t="str">
            <v>315油</v>
          </cell>
          <cell r="V18">
            <v>1</v>
          </cell>
          <cell r="W18">
            <v>1</v>
          </cell>
          <cell r="X18">
            <v>0.25</v>
          </cell>
          <cell r="Y18">
            <v>0.25</v>
          </cell>
        </row>
        <row r="19">
          <cell r="S19">
            <v>4.0885255200000001</v>
          </cell>
          <cell r="Y19">
            <v>0.4</v>
          </cell>
        </row>
        <row r="20">
          <cell r="B20" t="str">
            <v>02.03.37.030B</v>
          </cell>
          <cell r="C20" t="str">
            <v>SHT0001874</v>
          </cell>
          <cell r="D20" t="str">
            <v>绞架大孔侧板</v>
          </cell>
          <cell r="E20" t="str">
            <v>绞架大孔侧板</v>
          </cell>
          <cell r="G20">
            <v>1</v>
          </cell>
          <cell r="H20" t="str">
            <v>SPFH590</v>
          </cell>
          <cell r="I20" t="str">
            <v>368*85*4</v>
          </cell>
          <cell r="J20">
            <v>368</v>
          </cell>
          <cell r="K20">
            <v>78.75</v>
          </cell>
          <cell r="L20">
            <v>4</v>
          </cell>
          <cell r="N20">
            <v>5.66</v>
          </cell>
          <cell r="O20">
            <v>3</v>
          </cell>
          <cell r="P20">
            <v>0.909972</v>
          </cell>
          <cell r="Q20">
            <v>0.55600000000000005</v>
          </cell>
          <cell r="R20">
            <v>0.35397199999999995</v>
          </cell>
          <cell r="S20">
            <v>4.0885255200000001</v>
          </cell>
          <cell r="T20" t="str">
            <v>落料</v>
          </cell>
          <cell r="U20" t="str">
            <v>160T</v>
          </cell>
          <cell r="V20">
            <v>1</v>
          </cell>
          <cell r="W20">
            <v>1</v>
          </cell>
          <cell r="X20">
            <v>0.1</v>
          </cell>
          <cell r="Y20">
            <v>0.1</v>
          </cell>
          <cell r="Z20">
            <v>1.1499999999999999</v>
          </cell>
          <cell r="AA20">
            <v>5.5068043480000002</v>
          </cell>
          <cell r="AB20">
            <v>0</v>
          </cell>
          <cell r="AC20">
            <v>0</v>
          </cell>
          <cell r="AD20">
            <v>0</v>
          </cell>
          <cell r="AE20">
            <v>5.5068043480000002</v>
          </cell>
        </row>
        <row r="21">
          <cell r="T21" t="str">
            <v>冲孔</v>
          </cell>
          <cell r="U21" t="str">
            <v>80T</v>
          </cell>
          <cell r="V21">
            <v>1</v>
          </cell>
          <cell r="W21">
            <v>1</v>
          </cell>
          <cell r="X21">
            <v>0.05</v>
          </cell>
          <cell r="Y21">
            <v>0.05</v>
          </cell>
        </row>
        <row r="22">
          <cell r="T22" t="str">
            <v>成型</v>
          </cell>
          <cell r="U22" t="str">
            <v>315油</v>
          </cell>
          <cell r="V22">
            <v>1</v>
          </cell>
          <cell r="W22">
            <v>1</v>
          </cell>
          <cell r="X22">
            <v>0.25</v>
          </cell>
          <cell r="Y22">
            <v>0.25</v>
          </cell>
        </row>
        <row r="23">
          <cell r="T23" t="str">
            <v>人工打磨</v>
          </cell>
          <cell r="U23">
            <v>1</v>
          </cell>
          <cell r="V23">
            <v>1</v>
          </cell>
          <cell r="W23">
            <v>1</v>
          </cell>
          <cell r="X23">
            <v>0.3</v>
          </cell>
          <cell r="Y23">
            <v>0.3</v>
          </cell>
        </row>
        <row r="24">
          <cell r="S24">
            <v>4.0885255200000001</v>
          </cell>
          <cell r="Y24">
            <v>0.7</v>
          </cell>
        </row>
        <row r="25">
          <cell r="B25" t="str">
            <v>02.03.37.031A</v>
          </cell>
          <cell r="C25" t="str">
            <v>SHT0001760</v>
          </cell>
          <cell r="D25" t="str">
            <v>绞架小孔侧板</v>
          </cell>
          <cell r="E25" t="str">
            <v>绞架小孔侧板</v>
          </cell>
          <cell r="G25">
            <v>1</v>
          </cell>
          <cell r="H25" t="str">
            <v>SPFH590</v>
          </cell>
          <cell r="I25" t="str">
            <v>368*85*4</v>
          </cell>
          <cell r="J25">
            <v>368</v>
          </cell>
          <cell r="K25">
            <v>78.75</v>
          </cell>
          <cell r="L25">
            <v>4</v>
          </cell>
          <cell r="N25">
            <v>5.66</v>
          </cell>
          <cell r="O25">
            <v>3</v>
          </cell>
          <cell r="P25">
            <v>0.909972</v>
          </cell>
          <cell r="Q25">
            <v>0.54600000000000004</v>
          </cell>
          <cell r="R25">
            <v>0.36397199999999996</v>
          </cell>
          <cell r="S25">
            <v>4.0585255199999999</v>
          </cell>
          <cell r="T25" t="str">
            <v>落料</v>
          </cell>
          <cell r="U25" t="str">
            <v>160T</v>
          </cell>
          <cell r="V25">
            <v>1</v>
          </cell>
          <cell r="W25">
            <v>1</v>
          </cell>
          <cell r="X25">
            <v>0.1</v>
          </cell>
          <cell r="Y25">
            <v>0.1</v>
          </cell>
          <cell r="Z25">
            <v>1.1499999999999999</v>
          </cell>
          <cell r="AA25">
            <v>5.127304348</v>
          </cell>
          <cell r="AB25">
            <v>13000</v>
          </cell>
          <cell r="AC25">
            <v>50000</v>
          </cell>
          <cell r="AD25">
            <v>0.26</v>
          </cell>
          <cell r="AE25">
            <v>5.3873043479999998</v>
          </cell>
        </row>
        <row r="26">
          <cell r="T26" t="str">
            <v>冲孔</v>
          </cell>
          <cell r="U26" t="str">
            <v>80T</v>
          </cell>
          <cell r="V26">
            <v>1</v>
          </cell>
          <cell r="W26">
            <v>1</v>
          </cell>
          <cell r="X26">
            <v>0.05</v>
          </cell>
          <cell r="Y26">
            <v>0.05</v>
          </cell>
        </row>
        <row r="27">
          <cell r="T27" t="str">
            <v>成型</v>
          </cell>
          <cell r="U27" t="str">
            <v>315油</v>
          </cell>
          <cell r="V27">
            <v>1</v>
          </cell>
          <cell r="W27">
            <v>1</v>
          </cell>
          <cell r="X27">
            <v>0.25</v>
          </cell>
          <cell r="Y27">
            <v>0.25</v>
          </cell>
        </row>
        <row r="28">
          <cell r="S28">
            <v>4.0585255199999999</v>
          </cell>
          <cell r="Y28">
            <v>0.4</v>
          </cell>
        </row>
        <row r="29">
          <cell r="B29" t="str">
            <v>02.03.37.029A</v>
          </cell>
          <cell r="C29" t="str">
            <v>SHT0001864</v>
          </cell>
          <cell r="D29" t="str">
            <v>气囊下支架</v>
          </cell>
          <cell r="E29" t="str">
            <v>气囊下支架</v>
          </cell>
          <cell r="G29">
            <v>1</v>
          </cell>
          <cell r="H29" t="str">
            <v>SPFH590</v>
          </cell>
          <cell r="I29" t="str">
            <v>240*180*3</v>
          </cell>
          <cell r="J29">
            <v>246</v>
          </cell>
          <cell r="K29">
            <v>185</v>
          </cell>
          <cell r="L29">
            <v>3</v>
          </cell>
          <cell r="N29">
            <v>5.66</v>
          </cell>
          <cell r="O29">
            <v>3</v>
          </cell>
          <cell r="P29">
            <v>1.0717604999999999</v>
          </cell>
          <cell r="Q29">
            <v>0.877</v>
          </cell>
          <cell r="R29">
            <v>0.19476049999999989</v>
          </cell>
          <cell r="S29">
            <v>5.4818829300000003</v>
          </cell>
          <cell r="T29" t="str">
            <v>落料</v>
          </cell>
          <cell r="U29" t="str">
            <v>160T</v>
          </cell>
          <cell r="V29">
            <v>1</v>
          </cell>
          <cell r="W29">
            <v>1</v>
          </cell>
          <cell r="X29">
            <v>0.1</v>
          </cell>
          <cell r="Y29">
            <v>0.1</v>
          </cell>
          <cell r="Z29">
            <v>1.1499999999999999</v>
          </cell>
          <cell r="AA29">
            <v>6.5916653694999994</v>
          </cell>
          <cell r="AB29">
            <v>15500</v>
          </cell>
          <cell r="AC29">
            <v>50000</v>
          </cell>
          <cell r="AD29">
            <v>0.31</v>
          </cell>
          <cell r="AE29">
            <v>6.901665369499999</v>
          </cell>
        </row>
        <row r="30">
          <cell r="T30" t="str">
            <v>冲孔</v>
          </cell>
          <cell r="U30" t="str">
            <v>80T</v>
          </cell>
          <cell r="V30">
            <v>1</v>
          </cell>
          <cell r="W30">
            <v>1</v>
          </cell>
          <cell r="X30">
            <v>0.05</v>
          </cell>
          <cell r="Y30">
            <v>0.05</v>
          </cell>
        </row>
        <row r="31">
          <cell r="T31" t="str">
            <v>成型</v>
          </cell>
          <cell r="U31" t="str">
            <v>160T</v>
          </cell>
          <cell r="V31">
            <v>1</v>
          </cell>
          <cell r="W31">
            <v>1</v>
          </cell>
          <cell r="X31">
            <v>0.1</v>
          </cell>
          <cell r="Y31">
            <v>0.1</v>
          </cell>
        </row>
        <row r="32">
          <cell r="S32">
            <v>5.4818829300000003</v>
          </cell>
          <cell r="Y32">
            <v>0.25</v>
          </cell>
        </row>
        <row r="33">
          <cell r="B33" t="str">
            <v>02.03.37.029B</v>
          </cell>
          <cell r="C33" t="str">
            <v>SHT0001864</v>
          </cell>
          <cell r="D33" t="str">
            <v>气囊下支架</v>
          </cell>
          <cell r="E33" t="str">
            <v>气囊下支架</v>
          </cell>
          <cell r="G33">
            <v>1</v>
          </cell>
          <cell r="H33" t="str">
            <v>SPFH590</v>
          </cell>
          <cell r="I33" t="str">
            <v>240*180*3</v>
          </cell>
          <cell r="J33">
            <v>246</v>
          </cell>
          <cell r="K33">
            <v>185</v>
          </cell>
          <cell r="L33">
            <v>3</v>
          </cell>
          <cell r="N33">
            <v>5.66</v>
          </cell>
          <cell r="O33">
            <v>3</v>
          </cell>
          <cell r="P33">
            <v>1.0717604999999999</v>
          </cell>
          <cell r="Q33">
            <v>0.877</v>
          </cell>
          <cell r="R33">
            <v>0.19476049999999989</v>
          </cell>
          <cell r="S33">
            <v>5.4818829300000003</v>
          </cell>
          <cell r="T33" t="str">
            <v>落料</v>
          </cell>
          <cell r="U33" t="str">
            <v>160T</v>
          </cell>
          <cell r="V33">
            <v>1</v>
          </cell>
          <cell r="W33">
            <v>1</v>
          </cell>
          <cell r="X33">
            <v>0.1</v>
          </cell>
          <cell r="Y33">
            <v>0.1</v>
          </cell>
          <cell r="Z33">
            <v>1.1499999999999999</v>
          </cell>
          <cell r="AA33">
            <v>6.6491653694999995</v>
          </cell>
          <cell r="AB33">
            <v>21500</v>
          </cell>
          <cell r="AC33">
            <v>50000</v>
          </cell>
          <cell r="AD33">
            <v>0.43</v>
          </cell>
          <cell r="AE33">
            <v>7.0791653694999992</v>
          </cell>
        </row>
        <row r="34">
          <cell r="H34" t="str">
            <v>模具摊销</v>
          </cell>
          <cell r="I34" t="str">
            <v>5万件</v>
          </cell>
          <cell r="N34">
            <v>15500</v>
          </cell>
          <cell r="T34" t="str">
            <v>冲孔</v>
          </cell>
          <cell r="U34" t="str">
            <v>80T</v>
          </cell>
          <cell r="V34">
            <v>1</v>
          </cell>
          <cell r="W34">
            <v>1</v>
          </cell>
          <cell r="X34">
            <v>0.05</v>
          </cell>
          <cell r="Y34">
            <v>0.05</v>
          </cell>
        </row>
        <row r="35">
          <cell r="H35" t="str">
            <v>设变冲孔模具摊销</v>
          </cell>
          <cell r="I35" t="str">
            <v>5万件</v>
          </cell>
          <cell r="N35">
            <v>6000</v>
          </cell>
          <cell r="T35" t="str">
            <v>成型</v>
          </cell>
          <cell r="U35" t="str">
            <v>160T</v>
          </cell>
          <cell r="V35">
            <v>1</v>
          </cell>
          <cell r="W35">
            <v>1</v>
          </cell>
          <cell r="X35">
            <v>0.1</v>
          </cell>
          <cell r="Y35">
            <v>0.1</v>
          </cell>
        </row>
        <row r="36">
          <cell r="T36" t="str">
            <v>冲孔2</v>
          </cell>
          <cell r="U36" t="str">
            <v>80T</v>
          </cell>
          <cell r="V36">
            <v>1</v>
          </cell>
          <cell r="W36">
            <v>1</v>
          </cell>
          <cell r="X36">
            <v>0.05</v>
          </cell>
          <cell r="Y36">
            <v>0.05</v>
          </cell>
        </row>
        <row r="37">
          <cell r="S37">
            <v>5.4818829300000003</v>
          </cell>
          <cell r="Y37">
            <v>0.3</v>
          </cell>
        </row>
        <row r="38">
          <cell r="B38" t="str">
            <v>02.03.50.051</v>
          </cell>
          <cell r="C38" t="str">
            <v>SCS0006413</v>
          </cell>
          <cell r="D38" t="str">
            <v>前排靠背复位卷簧限位支架</v>
          </cell>
          <cell r="E38" t="str">
            <v>限位支架</v>
          </cell>
          <cell r="G38">
            <v>1</v>
          </cell>
          <cell r="H38" t="str">
            <v>QStE420TM</v>
          </cell>
          <cell r="I38" t="str">
            <v>45*30*2.5</v>
          </cell>
          <cell r="J38">
            <v>50</v>
          </cell>
          <cell r="K38">
            <v>41</v>
          </cell>
          <cell r="L38">
            <v>3</v>
          </cell>
          <cell r="N38">
            <v>5.4070796460177002</v>
          </cell>
          <cell r="O38">
            <v>3</v>
          </cell>
          <cell r="P38">
            <v>4.8277499999999994E-2</v>
          </cell>
          <cell r="Q38">
            <v>0.02</v>
          </cell>
          <cell r="R38">
            <v>2.8277499999999994E-2</v>
          </cell>
          <cell r="S38">
            <v>0.1762077876106195</v>
          </cell>
          <cell r="T38" t="str">
            <v>落料</v>
          </cell>
          <cell r="U38" t="str">
            <v>80T</v>
          </cell>
          <cell r="V38">
            <v>1</v>
          </cell>
          <cell r="W38">
            <v>1</v>
          </cell>
          <cell r="X38">
            <v>0.05</v>
          </cell>
          <cell r="Y38">
            <v>0.05</v>
          </cell>
          <cell r="Z38">
            <v>1.1499999999999999</v>
          </cell>
          <cell r="AA38">
            <v>0.35213895575221243</v>
          </cell>
          <cell r="AE38">
            <v>0.35213895575221243</v>
          </cell>
        </row>
        <row r="39">
          <cell r="T39" t="str">
            <v>冲孔</v>
          </cell>
          <cell r="U39" t="str">
            <v>63T</v>
          </cell>
          <cell r="V39">
            <v>1</v>
          </cell>
          <cell r="W39">
            <v>1</v>
          </cell>
          <cell r="X39">
            <v>0.04</v>
          </cell>
          <cell r="Y39">
            <v>0.04</v>
          </cell>
        </row>
        <row r="40">
          <cell r="T40" t="str">
            <v>成型</v>
          </cell>
          <cell r="U40" t="str">
            <v>63T</v>
          </cell>
          <cell r="V40">
            <v>1</v>
          </cell>
          <cell r="W40">
            <v>1</v>
          </cell>
          <cell r="X40">
            <v>0.04</v>
          </cell>
          <cell r="Y40">
            <v>0.04</v>
          </cell>
        </row>
        <row r="41">
          <cell r="S41">
            <v>0.1762077876106195</v>
          </cell>
          <cell r="Y41">
            <v>0.13</v>
          </cell>
        </row>
        <row r="42">
          <cell r="B42" t="str">
            <v>02.03.50.053</v>
          </cell>
          <cell r="C42" t="str">
            <v>SCS0005786</v>
          </cell>
          <cell r="D42" t="str">
            <v>前排座椅靠背右侧连接板</v>
          </cell>
          <cell r="E42" t="str">
            <v>右侧连接板</v>
          </cell>
          <cell r="G42">
            <v>1</v>
          </cell>
          <cell r="H42" t="str">
            <v>SPFH590</v>
          </cell>
          <cell r="I42" t="str">
            <v>160*145*2.5</v>
          </cell>
          <cell r="J42">
            <v>158.125</v>
          </cell>
          <cell r="K42">
            <v>140</v>
          </cell>
          <cell r="L42">
            <v>2.5</v>
          </cell>
          <cell r="N42">
            <v>5.66</v>
          </cell>
          <cell r="O42">
            <v>3</v>
          </cell>
          <cell r="P42">
            <v>0.43444843749999995</v>
          </cell>
          <cell r="Q42">
            <v>0.216</v>
          </cell>
          <cell r="R42">
            <v>0.21844843749999995</v>
          </cell>
          <cell r="S42">
            <v>1.80363284375</v>
          </cell>
          <cell r="T42" t="str">
            <v>落料</v>
          </cell>
          <cell r="U42" t="str">
            <v>250T</v>
          </cell>
          <cell r="V42">
            <v>1</v>
          </cell>
          <cell r="W42">
            <v>1</v>
          </cell>
          <cell r="X42">
            <v>0.18</v>
          </cell>
          <cell r="Y42">
            <v>0.18</v>
          </cell>
          <cell r="Z42">
            <v>1.1200000000000001</v>
          </cell>
          <cell r="AA42">
            <v>2.5352687850000004</v>
          </cell>
          <cell r="AE42">
            <v>2.5352687850000004</v>
          </cell>
        </row>
        <row r="43">
          <cell r="T43" t="str">
            <v>成型</v>
          </cell>
          <cell r="U43" t="str">
            <v>160T</v>
          </cell>
          <cell r="V43">
            <v>1</v>
          </cell>
          <cell r="W43">
            <v>1</v>
          </cell>
          <cell r="X43">
            <v>0.1</v>
          </cell>
          <cell r="Y43">
            <v>0.1</v>
          </cell>
        </row>
        <row r="44">
          <cell r="T44" t="str">
            <v>成型</v>
          </cell>
          <cell r="U44" t="str">
            <v>100T</v>
          </cell>
          <cell r="V44">
            <v>1</v>
          </cell>
          <cell r="W44">
            <v>1</v>
          </cell>
          <cell r="X44">
            <v>7.0000000000000007E-2</v>
          </cell>
          <cell r="Y44">
            <v>7.0000000000000007E-2</v>
          </cell>
        </row>
        <row r="45">
          <cell r="T45" t="str">
            <v>冲孔</v>
          </cell>
          <cell r="U45" t="str">
            <v>100T</v>
          </cell>
          <cell r="V45">
            <v>1</v>
          </cell>
          <cell r="W45">
            <v>1</v>
          </cell>
          <cell r="X45">
            <v>7.0000000000000007E-2</v>
          </cell>
          <cell r="Y45">
            <v>7.0000000000000007E-2</v>
          </cell>
        </row>
        <row r="46">
          <cell r="T46" t="str">
            <v>压筋</v>
          </cell>
          <cell r="U46" t="str">
            <v>63T</v>
          </cell>
          <cell r="V46">
            <v>1</v>
          </cell>
          <cell r="W46">
            <v>1</v>
          </cell>
          <cell r="X46">
            <v>0.04</v>
          </cell>
          <cell r="Y46">
            <v>0.04</v>
          </cell>
        </row>
        <row r="47">
          <cell r="S47">
            <v>1.80363284375</v>
          </cell>
          <cell r="Y47">
            <v>0.46</v>
          </cell>
        </row>
        <row r="48">
          <cell r="B48" t="str">
            <v>02.03.50.052</v>
          </cell>
          <cell r="C48" t="str">
            <v>SCS0005784</v>
          </cell>
          <cell r="D48" t="str">
            <v>前排座椅靠背左侧连接板</v>
          </cell>
          <cell r="E48" t="str">
            <v>左侧连接板</v>
          </cell>
          <cell r="G48">
            <v>1</v>
          </cell>
          <cell r="H48" t="str">
            <v>SPFH590</v>
          </cell>
          <cell r="I48" t="str">
            <v>160*145*2.5</v>
          </cell>
          <cell r="J48">
            <v>158.125</v>
          </cell>
          <cell r="K48">
            <v>140</v>
          </cell>
          <cell r="L48">
            <v>2.5</v>
          </cell>
          <cell r="N48">
            <v>5.66</v>
          </cell>
          <cell r="O48">
            <v>3</v>
          </cell>
          <cell r="P48">
            <v>0.43444843749999995</v>
          </cell>
          <cell r="Q48">
            <v>0.216</v>
          </cell>
          <cell r="R48">
            <v>0.21844843749999995</v>
          </cell>
          <cell r="S48">
            <v>1.80363284375</v>
          </cell>
          <cell r="T48" t="str">
            <v>落料</v>
          </cell>
          <cell r="U48" t="str">
            <v>250T</v>
          </cell>
          <cell r="V48">
            <v>1</v>
          </cell>
          <cell r="W48">
            <v>1</v>
          </cell>
          <cell r="X48">
            <v>0.18</v>
          </cell>
          <cell r="Y48">
            <v>0.18</v>
          </cell>
          <cell r="Z48">
            <v>1.1200000000000001</v>
          </cell>
          <cell r="AA48">
            <v>2.5352687850000004</v>
          </cell>
          <cell r="AE48">
            <v>2.5352687850000004</v>
          </cell>
        </row>
        <row r="49">
          <cell r="T49" t="str">
            <v>成型</v>
          </cell>
          <cell r="U49" t="str">
            <v>160T</v>
          </cell>
          <cell r="V49">
            <v>1</v>
          </cell>
          <cell r="W49">
            <v>1</v>
          </cell>
          <cell r="X49">
            <v>0.1</v>
          </cell>
          <cell r="Y49">
            <v>0.1</v>
          </cell>
        </row>
        <row r="50">
          <cell r="T50" t="str">
            <v>成型</v>
          </cell>
          <cell r="U50" t="str">
            <v>100T</v>
          </cell>
          <cell r="V50">
            <v>1</v>
          </cell>
          <cell r="W50">
            <v>1</v>
          </cell>
          <cell r="X50">
            <v>7.0000000000000007E-2</v>
          </cell>
          <cell r="Y50">
            <v>7.0000000000000007E-2</v>
          </cell>
        </row>
        <row r="51">
          <cell r="T51" t="str">
            <v>冲孔</v>
          </cell>
          <cell r="U51" t="str">
            <v>100T</v>
          </cell>
          <cell r="V51">
            <v>1</v>
          </cell>
          <cell r="W51">
            <v>1</v>
          </cell>
          <cell r="X51">
            <v>7.0000000000000007E-2</v>
          </cell>
          <cell r="Y51">
            <v>7.0000000000000007E-2</v>
          </cell>
        </row>
        <row r="52">
          <cell r="T52" t="str">
            <v>压筋</v>
          </cell>
          <cell r="U52" t="str">
            <v>63T</v>
          </cell>
          <cell r="V52">
            <v>1</v>
          </cell>
          <cell r="W52">
            <v>1</v>
          </cell>
          <cell r="X52">
            <v>0.04</v>
          </cell>
          <cell r="Y52">
            <v>0.04</v>
          </cell>
        </row>
        <row r="53">
          <cell r="S53">
            <v>1.80363284375</v>
          </cell>
          <cell r="Y53">
            <v>0.46</v>
          </cell>
        </row>
        <row r="54">
          <cell r="B54" t="str">
            <v>02.03.50.050</v>
          </cell>
          <cell r="C54" t="str">
            <v>SCS0005773</v>
          </cell>
          <cell r="D54" t="str">
            <v>调角器电机固定支架</v>
          </cell>
          <cell r="E54" t="str">
            <v>冲压件</v>
          </cell>
          <cell r="G54">
            <v>1</v>
          </cell>
          <cell r="H54" t="str">
            <v>SAPH440</v>
          </cell>
          <cell r="I54" t="str">
            <v>60*20*2</v>
          </cell>
          <cell r="J54">
            <v>60</v>
          </cell>
          <cell r="K54">
            <v>28</v>
          </cell>
          <cell r="L54">
            <v>2</v>
          </cell>
          <cell r="N54">
            <v>5.28</v>
          </cell>
          <cell r="O54">
            <v>3</v>
          </cell>
          <cell r="P54">
            <v>2.6375999999999997E-2</v>
          </cell>
          <cell r="Q54">
            <v>1.2999999999999999E-2</v>
          </cell>
          <cell r="R54">
            <v>1.3375999999999997E-2</v>
          </cell>
          <cell r="S54">
            <v>9.9137279999999994E-2</v>
          </cell>
          <cell r="T54" t="str">
            <v>落料冲孔</v>
          </cell>
          <cell r="U54" t="str">
            <v>160T</v>
          </cell>
          <cell r="V54">
            <v>1</v>
          </cell>
          <cell r="W54">
            <v>1</v>
          </cell>
          <cell r="X54">
            <v>0.1</v>
          </cell>
          <cell r="Y54">
            <v>0.1</v>
          </cell>
          <cell r="Z54">
            <v>1.1499999999999999</v>
          </cell>
          <cell r="AA54">
            <v>0.36985742952212386</v>
          </cell>
          <cell r="AE54">
            <v>0.36985742952212386</v>
          </cell>
        </row>
        <row r="55">
          <cell r="E55" t="str">
            <v>M6螺母</v>
          </cell>
          <cell r="G55">
            <v>1</v>
          </cell>
          <cell r="N55">
            <v>4.2477876106194697E-2</v>
          </cell>
          <cell r="S55">
            <v>4.2477876106194697E-2</v>
          </cell>
          <cell r="T55" t="str">
            <v>成型</v>
          </cell>
          <cell r="U55" t="str">
            <v>40T</v>
          </cell>
          <cell r="V55">
            <v>1</v>
          </cell>
          <cell r="W55">
            <v>1</v>
          </cell>
          <cell r="X55">
            <v>0.03</v>
          </cell>
          <cell r="Y55">
            <v>0.03</v>
          </cell>
        </row>
        <row r="56">
          <cell r="T56" t="str">
            <v>焊接</v>
          </cell>
          <cell r="V56">
            <v>1</v>
          </cell>
          <cell r="W56">
            <v>1</v>
          </cell>
          <cell r="X56">
            <v>0.05</v>
          </cell>
          <cell r="Y56">
            <v>0.05</v>
          </cell>
        </row>
        <row r="57">
          <cell r="S57">
            <v>0.14161515610619468</v>
          </cell>
          <cell r="Y57">
            <v>0.18</v>
          </cell>
        </row>
        <row r="58">
          <cell r="B58" t="str">
            <v>02.03.37.028</v>
          </cell>
          <cell r="C58" t="str">
            <v>SHT0001853</v>
          </cell>
          <cell r="D58" t="str">
            <v>旋转轴支架/仰角轴支架</v>
          </cell>
          <cell r="E58" t="str">
            <v>旋转轴支架</v>
          </cell>
          <cell r="G58">
            <v>1</v>
          </cell>
          <cell r="H58" t="str">
            <v>SPFH590</v>
          </cell>
          <cell r="I58" t="str">
            <v>162*53*3</v>
          </cell>
          <cell r="J58">
            <v>168</v>
          </cell>
          <cell r="K58">
            <v>63.25</v>
          </cell>
          <cell r="L58">
            <v>3</v>
          </cell>
          <cell r="N58">
            <v>5.66</v>
          </cell>
          <cell r="O58">
            <v>3</v>
          </cell>
          <cell r="P58">
            <v>0.25024229999999997</v>
          </cell>
          <cell r="Q58">
            <v>0.155</v>
          </cell>
          <cell r="R58">
            <v>9.5242299999999974E-2</v>
          </cell>
          <cell r="S58">
            <v>1.130644518</v>
          </cell>
          <cell r="T58" t="str">
            <v>落料</v>
          </cell>
          <cell r="U58" t="str">
            <v>160T</v>
          </cell>
          <cell r="V58">
            <v>1</v>
          </cell>
          <cell r="W58">
            <v>1</v>
          </cell>
          <cell r="X58">
            <v>0.1</v>
          </cell>
          <cell r="Y58">
            <v>0.1</v>
          </cell>
          <cell r="Z58">
            <v>1.1499999999999999</v>
          </cell>
          <cell r="AA58">
            <v>1.5302411956999997</v>
          </cell>
          <cell r="AB58">
            <v>22800</v>
          </cell>
          <cell r="AC58">
            <v>50000</v>
          </cell>
          <cell r="AD58">
            <v>0.45600000000000002</v>
          </cell>
          <cell r="AE58">
            <v>1.9862411956999997</v>
          </cell>
        </row>
        <row r="59">
          <cell r="T59" t="str">
            <v>冲孔</v>
          </cell>
          <cell r="U59" t="str">
            <v>80T</v>
          </cell>
          <cell r="V59">
            <v>1</v>
          </cell>
          <cell r="W59">
            <v>1</v>
          </cell>
          <cell r="X59">
            <v>0.05</v>
          </cell>
          <cell r="Y59">
            <v>0.05</v>
          </cell>
        </row>
        <row r="60">
          <cell r="T60" t="str">
            <v>成型</v>
          </cell>
          <cell r="U60" t="str">
            <v>80T</v>
          </cell>
          <cell r="V60">
            <v>1</v>
          </cell>
          <cell r="W60">
            <v>1</v>
          </cell>
          <cell r="X60">
            <v>0.05</v>
          </cell>
          <cell r="Y60">
            <v>0.05</v>
          </cell>
        </row>
        <row r="61">
          <cell r="S61">
            <v>1.130644518</v>
          </cell>
          <cell r="Y61">
            <v>0.2</v>
          </cell>
        </row>
        <row r="62">
          <cell r="B62" t="str">
            <v>02.03.37.028A</v>
          </cell>
          <cell r="C62" t="str">
            <v>SHT0001853</v>
          </cell>
          <cell r="D62" t="str">
            <v>旋转轴支架/仰角轴支架总成</v>
          </cell>
          <cell r="E62" t="str">
            <v>旋转轴支架</v>
          </cell>
          <cell r="G62">
            <v>1</v>
          </cell>
          <cell r="N62">
            <v>1.5302411956999997</v>
          </cell>
          <cell r="S62">
            <v>1.5302411956999997</v>
          </cell>
          <cell r="T62" t="str">
            <v>落料</v>
          </cell>
          <cell r="U62" t="str">
            <v>160T</v>
          </cell>
          <cell r="V62">
            <v>1</v>
          </cell>
          <cell r="W62">
            <v>1</v>
          </cell>
          <cell r="X62">
            <v>0.1</v>
          </cell>
          <cell r="Y62">
            <v>0.1</v>
          </cell>
          <cell r="Z62">
            <v>1.1499999999999999</v>
          </cell>
          <cell r="AA62">
            <v>2.3347773750549994</v>
          </cell>
          <cell r="AB62">
            <v>0</v>
          </cell>
          <cell r="AC62">
            <v>0</v>
          </cell>
          <cell r="AD62">
            <v>0</v>
          </cell>
          <cell r="AE62">
            <v>2.3347773750549994</v>
          </cell>
        </row>
        <row r="63">
          <cell r="E63" t="str">
            <v>M12点焊螺母</v>
          </cell>
          <cell r="G63">
            <v>1</v>
          </cell>
          <cell r="N63">
            <v>0.2</v>
          </cell>
          <cell r="S63">
            <v>0.2</v>
          </cell>
          <cell r="T63" t="str">
            <v>冲孔</v>
          </cell>
          <cell r="U63" t="str">
            <v>80T</v>
          </cell>
          <cell r="V63">
            <v>1</v>
          </cell>
          <cell r="W63">
            <v>1</v>
          </cell>
          <cell r="X63">
            <v>0.05</v>
          </cell>
          <cell r="Y63">
            <v>0.05</v>
          </cell>
        </row>
        <row r="64">
          <cell r="T64" t="str">
            <v>成型</v>
          </cell>
          <cell r="U64" t="str">
            <v>80T</v>
          </cell>
          <cell r="V64">
            <v>1</v>
          </cell>
          <cell r="W64">
            <v>1</v>
          </cell>
          <cell r="X64">
            <v>0.05</v>
          </cell>
          <cell r="Y64">
            <v>0.05</v>
          </cell>
        </row>
        <row r="65">
          <cell r="T65" t="str">
            <v>套扣</v>
          </cell>
          <cell r="U65">
            <v>1</v>
          </cell>
          <cell r="V65">
            <v>1</v>
          </cell>
          <cell r="W65">
            <v>1</v>
          </cell>
          <cell r="X65">
            <v>0.05</v>
          </cell>
          <cell r="Y65">
            <v>0.05</v>
          </cell>
        </row>
        <row r="66">
          <cell r="T66" t="str">
            <v>点焊</v>
          </cell>
          <cell r="V66">
            <v>1</v>
          </cell>
          <cell r="W66">
            <v>1</v>
          </cell>
          <cell r="X66">
            <v>0.05</v>
          </cell>
          <cell r="Y66">
            <v>0.05</v>
          </cell>
        </row>
        <row r="67">
          <cell r="S67">
            <v>1.7302411956999997</v>
          </cell>
          <cell r="Y67">
            <v>0.3</v>
          </cell>
        </row>
        <row r="68">
          <cell r="B68" t="str">
            <v>02.03.11.106</v>
          </cell>
          <cell r="C68" t="str">
            <v>SHT0010521</v>
          </cell>
          <cell r="D68" t="str">
            <v>H4-2.0气囊上支架</v>
          </cell>
          <cell r="E68" t="str">
            <v>气囊上支架</v>
          </cell>
          <cell r="G68">
            <v>1</v>
          </cell>
          <cell r="H68" t="str">
            <v>SPFH590</v>
          </cell>
          <cell r="I68" t="str">
            <v>258*160*4</v>
          </cell>
          <cell r="J68">
            <v>250</v>
          </cell>
          <cell r="K68">
            <v>137.5</v>
          </cell>
          <cell r="L68">
            <v>4</v>
          </cell>
          <cell r="N68">
            <v>5.66</v>
          </cell>
          <cell r="O68">
            <v>3</v>
          </cell>
          <cell r="P68">
            <v>1.079375</v>
          </cell>
          <cell r="Q68">
            <v>0.74299999999999999</v>
          </cell>
          <cell r="R68">
            <v>0.33637499999999998</v>
          </cell>
          <cell r="S68">
            <v>5.1001374999999998</v>
          </cell>
          <cell r="T68" t="str">
            <v>落料</v>
          </cell>
          <cell r="U68" t="str">
            <v>250T</v>
          </cell>
          <cell r="V68">
            <v>1</v>
          </cell>
          <cell r="W68">
            <v>1</v>
          </cell>
          <cell r="X68">
            <v>0.18</v>
          </cell>
          <cell r="Y68">
            <v>0.18</v>
          </cell>
          <cell r="Z68">
            <v>1.1499999999999999</v>
          </cell>
          <cell r="AA68">
            <v>6.5321581249999996</v>
          </cell>
          <cell r="AB68">
            <v>36500</v>
          </cell>
          <cell r="AC68">
            <v>50000</v>
          </cell>
          <cell r="AD68">
            <v>0.73</v>
          </cell>
          <cell r="AE68">
            <v>7.2621581249999991</v>
          </cell>
        </row>
        <row r="69">
          <cell r="T69" t="str">
            <v>切口</v>
          </cell>
          <cell r="U69" t="str">
            <v>160T</v>
          </cell>
          <cell r="V69">
            <v>1</v>
          </cell>
          <cell r="W69">
            <v>2</v>
          </cell>
          <cell r="X69">
            <v>0.1</v>
          </cell>
          <cell r="Y69">
            <v>0.05</v>
          </cell>
        </row>
        <row r="70">
          <cell r="T70" t="str">
            <v>成型</v>
          </cell>
          <cell r="U70" t="str">
            <v>315油</v>
          </cell>
          <cell r="V70">
            <v>1</v>
          </cell>
          <cell r="W70">
            <v>1</v>
          </cell>
          <cell r="X70">
            <v>0.25</v>
          </cell>
          <cell r="Y70">
            <v>0.25</v>
          </cell>
        </row>
        <row r="71">
          <cell r="T71" t="str">
            <v>冲孔</v>
          </cell>
          <cell r="U71" t="str">
            <v>160T</v>
          </cell>
          <cell r="V71">
            <v>1</v>
          </cell>
          <cell r="W71">
            <v>1</v>
          </cell>
          <cell r="X71">
            <v>0.1</v>
          </cell>
          <cell r="Y71">
            <v>0.1</v>
          </cell>
        </row>
        <row r="72">
          <cell r="S72">
            <v>5.1001374999999998</v>
          </cell>
          <cell r="Y72">
            <v>0.57999999999999996</v>
          </cell>
        </row>
        <row r="73">
          <cell r="B73" t="str">
            <v>02.03.30.189</v>
          </cell>
          <cell r="C73" t="str">
            <v>SCS0004386</v>
          </cell>
          <cell r="D73" t="str">
            <v>B40L四分左侧仰卧器下连接板总成</v>
          </cell>
          <cell r="E73" t="str">
            <v>下连接板</v>
          </cell>
          <cell r="F73" t="str">
            <v>自制</v>
          </cell>
          <cell r="G73">
            <v>1</v>
          </cell>
          <cell r="H73" t="str">
            <v>SPFH590</v>
          </cell>
          <cell r="I73" t="str">
            <v>1265/10*165*3.5</v>
          </cell>
          <cell r="J73">
            <v>165</v>
          </cell>
          <cell r="K73">
            <v>126.5</v>
          </cell>
          <cell r="L73">
            <v>3.5</v>
          </cell>
          <cell r="N73">
            <v>5.66</v>
          </cell>
          <cell r="O73">
            <v>3</v>
          </cell>
          <cell r="P73">
            <v>0.57347193750000003</v>
          </cell>
          <cell r="Q73">
            <v>0.38499999999999995</v>
          </cell>
          <cell r="R73">
            <v>0.18847193750000008</v>
          </cell>
          <cell r="S73">
            <v>2.6804353537500001</v>
          </cell>
          <cell r="T73" t="str">
            <v>落料</v>
          </cell>
          <cell r="U73" t="str">
            <v>200T</v>
          </cell>
          <cell r="V73">
            <v>1</v>
          </cell>
          <cell r="W73">
            <v>1</v>
          </cell>
          <cell r="X73">
            <v>0.15</v>
          </cell>
          <cell r="Y73">
            <v>0.15</v>
          </cell>
          <cell r="Z73">
            <v>1.1499999999999999</v>
          </cell>
          <cell r="AA73">
            <v>4.6393573996125008</v>
          </cell>
          <cell r="AE73">
            <v>4.6393573996125008</v>
          </cell>
        </row>
        <row r="74">
          <cell r="E74" t="str">
            <v>M10螺母*2</v>
          </cell>
          <cell r="F74" t="str">
            <v>外协</v>
          </cell>
          <cell r="G74">
            <v>2</v>
          </cell>
          <cell r="N74">
            <v>0.113</v>
          </cell>
          <cell r="Q74">
            <v>0.02</v>
          </cell>
          <cell r="S74">
            <v>0.22600000000000001</v>
          </cell>
          <cell r="T74" t="str">
            <v>成型</v>
          </cell>
          <cell r="U74" t="str">
            <v>315油</v>
          </cell>
          <cell r="V74">
            <v>1</v>
          </cell>
          <cell r="W74">
            <v>1</v>
          </cell>
          <cell r="X74">
            <v>0.25</v>
          </cell>
          <cell r="Y74">
            <v>0.25</v>
          </cell>
        </row>
        <row r="75">
          <cell r="E75" t="str">
            <v>限位片</v>
          </cell>
          <cell r="F75" t="str">
            <v>自制</v>
          </cell>
          <cell r="G75">
            <v>1</v>
          </cell>
          <cell r="H75" t="str">
            <v>SAPH440</v>
          </cell>
          <cell r="I75" t="str">
            <v>31*28*3</v>
          </cell>
          <cell r="J75">
            <v>36</v>
          </cell>
          <cell r="K75">
            <v>33</v>
          </cell>
          <cell r="L75">
            <v>3</v>
          </cell>
          <cell r="N75">
            <v>5.28</v>
          </cell>
          <cell r="O75">
            <v>3</v>
          </cell>
          <cell r="P75">
            <v>2.7977399999999999E-2</v>
          </cell>
          <cell r="Q75">
            <v>1.7999999999999999E-2</v>
          </cell>
          <cell r="R75">
            <v>9.9774000000000009E-3</v>
          </cell>
          <cell r="S75">
            <v>0.11778847199999999</v>
          </cell>
          <cell r="T75" t="str">
            <v>冲孔</v>
          </cell>
          <cell r="U75" t="str">
            <v>125T</v>
          </cell>
          <cell r="V75">
            <v>1</v>
          </cell>
          <cell r="W75">
            <v>1</v>
          </cell>
          <cell r="X75">
            <v>0.08</v>
          </cell>
          <cell r="Y75">
            <v>0.08</v>
          </cell>
        </row>
        <row r="76">
          <cell r="T76" t="str">
            <v>落料</v>
          </cell>
          <cell r="U76" t="str">
            <v>63T</v>
          </cell>
          <cell r="V76">
            <v>1</v>
          </cell>
          <cell r="W76">
            <v>1</v>
          </cell>
          <cell r="X76">
            <v>0.04</v>
          </cell>
          <cell r="Y76">
            <v>0.04</v>
          </cell>
        </row>
        <row r="77">
          <cell r="T77" t="str">
            <v>成型</v>
          </cell>
          <cell r="U77" t="str">
            <v>80T</v>
          </cell>
          <cell r="V77">
            <v>1</v>
          </cell>
          <cell r="W77">
            <v>1</v>
          </cell>
          <cell r="X77">
            <v>0.05</v>
          </cell>
          <cell r="Y77">
            <v>0.05</v>
          </cell>
        </row>
        <row r="78">
          <cell r="T78" t="str">
            <v>冲孔</v>
          </cell>
          <cell r="U78" t="str">
            <v>63T</v>
          </cell>
          <cell r="V78">
            <v>1</v>
          </cell>
          <cell r="W78">
            <v>1</v>
          </cell>
          <cell r="X78">
            <v>0.04</v>
          </cell>
          <cell r="Y78">
            <v>0.04</v>
          </cell>
        </row>
        <row r="79">
          <cell r="T79" t="str">
            <v>焊接</v>
          </cell>
          <cell r="U79" t="str">
            <v>12CM</v>
          </cell>
          <cell r="V79">
            <v>8</v>
          </cell>
          <cell r="W79">
            <v>1</v>
          </cell>
          <cell r="X79">
            <v>0.05</v>
          </cell>
          <cell r="Y79">
            <v>0.4</v>
          </cell>
        </row>
        <row r="80">
          <cell r="S80">
            <v>3.02422382575</v>
          </cell>
          <cell r="Y80">
            <v>1.0100000000000002</v>
          </cell>
        </row>
        <row r="81">
          <cell r="B81" t="str">
            <v>02.03.30.188</v>
          </cell>
          <cell r="C81" t="str">
            <v>SCS0004385</v>
          </cell>
          <cell r="D81" t="str">
            <v>B40L四分右侧仰卧器下连接板总成</v>
          </cell>
          <cell r="E81" t="str">
            <v>下连接板</v>
          </cell>
          <cell r="G81">
            <v>1</v>
          </cell>
          <cell r="H81" t="str">
            <v>SPFH590</v>
          </cell>
          <cell r="I81" t="str">
            <v>1265/10*165*3.5</v>
          </cell>
          <cell r="J81">
            <v>165</v>
          </cell>
          <cell r="K81">
            <v>126.5</v>
          </cell>
          <cell r="L81">
            <v>3.5</v>
          </cell>
          <cell r="N81">
            <v>5.66</v>
          </cell>
          <cell r="O81">
            <v>3</v>
          </cell>
          <cell r="P81">
            <v>0.57347193750000003</v>
          </cell>
          <cell r="Q81">
            <v>0.38200000000000001</v>
          </cell>
          <cell r="R81">
            <v>0.19147193750000002</v>
          </cell>
          <cell r="S81">
            <v>2.6714353537499997</v>
          </cell>
          <cell r="T81" t="str">
            <v>落料</v>
          </cell>
          <cell r="U81" t="str">
            <v>200T</v>
          </cell>
          <cell r="V81">
            <v>1</v>
          </cell>
          <cell r="W81">
            <v>1</v>
          </cell>
          <cell r="X81">
            <v>0.15</v>
          </cell>
          <cell r="Y81">
            <v>0.15</v>
          </cell>
          <cell r="Z81">
            <v>1.1499999999999999</v>
          </cell>
          <cell r="AA81">
            <v>4.1140506568124993</v>
          </cell>
          <cell r="AE81">
            <v>4.1140506568124993</v>
          </cell>
        </row>
        <row r="82">
          <cell r="E82" t="str">
            <v>M10螺母*2</v>
          </cell>
          <cell r="G82">
            <v>2</v>
          </cell>
          <cell r="N82">
            <v>0.113</v>
          </cell>
          <cell r="Q82">
            <v>0.02</v>
          </cell>
          <cell r="S82">
            <v>0.22600000000000001</v>
          </cell>
          <cell r="T82" t="str">
            <v>成型</v>
          </cell>
          <cell r="U82" t="str">
            <v>315油</v>
          </cell>
          <cell r="V82">
            <v>1</v>
          </cell>
          <cell r="W82">
            <v>1</v>
          </cell>
          <cell r="X82">
            <v>0.25</v>
          </cell>
          <cell r="Y82">
            <v>0.25</v>
          </cell>
        </row>
        <row r="83">
          <cell r="T83" t="str">
            <v>冲孔</v>
          </cell>
          <cell r="U83" t="str">
            <v>125T</v>
          </cell>
          <cell r="V83">
            <v>1</v>
          </cell>
          <cell r="W83">
            <v>1</v>
          </cell>
          <cell r="X83">
            <v>0.08</v>
          </cell>
          <cell r="Y83">
            <v>0.08</v>
          </cell>
        </row>
        <row r="84">
          <cell r="T84" t="str">
            <v>焊接（点焊)</v>
          </cell>
          <cell r="U84" t="str">
            <v>4CM</v>
          </cell>
          <cell r="V84">
            <v>4</v>
          </cell>
          <cell r="W84">
            <v>1</v>
          </cell>
          <cell r="X84">
            <v>0.05</v>
          </cell>
          <cell r="Y84">
            <v>0.2</v>
          </cell>
        </row>
        <row r="85">
          <cell r="S85">
            <v>2.8974353537499997</v>
          </cell>
          <cell r="Y85">
            <v>0.68</v>
          </cell>
        </row>
        <row r="86">
          <cell r="B86" t="str">
            <v>02.03.30.187</v>
          </cell>
          <cell r="C86" t="str">
            <v>SCS0004388</v>
          </cell>
          <cell r="D86" t="str">
            <v>B40L六分左侧仰卧器下连接板总成（中期改款）</v>
          </cell>
          <cell r="E86" t="str">
            <v>下连接板</v>
          </cell>
          <cell r="G86">
            <v>1</v>
          </cell>
          <cell r="H86" t="str">
            <v>SPFH590</v>
          </cell>
          <cell r="I86" t="str">
            <v>1265/10*165*3.5</v>
          </cell>
          <cell r="J86">
            <v>126.5</v>
          </cell>
          <cell r="K86">
            <v>165</v>
          </cell>
          <cell r="L86">
            <v>3.5</v>
          </cell>
          <cell r="N86">
            <v>5.66</v>
          </cell>
          <cell r="O86">
            <v>3</v>
          </cell>
          <cell r="P86">
            <v>0.57347193750000003</v>
          </cell>
          <cell r="Q86">
            <v>0.38200000000000001</v>
          </cell>
          <cell r="R86">
            <v>0.19147193750000002</v>
          </cell>
          <cell r="S86">
            <v>2.6714353537499997</v>
          </cell>
          <cell r="T86" t="str">
            <v>落料</v>
          </cell>
          <cell r="U86" t="str">
            <v>200T</v>
          </cell>
          <cell r="V86">
            <v>1</v>
          </cell>
          <cell r="W86">
            <v>1</v>
          </cell>
          <cell r="X86">
            <v>0.15</v>
          </cell>
          <cell r="Y86">
            <v>0.15</v>
          </cell>
          <cell r="Z86">
            <v>1.1499999999999999</v>
          </cell>
          <cell r="AA86">
            <v>4.0565506568124992</v>
          </cell>
          <cell r="AE86">
            <v>4.0565506568124992</v>
          </cell>
        </row>
        <row r="87">
          <cell r="E87" t="str">
            <v>M10螺母*2</v>
          </cell>
          <cell r="G87">
            <v>2</v>
          </cell>
          <cell r="N87">
            <v>0.113</v>
          </cell>
          <cell r="Q87">
            <v>0.02</v>
          </cell>
          <cell r="S87">
            <v>0.22600000000000001</v>
          </cell>
          <cell r="T87" t="str">
            <v>成型</v>
          </cell>
          <cell r="U87" t="str">
            <v>315油</v>
          </cell>
          <cell r="V87">
            <v>1</v>
          </cell>
          <cell r="W87">
            <v>1</v>
          </cell>
          <cell r="X87">
            <v>0.25</v>
          </cell>
          <cell r="Y87">
            <v>0.25</v>
          </cell>
        </row>
        <row r="88">
          <cell r="T88" t="str">
            <v>冲孔</v>
          </cell>
          <cell r="U88" t="str">
            <v>125T</v>
          </cell>
          <cell r="V88">
            <v>1</v>
          </cell>
          <cell r="W88">
            <v>1</v>
          </cell>
          <cell r="X88">
            <v>0.08</v>
          </cell>
          <cell r="Y88">
            <v>0.08</v>
          </cell>
        </row>
        <row r="89">
          <cell r="T89" t="str">
            <v>焊接（点焊)</v>
          </cell>
          <cell r="U89" t="str">
            <v>4CM</v>
          </cell>
          <cell r="V89">
            <v>2</v>
          </cell>
          <cell r="W89">
            <v>1</v>
          </cell>
          <cell r="X89">
            <v>7.4999999999999997E-2</v>
          </cell>
          <cell r="Y89">
            <v>0.15</v>
          </cell>
        </row>
        <row r="90">
          <cell r="S90">
            <v>2.8974353537499997</v>
          </cell>
          <cell r="Y90">
            <v>0.63</v>
          </cell>
        </row>
        <row r="91">
          <cell r="B91" t="str">
            <v>02.03.30.190</v>
          </cell>
          <cell r="C91" t="str">
            <v>SCS0004387</v>
          </cell>
          <cell r="D91" t="str">
            <v>B40L六分右侧仰卧器下连接板总成</v>
          </cell>
          <cell r="E91" t="str">
            <v>下连接板</v>
          </cell>
          <cell r="G91">
            <v>1</v>
          </cell>
          <cell r="H91" t="str">
            <v>SPFH590</v>
          </cell>
          <cell r="I91" t="str">
            <v>1265/10*165*3.5</v>
          </cell>
          <cell r="J91">
            <v>126.5</v>
          </cell>
          <cell r="K91">
            <v>165</v>
          </cell>
          <cell r="L91">
            <v>3.5</v>
          </cell>
          <cell r="N91">
            <v>5.66</v>
          </cell>
          <cell r="O91">
            <v>3</v>
          </cell>
          <cell r="P91">
            <v>0.57347193750000003</v>
          </cell>
          <cell r="Q91">
            <v>0.38499999999999995</v>
          </cell>
          <cell r="R91">
            <v>0.18847193750000008</v>
          </cell>
          <cell r="S91">
            <v>2.6804353537500001</v>
          </cell>
          <cell r="T91" t="str">
            <v>落料</v>
          </cell>
          <cell r="U91" t="str">
            <v>200T</v>
          </cell>
          <cell r="V91">
            <v>1</v>
          </cell>
          <cell r="W91">
            <v>1</v>
          </cell>
          <cell r="X91">
            <v>0.15</v>
          </cell>
          <cell r="Y91">
            <v>0.15</v>
          </cell>
          <cell r="Z91">
            <v>1.1499999999999999</v>
          </cell>
          <cell r="AA91">
            <v>4.6393573996125008</v>
          </cell>
          <cell r="AE91">
            <v>4.6393573996125008</v>
          </cell>
        </row>
        <row r="92">
          <cell r="E92" t="str">
            <v>M10螺母*2</v>
          </cell>
          <cell r="G92">
            <v>2</v>
          </cell>
          <cell r="N92">
            <v>0.113</v>
          </cell>
          <cell r="Q92">
            <v>0.02</v>
          </cell>
          <cell r="S92">
            <v>0.22600000000000001</v>
          </cell>
          <cell r="T92" t="str">
            <v>成型</v>
          </cell>
          <cell r="U92" t="str">
            <v>315油</v>
          </cell>
          <cell r="V92">
            <v>1</v>
          </cell>
          <cell r="W92">
            <v>1</v>
          </cell>
          <cell r="X92">
            <v>0.25</v>
          </cell>
          <cell r="Y92">
            <v>0.25</v>
          </cell>
        </row>
        <row r="93">
          <cell r="E93" t="str">
            <v>限位片</v>
          </cell>
          <cell r="G93">
            <v>1</v>
          </cell>
          <cell r="H93" t="str">
            <v>SAPH440</v>
          </cell>
          <cell r="I93" t="str">
            <v>31*28*3</v>
          </cell>
          <cell r="J93">
            <v>36</v>
          </cell>
          <cell r="K93">
            <v>33</v>
          </cell>
          <cell r="L93">
            <v>3</v>
          </cell>
          <cell r="N93">
            <v>5.28</v>
          </cell>
          <cell r="O93">
            <v>3</v>
          </cell>
          <cell r="P93">
            <v>2.7977399999999999E-2</v>
          </cell>
          <cell r="Q93">
            <v>1.7999999999999999E-2</v>
          </cell>
          <cell r="R93">
            <v>9.9774000000000009E-3</v>
          </cell>
          <cell r="S93">
            <v>0.11778847199999999</v>
          </cell>
          <cell r="T93" t="str">
            <v>冲孔</v>
          </cell>
          <cell r="U93" t="str">
            <v>125T</v>
          </cell>
          <cell r="V93">
            <v>1</v>
          </cell>
          <cell r="W93">
            <v>1</v>
          </cell>
          <cell r="X93">
            <v>0.08</v>
          </cell>
          <cell r="Y93">
            <v>0.08</v>
          </cell>
        </row>
        <row r="94">
          <cell r="T94" t="str">
            <v>落料</v>
          </cell>
          <cell r="U94" t="str">
            <v>63T</v>
          </cell>
          <cell r="V94">
            <v>1</v>
          </cell>
          <cell r="W94">
            <v>1</v>
          </cell>
          <cell r="X94">
            <v>0.04</v>
          </cell>
          <cell r="Y94">
            <v>0.04</v>
          </cell>
        </row>
        <row r="95">
          <cell r="T95" t="str">
            <v>成型</v>
          </cell>
          <cell r="U95" t="str">
            <v>80T</v>
          </cell>
          <cell r="V95">
            <v>1</v>
          </cell>
          <cell r="W95">
            <v>1</v>
          </cell>
          <cell r="X95">
            <v>0.05</v>
          </cell>
          <cell r="Y95">
            <v>0.05</v>
          </cell>
        </row>
        <row r="96">
          <cell r="T96" t="str">
            <v>冲孔</v>
          </cell>
          <cell r="U96" t="str">
            <v>63T</v>
          </cell>
          <cell r="V96">
            <v>1</v>
          </cell>
          <cell r="W96">
            <v>1</v>
          </cell>
          <cell r="X96">
            <v>0.04</v>
          </cell>
          <cell r="Y96">
            <v>0.04</v>
          </cell>
        </row>
        <row r="97">
          <cell r="T97" t="str">
            <v>焊接</v>
          </cell>
          <cell r="U97" t="str">
            <v>12CM</v>
          </cell>
          <cell r="V97">
            <v>8</v>
          </cell>
          <cell r="W97">
            <v>1</v>
          </cell>
          <cell r="X97">
            <v>0.05</v>
          </cell>
          <cell r="Y97">
            <v>0.4</v>
          </cell>
        </row>
        <row r="98">
          <cell r="S98">
            <v>3.02422382575</v>
          </cell>
          <cell r="Y98">
            <v>1.0100000000000002</v>
          </cell>
        </row>
        <row r="99">
          <cell r="B99" t="str">
            <v>02.03.30.160</v>
          </cell>
          <cell r="C99" t="str">
            <v>SCS0004389</v>
          </cell>
          <cell r="D99" t="str">
            <v>B40L地脚上连接板</v>
          </cell>
          <cell r="E99" t="str">
            <v>上连接板</v>
          </cell>
          <cell r="G99">
            <v>1</v>
          </cell>
          <cell r="H99" t="str">
            <v>SPFH590</v>
          </cell>
          <cell r="I99" t="str">
            <v>150*75*4</v>
          </cell>
          <cell r="J99">
            <v>155</v>
          </cell>
          <cell r="K99">
            <v>79.0625</v>
          </cell>
          <cell r="L99">
            <v>4</v>
          </cell>
          <cell r="N99">
            <v>5.66</v>
          </cell>
          <cell r="O99">
            <v>3</v>
          </cell>
          <cell r="P99">
            <v>0.38479718750000003</v>
          </cell>
          <cell r="Q99">
            <v>0.24399999999999999</v>
          </cell>
          <cell r="R99">
            <v>0.14079718750000003</v>
          </cell>
          <cell r="S99">
            <v>1.7555605187500003</v>
          </cell>
          <cell r="T99" t="str">
            <v>落料</v>
          </cell>
          <cell r="U99" t="str">
            <v>160T</v>
          </cell>
          <cell r="V99">
            <v>1</v>
          </cell>
          <cell r="W99">
            <v>1</v>
          </cell>
          <cell r="X99">
            <v>0.1</v>
          </cell>
          <cell r="Y99">
            <v>0.1</v>
          </cell>
          <cell r="Z99">
            <v>1.1499999999999999</v>
          </cell>
          <cell r="AA99">
            <v>2.3063945965625003</v>
          </cell>
          <cell r="AB99">
            <v>1600</v>
          </cell>
          <cell r="AC99">
            <v>50000</v>
          </cell>
          <cell r="AD99">
            <v>3.2000000000000001E-2</v>
          </cell>
          <cell r="AE99">
            <v>2.3383945965625004</v>
          </cell>
        </row>
        <row r="100">
          <cell r="H100" t="str">
            <v>模具摊销(冲孔)</v>
          </cell>
          <cell r="I100" t="str">
            <v>5万件</v>
          </cell>
          <cell r="N100">
            <v>1600</v>
          </cell>
          <cell r="T100" t="str">
            <v>冲孔</v>
          </cell>
          <cell r="U100" t="str">
            <v>80T</v>
          </cell>
          <cell r="V100">
            <v>1</v>
          </cell>
          <cell r="W100">
            <v>1</v>
          </cell>
          <cell r="X100">
            <v>0.05</v>
          </cell>
          <cell r="Y100">
            <v>0.05</v>
          </cell>
        </row>
        <row r="101">
          <cell r="T101" t="str">
            <v>成型（压圆弧）</v>
          </cell>
          <cell r="U101" t="str">
            <v>80T</v>
          </cell>
          <cell r="V101">
            <v>1</v>
          </cell>
          <cell r="W101">
            <v>1</v>
          </cell>
          <cell r="X101">
            <v>0.05</v>
          </cell>
          <cell r="Y101">
            <v>0.05</v>
          </cell>
        </row>
        <row r="102">
          <cell r="T102" t="str">
            <v>成型</v>
          </cell>
          <cell r="U102" t="str">
            <v>80T</v>
          </cell>
          <cell r="V102">
            <v>1</v>
          </cell>
          <cell r="W102">
            <v>1</v>
          </cell>
          <cell r="X102">
            <v>0.05</v>
          </cell>
          <cell r="Y102">
            <v>0.05</v>
          </cell>
        </row>
        <row r="103">
          <cell r="S103">
            <v>1.7555605187500003</v>
          </cell>
          <cell r="Y103">
            <v>0.25</v>
          </cell>
        </row>
        <row r="104">
          <cell r="B104" t="str">
            <v>02.03.30.149</v>
          </cell>
          <cell r="C104" t="str">
            <v>SCS0004400</v>
          </cell>
          <cell r="D104" t="str">
            <v>调角器限位支架</v>
          </cell>
          <cell r="E104" t="str">
            <v>限位支架</v>
          </cell>
          <cell r="G104">
            <v>1</v>
          </cell>
          <cell r="H104" t="str">
            <v>SAPH440</v>
          </cell>
          <cell r="I104" t="str">
            <v>30*28*3</v>
          </cell>
          <cell r="J104">
            <v>45</v>
          </cell>
          <cell r="K104">
            <v>36.142857142857146</v>
          </cell>
          <cell r="L104">
            <v>3</v>
          </cell>
          <cell r="N104">
            <v>5.28</v>
          </cell>
          <cell r="O104">
            <v>3</v>
          </cell>
          <cell r="P104">
            <v>3.8302392857142854E-2</v>
          </cell>
          <cell r="Q104">
            <v>1.7999999999999999E-2</v>
          </cell>
          <cell r="R104">
            <v>2.0302392857142856E-2</v>
          </cell>
          <cell r="S104">
            <v>0.14132945571428573</v>
          </cell>
          <cell r="T104" t="str">
            <v>落料</v>
          </cell>
          <cell r="U104" t="str">
            <v>40T</v>
          </cell>
          <cell r="V104">
            <v>1</v>
          </cell>
          <cell r="W104">
            <v>1</v>
          </cell>
          <cell r="X104">
            <v>0.03</v>
          </cell>
          <cell r="Y104">
            <v>0.03</v>
          </cell>
          <cell r="Z104">
            <v>1.1499999999999999</v>
          </cell>
          <cell r="AA104">
            <v>0.26602887407142856</v>
          </cell>
          <cell r="AE104">
            <v>0.26602887407142856</v>
          </cell>
        </row>
        <row r="105">
          <cell r="T105" t="str">
            <v>成型</v>
          </cell>
          <cell r="U105" t="str">
            <v>40T</v>
          </cell>
          <cell r="V105">
            <v>1</v>
          </cell>
          <cell r="W105">
            <v>1</v>
          </cell>
          <cell r="X105">
            <v>0.03</v>
          </cell>
          <cell r="Y105">
            <v>0.03</v>
          </cell>
        </row>
        <row r="106">
          <cell r="T106" t="str">
            <v>冲孔</v>
          </cell>
          <cell r="U106" t="str">
            <v>40T</v>
          </cell>
          <cell r="V106">
            <v>1</v>
          </cell>
          <cell r="W106">
            <v>1</v>
          </cell>
          <cell r="X106">
            <v>0.03</v>
          </cell>
          <cell r="Y106">
            <v>0.03</v>
          </cell>
        </row>
        <row r="107">
          <cell r="S107">
            <v>0.14132945571428573</v>
          </cell>
          <cell r="Y107">
            <v>0.09</v>
          </cell>
        </row>
        <row r="108">
          <cell r="B108" t="str">
            <v>02.03.03.054</v>
          </cell>
          <cell r="C108" t="str">
            <v>SHT0001245</v>
          </cell>
          <cell r="D108" t="str">
            <v>副总座左（欧曼）</v>
          </cell>
          <cell r="E108" t="str">
            <v>副总座</v>
          </cell>
          <cell r="G108">
            <v>1</v>
          </cell>
          <cell r="H108" t="str">
            <v>热板Q235B</v>
          </cell>
          <cell r="I108" t="str">
            <v>180*100*5</v>
          </cell>
          <cell r="J108">
            <v>185</v>
          </cell>
          <cell r="K108">
            <v>107.14285714285714</v>
          </cell>
          <cell r="L108">
            <v>5</v>
          </cell>
          <cell r="N108">
            <v>5.0884955752212395</v>
          </cell>
          <cell r="O108">
            <v>3</v>
          </cell>
          <cell r="P108">
            <v>0.77799107142857149</v>
          </cell>
          <cell r="Q108">
            <v>0.52900000000000003</v>
          </cell>
          <cell r="R108">
            <v>0.24899107142857146</v>
          </cell>
          <cell r="S108">
            <v>3.2118309102402032</v>
          </cell>
          <cell r="T108" t="str">
            <v>落料</v>
          </cell>
          <cell r="U108" t="str">
            <v>160T</v>
          </cell>
          <cell r="V108">
            <v>1</v>
          </cell>
          <cell r="W108">
            <v>1</v>
          </cell>
          <cell r="X108">
            <v>0.1</v>
          </cell>
          <cell r="Y108">
            <v>0.1</v>
          </cell>
          <cell r="Z108">
            <v>1.1499999999999999</v>
          </cell>
          <cell r="AA108">
            <v>4.0731055467762332</v>
          </cell>
          <cell r="AE108">
            <v>4.0731055467762332</v>
          </cell>
        </row>
        <row r="109">
          <cell r="T109" t="str">
            <v>冲孔①</v>
          </cell>
          <cell r="U109" t="str">
            <v>40T</v>
          </cell>
          <cell r="V109">
            <v>1</v>
          </cell>
          <cell r="W109">
            <v>1</v>
          </cell>
          <cell r="X109">
            <v>0.03</v>
          </cell>
          <cell r="Y109">
            <v>0.03</v>
          </cell>
        </row>
        <row r="110">
          <cell r="T110" t="str">
            <v>压型</v>
          </cell>
          <cell r="U110" t="str">
            <v>160T</v>
          </cell>
          <cell r="V110">
            <v>1</v>
          </cell>
          <cell r="W110">
            <v>1</v>
          </cell>
          <cell r="X110">
            <v>0.1</v>
          </cell>
          <cell r="Y110">
            <v>0.1</v>
          </cell>
        </row>
        <row r="111">
          <cell r="T111" t="str">
            <v>冲孔②</v>
          </cell>
          <cell r="U111" t="str">
            <v>80T</v>
          </cell>
          <cell r="V111">
            <v>1</v>
          </cell>
          <cell r="W111">
            <v>1</v>
          </cell>
          <cell r="X111">
            <v>0.05</v>
          </cell>
          <cell r="Y111">
            <v>0.05</v>
          </cell>
        </row>
        <row r="112">
          <cell r="T112" t="str">
            <v>冲孔③</v>
          </cell>
          <cell r="U112" t="str">
            <v>80T</v>
          </cell>
          <cell r="V112">
            <v>1</v>
          </cell>
          <cell r="W112">
            <v>1</v>
          </cell>
          <cell r="X112">
            <v>0.05</v>
          </cell>
          <cell r="Y112">
            <v>0.05</v>
          </cell>
        </row>
        <row r="113">
          <cell r="S113">
            <v>3.2118309102402032</v>
          </cell>
          <cell r="Y113">
            <v>0.33</v>
          </cell>
        </row>
        <row r="114">
          <cell r="B114" t="str">
            <v>02.03.03.054A</v>
          </cell>
          <cell r="C114" t="str">
            <v>SHT0001184</v>
          </cell>
          <cell r="D114" t="str">
            <v>副总座右（欧曼）</v>
          </cell>
          <cell r="E114" t="str">
            <v>副总座</v>
          </cell>
          <cell r="G114">
            <v>1</v>
          </cell>
          <cell r="H114" t="str">
            <v>热板Q235B</v>
          </cell>
          <cell r="I114" t="str">
            <v>180*100*5</v>
          </cell>
          <cell r="J114">
            <v>185</v>
          </cell>
          <cell r="K114">
            <v>107.14285714285714</v>
          </cell>
          <cell r="L114">
            <v>5</v>
          </cell>
          <cell r="N114">
            <v>5.0884955752212395</v>
          </cell>
          <cell r="O114">
            <v>3</v>
          </cell>
          <cell r="P114">
            <v>0.77799107142857149</v>
          </cell>
          <cell r="Q114">
            <v>0.52900000000000003</v>
          </cell>
          <cell r="R114">
            <v>0.24899107142857146</v>
          </cell>
          <cell r="S114">
            <v>3.2118309102402032</v>
          </cell>
          <cell r="T114" t="str">
            <v>落料</v>
          </cell>
          <cell r="U114" t="str">
            <v>160T</v>
          </cell>
          <cell r="V114">
            <v>1</v>
          </cell>
          <cell r="W114">
            <v>1</v>
          </cell>
          <cell r="X114">
            <v>0.1</v>
          </cell>
          <cell r="Y114">
            <v>0.1</v>
          </cell>
          <cell r="Z114">
            <v>1.1499999999999999</v>
          </cell>
          <cell r="AA114">
            <v>4.0731055467762332</v>
          </cell>
          <cell r="AE114">
            <v>4.0731055467762332</v>
          </cell>
        </row>
        <row r="115">
          <cell r="T115" t="str">
            <v>冲孔①</v>
          </cell>
          <cell r="U115" t="str">
            <v>40T</v>
          </cell>
          <cell r="V115">
            <v>1</v>
          </cell>
          <cell r="W115">
            <v>1</v>
          </cell>
          <cell r="X115">
            <v>0.03</v>
          </cell>
          <cell r="Y115">
            <v>0.03</v>
          </cell>
        </row>
        <row r="116">
          <cell r="T116" t="str">
            <v>压型</v>
          </cell>
          <cell r="U116" t="str">
            <v>160T</v>
          </cell>
          <cell r="V116">
            <v>1</v>
          </cell>
          <cell r="W116">
            <v>1</v>
          </cell>
          <cell r="X116">
            <v>0.1</v>
          </cell>
          <cell r="Y116">
            <v>0.1</v>
          </cell>
        </row>
        <row r="117">
          <cell r="T117" t="str">
            <v>冲孔②</v>
          </cell>
          <cell r="U117" t="str">
            <v>80T</v>
          </cell>
          <cell r="V117">
            <v>1</v>
          </cell>
          <cell r="W117">
            <v>1</v>
          </cell>
          <cell r="X117">
            <v>0.05</v>
          </cell>
          <cell r="Y117">
            <v>0.05</v>
          </cell>
        </row>
        <row r="118">
          <cell r="T118" t="str">
            <v>冲孔③</v>
          </cell>
          <cell r="U118" t="str">
            <v>80T</v>
          </cell>
          <cell r="V118">
            <v>1</v>
          </cell>
          <cell r="W118">
            <v>1</v>
          </cell>
          <cell r="X118">
            <v>0.05</v>
          </cell>
          <cell r="Y118">
            <v>0.05</v>
          </cell>
        </row>
        <row r="119">
          <cell r="S119">
            <v>3.2118309102402032</v>
          </cell>
          <cell r="Y119">
            <v>0.33</v>
          </cell>
        </row>
        <row r="120">
          <cell r="B120" t="str">
            <v>02.03.03.085</v>
          </cell>
          <cell r="C120" t="str">
            <v>SHT0001173</v>
          </cell>
          <cell r="D120" t="str">
            <v>外绞架支撑板</v>
          </cell>
          <cell r="E120" t="str">
            <v>外绞架支撑板</v>
          </cell>
          <cell r="G120">
            <v>1</v>
          </cell>
          <cell r="H120" t="str">
            <v>热板Q235B</v>
          </cell>
          <cell r="I120" t="str">
            <v>275*50*6</v>
          </cell>
          <cell r="J120">
            <v>275</v>
          </cell>
          <cell r="K120">
            <v>50.666666666666664</v>
          </cell>
          <cell r="L120">
            <v>6</v>
          </cell>
          <cell r="N120">
            <v>5.0884955752212395</v>
          </cell>
          <cell r="O120">
            <v>3</v>
          </cell>
          <cell r="P120">
            <v>0.65625999999999995</v>
          </cell>
          <cell r="Q120">
            <v>0.35</v>
          </cell>
          <cell r="R120">
            <v>0.30625999999999998</v>
          </cell>
          <cell r="S120">
            <v>2.4205961061946906</v>
          </cell>
          <cell r="T120" t="str">
            <v>落料</v>
          </cell>
          <cell r="U120" t="str">
            <v>160T</v>
          </cell>
          <cell r="V120">
            <v>1</v>
          </cell>
          <cell r="W120">
            <v>1</v>
          </cell>
          <cell r="X120">
            <v>0.1</v>
          </cell>
          <cell r="Y120">
            <v>0.1</v>
          </cell>
          <cell r="Z120">
            <v>1.1499999999999999</v>
          </cell>
          <cell r="AA120">
            <v>3.0136855221238941</v>
          </cell>
          <cell r="AE120">
            <v>3.0136855221238941</v>
          </cell>
        </row>
        <row r="121">
          <cell r="T121" t="str">
            <v>冲孔</v>
          </cell>
          <cell r="U121" t="str">
            <v>80T</v>
          </cell>
          <cell r="V121">
            <v>1</v>
          </cell>
          <cell r="W121">
            <v>1</v>
          </cell>
          <cell r="X121">
            <v>0.05</v>
          </cell>
          <cell r="Y121">
            <v>0.05</v>
          </cell>
        </row>
        <row r="122">
          <cell r="T122" t="str">
            <v>整形</v>
          </cell>
          <cell r="U122" t="str">
            <v>80T</v>
          </cell>
          <cell r="V122">
            <v>1</v>
          </cell>
          <cell r="W122">
            <v>1</v>
          </cell>
          <cell r="X122">
            <v>0.05</v>
          </cell>
          <cell r="Y122">
            <v>0.05</v>
          </cell>
        </row>
        <row r="123">
          <cell r="S123">
            <v>2.4205961061946906</v>
          </cell>
          <cell r="Y123">
            <v>0.2</v>
          </cell>
        </row>
        <row r="124">
          <cell r="B124" t="str">
            <v>02.03.03.086</v>
          </cell>
          <cell r="C124" t="str">
            <v>SHT0001172</v>
          </cell>
          <cell r="D124" t="str">
            <v>后挂簧板</v>
          </cell>
          <cell r="E124" t="str">
            <v>后挂簧板</v>
          </cell>
          <cell r="G124">
            <v>1</v>
          </cell>
          <cell r="H124" t="str">
            <v>热板Q235B</v>
          </cell>
          <cell r="I124" t="str">
            <v>310*40*6</v>
          </cell>
          <cell r="J124">
            <v>300</v>
          </cell>
          <cell r="K124">
            <v>50.666666666666664</v>
          </cell>
          <cell r="L124">
            <v>6</v>
          </cell>
          <cell r="N124">
            <v>5.0884955752212395</v>
          </cell>
          <cell r="O124">
            <v>3</v>
          </cell>
          <cell r="P124">
            <v>0.71592</v>
          </cell>
          <cell r="Q124">
            <v>0.35</v>
          </cell>
          <cell r="R124">
            <v>0.36592000000000002</v>
          </cell>
          <cell r="S124">
            <v>2.5451957522123898</v>
          </cell>
          <cell r="T124" t="str">
            <v>落料</v>
          </cell>
          <cell r="U124" t="str">
            <v>160T</v>
          </cell>
          <cell r="V124">
            <v>1</v>
          </cell>
          <cell r="W124">
            <v>1</v>
          </cell>
          <cell r="X124">
            <v>0.1</v>
          </cell>
          <cell r="Y124">
            <v>0.1</v>
          </cell>
          <cell r="Z124">
            <v>1.1499999999999999</v>
          </cell>
          <cell r="AA124">
            <v>3.3064751150442482</v>
          </cell>
          <cell r="AE124">
            <v>3.3064751150442482</v>
          </cell>
        </row>
        <row r="125">
          <cell r="T125" t="str">
            <v>压型</v>
          </cell>
          <cell r="U125" t="str">
            <v>125T</v>
          </cell>
          <cell r="V125">
            <v>1</v>
          </cell>
          <cell r="W125">
            <v>1</v>
          </cell>
          <cell r="X125">
            <v>0.08</v>
          </cell>
          <cell r="Y125">
            <v>0.08</v>
          </cell>
        </row>
        <row r="126">
          <cell r="T126" t="str">
            <v>冲孔</v>
          </cell>
          <cell r="U126" t="str">
            <v>80T</v>
          </cell>
          <cell r="V126">
            <v>1</v>
          </cell>
          <cell r="W126">
            <v>1</v>
          </cell>
          <cell r="X126">
            <v>0.05</v>
          </cell>
          <cell r="Y126">
            <v>0.05</v>
          </cell>
        </row>
        <row r="127">
          <cell r="T127" t="str">
            <v>手工调整</v>
          </cell>
          <cell r="V127">
            <v>1</v>
          </cell>
          <cell r="W127">
            <v>1</v>
          </cell>
          <cell r="X127">
            <v>0.1</v>
          </cell>
          <cell r="Y127">
            <v>0.1</v>
          </cell>
        </row>
        <row r="128">
          <cell r="S128">
            <v>2.5451957522123898</v>
          </cell>
          <cell r="Y128">
            <v>0.32999999999999996</v>
          </cell>
        </row>
        <row r="129">
          <cell r="B129" t="str">
            <v>02.03.03.087</v>
          </cell>
          <cell r="C129" t="str">
            <v>SHT0001170</v>
          </cell>
          <cell r="D129" t="str">
            <v>内绞架垫片</v>
          </cell>
          <cell r="E129" t="str">
            <v>内绞架垫片</v>
          </cell>
          <cell r="G129">
            <v>1</v>
          </cell>
          <cell r="H129" t="str">
            <v>热板Q235B</v>
          </cell>
          <cell r="I129" t="str">
            <v>48*26*6</v>
          </cell>
          <cell r="J129">
            <v>62</v>
          </cell>
          <cell r="K129">
            <v>32</v>
          </cell>
          <cell r="L129">
            <v>6</v>
          </cell>
          <cell r="N129">
            <v>5.0884955752212395</v>
          </cell>
          <cell r="O129">
            <v>3</v>
          </cell>
          <cell r="P129">
            <v>9.3446399999999999E-2</v>
          </cell>
          <cell r="Q129">
            <v>5.0999999999999997E-2</v>
          </cell>
          <cell r="R129">
            <v>4.2446400000000002E-2</v>
          </cell>
          <cell r="S129">
            <v>0.348162392920354</v>
          </cell>
          <cell r="T129" t="str">
            <v>落料</v>
          </cell>
          <cell r="U129" t="str">
            <v>63T</v>
          </cell>
          <cell r="V129">
            <v>1</v>
          </cell>
          <cell r="W129">
            <v>1</v>
          </cell>
          <cell r="X129">
            <v>0.04</v>
          </cell>
          <cell r="Y129">
            <v>0.04</v>
          </cell>
          <cell r="Z129">
            <v>1.1499999999999999</v>
          </cell>
          <cell r="AA129">
            <v>0.48088675185840707</v>
          </cell>
          <cell r="AE129">
            <v>0.48088675185840707</v>
          </cell>
        </row>
        <row r="130">
          <cell r="T130" t="str">
            <v>冲孔</v>
          </cell>
          <cell r="U130" t="str">
            <v>40T</v>
          </cell>
          <cell r="V130">
            <v>1</v>
          </cell>
          <cell r="W130">
            <v>1</v>
          </cell>
          <cell r="X130">
            <v>0.03</v>
          </cell>
          <cell r="Y130">
            <v>0.03</v>
          </cell>
        </row>
        <row r="133">
          <cell r="S133">
            <v>0.348162392920354</v>
          </cell>
          <cell r="Y133">
            <v>7.0000000000000007E-2</v>
          </cell>
        </row>
        <row r="134">
          <cell r="B134" t="str">
            <v>02.03.03.088</v>
          </cell>
          <cell r="C134" t="str">
            <v>SHT0001169</v>
          </cell>
          <cell r="D134" t="str">
            <v>外绞架垫片</v>
          </cell>
          <cell r="E134" t="str">
            <v>外绞架垫片</v>
          </cell>
          <cell r="G134">
            <v>1</v>
          </cell>
          <cell r="H134" t="str">
            <v>热板Q235B</v>
          </cell>
          <cell r="I134" t="str">
            <v>48*26*6</v>
          </cell>
          <cell r="J134">
            <v>62</v>
          </cell>
          <cell r="K134">
            <v>32</v>
          </cell>
          <cell r="L134">
            <v>6</v>
          </cell>
          <cell r="N134">
            <v>4</v>
          </cell>
          <cell r="O134">
            <v>3</v>
          </cell>
          <cell r="P134">
            <v>9.3446399999999999E-2</v>
          </cell>
          <cell r="Q134">
            <v>5.0999999999999997E-2</v>
          </cell>
          <cell r="R134">
            <v>4.2446400000000002E-2</v>
          </cell>
          <cell r="S134">
            <v>0.24644639999999998</v>
          </cell>
          <cell r="T134" t="str">
            <v>落料</v>
          </cell>
          <cell r="U134" t="str">
            <v>63T</v>
          </cell>
          <cell r="V134">
            <v>1</v>
          </cell>
          <cell r="W134">
            <v>1</v>
          </cell>
          <cell r="X134">
            <v>0.04</v>
          </cell>
          <cell r="Y134">
            <v>0.04</v>
          </cell>
          <cell r="Z134">
            <v>1.1499999999999999</v>
          </cell>
          <cell r="AA134">
            <v>0.39841335999999994</v>
          </cell>
          <cell r="AE134">
            <v>0.39841335999999994</v>
          </cell>
        </row>
        <row r="135">
          <cell r="T135" t="str">
            <v>冲孔</v>
          </cell>
          <cell r="U135" t="str">
            <v>40T</v>
          </cell>
          <cell r="V135">
            <v>1</v>
          </cell>
          <cell r="W135">
            <v>1</v>
          </cell>
          <cell r="X135">
            <v>0.03</v>
          </cell>
          <cell r="Y135">
            <v>0.03</v>
          </cell>
        </row>
        <row r="136">
          <cell r="T136" t="str">
            <v>精冲孔</v>
          </cell>
          <cell r="U136" t="str">
            <v>40T</v>
          </cell>
          <cell r="V136">
            <v>1</v>
          </cell>
          <cell r="W136">
            <v>1</v>
          </cell>
          <cell r="X136">
            <v>0.03</v>
          </cell>
          <cell r="Y136">
            <v>0.03</v>
          </cell>
        </row>
        <row r="137">
          <cell r="S137">
            <v>0.24644639999999998</v>
          </cell>
          <cell r="Y137">
            <v>0.1</v>
          </cell>
        </row>
        <row r="138">
          <cell r="B138" t="str">
            <v>02.03.03.099</v>
          </cell>
          <cell r="C138" t="str">
            <v>SHT0001159</v>
          </cell>
          <cell r="D138" t="str">
            <v>内绞架左支撑板</v>
          </cell>
          <cell r="E138" t="str">
            <v>内绞架左支撑板</v>
          </cell>
          <cell r="G138">
            <v>1</v>
          </cell>
          <cell r="H138" t="str">
            <v>热板Q235B</v>
          </cell>
          <cell r="I138" t="str">
            <v>275*50*6</v>
          </cell>
          <cell r="J138">
            <v>275</v>
          </cell>
          <cell r="K138">
            <v>50.666666666666664</v>
          </cell>
          <cell r="L138">
            <v>6</v>
          </cell>
          <cell r="N138">
            <v>4</v>
          </cell>
          <cell r="O138">
            <v>3</v>
          </cell>
          <cell r="P138">
            <v>0.65625999999999995</v>
          </cell>
          <cell r="Q138">
            <v>0.36</v>
          </cell>
          <cell r="R138">
            <v>0.29625999999999997</v>
          </cell>
          <cell r="S138">
            <v>1.7362599999999999</v>
          </cell>
          <cell r="T138" t="str">
            <v>落料</v>
          </cell>
          <cell r="U138" t="str">
            <v>160T</v>
          </cell>
          <cell r="V138">
            <v>1</v>
          </cell>
          <cell r="W138">
            <v>1</v>
          </cell>
          <cell r="X138">
            <v>0.1</v>
          </cell>
          <cell r="Y138">
            <v>0.1</v>
          </cell>
          <cell r="Z138">
            <v>1.1499999999999999</v>
          </cell>
          <cell r="AA138">
            <v>2.2266989999999995</v>
          </cell>
          <cell r="AE138">
            <v>2.2266989999999995</v>
          </cell>
        </row>
        <row r="139">
          <cell r="T139" t="str">
            <v>冲孔</v>
          </cell>
          <cell r="U139" t="str">
            <v>80T</v>
          </cell>
          <cell r="V139">
            <v>1</v>
          </cell>
          <cell r="W139">
            <v>1</v>
          </cell>
          <cell r="X139">
            <v>0.05</v>
          </cell>
          <cell r="Y139">
            <v>0.05</v>
          </cell>
        </row>
        <row r="140">
          <cell r="T140" t="str">
            <v>整形</v>
          </cell>
          <cell r="U140" t="str">
            <v>80T</v>
          </cell>
          <cell r="V140">
            <v>1</v>
          </cell>
          <cell r="W140">
            <v>1</v>
          </cell>
          <cell r="X140">
            <v>0.05</v>
          </cell>
          <cell r="Y140">
            <v>0.05</v>
          </cell>
        </row>
        <row r="141">
          <cell r="S141">
            <v>1.7362599999999999</v>
          </cell>
          <cell r="Y141">
            <v>0.2</v>
          </cell>
        </row>
        <row r="142">
          <cell r="B142" t="str">
            <v>02.03.03.100</v>
          </cell>
          <cell r="C142" t="str">
            <v>SHT0001158</v>
          </cell>
          <cell r="D142" t="str">
            <v>内绞架右支撑板</v>
          </cell>
          <cell r="E142" t="str">
            <v>内绞架右支撑板</v>
          </cell>
          <cell r="G142">
            <v>1</v>
          </cell>
          <cell r="H142" t="str">
            <v>热板Q235B</v>
          </cell>
          <cell r="I142" t="str">
            <v>275*50*6</v>
          </cell>
          <cell r="J142">
            <v>275</v>
          </cell>
          <cell r="K142">
            <v>50.666666666666664</v>
          </cell>
          <cell r="L142">
            <v>6</v>
          </cell>
          <cell r="N142">
            <v>4</v>
          </cell>
          <cell r="O142">
            <v>3</v>
          </cell>
          <cell r="P142">
            <v>0.65625999999999995</v>
          </cell>
          <cell r="Q142">
            <v>0.36</v>
          </cell>
          <cell r="R142">
            <v>0.29625999999999997</v>
          </cell>
          <cell r="S142">
            <v>1.7362599999999999</v>
          </cell>
          <cell r="T142" t="str">
            <v>落料</v>
          </cell>
          <cell r="U142" t="str">
            <v>160T</v>
          </cell>
          <cell r="V142">
            <v>1</v>
          </cell>
          <cell r="W142">
            <v>1</v>
          </cell>
          <cell r="X142">
            <v>0.1</v>
          </cell>
          <cell r="Y142">
            <v>0.1</v>
          </cell>
          <cell r="Z142">
            <v>1.1499999999999999</v>
          </cell>
          <cell r="AA142">
            <v>2.2266989999999995</v>
          </cell>
          <cell r="AE142">
            <v>2.2266989999999995</v>
          </cell>
        </row>
        <row r="143">
          <cell r="T143" t="str">
            <v>冲孔</v>
          </cell>
          <cell r="U143" t="str">
            <v>80T</v>
          </cell>
          <cell r="V143">
            <v>1</v>
          </cell>
          <cell r="W143">
            <v>1</v>
          </cell>
          <cell r="X143">
            <v>0.05</v>
          </cell>
          <cell r="Y143">
            <v>0.05</v>
          </cell>
        </row>
        <row r="144">
          <cell r="T144" t="str">
            <v>整形</v>
          </cell>
          <cell r="U144" t="str">
            <v>80T</v>
          </cell>
          <cell r="V144">
            <v>1</v>
          </cell>
          <cell r="W144">
            <v>1</v>
          </cell>
          <cell r="X144">
            <v>0.05</v>
          </cell>
          <cell r="Y144">
            <v>0.05</v>
          </cell>
        </row>
        <row r="145">
          <cell r="S145">
            <v>1.7362599999999999</v>
          </cell>
          <cell r="Y145">
            <v>0.2</v>
          </cell>
        </row>
        <row r="146">
          <cell r="B146" t="str">
            <v>02.03.03.109</v>
          </cell>
          <cell r="C146" t="str">
            <v>SHT0001157</v>
          </cell>
          <cell r="D146" t="str">
            <v>滑轨固定座</v>
          </cell>
          <cell r="E146" t="str">
            <v>滑轨固定座</v>
          </cell>
          <cell r="G146">
            <v>1</v>
          </cell>
          <cell r="H146" t="str">
            <v>SAPH440</v>
          </cell>
          <cell r="I146" t="str">
            <v>65*40*4</v>
          </cell>
          <cell r="J146">
            <v>75</v>
          </cell>
          <cell r="K146">
            <v>50</v>
          </cell>
          <cell r="L146">
            <v>4</v>
          </cell>
          <cell r="N146">
            <v>5.28</v>
          </cell>
          <cell r="O146">
            <v>3</v>
          </cell>
          <cell r="P146">
            <v>0.11774999999999999</v>
          </cell>
          <cell r="Q146">
            <v>8.3000000000000004E-2</v>
          </cell>
          <cell r="R146">
            <v>3.4749999999999989E-2</v>
          </cell>
          <cell r="S146">
            <v>0.5174700000000001</v>
          </cell>
          <cell r="T146" t="str">
            <v>落料</v>
          </cell>
          <cell r="U146" t="str">
            <v>160T</v>
          </cell>
          <cell r="V146">
            <v>1</v>
          </cell>
          <cell r="W146">
            <v>2</v>
          </cell>
          <cell r="X146">
            <v>0.1</v>
          </cell>
          <cell r="Y146">
            <v>0.05</v>
          </cell>
          <cell r="Z146">
            <v>1.1499999999999999</v>
          </cell>
          <cell r="AA146">
            <v>0.6985905</v>
          </cell>
          <cell r="AE146">
            <v>0.6985905</v>
          </cell>
        </row>
        <row r="147">
          <cell r="T147" t="str">
            <v>压型</v>
          </cell>
          <cell r="U147" t="str">
            <v>80T</v>
          </cell>
          <cell r="V147">
            <v>1</v>
          </cell>
          <cell r="W147">
            <v>2</v>
          </cell>
          <cell r="X147">
            <v>0.05</v>
          </cell>
          <cell r="Y147">
            <v>2.5000000000000001E-2</v>
          </cell>
        </row>
        <row r="148">
          <cell r="T148" t="str">
            <v>冲孔切开</v>
          </cell>
          <cell r="U148" t="str">
            <v>40T</v>
          </cell>
          <cell r="V148">
            <v>1</v>
          </cell>
          <cell r="W148">
            <v>2</v>
          </cell>
          <cell r="X148">
            <v>0.03</v>
          </cell>
          <cell r="Y148">
            <v>1.4999999999999999E-2</v>
          </cell>
        </row>
        <row r="149">
          <cell r="S149">
            <v>0.5174700000000001</v>
          </cell>
          <cell r="Y149">
            <v>9.0000000000000011E-2</v>
          </cell>
        </row>
        <row r="150">
          <cell r="B150" t="str">
            <v>02.03.09.024</v>
          </cell>
          <cell r="C150" t="str">
            <v>SCS0004794</v>
          </cell>
          <cell r="D150" t="str">
            <v>涡簧固定座</v>
          </cell>
          <cell r="E150" t="str">
            <v>涡簧固定座</v>
          </cell>
          <cell r="G150">
            <v>1</v>
          </cell>
          <cell r="H150" t="str">
            <v>SAPH440</v>
          </cell>
          <cell r="I150" t="str">
            <v>52*31*3</v>
          </cell>
          <cell r="J150">
            <v>62</v>
          </cell>
          <cell r="K150">
            <v>38.333333333333336</v>
          </cell>
          <cell r="L150">
            <v>3</v>
          </cell>
          <cell r="N150">
            <v>5.28</v>
          </cell>
          <cell r="O150">
            <v>3</v>
          </cell>
          <cell r="P150">
            <v>5.5970500000000006E-2</v>
          </cell>
          <cell r="Q150">
            <v>2.4E-2</v>
          </cell>
          <cell r="R150">
            <v>3.1970500000000006E-2</v>
          </cell>
          <cell r="S150">
            <v>0.19961274000000004</v>
          </cell>
          <cell r="T150" t="str">
            <v>落料</v>
          </cell>
          <cell r="U150" t="str">
            <v>63T</v>
          </cell>
          <cell r="V150">
            <v>1</v>
          </cell>
          <cell r="W150">
            <v>1</v>
          </cell>
          <cell r="X150">
            <v>0.04</v>
          </cell>
          <cell r="Y150">
            <v>0.04</v>
          </cell>
          <cell r="Z150">
            <v>1.1499999999999999</v>
          </cell>
          <cell r="AA150">
            <v>0.34455465100000005</v>
          </cell>
          <cell r="AB150">
            <v>0</v>
          </cell>
          <cell r="AC150">
            <v>0</v>
          </cell>
          <cell r="AE150">
            <v>0.34455465100000005</v>
          </cell>
        </row>
        <row r="151">
          <cell r="T151" t="str">
            <v>压型</v>
          </cell>
          <cell r="U151" t="str">
            <v>40T</v>
          </cell>
          <cell r="V151">
            <v>1</v>
          </cell>
          <cell r="W151">
            <v>1</v>
          </cell>
          <cell r="X151">
            <v>0.03</v>
          </cell>
          <cell r="Y151">
            <v>0.03</v>
          </cell>
        </row>
        <row r="152">
          <cell r="T152" t="str">
            <v>冲孔切开</v>
          </cell>
          <cell r="U152" t="str">
            <v>40T</v>
          </cell>
          <cell r="V152">
            <v>1</v>
          </cell>
          <cell r="W152">
            <v>1</v>
          </cell>
          <cell r="X152">
            <v>0.03</v>
          </cell>
          <cell r="Y152">
            <v>0.03</v>
          </cell>
        </row>
        <row r="153">
          <cell r="S153">
            <v>0.19961274000000004</v>
          </cell>
          <cell r="Y153">
            <v>0.1</v>
          </cell>
        </row>
        <row r="154">
          <cell r="B154" t="str">
            <v>02.03.30.153A</v>
          </cell>
          <cell r="C154" t="str">
            <v>SCS0004396</v>
          </cell>
          <cell r="D154" t="str">
            <v>左座椅右侧地锁安装支架-1总成（中期改款）</v>
          </cell>
          <cell r="E154" t="str">
            <v>安装支架</v>
          </cell>
          <cell r="F154" t="str">
            <v>自制</v>
          </cell>
          <cell r="G154">
            <v>1</v>
          </cell>
          <cell r="H154" t="str">
            <v>SAPH440</v>
          </cell>
          <cell r="I154" t="str">
            <v>190*135*3.5</v>
          </cell>
          <cell r="J154">
            <v>210.83333333333334</v>
          </cell>
          <cell r="K154">
            <v>150</v>
          </cell>
          <cell r="L154">
            <v>3.5</v>
          </cell>
          <cell r="N154">
            <v>5.28</v>
          </cell>
          <cell r="O154">
            <v>3</v>
          </cell>
          <cell r="P154">
            <v>0.86889687500000001</v>
          </cell>
          <cell r="Q154">
            <v>0.39799999999999996</v>
          </cell>
          <cell r="R154">
            <v>0.47089687500000005</v>
          </cell>
          <cell r="S154">
            <v>3.175084875</v>
          </cell>
          <cell r="T154" t="str">
            <v>落料</v>
          </cell>
          <cell r="U154" t="str">
            <v>315T</v>
          </cell>
          <cell r="V154">
            <v>1</v>
          </cell>
          <cell r="W154">
            <v>2</v>
          </cell>
          <cell r="X154">
            <v>0.2</v>
          </cell>
          <cell r="Y154">
            <v>0.1</v>
          </cell>
          <cell r="Z154">
            <v>1.1499999999999999</v>
          </cell>
          <cell r="AA154">
            <v>4.8115245974004415</v>
          </cell>
          <cell r="AB154">
            <v>7600</v>
          </cell>
          <cell r="AC154">
            <v>50000</v>
          </cell>
          <cell r="AE154">
            <v>4.8115245974004415</v>
          </cell>
        </row>
        <row r="155">
          <cell r="E155" t="str">
            <v>M10焊接螺母(加厚)</v>
          </cell>
          <cell r="F155" t="str">
            <v>外购</v>
          </cell>
          <cell r="G155">
            <v>2</v>
          </cell>
          <cell r="N155">
            <v>0.13442477876106196</v>
          </cell>
          <cell r="Q155">
            <v>0.02</v>
          </cell>
          <cell r="S155">
            <v>0.26884955752212392</v>
          </cell>
          <cell r="T155" t="str">
            <v>冲孔</v>
          </cell>
          <cell r="U155" t="str">
            <v>125T</v>
          </cell>
          <cell r="V155">
            <v>1</v>
          </cell>
          <cell r="W155">
            <v>2</v>
          </cell>
          <cell r="X155">
            <v>0.08</v>
          </cell>
          <cell r="Y155">
            <v>0.04</v>
          </cell>
        </row>
        <row r="156">
          <cell r="E156" t="str">
            <v>检具费</v>
          </cell>
          <cell r="I156" t="str">
            <v>7600元，分摊2万件，分摊完毕，未算入</v>
          </cell>
          <cell r="T156" t="str">
            <v>切边</v>
          </cell>
          <cell r="U156" t="str">
            <v>80T</v>
          </cell>
          <cell r="V156">
            <v>1</v>
          </cell>
          <cell r="W156">
            <v>2</v>
          </cell>
          <cell r="X156">
            <v>0.05</v>
          </cell>
          <cell r="Y156">
            <v>2.5000000000000001E-2</v>
          </cell>
        </row>
        <row r="157">
          <cell r="T157" t="str">
            <v>压型</v>
          </cell>
          <cell r="U157" t="str">
            <v>315油</v>
          </cell>
          <cell r="V157">
            <v>1</v>
          </cell>
          <cell r="W157">
            <v>2</v>
          </cell>
          <cell r="X157">
            <v>0.25</v>
          </cell>
          <cell r="Y157">
            <v>0.125</v>
          </cell>
        </row>
        <row r="158">
          <cell r="T158" t="str">
            <v>切口</v>
          </cell>
          <cell r="U158" t="str">
            <v>80T</v>
          </cell>
          <cell r="V158">
            <v>1</v>
          </cell>
          <cell r="W158">
            <v>2</v>
          </cell>
          <cell r="X158">
            <v>0.05</v>
          </cell>
          <cell r="Y158">
            <v>2.5000000000000001E-2</v>
          </cell>
        </row>
        <row r="159">
          <cell r="T159" t="str">
            <v>冲眼切开</v>
          </cell>
          <cell r="U159" t="str">
            <v>80T</v>
          </cell>
          <cell r="V159">
            <v>1</v>
          </cell>
          <cell r="W159">
            <v>2</v>
          </cell>
          <cell r="X159">
            <v>0.05</v>
          </cell>
          <cell r="Y159">
            <v>2.5000000000000001E-2</v>
          </cell>
        </row>
        <row r="160">
          <cell r="T160" t="str">
            <v>螺母焊接两个</v>
          </cell>
          <cell r="U160" t="str">
            <v>4CM</v>
          </cell>
          <cell r="V160">
            <v>4</v>
          </cell>
          <cell r="W160">
            <v>1</v>
          </cell>
          <cell r="X160">
            <v>0.05</v>
          </cell>
          <cell r="Y160">
            <v>0.2</v>
          </cell>
        </row>
        <row r="161">
          <cell r="T161" t="str">
            <v>套扣两个</v>
          </cell>
          <cell r="U161" t="str">
            <v>2*0.1</v>
          </cell>
          <cell r="V161">
            <v>2</v>
          </cell>
          <cell r="W161">
            <v>1</v>
          </cell>
          <cell r="X161">
            <v>0.1</v>
          </cell>
          <cell r="Y161">
            <v>0.2</v>
          </cell>
        </row>
        <row r="162">
          <cell r="S162">
            <v>3.4439344325221239</v>
          </cell>
          <cell r="Y162">
            <v>0.74</v>
          </cell>
        </row>
        <row r="163">
          <cell r="B163" t="str">
            <v>02.03.30.154A</v>
          </cell>
          <cell r="C163" t="str">
            <v>SCS0004395</v>
          </cell>
          <cell r="D163" t="str">
            <v>左座椅右侧地锁安装支架-2总成（中期改款）</v>
          </cell>
          <cell r="E163" t="str">
            <v>安装支架</v>
          </cell>
          <cell r="F163" t="str">
            <v>自制</v>
          </cell>
          <cell r="G163">
            <v>1</v>
          </cell>
          <cell r="H163" t="str">
            <v>SAPH440</v>
          </cell>
          <cell r="I163" t="str">
            <v>190*135*3.5</v>
          </cell>
          <cell r="J163">
            <v>210.83333333333334</v>
          </cell>
          <cell r="K163">
            <v>150</v>
          </cell>
          <cell r="L163">
            <v>3.5</v>
          </cell>
          <cell r="N163">
            <v>5.28</v>
          </cell>
          <cell r="O163">
            <v>3</v>
          </cell>
          <cell r="P163">
            <v>0.86889687500000001</v>
          </cell>
          <cell r="Q163">
            <v>0.39799999999999996</v>
          </cell>
          <cell r="R163">
            <v>0.47089687500000005</v>
          </cell>
          <cell r="S163">
            <v>3.175084875</v>
          </cell>
          <cell r="T163" t="str">
            <v>落料</v>
          </cell>
          <cell r="U163" t="str">
            <v>315T</v>
          </cell>
          <cell r="V163">
            <v>1</v>
          </cell>
          <cell r="W163">
            <v>2</v>
          </cell>
          <cell r="X163">
            <v>0.2</v>
          </cell>
          <cell r="Y163">
            <v>0.1</v>
          </cell>
          <cell r="Z163">
            <v>1.1499999999999999</v>
          </cell>
          <cell r="AA163">
            <v>4.8115245974004415</v>
          </cell>
          <cell r="AB163">
            <v>7600</v>
          </cell>
          <cell r="AC163">
            <v>50000</v>
          </cell>
          <cell r="AE163">
            <v>4.8115245974004415</v>
          </cell>
        </row>
        <row r="164">
          <cell r="E164" t="str">
            <v>M10焊接螺母(加厚)</v>
          </cell>
          <cell r="F164" t="str">
            <v>外购</v>
          </cell>
          <cell r="G164">
            <v>2</v>
          </cell>
          <cell r="N164">
            <v>0.13442477876106196</v>
          </cell>
          <cell r="Q164">
            <v>0.02</v>
          </cell>
          <cell r="S164">
            <v>0.26884955752212392</v>
          </cell>
          <cell r="T164" t="str">
            <v>冲孔</v>
          </cell>
          <cell r="U164" t="str">
            <v>125T</v>
          </cell>
          <cell r="V164">
            <v>1</v>
          </cell>
          <cell r="W164">
            <v>2</v>
          </cell>
          <cell r="X164">
            <v>0.08</v>
          </cell>
          <cell r="Y164">
            <v>0.04</v>
          </cell>
        </row>
        <row r="165">
          <cell r="E165" t="str">
            <v>检具费</v>
          </cell>
          <cell r="I165" t="str">
            <v>7600元，分摊2万件，分摊完毕，未算入</v>
          </cell>
          <cell r="T165" t="str">
            <v>切边</v>
          </cell>
          <cell r="U165" t="str">
            <v>80T</v>
          </cell>
          <cell r="V165">
            <v>1</v>
          </cell>
          <cell r="W165">
            <v>2</v>
          </cell>
          <cell r="X165">
            <v>0.05</v>
          </cell>
          <cell r="Y165">
            <v>2.5000000000000001E-2</v>
          </cell>
        </row>
        <row r="166">
          <cell r="T166" t="str">
            <v>压型</v>
          </cell>
          <cell r="U166" t="str">
            <v>315油</v>
          </cell>
          <cell r="V166">
            <v>1</v>
          </cell>
          <cell r="W166">
            <v>2</v>
          </cell>
          <cell r="X166">
            <v>0.25</v>
          </cell>
          <cell r="Y166">
            <v>0.125</v>
          </cell>
        </row>
        <row r="167">
          <cell r="T167" t="str">
            <v>切口</v>
          </cell>
          <cell r="U167" t="str">
            <v>80T</v>
          </cell>
          <cell r="V167">
            <v>1</v>
          </cell>
          <cell r="W167">
            <v>2</v>
          </cell>
          <cell r="X167">
            <v>0.05</v>
          </cell>
          <cell r="Y167">
            <v>2.5000000000000001E-2</v>
          </cell>
        </row>
        <row r="168">
          <cell r="T168" t="str">
            <v>冲眼切开</v>
          </cell>
          <cell r="U168" t="str">
            <v>80T</v>
          </cell>
          <cell r="V168">
            <v>1</v>
          </cell>
          <cell r="W168">
            <v>2</v>
          </cell>
          <cell r="X168">
            <v>0.05</v>
          </cell>
          <cell r="Y168">
            <v>2.5000000000000001E-2</v>
          </cell>
        </row>
        <row r="169">
          <cell r="T169" t="str">
            <v>螺母焊接两个</v>
          </cell>
          <cell r="U169" t="str">
            <v>4CM</v>
          </cell>
          <cell r="V169">
            <v>4</v>
          </cell>
          <cell r="W169">
            <v>1</v>
          </cell>
          <cell r="X169">
            <v>0.05</v>
          </cell>
          <cell r="Y169">
            <v>0.2</v>
          </cell>
        </row>
        <row r="170">
          <cell r="T170" t="str">
            <v>套扣两个</v>
          </cell>
          <cell r="U170" t="str">
            <v>2*0.1</v>
          </cell>
          <cell r="V170">
            <v>2</v>
          </cell>
          <cell r="W170">
            <v>1</v>
          </cell>
          <cell r="X170">
            <v>0.1</v>
          </cell>
          <cell r="Y170">
            <v>0.2</v>
          </cell>
        </row>
        <row r="171">
          <cell r="S171">
            <v>3.4439344325221239</v>
          </cell>
          <cell r="Y171">
            <v>0.74</v>
          </cell>
        </row>
        <row r="172">
          <cell r="B172" t="str">
            <v>02.03.30.156A</v>
          </cell>
          <cell r="C172" t="str">
            <v>SCS0004393</v>
          </cell>
          <cell r="D172" t="str">
            <v>地脚固定板组合左右共用总成（中期改款）</v>
          </cell>
          <cell r="E172" t="str">
            <v>安装支架</v>
          </cell>
          <cell r="G172">
            <v>1</v>
          </cell>
          <cell r="H172" t="str">
            <v>SAPH440</v>
          </cell>
          <cell r="I172" t="str">
            <v>280*190*4</v>
          </cell>
          <cell r="J172">
            <v>295</v>
          </cell>
          <cell r="K172">
            <v>210.83333333333334</v>
          </cell>
          <cell r="L172">
            <v>4</v>
          </cell>
          <cell r="N172">
            <v>5.28</v>
          </cell>
          <cell r="O172">
            <v>3</v>
          </cell>
          <cell r="P172">
            <v>1.9529491666666667</v>
          </cell>
          <cell r="Q172">
            <v>1.026</v>
          </cell>
          <cell r="R172">
            <v>0.92694916666666671</v>
          </cell>
          <cell r="S172">
            <v>7.5307241000000005</v>
          </cell>
          <cell r="T172" t="str">
            <v>落料</v>
          </cell>
          <cell r="U172" t="str">
            <v>315T</v>
          </cell>
          <cell r="V172">
            <v>1</v>
          </cell>
          <cell r="W172">
            <v>1</v>
          </cell>
          <cell r="X172">
            <v>0.2</v>
          </cell>
          <cell r="Y172">
            <v>0.2</v>
          </cell>
          <cell r="Z172">
            <v>1.1499999999999999</v>
          </cell>
          <cell r="AA172">
            <v>11.412496431814159</v>
          </cell>
          <cell r="AE172">
            <v>11.412496431814159</v>
          </cell>
        </row>
        <row r="173">
          <cell r="E173" t="str">
            <v>定位销</v>
          </cell>
          <cell r="G173">
            <v>1</v>
          </cell>
          <cell r="N173">
            <v>0.28318584070796465</v>
          </cell>
          <cell r="Q173">
            <v>8.9999999999999993E-3</v>
          </cell>
          <cell r="S173">
            <v>0.28318584070796465</v>
          </cell>
          <cell r="T173" t="str">
            <v>冲长孔</v>
          </cell>
          <cell r="U173" t="str">
            <v>100T</v>
          </cell>
          <cell r="V173">
            <v>1</v>
          </cell>
          <cell r="W173">
            <v>1</v>
          </cell>
          <cell r="X173">
            <v>7.0000000000000007E-2</v>
          </cell>
          <cell r="Y173">
            <v>7.0000000000000007E-2</v>
          </cell>
        </row>
        <row r="174">
          <cell r="T174" t="str">
            <v>压弯</v>
          </cell>
          <cell r="U174" t="str">
            <v>160T</v>
          </cell>
          <cell r="V174">
            <v>1</v>
          </cell>
          <cell r="W174">
            <v>1</v>
          </cell>
          <cell r="X174">
            <v>0.1</v>
          </cell>
          <cell r="Y174">
            <v>0.1</v>
          </cell>
        </row>
        <row r="175">
          <cell r="T175" t="str">
            <v>压型①（压槽)</v>
          </cell>
          <cell r="U175" t="str">
            <v>315油</v>
          </cell>
          <cell r="V175">
            <v>1</v>
          </cell>
          <cell r="W175">
            <v>1</v>
          </cell>
          <cell r="X175">
            <v>0.25</v>
          </cell>
          <cell r="Y175">
            <v>0.25</v>
          </cell>
        </row>
        <row r="176">
          <cell r="T176" t="str">
            <v>压型②（起鼓）</v>
          </cell>
          <cell r="U176" t="str">
            <v>160T</v>
          </cell>
          <cell r="V176">
            <v>1</v>
          </cell>
          <cell r="W176">
            <v>1</v>
          </cell>
          <cell r="X176">
            <v>0.1</v>
          </cell>
          <cell r="Y176">
            <v>0.1</v>
          </cell>
        </row>
        <row r="177">
          <cell r="T177" t="str">
            <v>冲孔</v>
          </cell>
          <cell r="U177" t="str">
            <v>100T</v>
          </cell>
          <cell r="V177">
            <v>1</v>
          </cell>
          <cell r="W177">
            <v>1</v>
          </cell>
          <cell r="X177">
            <v>7.0000000000000007E-2</v>
          </cell>
          <cell r="Y177">
            <v>7.0000000000000007E-2</v>
          </cell>
        </row>
        <row r="178">
          <cell r="T178" t="str">
            <v>冲长孔</v>
          </cell>
          <cell r="U178" t="str">
            <v>100T</v>
          </cell>
          <cell r="V178">
            <v>1</v>
          </cell>
          <cell r="W178">
            <v>1</v>
          </cell>
          <cell r="X178">
            <v>7.0000000000000007E-2</v>
          </cell>
          <cell r="Y178">
            <v>7.0000000000000007E-2</v>
          </cell>
        </row>
        <row r="179">
          <cell r="T179" t="str">
            <v>成型（折弯）</v>
          </cell>
          <cell r="U179" t="str">
            <v>160T</v>
          </cell>
          <cell r="V179">
            <v>1</v>
          </cell>
          <cell r="W179">
            <v>1</v>
          </cell>
          <cell r="X179">
            <v>0.1</v>
          </cell>
          <cell r="Y179">
            <v>0.1</v>
          </cell>
        </row>
        <row r="180">
          <cell r="T180" t="str">
            <v>对冲</v>
          </cell>
          <cell r="U180" t="str">
            <v>160T</v>
          </cell>
          <cell r="V180">
            <v>1</v>
          </cell>
          <cell r="W180">
            <v>1</v>
          </cell>
          <cell r="X180">
            <v>0.1</v>
          </cell>
          <cell r="Y180">
            <v>0.1</v>
          </cell>
        </row>
        <row r="181">
          <cell r="T181" t="str">
            <v>冲侧孔</v>
          </cell>
          <cell r="U181" t="str">
            <v>80T</v>
          </cell>
          <cell r="V181">
            <v>2</v>
          </cell>
          <cell r="W181">
            <v>1</v>
          </cell>
          <cell r="X181">
            <v>0.05</v>
          </cell>
          <cell r="Y181">
            <v>0.1</v>
          </cell>
        </row>
        <row r="182">
          <cell r="T182" t="str">
            <v>焊接：10CM加两个焊点</v>
          </cell>
          <cell r="U182" t="str">
            <v>外协（比自焊高）</v>
          </cell>
          <cell r="V182">
            <v>12</v>
          </cell>
          <cell r="W182">
            <v>1</v>
          </cell>
          <cell r="X182">
            <v>0.05</v>
          </cell>
          <cell r="Y182">
            <v>0.65</v>
          </cell>
        </row>
        <row r="183">
          <cell r="T183" t="str">
            <v>调整</v>
          </cell>
          <cell r="V183">
            <v>1</v>
          </cell>
          <cell r="W183">
            <v>1</v>
          </cell>
          <cell r="X183">
            <v>0.3</v>
          </cell>
          <cell r="Y183">
            <v>0.3</v>
          </cell>
        </row>
        <row r="184">
          <cell r="S184">
            <v>7.8139099407079655</v>
          </cell>
          <cell r="Y184">
            <v>2.11</v>
          </cell>
        </row>
        <row r="185">
          <cell r="B185" t="str">
            <v>02.03.30.157A</v>
          </cell>
          <cell r="C185" t="str">
            <v>SCS0004392</v>
          </cell>
          <cell r="D185" t="str">
            <v>左座椅右侧地脚固定板组合总成（中期改款）</v>
          </cell>
          <cell r="E185" t="str">
            <v>安装支架</v>
          </cell>
          <cell r="G185">
            <v>1</v>
          </cell>
          <cell r="H185" t="str">
            <v>SAPH440</v>
          </cell>
          <cell r="I185" t="str">
            <v>280*190*4</v>
          </cell>
          <cell r="J185">
            <v>295</v>
          </cell>
          <cell r="K185">
            <v>210.83333333333334</v>
          </cell>
          <cell r="L185">
            <v>4</v>
          </cell>
          <cell r="N185">
            <v>5.28</v>
          </cell>
          <cell r="O185">
            <v>3</v>
          </cell>
          <cell r="P185">
            <v>1.9529491666666667</v>
          </cell>
          <cell r="Q185">
            <v>0.95799999999999996</v>
          </cell>
          <cell r="R185">
            <v>0.99494916666666677</v>
          </cell>
          <cell r="S185">
            <v>7.3267240999999999</v>
          </cell>
          <cell r="T185" t="str">
            <v>落料</v>
          </cell>
          <cell r="U185" t="str">
            <v>315T</v>
          </cell>
          <cell r="V185">
            <v>1</v>
          </cell>
          <cell r="W185">
            <v>1</v>
          </cell>
          <cell r="X185">
            <v>0.2</v>
          </cell>
          <cell r="Y185">
            <v>0.2</v>
          </cell>
          <cell r="Z185">
            <v>1.1499999999999999</v>
          </cell>
          <cell r="AA185">
            <v>11.453896431814158</v>
          </cell>
          <cell r="AB185">
            <v>7758</v>
          </cell>
          <cell r="AC185">
            <v>20000</v>
          </cell>
          <cell r="AD185">
            <v>0.38790000000000002</v>
          </cell>
          <cell r="AE185">
            <v>11.841796431814158</v>
          </cell>
        </row>
        <row r="186">
          <cell r="E186" t="str">
            <v>定位销</v>
          </cell>
          <cell r="G186">
            <v>1</v>
          </cell>
          <cell r="N186">
            <v>0.28318584070796465</v>
          </cell>
          <cell r="Q186">
            <v>8.9999999999999993E-3</v>
          </cell>
          <cell r="S186">
            <v>0.28318584070796465</v>
          </cell>
          <cell r="T186" t="str">
            <v>冲长孔</v>
          </cell>
          <cell r="U186" t="str">
            <v>100T</v>
          </cell>
          <cell r="V186">
            <v>1</v>
          </cell>
          <cell r="W186">
            <v>1</v>
          </cell>
          <cell r="X186">
            <v>7.0000000000000007E-2</v>
          </cell>
          <cell r="Y186">
            <v>7.0000000000000007E-2</v>
          </cell>
        </row>
        <row r="187">
          <cell r="T187" t="str">
            <v>压弯</v>
          </cell>
          <cell r="U187" t="str">
            <v>160T</v>
          </cell>
          <cell r="V187">
            <v>1</v>
          </cell>
          <cell r="W187">
            <v>1</v>
          </cell>
          <cell r="X187">
            <v>0.1</v>
          </cell>
          <cell r="Y187">
            <v>0.1</v>
          </cell>
        </row>
        <row r="188">
          <cell r="T188" t="str">
            <v>压型①（压槽)</v>
          </cell>
          <cell r="U188" t="str">
            <v>315油</v>
          </cell>
          <cell r="V188">
            <v>1</v>
          </cell>
          <cell r="W188">
            <v>1</v>
          </cell>
          <cell r="X188">
            <v>0.25</v>
          </cell>
          <cell r="Y188">
            <v>0.25</v>
          </cell>
        </row>
        <row r="189">
          <cell r="T189" t="str">
            <v>压型②（起鼓）</v>
          </cell>
          <cell r="U189" t="str">
            <v>160T</v>
          </cell>
          <cell r="V189">
            <v>1</v>
          </cell>
          <cell r="W189">
            <v>1</v>
          </cell>
          <cell r="X189">
            <v>0.1</v>
          </cell>
          <cell r="Y189">
            <v>0.1</v>
          </cell>
        </row>
        <row r="190">
          <cell r="T190" t="str">
            <v>冲孔</v>
          </cell>
          <cell r="U190" t="str">
            <v>100T</v>
          </cell>
          <cell r="V190">
            <v>1</v>
          </cell>
          <cell r="W190">
            <v>1</v>
          </cell>
          <cell r="X190">
            <v>7.0000000000000007E-2</v>
          </cell>
          <cell r="Y190">
            <v>7.0000000000000007E-2</v>
          </cell>
        </row>
        <row r="191">
          <cell r="T191" t="str">
            <v>冲长孔</v>
          </cell>
          <cell r="U191" t="str">
            <v>100T</v>
          </cell>
          <cell r="V191">
            <v>1</v>
          </cell>
          <cell r="W191">
            <v>1</v>
          </cell>
          <cell r="X191">
            <v>7.0000000000000007E-2</v>
          </cell>
          <cell r="Y191">
            <v>7.0000000000000007E-2</v>
          </cell>
        </row>
        <row r="192">
          <cell r="T192" t="str">
            <v>成型（折弯）</v>
          </cell>
          <cell r="U192" t="str">
            <v>160T</v>
          </cell>
          <cell r="V192">
            <v>1</v>
          </cell>
          <cell r="W192">
            <v>1</v>
          </cell>
          <cell r="X192">
            <v>0.1</v>
          </cell>
          <cell r="Y192">
            <v>0.1</v>
          </cell>
        </row>
        <row r="193">
          <cell r="T193" t="str">
            <v>对冲</v>
          </cell>
          <cell r="U193" t="str">
            <v>160T</v>
          </cell>
          <cell r="V193">
            <v>1</v>
          </cell>
          <cell r="W193">
            <v>1</v>
          </cell>
          <cell r="X193">
            <v>0.1</v>
          </cell>
          <cell r="Y193">
            <v>0.1</v>
          </cell>
        </row>
        <row r="194">
          <cell r="T194" t="str">
            <v>冲侧孔</v>
          </cell>
          <cell r="U194" t="str">
            <v>80T</v>
          </cell>
          <cell r="V194">
            <v>2</v>
          </cell>
          <cell r="W194">
            <v>1</v>
          </cell>
          <cell r="X194">
            <v>0.05</v>
          </cell>
          <cell r="Y194">
            <v>0.1</v>
          </cell>
        </row>
        <row r="195">
          <cell r="T195" t="str">
            <v>焊接：10CM加两个焊点</v>
          </cell>
          <cell r="U195" t="str">
            <v>外协（比自焊高）</v>
          </cell>
          <cell r="V195">
            <v>12</v>
          </cell>
          <cell r="W195">
            <v>1</v>
          </cell>
          <cell r="X195">
            <v>0.05</v>
          </cell>
          <cell r="Y195">
            <v>0.65</v>
          </cell>
        </row>
        <row r="196">
          <cell r="E196" t="str">
            <v>检具费</v>
          </cell>
          <cell r="I196" t="str">
            <v>7758元，分摊2万件，分摊完毕，未算入</v>
          </cell>
          <cell r="T196" t="str">
            <v>调整</v>
          </cell>
          <cell r="V196">
            <v>1</v>
          </cell>
          <cell r="W196">
            <v>1</v>
          </cell>
          <cell r="X196">
            <v>0.54</v>
          </cell>
          <cell r="Y196">
            <v>0.54</v>
          </cell>
        </row>
        <row r="197">
          <cell r="S197">
            <v>7.6099099407079649</v>
          </cell>
          <cell r="Y197">
            <v>2.35</v>
          </cell>
        </row>
        <row r="198">
          <cell r="B198" t="str">
            <v>02.03.30.158A</v>
          </cell>
          <cell r="C198" t="str">
            <v>SCS0004391</v>
          </cell>
          <cell r="D198" t="str">
            <v>右座椅左侧地脚固定板组合总成（中期改款）</v>
          </cell>
          <cell r="E198" t="str">
            <v>安装支架</v>
          </cell>
          <cell r="G198">
            <v>1</v>
          </cell>
          <cell r="H198" t="str">
            <v>SAPH440</v>
          </cell>
          <cell r="I198" t="str">
            <v>280*190*4</v>
          </cell>
          <cell r="J198">
            <v>295</v>
          </cell>
          <cell r="K198">
            <v>210.83333333333334</v>
          </cell>
          <cell r="L198">
            <v>4</v>
          </cell>
          <cell r="N198">
            <v>5.28</v>
          </cell>
          <cell r="O198">
            <v>3</v>
          </cell>
          <cell r="P198">
            <v>1.9529491666666667</v>
          </cell>
          <cell r="Q198">
            <v>1.0410000000000001</v>
          </cell>
          <cell r="R198">
            <v>0.91194916666666659</v>
          </cell>
          <cell r="S198">
            <v>7.5757241000000004</v>
          </cell>
          <cell r="T198" t="str">
            <v>落料</v>
          </cell>
          <cell r="U198" t="str">
            <v>315T</v>
          </cell>
          <cell r="V198">
            <v>1</v>
          </cell>
          <cell r="W198">
            <v>1</v>
          </cell>
          <cell r="X198">
            <v>0.2</v>
          </cell>
          <cell r="Y198">
            <v>0.2</v>
          </cell>
          <cell r="Z198">
            <v>1.1499999999999999</v>
          </cell>
          <cell r="AA198">
            <v>11.740246431814159</v>
          </cell>
          <cell r="AB198">
            <v>7758</v>
          </cell>
          <cell r="AC198">
            <v>20000</v>
          </cell>
          <cell r="AD198">
            <v>0.38790000000000002</v>
          </cell>
          <cell r="AE198">
            <v>12.128146431814159</v>
          </cell>
        </row>
        <row r="199">
          <cell r="E199" t="str">
            <v>定位销</v>
          </cell>
          <cell r="G199">
            <v>1</v>
          </cell>
          <cell r="N199">
            <v>0.28318584070796465</v>
          </cell>
          <cell r="Q199">
            <v>8.9999999999999993E-3</v>
          </cell>
          <cell r="S199">
            <v>0.28318584070796465</v>
          </cell>
          <cell r="T199" t="str">
            <v>冲长孔</v>
          </cell>
          <cell r="U199" t="str">
            <v>100T</v>
          </cell>
          <cell r="V199">
            <v>1</v>
          </cell>
          <cell r="W199">
            <v>1</v>
          </cell>
          <cell r="X199">
            <v>7.0000000000000007E-2</v>
          </cell>
          <cell r="Y199">
            <v>7.0000000000000007E-2</v>
          </cell>
        </row>
        <row r="200">
          <cell r="T200" t="str">
            <v>压弯</v>
          </cell>
          <cell r="U200" t="str">
            <v>160T</v>
          </cell>
          <cell r="V200">
            <v>1</v>
          </cell>
          <cell r="W200">
            <v>1</v>
          </cell>
          <cell r="X200">
            <v>0.1</v>
          </cell>
          <cell r="Y200">
            <v>0.1</v>
          </cell>
        </row>
        <row r="201">
          <cell r="T201" t="str">
            <v>压型①（压槽)</v>
          </cell>
          <cell r="U201" t="str">
            <v>315油</v>
          </cell>
          <cell r="V201">
            <v>1</v>
          </cell>
          <cell r="W201">
            <v>1</v>
          </cell>
          <cell r="X201">
            <v>0.25</v>
          </cell>
          <cell r="Y201">
            <v>0.25</v>
          </cell>
        </row>
        <row r="202">
          <cell r="T202" t="str">
            <v>压型②（起鼓）</v>
          </cell>
          <cell r="U202" t="str">
            <v>160T</v>
          </cell>
          <cell r="V202">
            <v>1</v>
          </cell>
          <cell r="W202">
            <v>1</v>
          </cell>
          <cell r="X202">
            <v>0.1</v>
          </cell>
          <cell r="Y202">
            <v>0.1</v>
          </cell>
        </row>
        <row r="203">
          <cell r="T203" t="str">
            <v>冲孔</v>
          </cell>
          <cell r="U203" t="str">
            <v>100T</v>
          </cell>
          <cell r="V203">
            <v>1</v>
          </cell>
          <cell r="W203">
            <v>1</v>
          </cell>
          <cell r="X203">
            <v>7.0000000000000007E-2</v>
          </cell>
          <cell r="Y203">
            <v>7.0000000000000007E-2</v>
          </cell>
        </row>
        <row r="204">
          <cell r="T204" t="str">
            <v>冲长孔</v>
          </cell>
          <cell r="U204" t="str">
            <v>100T</v>
          </cell>
          <cell r="V204">
            <v>1</v>
          </cell>
          <cell r="W204">
            <v>1</v>
          </cell>
          <cell r="X204">
            <v>7.0000000000000007E-2</v>
          </cell>
          <cell r="Y204">
            <v>7.0000000000000007E-2</v>
          </cell>
        </row>
        <row r="205">
          <cell r="T205" t="str">
            <v>成型（折弯）</v>
          </cell>
          <cell r="U205" t="str">
            <v>160T</v>
          </cell>
          <cell r="V205">
            <v>1</v>
          </cell>
          <cell r="W205">
            <v>1</v>
          </cell>
          <cell r="X205">
            <v>0.1</v>
          </cell>
          <cell r="Y205">
            <v>0.1</v>
          </cell>
        </row>
        <row r="206">
          <cell r="T206" t="str">
            <v>对冲</v>
          </cell>
          <cell r="U206" t="str">
            <v>160T</v>
          </cell>
          <cell r="V206">
            <v>1</v>
          </cell>
          <cell r="W206">
            <v>1</v>
          </cell>
          <cell r="X206">
            <v>0.1</v>
          </cell>
          <cell r="Y206">
            <v>0.1</v>
          </cell>
        </row>
        <row r="207">
          <cell r="T207" t="str">
            <v>冲侧孔</v>
          </cell>
          <cell r="U207" t="str">
            <v>80T</v>
          </cell>
          <cell r="V207">
            <v>2</v>
          </cell>
          <cell r="W207">
            <v>1</v>
          </cell>
          <cell r="X207">
            <v>0.05</v>
          </cell>
          <cell r="Y207">
            <v>0.1</v>
          </cell>
        </row>
        <row r="208">
          <cell r="T208" t="str">
            <v>焊接：10CM加两个焊点</v>
          </cell>
          <cell r="U208" t="str">
            <v>外协（比自焊高）</v>
          </cell>
          <cell r="V208">
            <v>12</v>
          </cell>
          <cell r="W208">
            <v>1</v>
          </cell>
          <cell r="X208">
            <v>0.05</v>
          </cell>
          <cell r="Y208">
            <v>0.65</v>
          </cell>
        </row>
        <row r="209">
          <cell r="E209" t="str">
            <v>检具费</v>
          </cell>
          <cell r="I209" t="str">
            <v>7758元，分摊2万件，分摊完毕，未算入</v>
          </cell>
          <cell r="T209" t="str">
            <v>调整</v>
          </cell>
          <cell r="V209">
            <v>1</v>
          </cell>
          <cell r="W209">
            <v>1</v>
          </cell>
          <cell r="X209">
            <v>0.54</v>
          </cell>
          <cell r="Y209">
            <v>0.54</v>
          </cell>
        </row>
        <row r="210">
          <cell r="S210">
            <v>7.8589099407079654</v>
          </cell>
          <cell r="Y210">
            <v>2.35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77"/>
    </sheetNames>
    <sheetDataSet>
      <sheetData sheetId="0">
        <row r="4">
          <cell r="B4" t="str">
            <v>SHT0010060</v>
          </cell>
          <cell r="C4" t="str">
            <v>安全带上支撑钢丝</v>
          </cell>
          <cell r="D4" t="str">
            <v>Q235</v>
          </cell>
          <cell r="E4">
            <v>7.9646017699115053</v>
          </cell>
          <cell r="F4"/>
          <cell r="G4"/>
          <cell r="H4">
            <v>4.6199999999999998E-2</v>
          </cell>
          <cell r="I4"/>
          <cell r="J4"/>
          <cell r="K4"/>
          <cell r="L4"/>
          <cell r="M4"/>
          <cell r="N4"/>
          <cell r="O4">
            <v>0.55230000000000001</v>
          </cell>
          <cell r="P4">
            <v>0.36796460176991153</v>
          </cell>
        </row>
        <row r="5">
          <cell r="B5" t="str">
            <v>BSP0010016</v>
          </cell>
          <cell r="C5" t="str">
            <v>坐垫翻折限位钣金回位簧</v>
          </cell>
          <cell r="D5" t="str">
            <v>65Mn</v>
          </cell>
          <cell r="E5">
            <v>7</v>
          </cell>
          <cell r="F5">
            <v>1</v>
          </cell>
          <cell r="G5">
            <v>1E-3</v>
          </cell>
          <cell r="H5">
            <v>1E-3</v>
          </cell>
          <cell r="I5">
            <v>0</v>
          </cell>
          <cell r="J5">
            <v>7.0000000000000001E-3</v>
          </cell>
          <cell r="K5" t="str">
            <v>卷制</v>
          </cell>
          <cell r="L5">
            <v>27</v>
          </cell>
          <cell r="M5">
            <v>2.8E-3</v>
          </cell>
          <cell r="N5">
            <v>7.5600000000000001E-2</v>
          </cell>
          <cell r="O5">
            <v>0.1905</v>
          </cell>
          <cell r="P5">
            <v>0.11771200000000002</v>
          </cell>
        </row>
        <row r="6">
          <cell r="B6"/>
          <cell r="C6"/>
          <cell r="D6"/>
          <cell r="E6"/>
          <cell r="F6"/>
          <cell r="G6"/>
          <cell r="H6"/>
          <cell r="I6"/>
          <cell r="J6"/>
          <cell r="K6" t="str">
            <v>折弯</v>
          </cell>
          <cell r="L6">
            <v>2</v>
          </cell>
          <cell r="M6">
            <v>0.01</v>
          </cell>
          <cell r="N6">
            <v>0.02</v>
          </cell>
          <cell r="O6"/>
          <cell r="P6"/>
        </row>
        <row r="7">
          <cell r="B7"/>
          <cell r="C7"/>
          <cell r="D7"/>
          <cell r="E7"/>
          <cell r="F7"/>
          <cell r="G7"/>
          <cell r="H7"/>
          <cell r="I7"/>
          <cell r="J7"/>
          <cell r="K7" t="str">
            <v>煮黑</v>
          </cell>
          <cell r="L7">
            <v>1E-3</v>
          </cell>
          <cell r="M7">
            <v>2.5</v>
          </cell>
          <cell r="N7">
            <v>2.5000000000000001E-3</v>
          </cell>
          <cell r="O7"/>
          <cell r="P7"/>
        </row>
        <row r="8">
          <cell r="B8"/>
          <cell r="C8"/>
          <cell r="D8"/>
          <cell r="E8" t="str">
            <v>合计：</v>
          </cell>
          <cell r="F8"/>
          <cell r="G8"/>
          <cell r="H8"/>
          <cell r="I8"/>
          <cell r="J8">
            <v>7.0000000000000001E-3</v>
          </cell>
          <cell r="K8" t="str">
            <v>合计：</v>
          </cell>
          <cell r="L8"/>
          <cell r="M8"/>
          <cell r="N8">
            <v>9.8100000000000007E-2</v>
          </cell>
          <cell r="O8"/>
          <cell r="P8"/>
        </row>
        <row r="9">
          <cell r="B9" t="str">
            <v>SHT0010465</v>
          </cell>
          <cell r="C9" t="str">
            <v>气管防护弹簧</v>
          </cell>
          <cell r="D9" t="str">
            <v>65Mn</v>
          </cell>
          <cell r="E9">
            <v>7</v>
          </cell>
          <cell r="F9">
            <v>1</v>
          </cell>
          <cell r="G9">
            <v>3.0000000000000001E-3</v>
          </cell>
          <cell r="H9">
            <v>3.0000000000000001E-3</v>
          </cell>
          <cell r="I9">
            <v>0</v>
          </cell>
          <cell r="J9">
            <v>2.1000000000000001E-2</v>
          </cell>
          <cell r="K9" t="str">
            <v>卷制</v>
          </cell>
          <cell r="L9">
            <v>27</v>
          </cell>
          <cell r="M9">
            <v>2.8E-3</v>
          </cell>
          <cell r="N9">
            <v>7.5600000000000001E-2</v>
          </cell>
          <cell r="O9">
            <v>0.19109999999999999</v>
          </cell>
          <cell r="P9">
            <v>0.11659200000000003</v>
          </cell>
        </row>
        <row r="10">
          <cell r="B10"/>
          <cell r="C10"/>
          <cell r="D10"/>
          <cell r="E10"/>
          <cell r="F10"/>
          <cell r="G10"/>
          <cell r="H10"/>
          <cell r="I10"/>
          <cell r="J10"/>
          <cell r="K10" t="str">
            <v>煮黑</v>
          </cell>
          <cell r="L10">
            <v>3.0000000000000001E-3</v>
          </cell>
          <cell r="M10">
            <v>2.5</v>
          </cell>
          <cell r="N10">
            <v>7.4999999999999997E-3</v>
          </cell>
          <cell r="O10"/>
          <cell r="P10"/>
        </row>
        <row r="11">
          <cell r="B11"/>
          <cell r="C11"/>
          <cell r="D11"/>
          <cell r="E11" t="str">
            <v>合计：</v>
          </cell>
          <cell r="F11"/>
          <cell r="G11"/>
          <cell r="H11"/>
          <cell r="I11"/>
          <cell r="J11">
            <v>2.1000000000000001E-2</v>
          </cell>
          <cell r="K11" t="str">
            <v>合计：</v>
          </cell>
          <cell r="L11"/>
          <cell r="M11"/>
          <cell r="N11">
            <v>8.3100000000000007E-2</v>
          </cell>
          <cell r="O11"/>
          <cell r="P11"/>
        </row>
        <row r="12">
          <cell r="B12" t="str">
            <v>SHT0013729</v>
          </cell>
          <cell r="C12" t="str">
            <v>扶手手轮弹簧</v>
          </cell>
          <cell r="D12" t="str">
            <v>65Mn</v>
          </cell>
          <cell r="E12">
            <v>7</v>
          </cell>
          <cell r="F12">
            <v>1</v>
          </cell>
          <cell r="G12">
            <v>5.3E-3</v>
          </cell>
          <cell r="H12">
            <v>5.3E-3</v>
          </cell>
          <cell r="I12">
            <v>0</v>
          </cell>
          <cell r="J12">
            <v>3.7100000000000001E-2</v>
          </cell>
          <cell r="K12" t="str">
            <v>卷制</v>
          </cell>
          <cell r="L12">
            <v>25</v>
          </cell>
          <cell r="M12">
            <v>2.8E-3</v>
          </cell>
          <cell r="N12">
            <v>6.9999999999999993E-2</v>
          </cell>
          <cell r="O12">
            <v>0.19109999999999999</v>
          </cell>
          <cell r="P12">
            <v>0.134792</v>
          </cell>
        </row>
        <row r="13">
          <cell r="B13"/>
          <cell r="C13"/>
          <cell r="D13"/>
          <cell r="E13"/>
          <cell r="F13"/>
          <cell r="G13"/>
          <cell r="H13"/>
          <cell r="I13"/>
          <cell r="J13"/>
          <cell r="K13" t="str">
            <v>煮黑</v>
          </cell>
          <cell r="L13">
            <v>5.3E-3</v>
          </cell>
          <cell r="M13">
            <v>2.5</v>
          </cell>
          <cell r="N13">
            <v>1.325E-2</v>
          </cell>
          <cell r="O13"/>
          <cell r="P13"/>
        </row>
        <row r="14">
          <cell r="B14"/>
          <cell r="C14"/>
          <cell r="D14"/>
          <cell r="E14" t="str">
            <v>合计：</v>
          </cell>
          <cell r="F14"/>
          <cell r="G14"/>
          <cell r="H14"/>
          <cell r="I14"/>
          <cell r="J14">
            <v>3.7100000000000001E-2</v>
          </cell>
          <cell r="K14" t="str">
            <v>合计：</v>
          </cell>
          <cell r="L14"/>
          <cell r="M14"/>
          <cell r="N14">
            <v>8.3249999999999991E-2</v>
          </cell>
          <cell r="O14"/>
          <cell r="P14"/>
        </row>
        <row r="15">
          <cell r="B15" t="str">
            <v>SHT0015007</v>
          </cell>
          <cell r="C15" t="str">
            <v>靠背支撑钢丝</v>
          </cell>
          <cell r="D15" t="str">
            <v>Q235</v>
          </cell>
          <cell r="E15">
            <v>7.9646017699115053</v>
          </cell>
          <cell r="F15"/>
          <cell r="G15"/>
          <cell r="H15">
            <v>3.8800000000000001E-2</v>
          </cell>
          <cell r="I15"/>
          <cell r="J15"/>
          <cell r="K15"/>
          <cell r="L15"/>
          <cell r="M15"/>
          <cell r="N15"/>
          <cell r="O15">
            <v>0.31380000000000002</v>
          </cell>
          <cell r="P15">
            <v>0.3090265486725664</v>
          </cell>
        </row>
        <row r="16">
          <cell r="B16" t="str">
            <v>SHT0012748</v>
          </cell>
          <cell r="C16" t="str">
            <v>靠背肩部钢丝</v>
          </cell>
          <cell r="D16" t="str">
            <v>65Mn</v>
          </cell>
          <cell r="E16">
            <v>7</v>
          </cell>
          <cell r="F16">
            <v>1</v>
          </cell>
          <cell r="G16">
            <v>8.8999999999999999E-3</v>
          </cell>
          <cell r="H16">
            <v>8.8999999999999999E-3</v>
          </cell>
          <cell r="I16">
            <v>0</v>
          </cell>
          <cell r="J16">
            <v>6.2300000000000001E-2</v>
          </cell>
          <cell r="K16" t="str">
            <v>折弯</v>
          </cell>
          <cell r="L16">
            <v>2</v>
          </cell>
          <cell r="M16">
            <v>0.01</v>
          </cell>
          <cell r="N16">
            <v>0.02</v>
          </cell>
          <cell r="O16">
            <v>0.14649999999999999</v>
          </cell>
          <cell r="P16">
            <v>9.8448000000000022E-2</v>
          </cell>
        </row>
        <row r="17">
          <cell r="B17"/>
          <cell r="C17"/>
          <cell r="D17"/>
          <cell r="E17"/>
          <cell r="F17"/>
          <cell r="G17"/>
          <cell r="H17"/>
          <cell r="I17"/>
          <cell r="J17"/>
          <cell r="K17" t="str">
            <v>卷制</v>
          </cell>
          <cell r="L17">
            <v>2</v>
          </cell>
          <cell r="M17">
            <v>2.8E-3</v>
          </cell>
          <cell r="N17">
            <v>5.5999999999999999E-3</v>
          </cell>
          <cell r="O17"/>
          <cell r="P17"/>
        </row>
        <row r="18">
          <cell r="B18"/>
          <cell r="C18"/>
          <cell r="D18"/>
          <cell r="E18" t="str">
            <v>合计：</v>
          </cell>
          <cell r="F18"/>
          <cell r="G18"/>
          <cell r="H18"/>
          <cell r="I18"/>
          <cell r="J18">
            <v>6.2300000000000001E-2</v>
          </cell>
          <cell r="K18" t="str">
            <v>合计：</v>
          </cell>
          <cell r="L18"/>
          <cell r="M18"/>
          <cell r="N18">
            <v>2.5600000000000001E-2</v>
          </cell>
          <cell r="O18"/>
          <cell r="P18"/>
        </row>
        <row r="19">
          <cell r="B19" t="str">
            <v>BPC0010208</v>
          </cell>
          <cell r="C19" t="str">
            <v>连接件</v>
          </cell>
          <cell r="D19">
            <v>304</v>
          </cell>
          <cell r="E19">
            <v>50</v>
          </cell>
          <cell r="F19">
            <v>20</v>
          </cell>
          <cell r="G19">
            <v>3.2000000000000003E-4</v>
          </cell>
          <cell r="H19">
            <v>2.5000000000000001E-4</v>
          </cell>
          <cell r="I19">
            <v>7.0000000000000021E-5</v>
          </cell>
          <cell r="J19">
            <v>1.46E-2</v>
          </cell>
          <cell r="K19" t="str">
            <v>落料</v>
          </cell>
          <cell r="L19" t="str">
            <v>40T</v>
          </cell>
          <cell r="M19">
            <v>0.03</v>
          </cell>
          <cell r="N19">
            <v>0.03</v>
          </cell>
          <cell r="O19">
            <v>0.27160000000000001</v>
          </cell>
          <cell r="P19">
            <v>0.10673600000000001</v>
          </cell>
        </row>
        <row r="20">
          <cell r="B20"/>
          <cell r="C20"/>
          <cell r="D20"/>
          <cell r="E20"/>
          <cell r="F20"/>
          <cell r="G20"/>
          <cell r="H20"/>
          <cell r="I20"/>
          <cell r="J20"/>
          <cell r="K20" t="str">
            <v>折弯</v>
          </cell>
          <cell r="L20" t="str">
            <v>40T</v>
          </cell>
          <cell r="M20">
            <v>0.03</v>
          </cell>
          <cell r="N20">
            <v>0.03</v>
          </cell>
          <cell r="O20"/>
          <cell r="P20"/>
        </row>
        <row r="21">
          <cell r="B21"/>
          <cell r="C21"/>
          <cell r="D21"/>
          <cell r="E21"/>
          <cell r="F21"/>
          <cell r="G21"/>
          <cell r="H21"/>
          <cell r="I21"/>
          <cell r="J21"/>
          <cell r="K21" t="str">
            <v>检验包装</v>
          </cell>
          <cell r="L21">
            <v>6.8999999999999999E-3</v>
          </cell>
          <cell r="M21">
            <v>3</v>
          </cell>
          <cell r="N21">
            <v>2.07E-2</v>
          </cell>
          <cell r="O21"/>
          <cell r="P21"/>
        </row>
        <row r="22">
          <cell r="B22"/>
          <cell r="C22"/>
          <cell r="D22"/>
          <cell r="E22" t="str">
            <v>合计：</v>
          </cell>
          <cell r="F22"/>
          <cell r="G22"/>
          <cell r="H22"/>
          <cell r="I22"/>
          <cell r="J22">
            <v>1.46E-2</v>
          </cell>
          <cell r="K22" t="str">
            <v>合计：</v>
          </cell>
          <cell r="L22"/>
          <cell r="M22"/>
          <cell r="N22">
            <v>8.0699999999999994E-2</v>
          </cell>
          <cell r="O22"/>
          <cell r="P22"/>
        </row>
        <row r="23">
          <cell r="B23" t="str">
            <v>BPC0010038</v>
          </cell>
          <cell r="C23" t="str">
            <v>溢流弹簧</v>
          </cell>
          <cell r="D23">
            <v>304</v>
          </cell>
          <cell r="E23">
            <v>50</v>
          </cell>
          <cell r="F23">
            <v>20</v>
          </cell>
          <cell r="G23">
            <v>1.4999999999999999E-4</v>
          </cell>
          <cell r="H23">
            <v>1.4999999999999999E-4</v>
          </cell>
          <cell r="I23">
            <v>0</v>
          </cell>
          <cell r="J23">
            <v>7.4999999999999997E-3</v>
          </cell>
          <cell r="K23" t="str">
            <v>卷制</v>
          </cell>
          <cell r="L23">
            <v>10.8</v>
          </cell>
          <cell r="M23">
            <v>6.9444444444444441E-3</v>
          </cell>
          <cell r="N23">
            <v>7.4999999999999997E-2</v>
          </cell>
          <cell r="O23">
            <v>0.2104</v>
          </cell>
          <cell r="P23">
            <v>0.1312888888888889</v>
          </cell>
        </row>
        <row r="24">
          <cell r="B24"/>
          <cell r="C24"/>
          <cell r="D24"/>
          <cell r="E24"/>
          <cell r="F24"/>
          <cell r="G24"/>
          <cell r="H24"/>
          <cell r="I24"/>
          <cell r="J24"/>
          <cell r="K24" t="str">
            <v>回火</v>
          </cell>
          <cell r="L24">
            <v>5</v>
          </cell>
          <cell r="M24">
            <v>6.9444444444444441E-3</v>
          </cell>
          <cell r="N24">
            <v>3.4722222222222224E-2</v>
          </cell>
          <cell r="O24"/>
          <cell r="P24"/>
        </row>
        <row r="25">
          <cell r="B25"/>
          <cell r="C25"/>
          <cell r="D25"/>
          <cell r="E25" t="str">
            <v>合计：</v>
          </cell>
          <cell r="F25"/>
          <cell r="G25"/>
          <cell r="H25"/>
          <cell r="I25"/>
          <cell r="J25">
            <v>7.4999999999999997E-3</v>
          </cell>
          <cell r="K25" t="str">
            <v>合计：</v>
          </cell>
          <cell r="L25"/>
          <cell r="M25"/>
          <cell r="N25">
            <v>0.10972222222222222</v>
          </cell>
          <cell r="O25"/>
          <cell r="P25"/>
        </row>
        <row r="26">
          <cell r="B26" t="str">
            <v>BPC0010037</v>
          </cell>
          <cell r="C26" t="str">
            <v>复位弹簧</v>
          </cell>
          <cell r="D26">
            <v>304</v>
          </cell>
          <cell r="E26">
            <v>50</v>
          </cell>
          <cell r="F26">
            <v>20</v>
          </cell>
          <cell r="G26">
            <v>2.5000000000000001E-4</v>
          </cell>
          <cell r="H26">
            <v>2.5000000000000001E-4</v>
          </cell>
          <cell r="I26">
            <v>0</v>
          </cell>
          <cell r="J26">
            <v>1.2500000000000001E-2</v>
          </cell>
          <cell r="K26" t="str">
            <v>卷制</v>
          </cell>
          <cell r="L26">
            <v>10.8</v>
          </cell>
          <cell r="M26">
            <v>6.9444444444444441E-3</v>
          </cell>
          <cell r="N26">
            <v>7.4999999999999997E-2</v>
          </cell>
          <cell r="O26">
            <v>0.216</v>
          </cell>
          <cell r="P26">
            <v>0.13688888888888889</v>
          </cell>
        </row>
        <row r="27">
          <cell r="B27"/>
          <cell r="C27"/>
          <cell r="D27"/>
          <cell r="E27"/>
          <cell r="F27"/>
          <cell r="G27"/>
          <cell r="H27"/>
          <cell r="I27"/>
          <cell r="J27"/>
          <cell r="K27" t="str">
            <v>回火</v>
          </cell>
          <cell r="L27">
            <v>5</v>
          </cell>
          <cell r="M27">
            <v>6.9444444444444441E-3</v>
          </cell>
          <cell r="N27">
            <v>3.4722222222222224E-2</v>
          </cell>
          <cell r="O27"/>
          <cell r="P27"/>
        </row>
        <row r="28">
          <cell r="B28"/>
          <cell r="C28"/>
          <cell r="D28"/>
          <cell r="E28" t="str">
            <v>合计：</v>
          </cell>
          <cell r="F28"/>
          <cell r="G28"/>
          <cell r="H28"/>
          <cell r="I28"/>
          <cell r="J28">
            <v>1.2500000000000001E-2</v>
          </cell>
          <cell r="K28" t="str">
            <v>合计：</v>
          </cell>
          <cell r="L28"/>
          <cell r="M28"/>
          <cell r="N28">
            <v>0.10972222222222222</v>
          </cell>
          <cell r="O28"/>
          <cell r="P28"/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 (2)"/>
      <sheetName val="21年价格协议"/>
      <sheetName val="21年价格协议 (2)"/>
      <sheetName val="开发清单"/>
    </sheetNames>
    <sheetDataSet>
      <sheetData sheetId="0"/>
      <sheetData sheetId="1"/>
      <sheetData sheetId="2"/>
      <sheetData sheetId="3">
        <row r="3">
          <cell r="C3" t="str">
            <v>SHT0010218</v>
          </cell>
          <cell r="D3" t="str">
            <v>减震器连接异型螺母</v>
          </cell>
          <cell r="E3" t="str">
            <v>Ф11*18</v>
          </cell>
          <cell r="F3" t="str">
            <v>个</v>
          </cell>
          <cell r="G3">
            <v>28</v>
          </cell>
          <cell r="H3">
            <v>1400000</v>
          </cell>
          <cell r="I3" t="str">
            <v>√</v>
          </cell>
          <cell r="J3">
            <v>0.65</v>
          </cell>
        </row>
        <row r="4">
          <cell r="C4" t="str">
            <v>SHT0010319</v>
          </cell>
          <cell r="D4" t="str">
            <v>H6减震器上框连接螺栓</v>
          </cell>
          <cell r="E4" t="str">
            <v>Ф11*46</v>
          </cell>
          <cell r="F4" t="str">
            <v>个</v>
          </cell>
          <cell r="G4">
            <v>6</v>
          </cell>
          <cell r="H4">
            <v>300000</v>
          </cell>
          <cell r="I4" t="str">
            <v>√</v>
          </cell>
          <cell r="J4">
            <v>1.05</v>
          </cell>
        </row>
        <row r="5">
          <cell r="C5" t="str">
            <v>SHT0010314</v>
          </cell>
          <cell r="D5" t="str">
            <v>阻尼器下连接螺栓</v>
          </cell>
          <cell r="E5" t="str">
            <v>Ф11*70</v>
          </cell>
          <cell r="F5" t="str">
            <v>个</v>
          </cell>
          <cell r="G5">
            <v>2</v>
          </cell>
          <cell r="H5">
            <v>100000</v>
          </cell>
          <cell r="I5" t="str">
            <v>√</v>
          </cell>
          <cell r="J5">
            <v>1.4</v>
          </cell>
        </row>
        <row r="6">
          <cell r="C6" t="str">
            <v>SHT0010313</v>
          </cell>
          <cell r="D6" t="str">
            <v>阻尼器上连接螺栓</v>
          </cell>
          <cell r="E6" t="str">
            <v>Ф8*37</v>
          </cell>
          <cell r="F6" t="str">
            <v>个</v>
          </cell>
          <cell r="G6">
            <v>2</v>
          </cell>
          <cell r="H6">
            <v>100000</v>
          </cell>
          <cell r="I6" t="str">
            <v>√</v>
          </cell>
          <cell r="J6">
            <v>0.85</v>
          </cell>
        </row>
        <row r="7">
          <cell r="C7" t="str">
            <v>SHT0010219</v>
          </cell>
          <cell r="D7" t="str">
            <v>仰角连接异型螺母</v>
          </cell>
          <cell r="E7" t="str">
            <v>Ф12*14</v>
          </cell>
          <cell r="F7" t="str">
            <v>个</v>
          </cell>
          <cell r="G7">
            <v>4</v>
          </cell>
          <cell r="H7">
            <v>200000</v>
          </cell>
          <cell r="I7" t="str">
            <v>√</v>
          </cell>
          <cell r="J7">
            <v>0.71</v>
          </cell>
        </row>
        <row r="8">
          <cell r="C8" t="str">
            <v>SHT0010843</v>
          </cell>
          <cell r="D8" t="str">
            <v>座框仰角固定螺栓</v>
          </cell>
          <cell r="E8" t="str">
            <v>M8*22</v>
          </cell>
          <cell r="F8" t="str">
            <v>个</v>
          </cell>
          <cell r="G8">
            <v>4</v>
          </cell>
          <cell r="H8">
            <v>200000</v>
          </cell>
          <cell r="I8" t="str">
            <v>√</v>
          </cell>
          <cell r="J8">
            <v>0.72</v>
          </cell>
        </row>
        <row r="9">
          <cell r="C9" t="str">
            <v>SHT0010315</v>
          </cell>
          <cell r="D9" t="str">
            <v>座框减震器连接轴</v>
          </cell>
          <cell r="E9" t="str">
            <v>Ф12*73</v>
          </cell>
          <cell r="F9" t="str">
            <v>个</v>
          </cell>
          <cell r="G9">
            <v>4</v>
          </cell>
          <cell r="H9">
            <v>200000</v>
          </cell>
          <cell r="I9" t="str">
            <v>√</v>
          </cell>
          <cell r="J9">
            <v>2.57</v>
          </cell>
        </row>
        <row r="10">
          <cell r="C10" t="str">
            <v>SHT0011642</v>
          </cell>
          <cell r="D10" t="str">
            <v>高调器衬套</v>
          </cell>
          <cell r="E10" t="str">
            <v>Ф11*9</v>
          </cell>
          <cell r="F10" t="str">
            <v>个</v>
          </cell>
          <cell r="G10">
            <v>2</v>
          </cell>
          <cell r="H10">
            <v>100000</v>
          </cell>
          <cell r="I10" t="str">
            <v>√</v>
          </cell>
          <cell r="J10">
            <v>0.45</v>
          </cell>
        </row>
        <row r="11">
          <cell r="C11" t="str">
            <v>SHT0010208</v>
          </cell>
          <cell r="D11" t="str">
            <v>减震器上框支架T型焊接螺母</v>
          </cell>
          <cell r="E11" t="str">
            <v>Ф11*13</v>
          </cell>
          <cell r="F11" t="str">
            <v>个</v>
          </cell>
          <cell r="G11">
            <v>2</v>
          </cell>
          <cell r="H11">
            <v>100000</v>
          </cell>
          <cell r="I11" t="str">
            <v>√</v>
          </cell>
          <cell r="J11">
            <v>0.54</v>
          </cell>
        </row>
        <row r="12">
          <cell r="C12" t="str">
            <v>SHT0010802</v>
          </cell>
          <cell r="D12" t="str">
            <v>延伸锁止钣金固定螺栓</v>
          </cell>
          <cell r="E12" t="str">
            <v>M5*12.6</v>
          </cell>
          <cell r="F12" t="str">
            <v>个</v>
          </cell>
          <cell r="G12">
            <v>1</v>
          </cell>
          <cell r="H12">
            <v>50000</v>
          </cell>
          <cell r="I12" t="str">
            <v>√</v>
          </cell>
          <cell r="J12">
            <v>0.56000000000000005</v>
          </cell>
        </row>
        <row r="13">
          <cell r="C13" t="str">
            <v>SHT0012040</v>
          </cell>
          <cell r="D13" t="str">
            <v>升降器连接异型螺母</v>
          </cell>
          <cell r="E13" t="str">
            <v>——</v>
          </cell>
          <cell r="F13" t="str">
            <v>个</v>
          </cell>
          <cell r="G13">
            <v>2</v>
          </cell>
          <cell r="H13">
            <v>50000</v>
          </cell>
          <cell r="I13" t="str">
            <v>√</v>
          </cell>
          <cell r="J13">
            <v>2.0350000000000001</v>
          </cell>
        </row>
        <row r="14">
          <cell r="C14" t="str">
            <v>SHT0012041</v>
          </cell>
          <cell r="D14" t="str">
            <v>升降器连接螺栓</v>
          </cell>
          <cell r="E14" t="str">
            <v>——</v>
          </cell>
          <cell r="F14" t="str">
            <v>个</v>
          </cell>
          <cell r="G14">
            <v>2</v>
          </cell>
          <cell r="H14">
            <v>50000</v>
          </cell>
          <cell r="I14" t="str">
            <v>√</v>
          </cell>
          <cell r="J14">
            <v>0.83</v>
          </cell>
        </row>
        <row r="15">
          <cell r="C15" t="str">
            <v>BFA0000291</v>
          </cell>
          <cell r="D15" t="str">
            <v>H4A升级副司机台阶螺栓</v>
          </cell>
          <cell r="E15" t="str">
            <v>——</v>
          </cell>
          <cell r="F15" t="str">
            <v>个</v>
          </cell>
          <cell r="G15">
            <v>2</v>
          </cell>
          <cell r="H15">
            <v>120000</v>
          </cell>
          <cell r="I15" t="str">
            <v>√</v>
          </cell>
          <cell r="J15">
            <v>0.52249999999999996</v>
          </cell>
        </row>
        <row r="16">
          <cell r="C16" t="str">
            <v>BFA0010063</v>
          </cell>
          <cell r="D16" t="str">
            <v>内六花台阶螺栓</v>
          </cell>
          <cell r="E16" t="str">
            <v>——</v>
          </cell>
          <cell r="F16" t="str">
            <v>个</v>
          </cell>
          <cell r="G16">
            <v>2</v>
          </cell>
          <cell r="H16">
            <v>50000</v>
          </cell>
          <cell r="I16" t="str">
            <v>√</v>
          </cell>
          <cell r="J16">
            <v>1.1499999999999999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已签订"/>
      <sheetName val="Sheet1"/>
      <sheetName val="Sheet3"/>
      <sheetName val="Sheet2"/>
    </sheetNames>
    <sheetDataSet>
      <sheetData sheetId="0">
        <row r="3">
          <cell r="F3" t="str">
            <v>SBS0010148黄骅市长生汽车灯镜有限公司</v>
          </cell>
          <cell r="G3" t="str">
            <v>SBS0010148</v>
          </cell>
          <cell r="H3" t="str">
            <v>固定14人一排三人</v>
          </cell>
          <cell r="I3" t="str">
            <v>02.12.39.041</v>
          </cell>
          <cell r="M3" t="str">
            <v>件</v>
          </cell>
          <cell r="O3">
            <v>174.62899999999999</v>
          </cell>
        </row>
        <row r="4">
          <cell r="F4" t="str">
            <v>SBS0010150黄骅市长生汽车灯镜有限公司</v>
          </cell>
          <cell r="G4" t="str">
            <v>SBS0010150</v>
          </cell>
          <cell r="H4" t="str">
            <v>固定宽车二排双人</v>
          </cell>
          <cell r="I4" t="str">
            <v>02.12.39.102</v>
          </cell>
          <cell r="M4" t="str">
            <v>件</v>
          </cell>
          <cell r="O4">
            <v>136.05000000000001</v>
          </cell>
        </row>
        <row r="5">
          <cell r="F5" t="str">
            <v>SLT0000055黄骅市长生汽车灯镜有限公司</v>
          </cell>
          <cell r="G5" t="str">
            <v>SLT0000055</v>
          </cell>
          <cell r="H5" t="str">
            <v>1033座垫（欧马可右舵座盆）</v>
          </cell>
          <cell r="I5" t="str">
            <v>02.12.23.059</v>
          </cell>
          <cell r="M5" t="str">
            <v>件</v>
          </cell>
          <cell r="O5">
            <v>21.703346227256638</v>
          </cell>
        </row>
        <row r="6">
          <cell r="F6" t="str">
            <v>SLT0000325黄骅市长生汽车灯镜有限公司</v>
          </cell>
          <cell r="G6" t="str">
            <v>SLT0000325</v>
          </cell>
          <cell r="H6" t="str">
            <v>K1宽车座盆</v>
          </cell>
          <cell r="I6" t="str">
            <v>02.12.39.104</v>
          </cell>
          <cell r="M6" t="str">
            <v>件</v>
          </cell>
          <cell r="O6">
            <v>21.975566328105071</v>
          </cell>
        </row>
        <row r="7">
          <cell r="F7" t="str">
            <v>SLT0000348黄骅市长生汽车灯镜有限公司</v>
          </cell>
          <cell r="G7" t="str">
            <v>SLT0000348</v>
          </cell>
          <cell r="H7" t="str">
            <v>K1窄车座盆</v>
          </cell>
          <cell r="I7" t="str">
            <v>02.12.39.098</v>
          </cell>
          <cell r="M7" t="str">
            <v>件</v>
          </cell>
          <cell r="O7">
            <v>23.2395872300159</v>
          </cell>
        </row>
        <row r="8">
          <cell r="F8" t="str">
            <v>SLT0000508黄骅市长生汽车灯镜有限公司</v>
          </cell>
          <cell r="G8" t="str">
            <v>SLT0000508</v>
          </cell>
          <cell r="H8" t="str">
            <v>K1左舵侧翻座椅左折叠支撑总成</v>
          </cell>
          <cell r="I8" t="str">
            <v>02.12.39.107</v>
          </cell>
          <cell r="M8" t="str">
            <v>件</v>
          </cell>
          <cell r="O8">
            <v>45.726298142030451</v>
          </cell>
        </row>
        <row r="9">
          <cell r="F9" t="str">
            <v>SLT0000509黄骅市长生汽车灯镜有限公司</v>
          </cell>
          <cell r="G9" t="str">
            <v>SLT0000509</v>
          </cell>
          <cell r="H9" t="str">
            <v>K1左舵左前旋转支架总成</v>
          </cell>
          <cell r="I9" t="str">
            <v>02.12.39.105</v>
          </cell>
          <cell r="M9" t="str">
            <v>件</v>
          </cell>
          <cell r="O9">
            <v>10.465528803907205</v>
          </cell>
        </row>
        <row r="10">
          <cell r="F10" t="str">
            <v>SLT0000530黄骅市长生汽车灯镜有限公司</v>
          </cell>
          <cell r="G10" t="str">
            <v>SLT0000530</v>
          </cell>
          <cell r="H10" t="str">
            <v>K1左舵侧翻座椅右折叠支撑总成</v>
          </cell>
          <cell r="I10" t="str">
            <v>02.12.39.108</v>
          </cell>
          <cell r="M10" t="str">
            <v>件</v>
          </cell>
          <cell r="O10">
            <v>45.787498142030444</v>
          </cell>
        </row>
        <row r="11">
          <cell r="F11" t="str">
            <v>SLT0000531黄骅市长生汽车灯镜有限公司</v>
          </cell>
          <cell r="G11" t="str">
            <v>SLT0000531</v>
          </cell>
          <cell r="H11" t="str">
            <v>K1左舵右前旋转支架总成</v>
          </cell>
          <cell r="I11" t="str">
            <v>02.12.39.106</v>
          </cell>
          <cell r="M11" t="str">
            <v>件</v>
          </cell>
          <cell r="O11">
            <v>10.465528803907205</v>
          </cell>
        </row>
        <row r="12">
          <cell r="F12" t="str">
            <v>SLT0000648黄骅市长生汽车灯镜有限公司</v>
          </cell>
          <cell r="G12" t="str">
            <v>SLT0000648</v>
          </cell>
          <cell r="H12" t="str">
            <v>K1窄车左舵座椅前旋转支架左</v>
          </cell>
          <cell r="M12" t="str">
            <v>件</v>
          </cell>
          <cell r="O12">
            <v>13.281719578171533</v>
          </cell>
        </row>
        <row r="13">
          <cell r="F13" t="str">
            <v>SLT0002353黄骅市长生汽车灯镜有限公司</v>
          </cell>
          <cell r="G13" t="str">
            <v>SLT0002353</v>
          </cell>
          <cell r="H13" t="str">
            <v>K1窄车左舵右前旋转支架总成</v>
          </cell>
          <cell r="M13" t="str">
            <v>件</v>
          </cell>
          <cell r="O13">
            <v>13.205005183267074</v>
          </cell>
        </row>
        <row r="14">
          <cell r="F14" t="str">
            <v>SHT0013881黄骅市建昌塑料制品有限公司</v>
          </cell>
          <cell r="G14" t="str">
            <v>SHT0013881</v>
          </cell>
          <cell r="H14" t="str">
            <v>T5整背双15丝</v>
          </cell>
          <cell r="I14" t="str">
            <v>02.12.34.101</v>
          </cell>
          <cell r="M14" t="str">
            <v>件</v>
          </cell>
          <cell r="O14">
            <v>2.59</v>
          </cell>
          <cell r="P14">
            <v>0</v>
          </cell>
          <cell r="Q14">
            <v>0</v>
          </cell>
          <cell r="R14">
            <v>0</v>
          </cell>
        </row>
        <row r="15">
          <cell r="F15" t="str">
            <v>SHT0013883黄骅市建昌塑料制品有限公司</v>
          </cell>
          <cell r="G15" t="str">
            <v>SHT0013883</v>
          </cell>
          <cell r="H15" t="str">
            <v>T5整分体座通用双15丝</v>
          </cell>
          <cell r="I15" t="str">
            <v>02.12.34.102</v>
          </cell>
          <cell r="M15" t="str">
            <v>件</v>
          </cell>
          <cell r="O15">
            <v>2.14</v>
          </cell>
          <cell r="P15">
            <v>0</v>
          </cell>
          <cell r="Q15">
            <v>0</v>
          </cell>
          <cell r="R15">
            <v>0</v>
          </cell>
        </row>
        <row r="16">
          <cell r="F16" t="str">
            <v>SHT0013936黄骅市建昌塑料制品有限公司</v>
          </cell>
          <cell r="G16" t="str">
            <v>SHT0013936</v>
          </cell>
          <cell r="H16" t="str">
            <v>T5分体背双15丝</v>
          </cell>
          <cell r="M16" t="str">
            <v>件</v>
          </cell>
          <cell r="O16">
            <v>1.84</v>
          </cell>
          <cell r="P16">
            <v>0</v>
          </cell>
          <cell r="Q16">
            <v>0</v>
          </cell>
          <cell r="R16">
            <v>0</v>
          </cell>
        </row>
        <row r="17">
          <cell r="F17" t="str">
            <v>SHT0013935黄骅市建昌塑料制品有限公司</v>
          </cell>
          <cell r="G17" t="str">
            <v>SHT0013935</v>
          </cell>
          <cell r="H17" t="str">
            <v>头枕双15丝</v>
          </cell>
          <cell r="M17" t="str">
            <v>件</v>
          </cell>
          <cell r="O17">
            <v>0.34</v>
          </cell>
          <cell r="P17">
            <v>0</v>
          </cell>
          <cell r="Q17">
            <v>0</v>
          </cell>
          <cell r="R17">
            <v>0</v>
          </cell>
        </row>
        <row r="18">
          <cell r="F18" t="str">
            <v>SHT0012488黄骅市建昌塑料制品有限公司</v>
          </cell>
          <cell r="G18" t="str">
            <v>SHT0012488</v>
          </cell>
          <cell r="H18" t="str">
            <v>扶手包装膜双15丝</v>
          </cell>
          <cell r="I18" t="str">
            <v>02.12.34.025</v>
          </cell>
          <cell r="M18" t="str">
            <v>件</v>
          </cell>
          <cell r="O18">
            <v>0.34</v>
          </cell>
          <cell r="P18">
            <v>0</v>
          </cell>
          <cell r="Q18">
            <v>0</v>
          </cell>
          <cell r="R18">
            <v>0</v>
          </cell>
        </row>
        <row r="19">
          <cell r="F19" t="str">
            <v>SLT0010446黄骅市建昌塑料制品有限公司</v>
          </cell>
          <cell r="G19" t="str">
            <v>SLT0010446</v>
          </cell>
          <cell r="H19" t="str">
            <v>统帅副背无纺布</v>
          </cell>
          <cell r="I19" t="str">
            <v>02.12.36.022</v>
          </cell>
          <cell r="M19" t="str">
            <v>件</v>
          </cell>
          <cell r="O19">
            <v>1.34</v>
          </cell>
          <cell r="P19">
            <v>0</v>
          </cell>
          <cell r="Q19">
            <v>0</v>
          </cell>
          <cell r="R19">
            <v>0</v>
          </cell>
        </row>
        <row r="20">
          <cell r="F20" t="str">
            <v>SLT0002566黄骅市建昌塑料制品有限公司</v>
          </cell>
          <cell r="G20" t="str">
            <v>SLT0002566</v>
          </cell>
          <cell r="H20" t="str">
            <v>统帅正背无纺布</v>
          </cell>
          <cell r="I20" t="str">
            <v>02.12.36.030</v>
          </cell>
          <cell r="M20" t="str">
            <v>件</v>
          </cell>
          <cell r="O20">
            <v>1.26</v>
          </cell>
          <cell r="P20">
            <v>0</v>
          </cell>
          <cell r="Q20">
            <v>0</v>
          </cell>
          <cell r="R20">
            <v>0</v>
          </cell>
        </row>
        <row r="21">
          <cell r="F21" t="str">
            <v>SLT0001707黄骅市建昌塑料制品有限公司</v>
          </cell>
          <cell r="G21" t="str">
            <v>SLT0001707</v>
          </cell>
          <cell r="H21" t="str">
            <v>驾驶员座椅包装袋</v>
          </cell>
          <cell r="I21" t="str">
            <v>02.12.04.149</v>
          </cell>
          <cell r="M21" t="str">
            <v>件</v>
          </cell>
          <cell r="O21">
            <v>1.6752</v>
          </cell>
          <cell r="P21">
            <v>0</v>
          </cell>
          <cell r="Q21">
            <v>0</v>
          </cell>
          <cell r="R21">
            <v>0</v>
          </cell>
        </row>
        <row r="22">
          <cell r="F22" t="str">
            <v>SHT0010207沧州旭兴五金制造有限公司</v>
          </cell>
          <cell r="G22" t="str">
            <v>SHT0010207</v>
          </cell>
          <cell r="H22" t="str">
            <v>座框旋转轴轴套</v>
          </cell>
          <cell r="I22" t="str">
            <v>02.03.57.066</v>
          </cell>
          <cell r="M22" t="str">
            <v>件</v>
          </cell>
          <cell r="O22">
            <v>1.4</v>
          </cell>
        </row>
        <row r="23">
          <cell r="F23" t="str">
            <v>SHT0010225沧州旭兴五金制造有限公司</v>
          </cell>
          <cell r="G23" t="str">
            <v>SHT0010225</v>
          </cell>
          <cell r="H23" t="str">
            <v>仰角连杆轴</v>
          </cell>
          <cell r="I23" t="str">
            <v>02.03.57.067</v>
          </cell>
          <cell r="M23" t="str">
            <v>件</v>
          </cell>
          <cell r="O23">
            <v>1.05</v>
          </cell>
        </row>
        <row r="24">
          <cell r="F24" t="str">
            <v>SHT0010819沧州旭兴五金制造有限公司</v>
          </cell>
          <cell r="G24" t="str">
            <v>SHT0010819</v>
          </cell>
          <cell r="H24" t="str">
            <v>水平减震解锁钣金旋转轴</v>
          </cell>
          <cell r="I24" t="str">
            <v>02.03.57.075</v>
          </cell>
          <cell r="M24" t="str">
            <v>件</v>
          </cell>
          <cell r="O24">
            <v>0.8</v>
          </cell>
        </row>
        <row r="25">
          <cell r="F25" t="str">
            <v>SHT0010890沧州旭兴五金制造有限公司</v>
          </cell>
          <cell r="G25" t="str">
            <v>SHT0010890</v>
          </cell>
          <cell r="H25" t="str">
            <v>翻转限位钣金安装轴</v>
          </cell>
          <cell r="I25" t="str">
            <v>02.03.57.073</v>
          </cell>
          <cell r="M25" t="str">
            <v>件</v>
          </cell>
          <cell r="O25">
            <v>0.65</v>
          </cell>
        </row>
        <row r="26">
          <cell r="F26" t="str">
            <v>SHT0010787沧州旭兴五金制造有限公司</v>
          </cell>
          <cell r="G26" t="str">
            <v>SHT0010787</v>
          </cell>
          <cell r="H26" t="str">
            <v>靠背调节手柄安装轴</v>
          </cell>
          <cell r="M26" t="str">
            <v>件</v>
          </cell>
          <cell r="O26">
            <v>1</v>
          </cell>
        </row>
        <row r="27">
          <cell r="F27" t="str">
            <v>BFA0010014沧州旭兴五金制造有限公司</v>
          </cell>
          <cell r="G27" t="str">
            <v>BFA0010014</v>
          </cell>
          <cell r="H27" t="str">
            <v>扶手锁止销</v>
          </cell>
          <cell r="I27" t="str">
            <v>02.03.57.059</v>
          </cell>
          <cell r="M27" t="str">
            <v>件</v>
          </cell>
          <cell r="O27">
            <v>0.95</v>
          </cell>
        </row>
        <row r="28">
          <cell r="F28" t="str">
            <v>SHT0012089沧州旭兴五金制造有限公司</v>
          </cell>
          <cell r="G28" t="str">
            <v>SHT0012089</v>
          </cell>
          <cell r="H28" t="str">
            <v>1.0外绞架连接杆</v>
          </cell>
          <cell r="I28" t="str">
            <v>02.03.60.038</v>
          </cell>
          <cell r="M28" t="str">
            <v>件</v>
          </cell>
          <cell r="O28">
            <v>3</v>
          </cell>
        </row>
        <row r="29">
          <cell r="F29" t="str">
            <v>BFA0000555沧州旭兴五金制造有限公司</v>
          </cell>
          <cell r="G29" t="str">
            <v>BFA0000555</v>
          </cell>
          <cell r="H29" t="str">
            <v>M3000铆钉</v>
          </cell>
          <cell r="I29" t="str">
            <v>02.03.49.006</v>
          </cell>
          <cell r="M29" t="str">
            <v>件</v>
          </cell>
          <cell r="O29">
            <v>0.8</v>
          </cell>
        </row>
        <row r="30">
          <cell r="F30" t="str">
            <v>BAS0000054沧州旭兴五金制造有限公司</v>
          </cell>
          <cell r="G30" t="str">
            <v>BAS0000054</v>
          </cell>
          <cell r="H30" t="str">
            <v>M3000衬套</v>
          </cell>
          <cell r="I30" t="str">
            <v>02.03.49.007</v>
          </cell>
          <cell r="M30" t="str">
            <v>件</v>
          </cell>
          <cell r="O30">
            <v>0.85</v>
          </cell>
        </row>
        <row r="31">
          <cell r="F31" t="str">
            <v>SLT0000518河北新强力机械制造有限公司</v>
          </cell>
          <cell r="G31" t="str">
            <v>SLT0000518</v>
          </cell>
          <cell r="H31" t="str">
            <v>K1侧翻座（左）</v>
          </cell>
          <cell r="M31" t="str">
            <v>件</v>
          </cell>
          <cell r="O31">
            <v>45.302393162393201</v>
          </cell>
          <cell r="R31" t="str">
            <v>摊销完3000件后，恢复至45.3024元</v>
          </cell>
        </row>
        <row r="32">
          <cell r="F32" t="str">
            <v>SLT0000536河北新强力机械制造有限公司</v>
          </cell>
          <cell r="G32" t="str">
            <v>SLT0000536</v>
          </cell>
          <cell r="H32" t="str">
            <v>K1侧翻座（右）</v>
          </cell>
          <cell r="M32" t="str">
            <v>件</v>
          </cell>
          <cell r="O32">
            <v>45.302393162393201</v>
          </cell>
          <cell r="R32" t="str">
            <v>摊销完3000件后，恢复至45.3024元</v>
          </cell>
        </row>
        <row r="33">
          <cell r="F33" t="str">
            <v>SHT0000088河北新强力机械制造有限公司</v>
          </cell>
          <cell r="G33" t="str">
            <v>SHT0000088</v>
          </cell>
          <cell r="H33" t="str">
            <v xml:space="preserve">M4司机靠背骨架总成  </v>
          </cell>
          <cell r="M33" t="str">
            <v>件</v>
          </cell>
          <cell r="O33">
            <v>25.4188034188034</v>
          </cell>
          <cell r="R33" t="str">
            <v>摊销完3000件后，恢复至25.4188元</v>
          </cell>
        </row>
        <row r="34">
          <cell r="F34" t="str">
            <v>SLT0000594河北新强力机械制造有限公司</v>
          </cell>
          <cell r="G34" t="str">
            <v>SLT0000594</v>
          </cell>
          <cell r="H34" t="str">
            <v>K1侧翻座（左）（小）</v>
          </cell>
          <cell r="M34" t="str">
            <v>件</v>
          </cell>
          <cell r="O34">
            <v>39.726495726000003</v>
          </cell>
        </row>
        <row r="35">
          <cell r="F35" t="str">
            <v>SLT0000605河北新强力机械制造有限公司</v>
          </cell>
          <cell r="G35" t="str">
            <v>SLT0000605</v>
          </cell>
          <cell r="H35" t="str">
            <v>K1侧翻座（右）（小）</v>
          </cell>
          <cell r="M35" t="str">
            <v>件</v>
          </cell>
          <cell r="O35">
            <v>39.726495726000003</v>
          </cell>
        </row>
        <row r="36">
          <cell r="F36" t="str">
            <v>SLT0000756河北新强力机械制造有限公司</v>
          </cell>
          <cell r="G36" t="str">
            <v>SLT0000756</v>
          </cell>
          <cell r="H36" t="str">
            <v>M3副司机座垫骨架1800加宽</v>
          </cell>
          <cell r="M36" t="str">
            <v>件</v>
          </cell>
          <cell r="O36">
            <v>41.153846153846203</v>
          </cell>
        </row>
        <row r="37">
          <cell r="F37" t="str">
            <v>SLT0000747河北新强力机械制造有限公司</v>
          </cell>
          <cell r="G37" t="str">
            <v>SLT0000747</v>
          </cell>
          <cell r="H37" t="str">
            <v>M3副司机坐骨架1800不加宽</v>
          </cell>
          <cell r="M37" t="str">
            <v>件</v>
          </cell>
          <cell r="O37">
            <v>35.786324786324798</v>
          </cell>
        </row>
        <row r="38">
          <cell r="F38" t="str">
            <v>SLT0000716河北新强力机械制造有限公司</v>
          </cell>
          <cell r="G38" t="str">
            <v>SLT0000716</v>
          </cell>
          <cell r="H38" t="str">
            <v>M3左舵1695副司机座（整体）</v>
          </cell>
          <cell r="M38" t="str">
            <v>件</v>
          </cell>
          <cell r="O38">
            <v>33.5674358974359</v>
          </cell>
        </row>
        <row r="39">
          <cell r="F39" t="str">
            <v>SLT0000117河北新强力机械制造有限公司</v>
          </cell>
          <cell r="G39" t="str">
            <v>SLT0000117</v>
          </cell>
          <cell r="H39" t="str">
            <v>M31800二排座</v>
          </cell>
          <cell r="M39" t="str">
            <v>件</v>
          </cell>
          <cell r="O39">
            <v>92.365470085470093</v>
          </cell>
        </row>
        <row r="40">
          <cell r="F40" t="str">
            <v>SLT0000119河北新强力机械制造有限公司</v>
          </cell>
          <cell r="G40" t="str">
            <v>SLT0000119</v>
          </cell>
          <cell r="H40" t="str">
            <v>M3后排支撑管</v>
          </cell>
          <cell r="M40" t="str">
            <v>件</v>
          </cell>
          <cell r="O40">
            <v>3.14282051282051</v>
          </cell>
        </row>
        <row r="41">
          <cell r="F41" t="str">
            <v>REM0001739黄骅市长生汽车灯镜有限公司</v>
          </cell>
          <cell r="G41" t="str">
            <v>REM0001739</v>
          </cell>
          <cell r="H41" t="str">
            <v>奥铃镜座左（新)</v>
          </cell>
          <cell r="M41" t="str">
            <v>件</v>
          </cell>
          <cell r="O41">
            <v>6.7</v>
          </cell>
        </row>
        <row r="42">
          <cell r="F42" t="str">
            <v>REM0001743黄骅市长生汽车灯镜有限公司</v>
          </cell>
          <cell r="G42" t="str">
            <v>REM0001743</v>
          </cell>
          <cell r="H42" t="str">
            <v>奥铃镜座右（新）</v>
          </cell>
          <cell r="M42" t="str">
            <v>件</v>
          </cell>
          <cell r="O42">
            <v>6.7</v>
          </cell>
        </row>
        <row r="43">
          <cell r="F43" t="str">
            <v>SLT0000394黄骅市恒伟五金制品有限公司</v>
          </cell>
          <cell r="G43" t="str">
            <v>SLT0000394</v>
          </cell>
          <cell r="H43" t="str">
            <v>K1双人左背</v>
          </cell>
          <cell r="M43" t="str">
            <v>件</v>
          </cell>
          <cell r="N43">
            <v>28.461500000000001</v>
          </cell>
          <cell r="O43">
            <v>30.083260000000003</v>
          </cell>
        </row>
        <row r="44">
          <cell r="F44" t="str">
            <v>SLT0000408黄骅市恒伟五金制品有限公司</v>
          </cell>
          <cell r="G44" t="str">
            <v>SLT0000408</v>
          </cell>
          <cell r="H44" t="str">
            <v>K1单人背（带头枕）</v>
          </cell>
          <cell r="M44" t="str">
            <v>件</v>
          </cell>
          <cell r="N44">
            <v>26.734999999999999</v>
          </cell>
          <cell r="O44">
            <v>28.374565</v>
          </cell>
        </row>
        <row r="45">
          <cell r="F45" t="str">
            <v>SLT0000449黄骅市恒伟五金制品有限公司</v>
          </cell>
          <cell r="G45" t="str">
            <v>SLT0000449</v>
          </cell>
          <cell r="H45" t="str">
            <v>K1四人连体左（三点式）</v>
          </cell>
          <cell r="M45" t="str">
            <v>件</v>
          </cell>
          <cell r="N45">
            <v>49.931600000000003</v>
          </cell>
          <cell r="O45">
            <v>54.495202000000006</v>
          </cell>
        </row>
        <row r="46">
          <cell r="F46" t="str">
            <v>SLT0000462黄骅市恒伟五金制品有限公司</v>
          </cell>
          <cell r="G46" t="str">
            <v>SLT0000462</v>
          </cell>
          <cell r="H46" t="str">
            <v>K1四人连体右（三点式）</v>
          </cell>
          <cell r="M46" t="str">
            <v>件</v>
          </cell>
          <cell r="N46">
            <v>49.931600000000003</v>
          </cell>
          <cell r="O46">
            <v>54.495202000000006</v>
          </cell>
        </row>
        <row r="47">
          <cell r="F47" t="str">
            <v>SLT0000517黄骅市恒伟五金制品有限公司</v>
          </cell>
          <cell r="G47" t="str">
            <v>SLT0000517</v>
          </cell>
          <cell r="H47" t="str">
            <v>K1侧翻背三点式（新状态）</v>
          </cell>
          <cell r="M47" t="str">
            <v>件</v>
          </cell>
          <cell r="N47">
            <v>38.734999999999999</v>
          </cell>
          <cell r="O47">
            <v>42.093620000000001</v>
          </cell>
        </row>
        <row r="48">
          <cell r="F48" t="str">
            <v>SLT0000551黄骅市恒伟五金制品有限公司</v>
          </cell>
          <cell r="G48" t="str">
            <v>SLT0000551</v>
          </cell>
          <cell r="H48" t="str">
            <v>K1单人背（无头枕）</v>
          </cell>
          <cell r="M48" t="str">
            <v>件</v>
          </cell>
          <cell r="N48">
            <v>26.187999999999999</v>
          </cell>
          <cell r="O48">
            <v>27.843975</v>
          </cell>
        </row>
        <row r="49">
          <cell r="F49" t="str">
            <v>SLT0000552黄骅市恒伟五金制品有限公司</v>
          </cell>
          <cell r="G49" t="str">
            <v>SLT0000552</v>
          </cell>
          <cell r="H49" t="str">
            <v>K1一排四人三人靠背（右舵）</v>
          </cell>
          <cell r="M49" t="str">
            <v>件</v>
          </cell>
          <cell r="N49">
            <v>63.752099999999999</v>
          </cell>
          <cell r="O49">
            <v>71.413387</v>
          </cell>
        </row>
        <row r="50">
          <cell r="F50" t="str">
            <v>SLT0000558黄骅市恒伟五金制品有限公司</v>
          </cell>
          <cell r="G50" t="str">
            <v>SLT0000558</v>
          </cell>
          <cell r="H50" t="str">
            <v>K1二排双人连体背（无头枕带扶手）</v>
          </cell>
          <cell r="M50" t="str">
            <v>件</v>
          </cell>
          <cell r="N50">
            <v>53.470100000000002</v>
          </cell>
          <cell r="O50">
            <v>57.927547000000004</v>
          </cell>
        </row>
        <row r="51">
          <cell r="F51" t="str">
            <v>SLT0000568黄骅市恒伟五金制品有限公司</v>
          </cell>
          <cell r="G51" t="str">
            <v>SLT0000568</v>
          </cell>
          <cell r="H51" t="str">
            <v>K1四人连体左（无头枕）</v>
          </cell>
          <cell r="M51" t="str">
            <v>件</v>
          </cell>
          <cell r="N51">
            <v>47.965800000000002</v>
          </cell>
          <cell r="O51">
            <v>52.588376000000004</v>
          </cell>
        </row>
        <row r="52">
          <cell r="F52" t="str">
            <v>SLT0000569黄骅市恒伟五金制品有限公司</v>
          </cell>
          <cell r="G52" t="str">
            <v>SLT0000569</v>
          </cell>
          <cell r="H52" t="str">
            <v>K1四人连体右（无头枕）</v>
          </cell>
          <cell r="M52" t="str">
            <v>件</v>
          </cell>
          <cell r="N52">
            <v>47.965800000000002</v>
          </cell>
          <cell r="O52">
            <v>52.588376000000004</v>
          </cell>
        </row>
        <row r="53">
          <cell r="F53" t="str">
            <v>SLT0000578黄骅市恒伟五金制品有限公司</v>
          </cell>
          <cell r="G53" t="str">
            <v>SLT0000578</v>
          </cell>
          <cell r="H53" t="str">
            <v>K1双人右置左背（带安全盒）</v>
          </cell>
          <cell r="M53" t="str">
            <v>件</v>
          </cell>
          <cell r="N53">
            <v>30.726500000000001</v>
          </cell>
          <cell r="O53">
            <v>32.807155000000002</v>
          </cell>
        </row>
        <row r="54">
          <cell r="F54" t="str">
            <v>SLT0000595黄骅市恒伟五金制品有限公司</v>
          </cell>
          <cell r="G54" t="str">
            <v>SLT0000595</v>
          </cell>
          <cell r="H54" t="str">
            <v>K1第三排侧翻左背（单头枕）</v>
          </cell>
          <cell r="M54" t="str">
            <v>件</v>
          </cell>
          <cell r="N54">
            <v>24.6068</v>
          </cell>
          <cell r="O54">
            <v>27.732126000000001</v>
          </cell>
        </row>
        <row r="55">
          <cell r="F55" t="str">
            <v>SLT0000604黄骅市恒伟五金制品有限公司</v>
          </cell>
          <cell r="G55" t="str">
            <v>SLT0000604</v>
          </cell>
          <cell r="H55" t="str">
            <v>K1侧翻右背（单头枕三点式）</v>
          </cell>
          <cell r="M55" t="str">
            <v>件</v>
          </cell>
          <cell r="N55">
            <v>37.068399999999997</v>
          </cell>
          <cell r="O55">
            <v>40.216428000000001</v>
          </cell>
        </row>
        <row r="56">
          <cell r="F56" t="str">
            <v>SLT0000630黄骅市恒伟五金制品有限公司</v>
          </cell>
          <cell r="G56" t="str">
            <v>SLT0000630</v>
          </cell>
          <cell r="H56" t="str">
            <v>K1窄车左舵三排三人背(三点式）</v>
          </cell>
          <cell r="M56" t="str">
            <v>件</v>
          </cell>
          <cell r="N56">
            <v>55.7607</v>
          </cell>
          <cell r="O56">
            <v>64.160248999999993</v>
          </cell>
        </row>
        <row r="57">
          <cell r="F57" t="str">
            <v>SLT0000638黄骅市恒伟五金制品有限公司</v>
          </cell>
          <cell r="G57" t="str">
            <v>SLT0000638</v>
          </cell>
          <cell r="H57" t="str">
            <v>K1窄车左舵二排双人连体背(带头枕扶手三点式）</v>
          </cell>
          <cell r="M57" t="str">
            <v>件</v>
          </cell>
          <cell r="N57">
            <v>50.2821</v>
          </cell>
          <cell r="O57">
            <v>55.571637000000003</v>
          </cell>
        </row>
        <row r="58">
          <cell r="F58" t="str">
            <v>SLT0000651黄骅市恒伟五金制品有限公司</v>
          </cell>
          <cell r="G58" t="str">
            <v>SLT0000651</v>
          </cell>
          <cell r="H58" t="str">
            <v>K1侧翻左背（不带头枕）</v>
          </cell>
          <cell r="M58" t="str">
            <v>件</v>
          </cell>
          <cell r="N58">
            <v>27.965800000000002</v>
          </cell>
          <cell r="O58">
            <v>30.933706000000001</v>
          </cell>
        </row>
        <row r="59">
          <cell r="F59" t="str">
            <v>SLT0000733黄骅市恒伟五金制品有限公司</v>
          </cell>
          <cell r="G59" t="str">
            <v>SLT0000733</v>
          </cell>
          <cell r="H59" t="str">
            <v>奥铃副背</v>
          </cell>
          <cell r="M59" t="str">
            <v>件</v>
          </cell>
          <cell r="N59">
            <v>25.214200000000002</v>
          </cell>
          <cell r="O59">
            <v>26.914118000000002</v>
          </cell>
        </row>
        <row r="60">
          <cell r="F60" t="str">
            <v>SLT0000078黄骅市恒伟五金制品有限公司</v>
          </cell>
          <cell r="G60" t="str">
            <v>SLT0000078</v>
          </cell>
          <cell r="H60" t="str">
            <v>欧马可副背</v>
          </cell>
          <cell r="M60" t="str">
            <v>件</v>
          </cell>
          <cell r="N60">
            <v>23.076899999999998</v>
          </cell>
          <cell r="O60">
            <v>24.761626999999997</v>
          </cell>
        </row>
        <row r="61">
          <cell r="F61" t="str">
            <v>SLT0000037黄骅市恒伟五金制品有限公司</v>
          </cell>
          <cell r="G61" t="str">
            <v>SLT0000037</v>
          </cell>
          <cell r="H61" t="str">
            <v>欧马可司机背</v>
          </cell>
          <cell r="M61" t="str">
            <v>件</v>
          </cell>
          <cell r="N61">
            <v>24.786799999999999</v>
          </cell>
          <cell r="O61">
            <v>26.298998999999998</v>
          </cell>
        </row>
        <row r="62">
          <cell r="F62" t="str">
            <v>SLT0000395黄骅市恒伟五金制品有限公司</v>
          </cell>
          <cell r="G62" t="str">
            <v>SLT0000395</v>
          </cell>
          <cell r="H62" t="str">
            <v>双人右背（安全盒）</v>
          </cell>
          <cell r="M62" t="str">
            <v>件</v>
          </cell>
          <cell r="N62">
            <v>32.786283185840709</v>
          </cell>
          <cell r="O62">
            <v>34.805144690265486</v>
          </cell>
        </row>
        <row r="63">
          <cell r="F63" t="str">
            <v>SLT0001041黄骅市恒伟五金制品有限公司</v>
          </cell>
          <cell r="G63" t="str">
            <v>SLT0001041</v>
          </cell>
          <cell r="H63" t="str">
            <v>K1出口马来西亚左背骨架</v>
          </cell>
          <cell r="M63" t="str">
            <v>件</v>
          </cell>
          <cell r="N63">
            <v>31.6496</v>
          </cell>
          <cell r="O63">
            <v>33.430641999999999</v>
          </cell>
        </row>
        <row r="64">
          <cell r="F64" t="str">
            <v>SLT0001042黄骅市恒伟五金制品有限公司</v>
          </cell>
          <cell r="G64" t="str">
            <v>SLT0001042</v>
          </cell>
          <cell r="H64" t="str">
            <v>K1出口马来西亚右背骨架</v>
          </cell>
          <cell r="M64" t="str">
            <v>件</v>
          </cell>
          <cell r="N64">
            <v>31.6496</v>
          </cell>
          <cell r="O64">
            <v>33.430641999999999</v>
          </cell>
        </row>
        <row r="65">
          <cell r="F65" t="str">
            <v>REM0001739黄骅市长生汽车灯镜有限公司</v>
          </cell>
          <cell r="G65" t="str">
            <v>REM0001739</v>
          </cell>
          <cell r="H65" t="str">
            <v>奥铃镜座左（新)</v>
          </cell>
          <cell r="M65" t="str">
            <v>件</v>
          </cell>
          <cell r="N65">
            <v>6.7</v>
          </cell>
          <cell r="O65">
            <v>6.7</v>
          </cell>
        </row>
        <row r="66">
          <cell r="F66" t="str">
            <v>REM0001743黄骅市长生汽车灯镜有限公司</v>
          </cell>
          <cell r="G66" t="str">
            <v>REM0001743</v>
          </cell>
          <cell r="H66" t="str">
            <v>奥铃镜座右（新）</v>
          </cell>
          <cell r="M66" t="str">
            <v>件</v>
          </cell>
          <cell r="N66">
            <v>6.7</v>
          </cell>
          <cell r="O66">
            <v>6.7</v>
          </cell>
        </row>
        <row r="67">
          <cell r="F67" t="str">
            <v>SBS0010154山东金达汽车部件制造有限公司</v>
          </cell>
          <cell r="G67" t="str">
            <v>SBS0010154</v>
          </cell>
          <cell r="H67" t="str">
            <v>K1标准头枕布套</v>
          </cell>
          <cell r="M67" t="str">
            <v>件</v>
          </cell>
          <cell r="O67">
            <v>4.9800000000000004</v>
          </cell>
          <cell r="P67">
            <v>0</v>
          </cell>
          <cell r="Q67">
            <v>0</v>
          </cell>
          <cell r="R67">
            <v>0</v>
          </cell>
        </row>
        <row r="68">
          <cell r="F68" t="str">
            <v>SBS0010186山东金达汽车部件制造有限公司</v>
          </cell>
          <cell r="G68" t="str">
            <v>SBS0010186</v>
          </cell>
          <cell r="H68" t="str">
            <v>K1标准双人座布套</v>
          </cell>
          <cell r="M68" t="str">
            <v>件</v>
          </cell>
          <cell r="O68">
            <v>30.187899999999999</v>
          </cell>
          <cell r="P68">
            <v>0</v>
          </cell>
          <cell r="Q68">
            <v>0</v>
          </cell>
          <cell r="R68">
            <v>0</v>
          </cell>
        </row>
        <row r="69">
          <cell r="F69" t="str">
            <v>SLT0002626山东金达汽车部件制造有限公司</v>
          </cell>
          <cell r="G69" t="str">
            <v>SLT0002626</v>
          </cell>
          <cell r="H69" t="str">
            <v>K1窄车右舵双人背</v>
          </cell>
          <cell r="M69" t="str">
            <v>件</v>
          </cell>
          <cell r="O69">
            <v>29.162500000000001</v>
          </cell>
          <cell r="P69">
            <v>0</v>
          </cell>
          <cell r="Q69">
            <v>0</v>
          </cell>
          <cell r="R69">
            <v>0</v>
          </cell>
        </row>
        <row r="70">
          <cell r="F70" t="str">
            <v>SBS0010157山东金达汽车部件制造有限公司</v>
          </cell>
          <cell r="G70" t="str">
            <v>SBS0010157</v>
          </cell>
          <cell r="H70" t="str">
            <v>K1标准(上小背)布套</v>
          </cell>
          <cell r="M70" t="str">
            <v>件</v>
          </cell>
          <cell r="O70">
            <v>19.420000000000002</v>
          </cell>
          <cell r="P70">
            <v>0</v>
          </cell>
          <cell r="Q70">
            <v>0</v>
          </cell>
          <cell r="R70">
            <v>0</v>
          </cell>
        </row>
        <row r="71">
          <cell r="F71" t="str">
            <v>SBS0010158山东金达汽车部件制造有限公司</v>
          </cell>
          <cell r="G71" t="str">
            <v>SBS0010158</v>
          </cell>
          <cell r="H71" t="str">
            <v>K1标准(中间背)布套</v>
          </cell>
          <cell r="M71" t="str">
            <v>件</v>
          </cell>
          <cell r="O71">
            <v>19.420000000000002</v>
          </cell>
          <cell r="P71">
            <v>0</v>
          </cell>
          <cell r="Q71">
            <v>0</v>
          </cell>
          <cell r="R71">
            <v>0</v>
          </cell>
        </row>
        <row r="72">
          <cell r="F72" t="str">
            <v>SLT0000453山东金达汽车部件制造有限公司</v>
          </cell>
          <cell r="G72" t="str">
            <v>SLT0000453</v>
          </cell>
          <cell r="H72" t="str">
            <v>K1标准二三排单人背布套</v>
          </cell>
          <cell r="M72" t="str">
            <v>件</v>
          </cell>
          <cell r="O72">
            <v>18.28</v>
          </cell>
          <cell r="P72">
            <v>0</v>
          </cell>
          <cell r="Q72">
            <v>0</v>
          </cell>
          <cell r="R72">
            <v>0</v>
          </cell>
        </row>
        <row r="73">
          <cell r="F73" t="str">
            <v>SLT0000454山东金达汽车部件制造有限公司</v>
          </cell>
          <cell r="G73" t="str">
            <v>SLT0000454</v>
          </cell>
          <cell r="H73" t="str">
            <v>K1标准二排单人座布套</v>
          </cell>
          <cell r="M73" t="str">
            <v>件</v>
          </cell>
          <cell r="O73">
            <v>15.6</v>
          </cell>
          <cell r="P73">
            <v>0</v>
          </cell>
          <cell r="Q73">
            <v>0</v>
          </cell>
          <cell r="R73">
            <v>0</v>
          </cell>
        </row>
        <row r="74">
          <cell r="F74" t="str">
            <v>SLT0000455山东金达汽车部件制造有限公司</v>
          </cell>
          <cell r="G74" t="str">
            <v>SLT0000455</v>
          </cell>
          <cell r="H74" t="str">
            <v>K1标准三排单人座布套</v>
          </cell>
          <cell r="M74" t="str">
            <v>件</v>
          </cell>
          <cell r="O74">
            <v>15.6</v>
          </cell>
          <cell r="P74">
            <v>0</v>
          </cell>
          <cell r="Q74">
            <v>0</v>
          </cell>
          <cell r="R74">
            <v>0</v>
          </cell>
        </row>
        <row r="75">
          <cell r="F75" t="str">
            <v>SBS0010185山东金达汽车部件制造有限公司</v>
          </cell>
          <cell r="G75" t="str">
            <v>SBS0010185</v>
          </cell>
          <cell r="H75" t="str">
            <v>K1标准窄车一排三人座</v>
          </cell>
          <cell r="M75" t="str">
            <v>件</v>
          </cell>
          <cell r="O75">
            <v>44.17</v>
          </cell>
          <cell r="P75">
            <v>0</v>
          </cell>
          <cell r="Q75">
            <v>0</v>
          </cell>
          <cell r="R75">
            <v>0</v>
          </cell>
        </row>
        <row r="76">
          <cell r="F76" t="str">
            <v>SBS0010155山东金达汽车部件制造有限公司</v>
          </cell>
          <cell r="G76" t="str">
            <v>SBS0010155</v>
          </cell>
          <cell r="H76" t="str">
            <v>kl标准窄车三排三人座</v>
          </cell>
          <cell r="M76" t="str">
            <v>件</v>
          </cell>
          <cell r="O76">
            <v>46.07</v>
          </cell>
          <cell r="P76">
            <v>0</v>
          </cell>
          <cell r="Q76">
            <v>0</v>
          </cell>
          <cell r="R76">
            <v>0</v>
          </cell>
        </row>
        <row r="77">
          <cell r="F77" t="str">
            <v>SBS0010156山东金达汽车部件制造有限公司</v>
          </cell>
          <cell r="G77" t="str">
            <v>SBS0010156</v>
          </cell>
          <cell r="H77" t="str">
            <v>k1标准窄车三排三人背</v>
          </cell>
          <cell r="M77" t="str">
            <v>件</v>
          </cell>
          <cell r="O77">
            <v>46.13</v>
          </cell>
          <cell r="P77">
            <v>0</v>
          </cell>
          <cell r="Q77">
            <v>0</v>
          </cell>
          <cell r="R77">
            <v>0</v>
          </cell>
        </row>
        <row r="78">
          <cell r="F78" t="str">
            <v>SLT0001077山东金达汽车部件制造有限公司</v>
          </cell>
          <cell r="G78" t="str">
            <v>SLT0001077</v>
          </cell>
          <cell r="H78" t="str">
            <v>K1标准1.5窄车侧右背</v>
          </cell>
          <cell r="M78" t="str">
            <v>件</v>
          </cell>
          <cell r="O78">
            <v>27.4</v>
          </cell>
          <cell r="P78">
            <v>0</v>
          </cell>
          <cell r="Q78">
            <v>0</v>
          </cell>
          <cell r="R78">
            <v>0</v>
          </cell>
        </row>
        <row r="79">
          <cell r="F79" t="str">
            <v>SLT0001078山东金达汽车部件制造有限公司</v>
          </cell>
          <cell r="G79" t="str">
            <v>SLT0001078</v>
          </cell>
          <cell r="H79" t="str">
            <v>标准1.5窄车侧翻右座</v>
          </cell>
          <cell r="M79" t="str">
            <v>件</v>
          </cell>
          <cell r="O79">
            <v>22.22</v>
          </cell>
          <cell r="P79">
            <v>0</v>
          </cell>
          <cell r="Q79">
            <v>0</v>
          </cell>
          <cell r="R79">
            <v>0</v>
          </cell>
        </row>
        <row r="80">
          <cell r="F80" t="str">
            <v>SLT0010319山东金达汽车部件制造有限公司</v>
          </cell>
          <cell r="G80" t="str">
            <v>SLT0010319</v>
          </cell>
          <cell r="H80" t="str">
            <v>驾驶员坐垫护面总成</v>
          </cell>
          <cell r="M80" t="str">
            <v>件</v>
          </cell>
          <cell r="O80">
            <v>19.600000000000001</v>
          </cell>
          <cell r="P80">
            <v>0</v>
          </cell>
          <cell r="Q80">
            <v>0</v>
          </cell>
          <cell r="R80">
            <v>0</v>
          </cell>
        </row>
        <row r="81">
          <cell r="F81" t="str">
            <v>SLT0002577山东金达汽车部件制造有限公司</v>
          </cell>
          <cell r="G81" t="str">
            <v>SLT0002577</v>
          </cell>
          <cell r="H81" t="str">
            <v>k1右舵双人座布套新面料</v>
          </cell>
          <cell r="M81" t="str">
            <v>件</v>
          </cell>
          <cell r="O81">
            <v>34.6</v>
          </cell>
          <cell r="P81">
            <v>0</v>
          </cell>
          <cell r="Q81">
            <v>0</v>
          </cell>
          <cell r="R81">
            <v>0</v>
          </cell>
        </row>
        <row r="82">
          <cell r="F82" t="str">
            <v>SLT0002622山东金达汽车部件制造有限公司</v>
          </cell>
          <cell r="G82" t="str">
            <v>SLT0002622</v>
          </cell>
          <cell r="H82" t="str">
            <v>Kl窄车右舵双人座垫护面</v>
          </cell>
          <cell r="M82" t="str">
            <v>件</v>
          </cell>
          <cell r="O82">
            <v>34.6</v>
          </cell>
          <cell r="P82">
            <v>0</v>
          </cell>
          <cell r="Q82">
            <v>0</v>
          </cell>
          <cell r="R82">
            <v>0</v>
          </cell>
        </row>
        <row r="83">
          <cell r="F83" t="str">
            <v>SLT0002627山东金达汽车部件制造有限公司</v>
          </cell>
          <cell r="G83" t="str">
            <v>SLT0002627</v>
          </cell>
          <cell r="H83" t="str">
            <v>K1窄车右舵单人背</v>
          </cell>
          <cell r="M83" t="str">
            <v>件</v>
          </cell>
          <cell r="O83">
            <v>21.7</v>
          </cell>
          <cell r="P83">
            <v>0</v>
          </cell>
          <cell r="Q83">
            <v>0</v>
          </cell>
          <cell r="R83">
            <v>0</v>
          </cell>
        </row>
        <row r="84">
          <cell r="F84" t="str">
            <v>SLT0002628山东金达汽车部件制造有限公司</v>
          </cell>
          <cell r="G84" t="str">
            <v>SLT0002628</v>
          </cell>
          <cell r="H84" t="str">
            <v>K1窄车右舵单人二排座</v>
          </cell>
          <cell r="M84" t="str">
            <v>件</v>
          </cell>
          <cell r="O84">
            <v>17.899999999999999</v>
          </cell>
          <cell r="P84">
            <v>0</v>
          </cell>
          <cell r="Q84">
            <v>0</v>
          </cell>
          <cell r="R84">
            <v>0</v>
          </cell>
        </row>
        <row r="85">
          <cell r="F85" t="str">
            <v>SLT0002629山东金达汽车部件制造有限公司</v>
          </cell>
          <cell r="G85" t="str">
            <v>SLT0002629</v>
          </cell>
          <cell r="H85" t="str">
            <v>K1窄车右舵单人三排座</v>
          </cell>
          <cell r="M85" t="str">
            <v>件</v>
          </cell>
          <cell r="O85">
            <v>17.899999999999999</v>
          </cell>
          <cell r="P85">
            <v>0</v>
          </cell>
          <cell r="Q85">
            <v>0</v>
          </cell>
          <cell r="R85">
            <v>0</v>
          </cell>
        </row>
        <row r="86">
          <cell r="F86" t="str">
            <v>SBS0010022山东金达汽车部件制造有限公司</v>
          </cell>
          <cell r="G86" t="str">
            <v>SBS0010022</v>
          </cell>
          <cell r="H86" t="str">
            <v>单人座垫护面总成(左舵)</v>
          </cell>
          <cell r="M86" t="str">
            <v>件</v>
          </cell>
          <cell r="O86">
            <v>17.899999999999999</v>
          </cell>
          <cell r="P86">
            <v>0</v>
          </cell>
          <cell r="Q86">
            <v>0</v>
          </cell>
          <cell r="R86">
            <v>0</v>
          </cell>
        </row>
        <row r="87">
          <cell r="F87" t="str">
            <v>SBS0010028山东金达汽车部件制造有限公司</v>
          </cell>
          <cell r="G87" t="str">
            <v>SBS0010028</v>
          </cell>
          <cell r="H87" t="str">
            <v>单人座垫护面总成(右舵)</v>
          </cell>
          <cell r="M87" t="str">
            <v>件</v>
          </cell>
          <cell r="O87">
            <v>17.899999999999999</v>
          </cell>
          <cell r="P87">
            <v>0</v>
          </cell>
          <cell r="Q87">
            <v>0</v>
          </cell>
          <cell r="R87">
            <v>0</v>
          </cell>
        </row>
        <row r="88">
          <cell r="F88" t="str">
            <v>SLT0002567山东金达汽车部件制造有限公司</v>
          </cell>
          <cell r="G88" t="str">
            <v>SLT0002567</v>
          </cell>
          <cell r="H88" t="str">
            <v>K1一排三座</v>
          </cell>
          <cell r="M88" t="str">
            <v>件</v>
          </cell>
          <cell r="O88">
            <v>46.7</v>
          </cell>
          <cell r="P88">
            <v>0</v>
          </cell>
          <cell r="Q88">
            <v>0</v>
          </cell>
          <cell r="R88">
            <v>0</v>
          </cell>
        </row>
        <row r="89">
          <cell r="F89" t="str">
            <v>SLT0002568山东金达汽车部件制造有限公司</v>
          </cell>
          <cell r="G89" t="str">
            <v>SLT0002568</v>
          </cell>
          <cell r="H89" t="str">
            <v>K1一排三人背</v>
          </cell>
          <cell r="M89" t="str">
            <v>件</v>
          </cell>
          <cell r="O89">
            <v>42.3</v>
          </cell>
          <cell r="P89">
            <v>0</v>
          </cell>
          <cell r="Q89">
            <v>0</v>
          </cell>
          <cell r="R89">
            <v>0</v>
          </cell>
        </row>
        <row r="90">
          <cell r="F90" t="str">
            <v>SLT0002721山东金达汽车部件制造有限公司</v>
          </cell>
          <cell r="G90" t="str">
            <v>SLT0002721</v>
          </cell>
          <cell r="H90" t="str">
            <v>k1左舵四人联体左背布套</v>
          </cell>
          <cell r="M90" t="str">
            <v>件</v>
          </cell>
          <cell r="O90">
            <v>36</v>
          </cell>
          <cell r="P90">
            <v>0</v>
          </cell>
          <cell r="Q90">
            <v>0</v>
          </cell>
          <cell r="R90">
            <v>0</v>
          </cell>
        </row>
        <row r="91">
          <cell r="F91" t="str">
            <v>SLT0002723山东金达汽车部件制造有限公司</v>
          </cell>
          <cell r="G91" t="str">
            <v>SLT0002723</v>
          </cell>
          <cell r="H91" t="str">
            <v>k1左舵四人联体左座布套</v>
          </cell>
          <cell r="M91" t="str">
            <v>件</v>
          </cell>
          <cell r="O91">
            <v>35.700000000000003</v>
          </cell>
          <cell r="P91">
            <v>0</v>
          </cell>
          <cell r="Q91">
            <v>0</v>
          </cell>
          <cell r="R91">
            <v>0</v>
          </cell>
        </row>
        <row r="92">
          <cell r="F92" t="str">
            <v>SHT0000085山东金达汽车部件制造有限公司</v>
          </cell>
          <cell r="G92" t="str">
            <v>SHT0000085</v>
          </cell>
          <cell r="H92" t="str">
            <v>M4中重卡司机座布套</v>
          </cell>
          <cell r="M92" t="str">
            <v>件</v>
          </cell>
          <cell r="O92">
            <v>23.5</v>
          </cell>
          <cell r="P92">
            <v>0</v>
          </cell>
          <cell r="Q92">
            <v>0</v>
          </cell>
          <cell r="R92">
            <v>0</v>
          </cell>
        </row>
        <row r="93">
          <cell r="F93" t="str">
            <v>SHT0000086山东金达汽车部件制造有限公司</v>
          </cell>
          <cell r="G93" t="str">
            <v>SHT0000086</v>
          </cell>
          <cell r="H93" t="str">
            <v>M4中重卡司机背布套</v>
          </cell>
          <cell r="M93" t="str">
            <v>件</v>
          </cell>
          <cell r="O93">
            <v>48.5</v>
          </cell>
          <cell r="P93">
            <v>0</v>
          </cell>
          <cell r="Q93">
            <v>0</v>
          </cell>
          <cell r="R93">
            <v>0</v>
          </cell>
        </row>
        <row r="94">
          <cell r="F94" t="str">
            <v>SHT0000107山东金达汽车部件制造有限公司</v>
          </cell>
          <cell r="G94" t="str">
            <v>SHT0000107</v>
          </cell>
          <cell r="H94" t="str">
            <v>M4中重卡卧铺布套</v>
          </cell>
          <cell r="M94" t="str">
            <v>件</v>
          </cell>
          <cell r="O94">
            <v>68.287999999999997</v>
          </cell>
          <cell r="P94">
            <v>0</v>
          </cell>
          <cell r="Q94">
            <v>0</v>
          </cell>
          <cell r="R94">
            <v>0</v>
          </cell>
        </row>
        <row r="95">
          <cell r="F95" t="str">
            <v>SLT0000512山东金达汽车部件制造有限公司</v>
          </cell>
          <cell r="G95" t="str">
            <v>SLT0000512</v>
          </cell>
          <cell r="H95" t="str">
            <v>k1短拉带</v>
          </cell>
          <cell r="M95" t="str">
            <v>件</v>
          </cell>
          <cell r="O95">
            <v>4.68</v>
          </cell>
          <cell r="P95">
            <v>0</v>
          </cell>
          <cell r="Q95">
            <v>0</v>
          </cell>
          <cell r="R95">
            <v>0</v>
          </cell>
        </row>
        <row r="96">
          <cell r="F96" t="str">
            <v>SLT0000593山东金达汽车部件制造有限公司</v>
          </cell>
          <cell r="G96" t="str">
            <v>SLT0000593</v>
          </cell>
          <cell r="H96" t="str">
            <v>k1小侧翻拉带(长的)</v>
          </cell>
          <cell r="M96" t="str">
            <v>件</v>
          </cell>
          <cell r="O96">
            <v>4.68</v>
          </cell>
          <cell r="P96">
            <v>0</v>
          </cell>
          <cell r="Q96">
            <v>0</v>
          </cell>
          <cell r="R96">
            <v>0</v>
          </cell>
        </row>
        <row r="97">
          <cell r="F97" t="str">
            <v>SLT0000165山东金达汽车部件制造有限公司</v>
          </cell>
          <cell r="G97" t="str">
            <v>SLT0000165</v>
          </cell>
          <cell r="H97" t="str">
            <v>M3右舵1995卧铺布套</v>
          </cell>
          <cell r="M97" t="str">
            <v>件</v>
          </cell>
          <cell r="O97">
            <v>36.64</v>
          </cell>
          <cell r="P97">
            <v>0</v>
          </cell>
          <cell r="Q97">
            <v>0</v>
          </cell>
          <cell r="R97">
            <v>0</v>
          </cell>
        </row>
        <row r="98">
          <cell r="F98" t="str">
            <v>SBS0010013山东金达汽车部件制造有限公司</v>
          </cell>
          <cell r="G98" t="str">
            <v>SBS0010013</v>
          </cell>
          <cell r="H98" t="str">
            <v>前排中间座垫护面总成（宽）</v>
          </cell>
          <cell r="M98" t="str">
            <v>件</v>
          </cell>
          <cell r="O98">
            <v>7.4</v>
          </cell>
          <cell r="P98">
            <v>0</v>
          </cell>
          <cell r="Q98">
            <v>0</v>
          </cell>
          <cell r="R98">
            <v>0</v>
          </cell>
        </row>
        <row r="99">
          <cell r="F99" t="str">
            <v>SBS0010014山东金达汽车部件制造有限公司</v>
          </cell>
          <cell r="G99" t="str">
            <v>SBS0010014</v>
          </cell>
          <cell r="H99" t="str">
            <v>前排中间靠背护面总成（宽）</v>
          </cell>
          <cell r="M99" t="str">
            <v>件</v>
          </cell>
          <cell r="O99">
            <v>5.83</v>
          </cell>
          <cell r="P99">
            <v>0</v>
          </cell>
          <cell r="Q99">
            <v>0</v>
          </cell>
          <cell r="R99">
            <v>0</v>
          </cell>
        </row>
        <row r="100">
          <cell r="F100" t="str">
            <v>SBS0010010山东金达汽车部件制造有限公司</v>
          </cell>
          <cell r="G100" t="str">
            <v>SBS0010010</v>
          </cell>
          <cell r="H100" t="str">
            <v>头枕护面总成</v>
          </cell>
          <cell r="M100" t="str">
            <v>件</v>
          </cell>
          <cell r="O100">
            <v>3.22</v>
          </cell>
          <cell r="P100">
            <v>0</v>
          </cell>
          <cell r="Q100">
            <v>0</v>
          </cell>
          <cell r="R100">
            <v>0</v>
          </cell>
        </row>
        <row r="101">
          <cell r="F101" t="str">
            <v>SBS0010012山东金达汽车部件制造有限公司</v>
          </cell>
          <cell r="G101" t="str">
            <v>SBS0010012</v>
          </cell>
          <cell r="H101" t="str">
            <v>司机靠背护面总成</v>
          </cell>
          <cell r="M101" t="str">
            <v>件</v>
          </cell>
          <cell r="O101">
            <v>5.5</v>
          </cell>
          <cell r="P101">
            <v>0</v>
          </cell>
          <cell r="Q101">
            <v>0</v>
          </cell>
          <cell r="R101">
            <v>0</v>
          </cell>
        </row>
        <row r="102">
          <cell r="F102" t="str">
            <v>SBS0010011山东金达汽车部件制造有限公司</v>
          </cell>
          <cell r="G102" t="str">
            <v>SBS0010011</v>
          </cell>
          <cell r="H102" t="str">
            <v>司机座垫护面总成</v>
          </cell>
          <cell r="M102" t="str">
            <v>件</v>
          </cell>
          <cell r="O102">
            <v>7.51</v>
          </cell>
          <cell r="P102">
            <v>0</v>
          </cell>
          <cell r="Q102">
            <v>0</v>
          </cell>
          <cell r="R102">
            <v>0</v>
          </cell>
        </row>
        <row r="103">
          <cell r="F103" t="str">
            <v>SBS0010021山东金达汽车部件制造有限公司</v>
          </cell>
          <cell r="G103" t="str">
            <v>SBS0010021</v>
          </cell>
          <cell r="H103" t="str">
            <v>双人座垫护面总成(左舵)</v>
          </cell>
          <cell r="M103" t="str">
            <v>件</v>
          </cell>
          <cell r="O103">
            <v>11.26</v>
          </cell>
          <cell r="P103">
            <v>0</v>
          </cell>
          <cell r="Q103">
            <v>0</v>
          </cell>
          <cell r="R103">
            <v>0</v>
          </cell>
        </row>
        <row r="104">
          <cell r="F104" t="str">
            <v>SBS0010026山东金达汽车部件制造有限公司</v>
          </cell>
          <cell r="G104" t="str">
            <v>SBS0010026</v>
          </cell>
          <cell r="H104" t="str">
            <v>双人座垫护面总成(右舵)</v>
          </cell>
          <cell r="M104" t="str">
            <v>件</v>
          </cell>
          <cell r="O104">
            <v>11.26</v>
          </cell>
          <cell r="P104">
            <v>0</v>
          </cell>
          <cell r="Q104">
            <v>0</v>
          </cell>
          <cell r="R104">
            <v>0</v>
          </cell>
        </row>
        <row r="105">
          <cell r="F105" t="str">
            <v>SBS0010020山东金达汽车部件制造有限公司</v>
          </cell>
          <cell r="G105" t="str">
            <v>SBS0010020</v>
          </cell>
          <cell r="H105" t="str">
            <v>双人右靠背护面总成(左舵)</v>
          </cell>
          <cell r="M105" t="str">
            <v>件</v>
          </cell>
          <cell r="O105">
            <v>6.52</v>
          </cell>
          <cell r="P105">
            <v>0</v>
          </cell>
          <cell r="Q105">
            <v>0</v>
          </cell>
          <cell r="R105">
            <v>0</v>
          </cell>
        </row>
        <row r="106">
          <cell r="F106" t="str">
            <v>SBS0010025山东金达汽车部件制造有限公司</v>
          </cell>
          <cell r="G106" t="str">
            <v>SBS0010025</v>
          </cell>
          <cell r="H106" t="str">
            <v>双人右靠背护面总成(右舵)</v>
          </cell>
          <cell r="M106" t="str">
            <v>件</v>
          </cell>
          <cell r="O106">
            <v>6.52</v>
          </cell>
          <cell r="P106">
            <v>0</v>
          </cell>
          <cell r="Q106">
            <v>0</v>
          </cell>
          <cell r="R106">
            <v>0</v>
          </cell>
        </row>
        <row r="107">
          <cell r="F107" t="str">
            <v>SCS0011854山东金达汽车部件制造有限公司</v>
          </cell>
          <cell r="G107" t="str">
            <v>SCS0011854</v>
          </cell>
          <cell r="H107" t="str">
            <v>双人左靠背护面总成</v>
          </cell>
          <cell r="M107" t="str">
            <v>件</v>
          </cell>
          <cell r="O107">
            <v>6.52</v>
          </cell>
          <cell r="P107">
            <v>0</v>
          </cell>
          <cell r="Q107">
            <v>0</v>
          </cell>
          <cell r="R107">
            <v>0</v>
          </cell>
        </row>
        <row r="108">
          <cell r="F108" t="str">
            <v>SBS0010023山东金达汽车部件制造有限公司</v>
          </cell>
          <cell r="G108" t="str">
            <v>SBS0010023</v>
          </cell>
          <cell r="H108" t="str">
            <v>二排单人座垫护面总成左舵</v>
          </cell>
          <cell r="M108" t="str">
            <v>件</v>
          </cell>
          <cell r="O108">
            <v>6.54</v>
          </cell>
          <cell r="P108">
            <v>0</v>
          </cell>
          <cell r="Q108">
            <v>0</v>
          </cell>
          <cell r="R108">
            <v>0</v>
          </cell>
        </row>
        <row r="109">
          <cell r="F109" t="str">
            <v>SBS0010027山东金达汽车部件制造有限公司</v>
          </cell>
          <cell r="G109" t="str">
            <v>SBS0010027</v>
          </cell>
          <cell r="H109" t="str">
            <v>二排单人座垫护面总成右舵</v>
          </cell>
          <cell r="M109" t="str">
            <v>件</v>
          </cell>
          <cell r="O109">
            <v>6.54</v>
          </cell>
          <cell r="P109">
            <v>0</v>
          </cell>
          <cell r="Q109">
            <v>0</v>
          </cell>
          <cell r="R109">
            <v>0</v>
          </cell>
        </row>
        <row r="110">
          <cell r="F110" t="str">
            <v>SBS0010015山东金达汽车部件制造有限公司</v>
          </cell>
          <cell r="G110" t="str">
            <v>SBS0010015</v>
          </cell>
          <cell r="H110" t="str">
            <v>四人联体右背护面总成</v>
          </cell>
          <cell r="M110" t="str">
            <v>件</v>
          </cell>
          <cell r="O110">
            <v>11.026199999999999</v>
          </cell>
          <cell r="P110">
            <v>0</v>
          </cell>
          <cell r="Q110">
            <v>0</v>
          </cell>
          <cell r="R110">
            <v>0</v>
          </cell>
        </row>
        <row r="111">
          <cell r="F111" t="str">
            <v>SBS0010017山东金达汽车部件制造有限公司</v>
          </cell>
          <cell r="G111" t="str">
            <v>SBS0010017</v>
          </cell>
          <cell r="H111" t="str">
            <v>四人联体右座垫护面总成</v>
          </cell>
          <cell r="M111" t="str">
            <v>件</v>
          </cell>
          <cell r="O111">
            <v>12.22</v>
          </cell>
          <cell r="P111">
            <v>0</v>
          </cell>
          <cell r="Q111">
            <v>0</v>
          </cell>
          <cell r="R111">
            <v>0</v>
          </cell>
        </row>
        <row r="112">
          <cell r="F112" t="str">
            <v>SBS0010024山东金达汽车部件制造有限公司</v>
          </cell>
          <cell r="G112" t="str">
            <v>SBS0010024</v>
          </cell>
          <cell r="H112" t="str">
            <v>单人靠背护面总成</v>
          </cell>
          <cell r="M112" t="str">
            <v>件</v>
          </cell>
          <cell r="O112">
            <v>6.52</v>
          </cell>
          <cell r="P112">
            <v>0</v>
          </cell>
          <cell r="Q112">
            <v>0</v>
          </cell>
          <cell r="R112">
            <v>0</v>
          </cell>
        </row>
        <row r="113">
          <cell r="F113" t="str">
            <v>BFA0010035霸州市霸州镇鑫创五金塑料厂</v>
          </cell>
          <cell r="G113" t="str">
            <v>BFA0010035</v>
          </cell>
          <cell r="H113" t="str">
            <v>扶手左旋螺杆</v>
          </cell>
          <cell r="J113" t="str">
            <v>Q/BQB 501 10B21-Q/BQB</v>
          </cell>
          <cell r="M113" t="str">
            <v>EA</v>
          </cell>
          <cell r="O113">
            <v>5.13</v>
          </cell>
        </row>
        <row r="114">
          <cell r="F114" t="str">
            <v>BFA0010036霸州市霸州镇鑫创五金塑料厂</v>
          </cell>
          <cell r="G114" t="str">
            <v>BFA0010036</v>
          </cell>
          <cell r="H114" t="str">
            <v>扶手右旋螺杆</v>
          </cell>
          <cell r="J114" t="str">
            <v>Q/BQB 501 10B21-Q/BQB</v>
          </cell>
          <cell r="M114" t="str">
            <v>EA</v>
          </cell>
          <cell r="O114">
            <v>5.13</v>
          </cell>
        </row>
        <row r="115">
          <cell r="F115" t="str">
            <v>SLT0002703合肥光码科技有限公司</v>
          </cell>
          <cell r="G115" t="str">
            <v>SLT0002703</v>
          </cell>
          <cell r="H115" t="str">
            <v>亮白PET标签</v>
          </cell>
          <cell r="M115" t="str">
            <v>卷</v>
          </cell>
          <cell r="O115">
            <v>61.946902654867266</v>
          </cell>
        </row>
        <row r="116">
          <cell r="F116" t="str">
            <v>SLT0010642沧州智凯金属制品有限公司</v>
          </cell>
          <cell r="G116" t="str">
            <v>SLT0010642</v>
          </cell>
          <cell r="H116" t="str">
            <v>滑轨右连接板2（B版）</v>
          </cell>
          <cell r="M116" t="str">
            <v>件</v>
          </cell>
          <cell r="O116">
            <v>6.3</v>
          </cell>
          <cell r="P116">
            <v>18194.690300000002</v>
          </cell>
          <cell r="Q116">
            <v>0.18194690300000002</v>
          </cell>
          <cell r="R116" t="str">
            <v>1.模检焊具费用100%分摊至10万件产品中，自供货之日起执行
2.原状态模具费6194.6903元，新状态模具费12000元。</v>
          </cell>
        </row>
        <row r="117">
          <cell r="F117" t="str">
            <v>SLT0010781海兴中盛弹簧有限公司</v>
          </cell>
          <cell r="G117" t="str">
            <v>SLT0010781</v>
          </cell>
          <cell r="H117" t="str">
            <v>肩部支撑钢丝A</v>
          </cell>
          <cell r="O117">
            <v>0.378</v>
          </cell>
        </row>
        <row r="118">
          <cell r="F118" t="str">
            <v>SLT0010782海兴中盛弹簧有限公司</v>
          </cell>
          <cell r="G118" t="str">
            <v>SLT0010782</v>
          </cell>
          <cell r="H118" t="str">
            <v>肩部支撑钢丝B</v>
          </cell>
          <cell r="O118">
            <v>0.22500000000000001</v>
          </cell>
        </row>
        <row r="119">
          <cell r="F119" t="str">
            <v>SLT0010783海兴中盛弹簧有限公司</v>
          </cell>
          <cell r="G119" t="str">
            <v>SLT0010783</v>
          </cell>
          <cell r="H119" t="str">
            <v>头枕支撑钢丝</v>
          </cell>
          <cell r="O119">
            <v>0.20799999999999999</v>
          </cell>
        </row>
        <row r="120">
          <cell r="F120" t="str">
            <v>SLT0010755海兴中盛弹簧有限公司</v>
          </cell>
          <cell r="G120" t="str">
            <v>SLT0010755</v>
          </cell>
          <cell r="H120" t="str">
            <v>驾驶员靠背预埋钢丝A</v>
          </cell>
          <cell r="O120">
            <v>0.14000000000000001</v>
          </cell>
        </row>
        <row r="121">
          <cell r="F121" t="str">
            <v>SLT0010756海兴中盛弹簧有限公司</v>
          </cell>
          <cell r="G121" t="str">
            <v>SLT0010756</v>
          </cell>
          <cell r="H121" t="str">
            <v>驾驶员靠背预埋钢丝B</v>
          </cell>
          <cell r="O121">
            <v>0.14000000000000001</v>
          </cell>
        </row>
        <row r="122">
          <cell r="F122" t="str">
            <v>SLT0010757海兴中盛弹簧有限公司</v>
          </cell>
          <cell r="G122" t="str">
            <v>SLT0010757</v>
          </cell>
          <cell r="H122" t="str">
            <v>驾驶员靠背预埋钢丝C</v>
          </cell>
          <cell r="O122">
            <v>0.104</v>
          </cell>
        </row>
        <row r="123">
          <cell r="F123" t="str">
            <v>SLT0010758海兴中盛弹簧有限公司</v>
          </cell>
          <cell r="G123" t="str">
            <v>SLT0010758</v>
          </cell>
          <cell r="H123" t="str">
            <v>驾驶员靠背预埋钢丝D</v>
          </cell>
          <cell r="O123">
            <v>7.0000000000000007E-2</v>
          </cell>
        </row>
        <row r="124">
          <cell r="F124" t="str">
            <v>SLT0010759海兴中盛弹簧有限公司</v>
          </cell>
          <cell r="G124" t="str">
            <v>SLT0010759</v>
          </cell>
          <cell r="H124" t="str">
            <v>驾驶员靠背钢丝焊接总成</v>
          </cell>
          <cell r="O124">
            <v>3.15</v>
          </cell>
        </row>
        <row r="125">
          <cell r="F125" t="str">
            <v>SLT0010764海兴中盛弹簧有限公司</v>
          </cell>
          <cell r="G125" t="str">
            <v>SLT0010764</v>
          </cell>
          <cell r="H125" t="str">
            <v>驾驶员座垫预埋钢丝A</v>
          </cell>
          <cell r="O125">
            <v>0.13</v>
          </cell>
        </row>
        <row r="126">
          <cell r="F126" t="str">
            <v>SLT0010765海兴中盛弹簧有限公司</v>
          </cell>
          <cell r="G126" t="str">
            <v>SLT0010765</v>
          </cell>
          <cell r="H126" t="str">
            <v>驾驶员座垫预埋钢丝B</v>
          </cell>
          <cell r="O126">
            <v>0.13</v>
          </cell>
        </row>
        <row r="127">
          <cell r="F127" t="str">
            <v>SLT0010766海兴中盛弹簧有限公司</v>
          </cell>
          <cell r="G127" t="str">
            <v>SLT0010766</v>
          </cell>
          <cell r="H127" t="str">
            <v>驾驶员座垫预埋钢丝C</v>
          </cell>
          <cell r="O127">
            <v>7.0000000000000007E-2</v>
          </cell>
        </row>
        <row r="128">
          <cell r="F128" t="str">
            <v>SLT0010767海兴中盛弹簧有限公司</v>
          </cell>
          <cell r="G128" t="str">
            <v>SLT0010767</v>
          </cell>
          <cell r="H128" t="str">
            <v>驾驶员座垫预埋钢丝D</v>
          </cell>
          <cell r="O128">
            <v>0.12</v>
          </cell>
        </row>
        <row r="129">
          <cell r="F129" t="str">
            <v>SHT0011065海兴中盛弹簧有限公司</v>
          </cell>
          <cell r="G129" t="str">
            <v>SHT0011065</v>
          </cell>
          <cell r="H129" t="str">
            <v>预埋钢丝A</v>
          </cell>
          <cell r="O129">
            <v>0.14000000000000001</v>
          </cell>
        </row>
        <row r="130">
          <cell r="F130" t="str">
            <v>SHT0011066海兴中盛弹簧有限公司</v>
          </cell>
          <cell r="G130" t="str">
            <v>SHT0011066</v>
          </cell>
          <cell r="H130" t="str">
            <v>预埋钢丝B</v>
          </cell>
          <cell r="O130">
            <v>0.14000000000000001</v>
          </cell>
        </row>
        <row r="131">
          <cell r="F131" t="str">
            <v>SHT0011067海兴中盛弹簧有限公司</v>
          </cell>
          <cell r="G131" t="str">
            <v>SHT0011067</v>
          </cell>
          <cell r="H131" t="str">
            <v>预埋钢丝C</v>
          </cell>
          <cell r="O131">
            <v>7.0000000000000007E-2</v>
          </cell>
        </row>
        <row r="132">
          <cell r="F132" t="str">
            <v>SHT0011068海兴中盛弹簧有限公司</v>
          </cell>
          <cell r="G132" t="str">
            <v>SHT0011068</v>
          </cell>
          <cell r="H132" t="str">
            <v>预埋钢丝D</v>
          </cell>
          <cell r="O132">
            <v>0.14000000000000001</v>
          </cell>
        </row>
        <row r="133">
          <cell r="F133" t="str">
            <v>SHT0011069海兴中盛弹簧有限公司</v>
          </cell>
          <cell r="G133" t="str">
            <v>SHT0011069</v>
          </cell>
          <cell r="H133" t="str">
            <v>预埋钢丝E</v>
          </cell>
          <cell r="O133">
            <v>0.14000000000000001</v>
          </cell>
        </row>
        <row r="134">
          <cell r="F134" t="str">
            <v>SHT0011070海兴中盛弹簧有限公司</v>
          </cell>
          <cell r="G134" t="str">
            <v>SHT0011070</v>
          </cell>
          <cell r="H134" t="str">
            <v>坐垫预埋钢丝A</v>
          </cell>
          <cell r="O134">
            <v>7.0000000000000007E-2</v>
          </cell>
        </row>
        <row r="135">
          <cell r="F135" t="str">
            <v>SHT0011071海兴中盛弹簧有限公司</v>
          </cell>
          <cell r="G135" t="str">
            <v>SHT0011071</v>
          </cell>
          <cell r="H135" t="str">
            <v>坐垫预埋钢丝B</v>
          </cell>
          <cell r="O135">
            <v>0.13</v>
          </cell>
        </row>
        <row r="136">
          <cell r="F136" t="str">
            <v>SHT0011603海兴中盛弹簧有限公司</v>
          </cell>
          <cell r="G136" t="str">
            <v>SHT0011603</v>
          </cell>
          <cell r="H136" t="str">
            <v>坐垫预埋钢丝C</v>
          </cell>
          <cell r="O136">
            <v>0.2</v>
          </cell>
        </row>
        <row r="137">
          <cell r="F137" t="str">
            <v>SHT0011604海兴中盛弹簧有限公司</v>
          </cell>
          <cell r="G137" t="str">
            <v>SHT0011604</v>
          </cell>
          <cell r="H137" t="str">
            <v>坐垫预埋钢丝D</v>
          </cell>
          <cell r="O137">
            <v>0.2</v>
          </cell>
        </row>
        <row r="138">
          <cell r="F138" t="str">
            <v>SLT0010551河北利达金属制品集团有限公司</v>
          </cell>
          <cell r="G138" t="str">
            <v>SLT0010551</v>
          </cell>
          <cell r="H138" t="str">
            <v>上盖板焊接总成</v>
          </cell>
          <cell r="O138">
            <v>6</v>
          </cell>
          <cell r="P138">
            <v>319070.79646017699</v>
          </cell>
          <cell r="Q138">
            <v>0</v>
          </cell>
          <cell r="R138" t="str">
            <v>1.该总成的模具费是各组成单件的模具费的累加。其中不含焊胎费用，焊胎由甲方提供给乙方，如本套焊胎不满足产能时，乙方再自行复制，费用由乙方自行承担。
2.总成的模摊费用包含序号1-1至1-7的产品的单件模摊费*用量
3.此产品是后期调整为总成供货的，前期单件的模摊数量已经确定，故本协议的总成模摊费跟随单件的模摊费而变化。</v>
          </cell>
        </row>
        <row r="139">
          <cell r="F139" t="str">
            <v>SLT0010539河北利达金属制品集团有限公司</v>
          </cell>
          <cell r="G139" t="str">
            <v>SLT0010539</v>
          </cell>
          <cell r="H139" t="str">
            <v>减震器上盖板</v>
          </cell>
          <cell r="O139">
            <v>30</v>
          </cell>
          <cell r="P139">
            <v>245000</v>
          </cell>
          <cell r="Q139">
            <v>1.7150000000000001</v>
          </cell>
          <cell r="R139" t="str">
            <v>模检焊具费用预付30%，剩余70%费用分摊至10万件产品中，自供货之日起执行</v>
          </cell>
        </row>
        <row r="140">
          <cell r="F140" t="str">
            <v>SLT0010553河北利达金属制品集团有限公司</v>
          </cell>
          <cell r="G140" t="str">
            <v>SLT0010553</v>
          </cell>
          <cell r="H140" t="str">
            <v>上盖板加强件</v>
          </cell>
          <cell r="O140">
            <v>0.13</v>
          </cell>
          <cell r="P140">
            <v>530.97345132743396</v>
          </cell>
          <cell r="Q140">
            <v>5.3097345132743397E-3</v>
          </cell>
          <cell r="R140" t="str">
            <v>模检焊具费用100%分摊至10万件产品中，自供货之日起执行</v>
          </cell>
        </row>
        <row r="141">
          <cell r="F141" t="str">
            <v>SLT0010541河北利达金属制品集团有限公司</v>
          </cell>
          <cell r="G141" t="str">
            <v>SLT0010541</v>
          </cell>
          <cell r="H141" t="str">
            <v>阻尼器支架</v>
          </cell>
          <cell r="O141">
            <v>0.45</v>
          </cell>
          <cell r="P141">
            <v>1769.9115044247801</v>
          </cell>
          <cell r="Q141">
            <v>1.7699115044247801E-2</v>
          </cell>
          <cell r="R141" t="str">
            <v>模检焊具费用100%分摊至10万件产品中，自供货之日起执行</v>
          </cell>
        </row>
        <row r="142">
          <cell r="F142" t="str">
            <v>SLT0010564河北利达金属制品集团有限公司</v>
          </cell>
          <cell r="G142" t="str">
            <v>SLT0010564</v>
          </cell>
          <cell r="H142" t="str">
            <v>滚轮上滑槽</v>
          </cell>
          <cell r="O142">
            <v>1.04</v>
          </cell>
          <cell r="P142">
            <v>8000</v>
          </cell>
          <cell r="Q142">
            <v>0.08</v>
          </cell>
          <cell r="R142" t="str">
            <v>模检焊具费用100%分摊至10万件产品中，自供货之日起执行</v>
          </cell>
        </row>
        <row r="143">
          <cell r="F143" t="str">
            <v>SLT0010552河北利达金属制品集团有限公司</v>
          </cell>
          <cell r="G143" t="str">
            <v>SLT0010552</v>
          </cell>
          <cell r="H143" t="str">
            <v>左调角器焊接组件</v>
          </cell>
          <cell r="O143">
            <v>6.35</v>
          </cell>
          <cell r="P143">
            <v>26000</v>
          </cell>
          <cell r="Q143">
            <v>0.26</v>
          </cell>
          <cell r="R143" t="str">
            <v>模检焊具费用100%分摊至10万件产品中，自供货之日起执行</v>
          </cell>
        </row>
        <row r="144">
          <cell r="F144" t="str">
            <v>SLT0010558河北利达金属制品集团有限公司</v>
          </cell>
          <cell r="G144" t="str">
            <v>SLT0010558</v>
          </cell>
          <cell r="H144" t="str">
            <v>右调角器焊接组件</v>
          </cell>
          <cell r="O144">
            <v>10.85</v>
          </cell>
          <cell r="P144">
            <v>36000</v>
          </cell>
          <cell r="Q144">
            <v>0.36</v>
          </cell>
          <cell r="R144" t="str">
            <v>模检焊具费用100%分摊至10万件产品中，自供货之日起执行</v>
          </cell>
        </row>
        <row r="145">
          <cell r="F145" t="str">
            <v>SLT0010679河北利达金属制品集团有限公司</v>
          </cell>
          <cell r="G145" t="str">
            <v>SLT0010679</v>
          </cell>
          <cell r="H145" t="str">
            <v>左侧护板固定钣金</v>
          </cell>
          <cell r="O145">
            <v>0.6</v>
          </cell>
          <cell r="P145">
            <v>1769.9115044247801</v>
          </cell>
          <cell r="Q145">
            <v>1.7699115044247801E-2</v>
          </cell>
          <cell r="R145" t="str">
            <v>模检焊具费用100%分摊至10万件产品中，自供货之日起执行</v>
          </cell>
        </row>
        <row r="146">
          <cell r="F146" t="str">
            <v>BFA0000316河北利达金属制品集团有限公司</v>
          </cell>
          <cell r="G146" t="str">
            <v>BFA0000316</v>
          </cell>
          <cell r="H146" t="str">
            <v>焊接方螺母</v>
          </cell>
          <cell r="O146">
            <v>0.13</v>
          </cell>
          <cell r="P146">
            <v>0</v>
          </cell>
          <cell r="Q146">
            <v>0</v>
          </cell>
          <cell r="R146">
            <v>0</v>
          </cell>
        </row>
        <row r="147">
          <cell r="F147" t="str">
            <v>SLT0010674河北利达金属制品集团有限公司</v>
          </cell>
          <cell r="G147" t="str">
            <v>SLT0010674</v>
          </cell>
          <cell r="H147" t="str">
            <v>左侧护板固定钢丝焊接总成</v>
          </cell>
          <cell r="O147">
            <v>2.48</v>
          </cell>
          <cell r="P147">
            <v>0</v>
          </cell>
          <cell r="Q147">
            <v>0</v>
          </cell>
          <cell r="R147">
            <v>0</v>
          </cell>
        </row>
        <row r="148">
          <cell r="F148" t="str">
            <v>SLT0010678河北利达金属制品集团有限公司</v>
          </cell>
          <cell r="G148" t="str">
            <v>SLT0010678</v>
          </cell>
          <cell r="H148" t="str">
            <v>左侧护板下固定钢丝</v>
          </cell>
          <cell r="O148">
            <v>0.75</v>
          </cell>
          <cell r="P148">
            <v>0</v>
          </cell>
          <cell r="Q148">
            <v>0</v>
          </cell>
          <cell r="R148">
            <v>0</v>
          </cell>
        </row>
        <row r="149">
          <cell r="F149" t="str">
            <v>SLT0010550河北利达金属制品集团有限公司</v>
          </cell>
          <cell r="G149" t="str">
            <v>SLT0010550</v>
          </cell>
          <cell r="H149" t="str">
            <v>下底板焊接总成</v>
          </cell>
          <cell r="O149">
            <v>11</v>
          </cell>
          <cell r="P149">
            <v>18194.690299999998</v>
          </cell>
          <cell r="Q149">
            <v>0</v>
          </cell>
          <cell r="R149" t="str">
            <v>1.该总成的模具费是各组成单件的模具费的累加。其中不含焊胎费用，焊胎由甲方提供给乙方，如本套焊胎不满足产能时，乙方再自行复制，费用由乙方自行承担。
2.总成的模摊费用包含序号1-1至1-7的产品的单件模摊费*用量
3.此产品是后期调整为总成供货的，前期单件的模摊数量已经确定，故本协议的总成模摊费跟随单件的模摊费而变化。</v>
          </cell>
        </row>
        <row r="150">
          <cell r="F150" t="str">
            <v>SLT0010545河北利达金属制品集团有限公司</v>
          </cell>
          <cell r="G150" t="str">
            <v>SLT0010545</v>
          </cell>
          <cell r="H150" t="str">
            <v>减震器下底板</v>
          </cell>
          <cell r="O150">
            <v>0.21315293999999999</v>
          </cell>
          <cell r="P150">
            <v>0</v>
          </cell>
          <cell r="Q150">
            <v>0</v>
          </cell>
          <cell r="R150">
            <v>0</v>
          </cell>
        </row>
        <row r="151">
          <cell r="F151" t="str">
            <v>SLT0010541河北利达金属制品集团有限公司</v>
          </cell>
          <cell r="G151" t="str">
            <v>SLT0010541</v>
          </cell>
          <cell r="H151" t="str">
            <v>阻尼器支架</v>
          </cell>
          <cell r="O151">
            <v>0.21315293999999999</v>
          </cell>
          <cell r="P151">
            <v>0</v>
          </cell>
          <cell r="Q151">
            <v>0</v>
          </cell>
          <cell r="R151">
            <v>0</v>
          </cell>
        </row>
        <row r="152">
          <cell r="F152" t="str">
            <v>SLT0010546河北利达金属制品集团有限公司</v>
          </cell>
          <cell r="G152" t="str">
            <v>SLT0010546</v>
          </cell>
          <cell r="H152" t="str">
            <v>直线阀下支架</v>
          </cell>
          <cell r="O152">
            <v>0.21315293999999999</v>
          </cell>
          <cell r="P152">
            <v>0</v>
          </cell>
          <cell r="Q152">
            <v>0</v>
          </cell>
          <cell r="R152">
            <v>0</v>
          </cell>
        </row>
        <row r="153">
          <cell r="F153" t="str">
            <v>SLT0010540河北利达金属制品集团有限公司</v>
          </cell>
          <cell r="G153" t="str">
            <v>SLT0010540</v>
          </cell>
          <cell r="H153" t="str">
            <v>滚轮下滑槽</v>
          </cell>
          <cell r="O153">
            <v>0.21315293999999999</v>
          </cell>
          <cell r="P153">
            <v>0</v>
          </cell>
          <cell r="Q153">
            <v>0</v>
          </cell>
          <cell r="R153">
            <v>0</v>
          </cell>
        </row>
        <row r="154">
          <cell r="F154" t="str">
            <v>SLT0010543河北利达金属制品集团有限公司</v>
          </cell>
          <cell r="G154" t="str">
            <v>SLT0010543</v>
          </cell>
          <cell r="H154" t="str">
            <v>滑轨左连接板1</v>
          </cell>
          <cell r="O154">
            <v>0.21315293999999999</v>
          </cell>
          <cell r="P154">
            <v>0</v>
          </cell>
          <cell r="Q154">
            <v>0</v>
          </cell>
          <cell r="R154">
            <v>0</v>
          </cell>
        </row>
        <row r="155">
          <cell r="F155" t="str">
            <v>SLT0010641河北利达金属制品集团有限公司</v>
          </cell>
          <cell r="G155" t="str">
            <v>SLT0010641</v>
          </cell>
          <cell r="H155" t="str">
            <v>滑轨左连接板2</v>
          </cell>
          <cell r="O155">
            <v>0.21315293999999999</v>
          </cell>
          <cell r="P155">
            <v>0</v>
          </cell>
          <cell r="Q155">
            <v>0</v>
          </cell>
          <cell r="R155">
            <v>0</v>
          </cell>
        </row>
        <row r="156">
          <cell r="F156" t="str">
            <v>SLT0010544河北利达金属制品集团有限公司</v>
          </cell>
          <cell r="G156" t="str">
            <v>SLT0010544</v>
          </cell>
          <cell r="H156" t="str">
            <v>滑轨右连接板1</v>
          </cell>
          <cell r="O156">
            <v>0.21315293999999999</v>
          </cell>
          <cell r="P156">
            <v>0</v>
          </cell>
          <cell r="Q156">
            <v>0</v>
          </cell>
          <cell r="R156">
            <v>0</v>
          </cell>
        </row>
        <row r="157">
          <cell r="F157" t="str">
            <v>SLT0010642河北利达金属制品集团有限公司</v>
          </cell>
          <cell r="G157" t="str">
            <v>SLT0010642</v>
          </cell>
          <cell r="H157" t="str">
            <v>滑轨右连接板2</v>
          </cell>
          <cell r="O157">
            <v>6.3</v>
          </cell>
          <cell r="P157">
            <v>18194.690299999998</v>
          </cell>
          <cell r="Q157">
            <v>0.18194690299999999</v>
          </cell>
          <cell r="R157" t="str">
            <v>1.模检焊具费用100%分摊至10万件产品中，自供货之日起执行
2.原状态模具费6194.6903元，新状态模具费12000元。</v>
          </cell>
        </row>
        <row r="158">
          <cell r="F158" t="str">
            <v>SLT0010561河北利达金属制品集团有限公司</v>
          </cell>
          <cell r="G158" t="str">
            <v>SLT0010561</v>
          </cell>
          <cell r="H158" t="str">
            <v>减震器下挂钩</v>
          </cell>
          <cell r="O158">
            <v>0.21315293999999999</v>
          </cell>
          <cell r="P158">
            <v>0</v>
          </cell>
          <cell r="Q158">
            <v>0</v>
          </cell>
          <cell r="R158">
            <v>0</v>
          </cell>
        </row>
        <row r="159">
          <cell r="F159" t="str">
            <v>SHT0014366沧州智凯金属制品有限公司</v>
          </cell>
          <cell r="G159" t="str">
            <v>SHT0014366</v>
          </cell>
          <cell r="H159" t="str">
            <v>H4-2.1扶手支架总成</v>
          </cell>
          <cell r="M159" t="str">
            <v>件</v>
          </cell>
          <cell r="O159">
            <v>5.5033333333333339</v>
          </cell>
          <cell r="P159">
            <v>8000</v>
          </cell>
          <cell r="Q159">
            <v>0.26666666666666666</v>
          </cell>
          <cell r="R159" t="str">
            <v>模检焊具费用100%分摊至3万件产品中，自供货之日起执行</v>
          </cell>
        </row>
        <row r="160">
          <cell r="F160" t="str">
            <v>SHT0014367沧州智凯金属制品有限公司</v>
          </cell>
          <cell r="G160" t="str">
            <v>SHT0014367</v>
          </cell>
          <cell r="H160" t="str">
            <v>扶手支架</v>
          </cell>
          <cell r="M160" t="str">
            <v>件</v>
          </cell>
          <cell r="O160">
            <v>1.4714</v>
          </cell>
          <cell r="P160">
            <v>0</v>
          </cell>
          <cell r="Q160">
            <v>0</v>
          </cell>
          <cell r="R160" t="str">
            <v>模具费用体现到SHT0014366产品中</v>
          </cell>
        </row>
        <row r="161">
          <cell r="F161" t="str">
            <v>SHT0014394沧州智凯金属制品有限公司</v>
          </cell>
          <cell r="G161" t="str">
            <v>SHT0014394</v>
          </cell>
          <cell r="H161" t="str">
            <v>扶手转轴</v>
          </cell>
          <cell r="M161" t="str">
            <v>件</v>
          </cell>
          <cell r="O161">
            <v>3.7</v>
          </cell>
          <cell r="P161">
            <v>0</v>
          </cell>
          <cell r="Q161">
            <v>0</v>
          </cell>
          <cell r="R161">
            <v>0</v>
          </cell>
        </row>
        <row r="162">
          <cell r="F162" t="str">
            <v>SHT0011072海兴中盛弹簧有限公司</v>
          </cell>
          <cell r="G162" t="str">
            <v>SHT0011072</v>
          </cell>
          <cell r="H162" t="str">
            <v>坐垫泡沫预埋钢丝3</v>
          </cell>
          <cell r="M162" t="str">
            <v>件</v>
          </cell>
          <cell r="O162">
            <v>0.15</v>
          </cell>
        </row>
        <row r="163">
          <cell r="F163" t="str">
            <v>SHT0011597海兴中盛弹簧有限公司</v>
          </cell>
          <cell r="G163" t="str">
            <v>SHT0011597</v>
          </cell>
          <cell r="H163" t="str">
            <v>坐垫泡沫预埋钢丝4</v>
          </cell>
          <cell r="M163" t="str">
            <v>件</v>
          </cell>
          <cell r="O163">
            <v>0.15</v>
          </cell>
        </row>
        <row r="164">
          <cell r="F164" t="str">
            <v>SLT0002415海兴中盛弹簧有限公司</v>
          </cell>
          <cell r="G164" t="str">
            <v>SLT0002415</v>
          </cell>
          <cell r="H164" t="str">
            <v>驾驶员座垫框架总成</v>
          </cell>
          <cell r="M164" t="str">
            <v>件</v>
          </cell>
          <cell r="N164">
            <v>23.28</v>
          </cell>
          <cell r="O164">
            <v>23.28</v>
          </cell>
        </row>
        <row r="165">
          <cell r="F165" t="str">
            <v>SLT0002130海兴中盛弹簧有限公司</v>
          </cell>
          <cell r="G165" t="str">
            <v>SLT0002130</v>
          </cell>
          <cell r="H165" t="str">
            <v>驾驶员座垫骨架总成</v>
          </cell>
          <cell r="M165" t="str">
            <v>件</v>
          </cell>
          <cell r="N165">
            <v>26.189999999999998</v>
          </cell>
          <cell r="O165">
            <v>26.189999999999998</v>
          </cell>
        </row>
        <row r="166">
          <cell r="F166" t="str">
            <v>SLT0002131海兴中盛弹簧有限公司</v>
          </cell>
          <cell r="G166" t="str">
            <v>SLT0002131</v>
          </cell>
          <cell r="H166" t="str">
            <v>驾驶员旁侧板固定钢丝</v>
          </cell>
          <cell r="M166" t="str">
            <v>件</v>
          </cell>
          <cell r="N166">
            <v>0.72575400000000001</v>
          </cell>
          <cell r="O166">
            <v>0.72575400000000001</v>
          </cell>
        </row>
        <row r="167">
          <cell r="F167" t="str">
            <v>SLT0002434海兴中盛弹簧有限公司</v>
          </cell>
          <cell r="G167" t="str">
            <v>SLT0002434</v>
          </cell>
          <cell r="H167" t="str">
            <v>副驾驶员座垫内嵌钢丝4</v>
          </cell>
          <cell r="M167" t="str">
            <v>件</v>
          </cell>
          <cell r="N167">
            <v>0.35938500000000001</v>
          </cell>
          <cell r="O167">
            <v>0.35938500000000001</v>
          </cell>
        </row>
        <row r="168">
          <cell r="F168" t="str">
            <v>BFA0000047海兴中盛弹簧有限公司</v>
          </cell>
          <cell r="G168" t="str">
            <v>BFA0000047</v>
          </cell>
          <cell r="H168" t="str">
            <v>弹簧钢丝借用B40</v>
          </cell>
          <cell r="M168" t="str">
            <v>件</v>
          </cell>
          <cell r="N168">
            <v>0.13822499999999999</v>
          </cell>
          <cell r="O168">
            <v>0.13822499999999999</v>
          </cell>
        </row>
        <row r="169">
          <cell r="F169" t="str">
            <v>SHT0013424沧州旭兴五金制品有限公司</v>
          </cell>
          <cell r="G169" t="str">
            <v>SHT0013424</v>
          </cell>
          <cell r="H169" t="str">
            <v>1.0减震扣固定螺栓</v>
          </cell>
          <cell r="M169" t="str">
            <v>件</v>
          </cell>
          <cell r="O169">
            <v>1.2</v>
          </cell>
        </row>
        <row r="170">
          <cell r="F170" t="str">
            <v>SHT0001400黄骅市佳祥五金制品有限公司</v>
          </cell>
          <cell r="G170" t="str">
            <v>SHT0001400</v>
          </cell>
          <cell r="H170" t="str">
            <v>一汽安全带固定板组件</v>
          </cell>
          <cell r="M170" t="str">
            <v>件</v>
          </cell>
          <cell r="O170">
            <v>6.27</v>
          </cell>
          <cell r="P170">
            <v>0</v>
          </cell>
          <cell r="Q170">
            <v>0</v>
          </cell>
          <cell r="R170" t="str">
            <v>模具由佳祥开发，未算费用</v>
          </cell>
        </row>
        <row r="171">
          <cell r="F171" t="str">
            <v>SHT0001105黄骅市佳祥五金制品有限公司</v>
          </cell>
          <cell r="G171" t="str">
            <v>SHT0001105</v>
          </cell>
          <cell r="H171" t="str">
            <v>一汽安全带固定板</v>
          </cell>
          <cell r="M171" t="str">
            <v>件</v>
          </cell>
          <cell r="N171">
            <v>5.3640170940170941</v>
          </cell>
          <cell r="O171">
            <v>5.3640170940170941</v>
          </cell>
          <cell r="P171">
            <v>0</v>
          </cell>
          <cell r="Q171">
            <v>0</v>
          </cell>
          <cell r="R171" t="str">
            <v>模具由佳祥开发，未算费用</v>
          </cell>
        </row>
        <row r="172">
          <cell r="F172" t="str">
            <v>BFA0000400黄骅市佳祥五金制品有限公司</v>
          </cell>
          <cell r="G172" t="str">
            <v>BFA0000400</v>
          </cell>
          <cell r="H172" t="str">
            <v>焊接螺母</v>
          </cell>
          <cell r="M172" t="str">
            <v>件</v>
          </cell>
          <cell r="O172" t="str">
            <v>不单独结算</v>
          </cell>
          <cell r="P172">
            <v>0</v>
          </cell>
          <cell r="Q172">
            <v>0</v>
          </cell>
          <cell r="R172" t="str">
            <v>不涉及</v>
          </cell>
        </row>
        <row r="173">
          <cell r="F173" t="str">
            <v>SHT0010786黄骅市再兴汽车配件有限公司</v>
          </cell>
          <cell r="G173" t="str">
            <v>SHT0010786</v>
          </cell>
          <cell r="H173" t="str">
            <v>H6罩壳固定钣金片</v>
          </cell>
          <cell r="M173" t="str">
            <v>件</v>
          </cell>
          <cell r="O173">
            <v>0.1422106407079646</v>
          </cell>
          <cell r="P173">
            <v>3600</v>
          </cell>
          <cell r="Q173">
            <v>3.5999999999999997E-2</v>
          </cell>
          <cell r="R173" t="str">
            <v>模检夹具费100%分摊至10万件产品中</v>
          </cell>
        </row>
        <row r="174">
          <cell r="F174" t="str">
            <v>SHT0010699黄骅市再兴汽车配件有限公司</v>
          </cell>
          <cell r="G174" t="str">
            <v>SHT0010699</v>
          </cell>
          <cell r="H174" t="str">
            <v>H6橡胶垫安装支架</v>
          </cell>
          <cell r="M174" t="str">
            <v>件</v>
          </cell>
          <cell r="O174">
            <v>0.41830870088495575</v>
          </cell>
          <cell r="P174">
            <v>4100</v>
          </cell>
          <cell r="Q174">
            <v>4.1000000000000002E-2</v>
          </cell>
          <cell r="R174" t="str">
            <v>模检夹具费100%分摊至10万件产品中</v>
          </cell>
        </row>
        <row r="175">
          <cell r="F175" t="str">
            <v>SHT0010240黄骅市再兴汽车配件有限公司</v>
          </cell>
          <cell r="G175" t="str">
            <v>SHT0010240</v>
          </cell>
          <cell r="H175" t="str">
            <v>H6防尘罩支撑钣金</v>
          </cell>
          <cell r="M175" t="str">
            <v>件</v>
          </cell>
          <cell r="O175">
            <v>0.20029503716814159</v>
          </cell>
          <cell r="P175">
            <v>4300</v>
          </cell>
          <cell r="Q175">
            <v>4.2999999999999997E-2</v>
          </cell>
          <cell r="R175" t="str">
            <v>模检夹具费100%分摊至10万件产品中</v>
          </cell>
        </row>
        <row r="176">
          <cell r="F176" t="str">
            <v>SHT0010261黄骅市再兴汽车配件有限公司</v>
          </cell>
          <cell r="G176" t="str">
            <v>SHT0010261</v>
          </cell>
          <cell r="H176" t="str">
            <v>H6罩壳固定钣金</v>
          </cell>
          <cell r="M176" t="str">
            <v>件</v>
          </cell>
          <cell r="O176">
            <v>0.15632115929203541</v>
          </cell>
          <cell r="P176">
            <v>3600</v>
          </cell>
          <cell r="Q176">
            <v>3.5999999999999997E-2</v>
          </cell>
          <cell r="R176" t="str">
            <v>模检夹具费100%分摊至10万件产品中</v>
          </cell>
        </row>
        <row r="177">
          <cell r="F177" t="str">
            <v>SHT0010134黄骅市再兴汽车配件有限公司</v>
          </cell>
          <cell r="G177" t="str">
            <v>SHT0010134</v>
          </cell>
          <cell r="H177" t="str">
            <v>H6坐盆延伸固定钣金</v>
          </cell>
          <cell r="M177" t="str">
            <v>件</v>
          </cell>
          <cell r="O177">
            <v>0.3483468955752213</v>
          </cell>
          <cell r="P177">
            <v>5700</v>
          </cell>
          <cell r="Q177">
            <v>5.7000000000000002E-2</v>
          </cell>
          <cell r="R177" t="str">
            <v>模检夹具费100%分摊至10万件产品中</v>
          </cell>
        </row>
        <row r="178">
          <cell r="F178" t="str">
            <v>SHT0012971黄骅市再兴汽车配件有限公司</v>
          </cell>
          <cell r="G178" t="str">
            <v>SHT0012971</v>
          </cell>
          <cell r="H178" t="str">
            <v>安全带上悬置固定板总成</v>
          </cell>
          <cell r="M178" t="str">
            <v>件</v>
          </cell>
          <cell r="O178">
            <v>4.4241999999999999</v>
          </cell>
          <cell r="P178">
            <v>66800</v>
          </cell>
          <cell r="Q178">
            <v>1.3360000000000001</v>
          </cell>
          <cell r="R178" t="str">
            <v>模检夹具费100%分摊至5万件产品中</v>
          </cell>
        </row>
        <row r="179">
          <cell r="F179" t="str">
            <v>SHT0012843黄骅市再兴汽车配件有限公司</v>
          </cell>
          <cell r="G179" t="str">
            <v>SHT0012843</v>
          </cell>
          <cell r="H179" t="str">
            <v>升降左前固定钣金</v>
          </cell>
          <cell r="M179" t="str">
            <v>件</v>
          </cell>
          <cell r="O179">
            <v>1.0730887168141592</v>
          </cell>
          <cell r="P179">
            <v>29900</v>
          </cell>
          <cell r="Q179">
            <v>0.14949999999999999</v>
          </cell>
          <cell r="R179" t="str">
            <v>模检夹具费100%分摊至10万件产品中</v>
          </cell>
        </row>
        <row r="180">
          <cell r="F180" t="str">
            <v>SHT0013700黄骅市再兴汽车配件有限公司</v>
          </cell>
          <cell r="G180" t="str">
            <v>SHT0013700</v>
          </cell>
          <cell r="H180" t="str">
            <v>升降右前固定钣金</v>
          </cell>
          <cell r="M180" t="str">
            <v>件</v>
          </cell>
          <cell r="O180">
            <v>1.0730887168141592</v>
          </cell>
          <cell r="Q180">
            <v>0.14949999999999999</v>
          </cell>
          <cell r="R180" t="str">
            <v>模检夹具费100%分摊至10万件产品中</v>
          </cell>
        </row>
        <row r="181">
          <cell r="F181" t="str">
            <v>SHT0012844黄骅市再兴汽车配件有限公司</v>
          </cell>
          <cell r="G181" t="str">
            <v>SHT0012844</v>
          </cell>
          <cell r="H181" t="str">
            <v>升降左后固定钣金</v>
          </cell>
          <cell r="M181" t="str">
            <v>件</v>
          </cell>
          <cell r="O181">
            <v>1.2088532522123894</v>
          </cell>
          <cell r="P181">
            <v>36900</v>
          </cell>
          <cell r="Q181">
            <v>0.1845</v>
          </cell>
          <cell r="R181" t="str">
            <v>模检夹具费100%分摊至10万件产品中</v>
          </cell>
        </row>
        <row r="182">
          <cell r="F182" t="str">
            <v>SHT0013699黄骅市再兴汽车配件有限公司</v>
          </cell>
          <cell r="G182" t="str">
            <v>SHT0013699</v>
          </cell>
          <cell r="H182" t="str">
            <v>升降右后固定钣金</v>
          </cell>
          <cell r="M182" t="str">
            <v>件</v>
          </cell>
          <cell r="O182">
            <v>1.2088532522123894</v>
          </cell>
          <cell r="Q182">
            <v>0.1845</v>
          </cell>
          <cell r="R182" t="str">
            <v>模检夹具费100%分摊至10万件产品中</v>
          </cell>
        </row>
        <row r="183">
          <cell r="F183" t="str">
            <v>SHT0012212黄骅市再兴汽车配件有限公司</v>
          </cell>
          <cell r="G183" t="str">
            <v>SHT0012212</v>
          </cell>
          <cell r="H183" t="str">
            <v>1.0座框前横梁总成</v>
          </cell>
          <cell r="M183" t="str">
            <v>件</v>
          </cell>
          <cell r="O183">
            <v>4.7282999999999999</v>
          </cell>
          <cell r="P183">
            <v>17200</v>
          </cell>
          <cell r="Q183">
            <v>0.17199999999999999</v>
          </cell>
          <cell r="R183" t="str">
            <v>模检夹具费100%分摊至10万件产品中</v>
          </cell>
        </row>
        <row r="184">
          <cell r="F184" t="str">
            <v>SHT0011999黄骅市再兴汽车配件有限公司</v>
          </cell>
          <cell r="G184" t="str">
            <v>SHT0011999</v>
          </cell>
          <cell r="H184" t="str">
            <v>1.0座框前横梁</v>
          </cell>
          <cell r="M184" t="str">
            <v>件</v>
          </cell>
          <cell r="O184">
            <v>2.9605001628318584</v>
          </cell>
          <cell r="P184">
            <v>56000</v>
          </cell>
          <cell r="Q184">
            <v>0.56000000000000005</v>
          </cell>
          <cell r="R184" t="str">
            <v>模检夹具费100%分摊至10万件产品中</v>
          </cell>
        </row>
        <row r="185">
          <cell r="F185" t="str">
            <v>SHT0012003黄骅市再兴汽车配件有限公司</v>
          </cell>
          <cell r="G185" t="str">
            <v>SHT0012003</v>
          </cell>
          <cell r="H185" t="str">
            <v>升降拉线固定钣金</v>
          </cell>
          <cell r="M185" t="str">
            <v>件</v>
          </cell>
          <cell r="O185">
            <v>0.18314308407079644</v>
          </cell>
          <cell r="P185">
            <v>3000</v>
          </cell>
          <cell r="Q185">
            <v>0.03</v>
          </cell>
          <cell r="R185" t="str">
            <v>模检夹具费100%分摊至10万件产品中</v>
          </cell>
        </row>
        <row r="186">
          <cell r="F186" t="str">
            <v>SHT0012052黄骅市再兴汽车配件有限公司</v>
          </cell>
          <cell r="G186" t="str">
            <v>SHT0012052</v>
          </cell>
          <cell r="H186" t="str">
            <v>主侧罩壳固定片1</v>
          </cell>
          <cell r="M186" t="str">
            <v>件</v>
          </cell>
          <cell r="O186">
            <v>0.16976644247787612</v>
          </cell>
          <cell r="P186">
            <v>3000</v>
          </cell>
          <cell r="Q186">
            <v>0.03</v>
          </cell>
          <cell r="R186" t="str">
            <v>模检夹具费100%分摊至10万件产品中</v>
          </cell>
        </row>
        <row r="187">
          <cell r="F187" t="str">
            <v>SHT0012054黄骅市再兴汽车配件有限公司</v>
          </cell>
          <cell r="G187" t="str">
            <v>SHT0012054</v>
          </cell>
          <cell r="H187" t="str">
            <v>主侧罩壳固定片2</v>
          </cell>
          <cell r="M187" t="str">
            <v>件</v>
          </cell>
          <cell r="O187">
            <v>0.19186044424778761</v>
          </cell>
          <cell r="P187">
            <v>4500</v>
          </cell>
          <cell r="Q187">
            <v>4.4999999999999998E-2</v>
          </cell>
          <cell r="R187" t="str">
            <v>模检夹具费100%分摊至10万件产品中</v>
          </cell>
        </row>
        <row r="188">
          <cell r="F188" t="str">
            <v>SHT0012111黄骅市再兴汽车配件有限公司</v>
          </cell>
          <cell r="G188" t="str">
            <v>SHT0012111</v>
          </cell>
          <cell r="H188" t="str">
            <v>M4主边罩壳后固定板</v>
          </cell>
          <cell r="M188" t="str">
            <v>件</v>
          </cell>
          <cell r="O188">
            <v>0.22953798584070798</v>
          </cell>
          <cell r="P188">
            <v>3000</v>
          </cell>
          <cell r="Q188">
            <v>0.03</v>
          </cell>
          <cell r="R188" t="str">
            <v>模检夹具费100%分摊至10万件产品中</v>
          </cell>
        </row>
        <row r="189">
          <cell r="F189" t="str">
            <v>SHT0001857黄骅市再兴汽车配件有限公司</v>
          </cell>
          <cell r="G189" t="str">
            <v>SHT0001857</v>
          </cell>
          <cell r="H189" t="str">
            <v>上框后横梁总成</v>
          </cell>
          <cell r="M189" t="str">
            <v>件</v>
          </cell>
          <cell r="O189">
            <v>3.6180826194690265</v>
          </cell>
          <cell r="P189">
            <v>37000</v>
          </cell>
          <cell r="Q189">
            <v>0.37</v>
          </cell>
          <cell r="R189" t="str">
            <v>模检夹具费100%分摊至10万件产品中</v>
          </cell>
        </row>
        <row r="190">
          <cell r="F190" t="str">
            <v>SHT0001859黄骅市再兴汽车配件有限公司</v>
          </cell>
          <cell r="G190" t="str">
            <v>SHT0001859</v>
          </cell>
          <cell r="H190" t="str">
            <v>下框横梁（新状态）</v>
          </cell>
          <cell r="M190" t="str">
            <v>件</v>
          </cell>
          <cell r="O190">
            <v>2.5644560920353983</v>
          </cell>
          <cell r="P190">
            <v>36000</v>
          </cell>
          <cell r="Q190">
            <v>0.36</v>
          </cell>
          <cell r="R190" t="str">
            <v>模检夹具费100%分摊至10万件产品中</v>
          </cell>
        </row>
        <row r="191">
          <cell r="F191" t="str">
            <v>SHT0011723黄骅市再兴汽车配件有限公司</v>
          </cell>
          <cell r="G191" t="str">
            <v>SHT0011723</v>
          </cell>
          <cell r="H191" t="str">
            <v>稳定钣金</v>
          </cell>
          <cell r="M191" t="str">
            <v>件</v>
          </cell>
          <cell r="O191">
            <v>2.0656526017699117</v>
          </cell>
          <cell r="P191">
            <v>32000</v>
          </cell>
          <cell r="Q191">
            <v>0.64</v>
          </cell>
          <cell r="R191" t="str">
            <v>模检夹具费100%分摊至5万件产品中</v>
          </cell>
        </row>
        <row r="192">
          <cell r="F192" t="str">
            <v>SHT0011778黄骅市再兴汽车配件有限公司</v>
          </cell>
          <cell r="G192" t="str">
            <v>SHT0011778</v>
          </cell>
          <cell r="H192" t="str">
            <v>座框前梁</v>
          </cell>
          <cell r="M192" t="str">
            <v>件</v>
          </cell>
          <cell r="O192">
            <v>1.3272999999999999</v>
          </cell>
          <cell r="P192">
            <v>26000</v>
          </cell>
          <cell r="Q192">
            <v>0.52</v>
          </cell>
          <cell r="R192" t="str">
            <v>模检夹具费100%分摊至5万件产品中</v>
          </cell>
        </row>
        <row r="193">
          <cell r="F193" t="str">
            <v>SHT0011804黄骅市再兴汽车配件有限公司</v>
          </cell>
          <cell r="G193" t="str">
            <v>SHT0011804</v>
          </cell>
          <cell r="H193" t="str">
            <v>仰角调节机构钣金件1左</v>
          </cell>
          <cell r="M193" t="str">
            <v>件</v>
          </cell>
          <cell r="O193">
            <v>0.79261061946902678</v>
          </cell>
          <cell r="P193">
            <v>29000</v>
          </cell>
          <cell r="Q193">
            <v>0.14499999999999999</v>
          </cell>
          <cell r="R193" t="str">
            <v>模检夹具费100%分摊至10万件产品中</v>
          </cell>
        </row>
        <row r="194">
          <cell r="F194" t="str">
            <v>SHT0011805黄骅市再兴汽车配件有限公司</v>
          </cell>
          <cell r="G194" t="str">
            <v>SHT0011805</v>
          </cell>
          <cell r="H194" t="str">
            <v>仰角调节机构钣金件1右</v>
          </cell>
          <cell r="M194" t="str">
            <v>件</v>
          </cell>
          <cell r="O194">
            <v>0.79261061946902678</v>
          </cell>
          <cell r="Q194">
            <v>0.14499999999999999</v>
          </cell>
          <cell r="R194" t="str">
            <v>模检夹具费100%分摊至10万件产品中</v>
          </cell>
        </row>
        <row r="195">
          <cell r="F195" t="str">
            <v>SHT0001058黄骅市再兴汽车配件有限公司</v>
          </cell>
          <cell r="G195" t="str">
            <v>SHT0001058</v>
          </cell>
          <cell r="H195" t="str">
            <v>仰角调节机构手柄钣金件</v>
          </cell>
          <cell r="M195" t="str">
            <v>件</v>
          </cell>
          <cell r="O195">
            <v>0.20887068584070798</v>
          </cell>
          <cell r="P195">
            <v>4400</v>
          </cell>
          <cell r="Q195">
            <v>4.3999999999999997E-2</v>
          </cell>
          <cell r="R195" t="str">
            <v>模检夹具费100%分摊至10万件产品中</v>
          </cell>
        </row>
        <row r="196">
          <cell r="F196" t="str">
            <v>SHT0002071黄骅市再兴汽车配件有限公司</v>
          </cell>
          <cell r="G196" t="str">
            <v>SHT0002071</v>
          </cell>
          <cell r="H196" t="str">
            <v>D04导向板固定片</v>
          </cell>
          <cell r="M196" t="str">
            <v>件</v>
          </cell>
          <cell r="O196">
            <v>0.15218587964601771</v>
          </cell>
          <cell r="P196">
            <v>4600</v>
          </cell>
          <cell r="Q196">
            <v>4.5999999999999999E-2</v>
          </cell>
          <cell r="R196" t="str">
            <v>模检夹具费100%分摊至10万件产品中</v>
          </cell>
        </row>
        <row r="197">
          <cell r="F197" t="str">
            <v>SHT0012113黄骅市再兴汽车配件有限公司</v>
          </cell>
          <cell r="G197" t="str">
            <v>SHT0012113</v>
          </cell>
          <cell r="H197" t="str">
            <v>M3000副边罩壳固定钣金</v>
          </cell>
          <cell r="M197" t="str">
            <v>件</v>
          </cell>
          <cell r="O197">
            <v>0.36384791150442475</v>
          </cell>
          <cell r="P197">
            <v>5500</v>
          </cell>
          <cell r="Q197">
            <v>5.5E-2</v>
          </cell>
          <cell r="R197" t="str">
            <v>模检夹具费100%分摊至10万件产品中</v>
          </cell>
        </row>
        <row r="198">
          <cell r="F198" t="str">
            <v>SHT0013786黄骅市再兴汽车配件有限公司</v>
          </cell>
          <cell r="G198" t="str">
            <v>SHT0013786</v>
          </cell>
          <cell r="H198" t="str">
            <v>X5000副边罩壳固定钣金</v>
          </cell>
          <cell r="M198" t="str">
            <v>件</v>
          </cell>
          <cell r="O198">
            <v>0.36384791150442475</v>
          </cell>
          <cell r="P198">
            <v>2000</v>
          </cell>
          <cell r="Q198">
            <v>0.02</v>
          </cell>
          <cell r="R198" t="str">
            <v>模检夹具费100%分摊至10万件产品中</v>
          </cell>
        </row>
        <row r="199">
          <cell r="F199" t="str">
            <v>SHT0012053黄骅市再兴汽车配件有限公司</v>
          </cell>
          <cell r="G199" t="str">
            <v>SHT0012053</v>
          </cell>
          <cell r="H199" t="str">
            <v>副边罩壳固定钣金</v>
          </cell>
          <cell r="M199" t="str">
            <v>件</v>
          </cell>
          <cell r="O199">
            <v>0.28710562300884956</v>
          </cell>
          <cell r="P199">
            <v>5000</v>
          </cell>
          <cell r="Q199">
            <v>0.05</v>
          </cell>
          <cell r="R199" t="str">
            <v>模检夹具费100%分摊至10万件产品中</v>
          </cell>
        </row>
        <row r="200">
          <cell r="F200" t="str">
            <v>SHT0012497黄骅市再兴汽车配件有限公司</v>
          </cell>
          <cell r="G200" t="str">
            <v>SHT0012497</v>
          </cell>
          <cell r="H200" t="str">
            <v>底座左连接板焊接总成</v>
          </cell>
          <cell r="M200" t="str">
            <v>件</v>
          </cell>
          <cell r="O200">
            <v>1.1624507853982298</v>
          </cell>
          <cell r="P200">
            <v>16200</v>
          </cell>
          <cell r="Q200">
            <v>0.32400000000000001</v>
          </cell>
          <cell r="R200" t="str">
            <v>模检夹具费100%分摊至5万件产品中</v>
          </cell>
        </row>
        <row r="201">
          <cell r="F201" t="str">
            <v>SHT0012498黄骅市再兴汽车配件有限公司</v>
          </cell>
          <cell r="G201" t="str">
            <v>SHT0012498</v>
          </cell>
          <cell r="H201" t="str">
            <v>底座右连接板焊接总成</v>
          </cell>
          <cell r="M201" t="str">
            <v>件</v>
          </cell>
          <cell r="O201">
            <v>1.1624507853982298</v>
          </cell>
          <cell r="P201">
            <v>8200</v>
          </cell>
          <cell r="Q201">
            <v>0.16400000000000001</v>
          </cell>
          <cell r="R201" t="str">
            <v>模检夹具费100%分摊至5万件产品中</v>
          </cell>
        </row>
        <row r="202">
          <cell r="F202" t="str">
            <v>SHT0000669常州华阳万联汽车附件有限公司</v>
          </cell>
          <cell r="G202" t="str">
            <v>SHT0000669</v>
          </cell>
          <cell r="H202" t="str">
            <v>滑轨（欧曼豪华型）华阳</v>
          </cell>
          <cell r="I202" t="str">
            <v>02.03.23.003</v>
          </cell>
          <cell r="M202" t="str">
            <v>套</v>
          </cell>
          <cell r="O202">
            <v>38.434846153846131</v>
          </cell>
        </row>
        <row r="203">
          <cell r="F203" t="str">
            <v>SHT0000443常州华阳万联汽车附件有限公司</v>
          </cell>
          <cell r="G203" t="str">
            <v>SHT0000443</v>
          </cell>
          <cell r="H203" t="str">
            <v>滑轨（H4-A升级）华阳</v>
          </cell>
          <cell r="I203" t="str">
            <v>02.03.23.006</v>
          </cell>
          <cell r="M203" t="str">
            <v>套</v>
          </cell>
          <cell r="O203">
            <v>46.44428461538471</v>
          </cell>
        </row>
        <row r="204">
          <cell r="F204" t="str">
            <v>SHT0001062常州华阳万联汽车附件有限公司</v>
          </cell>
          <cell r="G204" t="str">
            <v>SHT0001062</v>
          </cell>
          <cell r="H204" t="str">
            <v>滑轨（M4）华阳</v>
          </cell>
          <cell r="I204" t="str">
            <v>02.03.23.007</v>
          </cell>
          <cell r="M204" t="str">
            <v>套</v>
          </cell>
          <cell r="O204">
            <v>42.356839041000001</v>
          </cell>
        </row>
        <row r="205">
          <cell r="F205" t="str">
            <v>SHT0012176常州华阳万联汽车附件有限公司</v>
          </cell>
          <cell r="G205" t="str">
            <v>SHT0012176</v>
          </cell>
          <cell r="H205" t="str">
            <v>H3改型滑轨总成（舒适型）</v>
          </cell>
          <cell r="I205" t="str">
            <v>02.03.11.117</v>
          </cell>
          <cell r="M205" t="str">
            <v>套</v>
          </cell>
          <cell r="O205">
            <v>38.434846153846131</v>
          </cell>
        </row>
        <row r="206">
          <cell r="F206" t="str">
            <v>SLT0000326常州华阳万联汽车附件有限公司</v>
          </cell>
          <cell r="G206" t="str">
            <v>SLT0000326</v>
          </cell>
          <cell r="H206" t="str">
            <v>K1宽体正司机左内滑轨（B）</v>
          </cell>
          <cell r="M206" t="str">
            <v>件</v>
          </cell>
          <cell r="O206">
            <v>41.15</v>
          </cell>
        </row>
        <row r="207">
          <cell r="F207" t="str">
            <v>SLT0000327常州华阳万联汽车附件有限公司</v>
          </cell>
          <cell r="G207" t="str">
            <v>SLT0000327</v>
          </cell>
          <cell r="H207" t="str">
            <v>K1宽体正司机左外滑轨</v>
          </cell>
          <cell r="M207" t="str">
            <v>件</v>
          </cell>
          <cell r="O207">
            <v>41.15</v>
          </cell>
        </row>
        <row r="208">
          <cell r="F208" t="str">
            <v>SLT0000361常州华阳万联汽车附件有限公司</v>
          </cell>
          <cell r="G208" t="str">
            <v>SLT0000361</v>
          </cell>
          <cell r="H208" t="str">
            <v>K1宽体副司机右内滑轨</v>
          </cell>
          <cell r="M208" t="str">
            <v>件</v>
          </cell>
          <cell r="O208">
            <v>41.15</v>
          </cell>
        </row>
        <row r="209">
          <cell r="F209" t="str">
            <v>SLT0000362常州华阳万联汽车附件有限公司</v>
          </cell>
          <cell r="G209" t="str">
            <v>SLT0000362</v>
          </cell>
          <cell r="H209" t="str">
            <v>K1宽体副司机右外滑轨</v>
          </cell>
          <cell r="M209" t="str">
            <v>件</v>
          </cell>
          <cell r="O209">
            <v>41.15</v>
          </cell>
        </row>
        <row r="210">
          <cell r="F210" t="str">
            <v>SLT0000350常州华阳万联汽车附件有限公司</v>
          </cell>
          <cell r="G210" t="str">
            <v>SLT0000350</v>
          </cell>
          <cell r="H210" t="str">
            <v>K1窄车左内滑轨总成（正司机）（BII）</v>
          </cell>
          <cell r="M210" t="str">
            <v>件</v>
          </cell>
          <cell r="O210">
            <v>41.15</v>
          </cell>
        </row>
        <row r="211">
          <cell r="F211" t="str">
            <v>SLT0000351常州华阳万联汽车附件有限公司</v>
          </cell>
          <cell r="G211" t="str">
            <v>SLT0000351</v>
          </cell>
          <cell r="H211" t="str">
            <v>K1窄车左外滑轨总成（正司机）</v>
          </cell>
          <cell r="M211" t="str">
            <v>件</v>
          </cell>
          <cell r="O211">
            <v>41.15</v>
          </cell>
        </row>
        <row r="212">
          <cell r="F212" t="str">
            <v>SLT0000370常州华阳万联汽车附件有限公司</v>
          </cell>
          <cell r="G212" t="str">
            <v>SLT0000370</v>
          </cell>
          <cell r="H212" t="str">
            <v>K1窄车右内滑轨总成（副司机）</v>
          </cell>
          <cell r="M212" t="str">
            <v>件</v>
          </cell>
          <cell r="O212">
            <v>41.15</v>
          </cell>
        </row>
        <row r="213">
          <cell r="F213" t="str">
            <v>SLT0000371常州华阳万联汽车附件有限公司</v>
          </cell>
          <cell r="G213" t="str">
            <v>SLT0000371</v>
          </cell>
          <cell r="H213" t="str">
            <v>K1窄车右外滑轨总成（副司机）</v>
          </cell>
          <cell r="M213" t="str">
            <v>件</v>
          </cell>
          <cell r="O213">
            <v>41.15</v>
          </cell>
        </row>
        <row r="214">
          <cell r="F214" t="str">
            <v>SCS0004105常州华阳万联汽车附件有限公司</v>
          </cell>
          <cell r="G214" t="str">
            <v>SCS0004105</v>
          </cell>
          <cell r="H214" t="str">
            <v>北汽B40后排靠背折叠机构总成L</v>
          </cell>
          <cell r="M214" t="str">
            <v>件</v>
          </cell>
          <cell r="O214">
            <v>15.9923</v>
          </cell>
        </row>
        <row r="215">
          <cell r="F215" t="str">
            <v>SCS0004106常州华阳万联汽车附件有限公司</v>
          </cell>
          <cell r="G215" t="str">
            <v>SCS0004106</v>
          </cell>
          <cell r="H215" t="str">
            <v>北汽B40后排靠背折叠机构总成R</v>
          </cell>
          <cell r="M215" t="str">
            <v>件</v>
          </cell>
          <cell r="O215">
            <v>15.9923</v>
          </cell>
        </row>
        <row r="216">
          <cell r="F216" t="str">
            <v>SHT0010229沧州旭兴五金制品有限公司</v>
          </cell>
          <cell r="G216" t="str">
            <v>SHT0010229</v>
          </cell>
          <cell r="H216" t="str">
            <v>H6仰角连接杆</v>
          </cell>
          <cell r="M216" t="str">
            <v>件</v>
          </cell>
          <cell r="O216">
            <v>3</v>
          </cell>
        </row>
        <row r="217">
          <cell r="F217" t="str">
            <v>TMA0000279黄骅市保俊成复合彩印厂</v>
          </cell>
          <cell r="G217" t="str">
            <v>TMA0000279</v>
          </cell>
          <cell r="H217" t="str">
            <v>泡沫片70*60CM</v>
          </cell>
          <cell r="M217" t="str">
            <v>件</v>
          </cell>
          <cell r="O217">
            <v>0.26</v>
          </cell>
        </row>
        <row r="218">
          <cell r="F218" t="str">
            <v>TMA0000177黄骅市保俊成复合彩印厂</v>
          </cell>
          <cell r="G218" t="str">
            <v>TMA0000177</v>
          </cell>
          <cell r="H218" t="str">
            <v>泡沫片70*80CM</v>
          </cell>
          <cell r="M218" t="str">
            <v>件</v>
          </cell>
          <cell r="O218">
            <v>0.3</v>
          </cell>
        </row>
        <row r="219">
          <cell r="F219" t="str">
            <v>TMA0000374黄骅市保俊成复合彩印厂</v>
          </cell>
          <cell r="G219" t="str">
            <v>TMA0000374</v>
          </cell>
          <cell r="H219" t="str">
            <v>泡沫袋45*26CM</v>
          </cell>
          <cell r="M219" t="str">
            <v>件</v>
          </cell>
          <cell r="O219">
            <v>0.25</v>
          </cell>
        </row>
        <row r="220">
          <cell r="F220" t="str">
            <v>TMA0000283黄骅市保俊成复合彩印厂</v>
          </cell>
          <cell r="G220" t="str">
            <v>TMA0000283</v>
          </cell>
          <cell r="H220" t="str">
            <v>泡沫袋45*45CM</v>
          </cell>
          <cell r="M220" t="str">
            <v>件</v>
          </cell>
          <cell r="O220">
            <v>0.43</v>
          </cell>
        </row>
        <row r="221">
          <cell r="F221" t="str">
            <v>TMA0000282黄骅市保俊成复合彩印厂</v>
          </cell>
          <cell r="G221" t="str">
            <v>TMA0000282</v>
          </cell>
          <cell r="H221" t="str">
            <v>泡沫袋30*45CM</v>
          </cell>
          <cell r="M221" t="str">
            <v>件</v>
          </cell>
          <cell r="O221">
            <v>0.28999999999999998</v>
          </cell>
        </row>
        <row r="222">
          <cell r="F222" t="str">
            <v>SLT0000596黄骅市广亿汽车部件有限公司</v>
          </cell>
          <cell r="G222" t="str">
            <v>SLT0000596</v>
          </cell>
          <cell r="H222" t="str">
            <v>K1窄车地板挂钩</v>
          </cell>
          <cell r="M222" t="str">
            <v>件</v>
          </cell>
          <cell r="O222">
            <v>2.0350000000000001</v>
          </cell>
        </row>
        <row r="223">
          <cell r="F223" t="str">
            <v>SLT0000523黄骅市广亿汽车部件有限公司</v>
          </cell>
          <cell r="G223" t="str">
            <v>SLT0000523</v>
          </cell>
          <cell r="H223" t="str">
            <v>K1宽车地板挂钩</v>
          </cell>
          <cell r="M223" t="str">
            <v>件</v>
          </cell>
          <cell r="O223">
            <v>2.2120000000000002</v>
          </cell>
        </row>
        <row r="224">
          <cell r="F224" t="str">
            <v>SLT0002701黄骅市广亿汽车部件有限公司</v>
          </cell>
          <cell r="G224" t="str">
            <v>SLT0002701</v>
          </cell>
          <cell r="H224" t="str">
            <v>K1-6486十人铰链（大）</v>
          </cell>
          <cell r="M224" t="str">
            <v>件</v>
          </cell>
          <cell r="O224">
            <v>1.9470000000000001</v>
          </cell>
        </row>
        <row r="225">
          <cell r="F225" t="str">
            <v>SHT0000295黄骅市泰行汽车配件有限公司</v>
          </cell>
          <cell r="G225" t="str">
            <v>SHT0000295</v>
          </cell>
          <cell r="H225" t="str">
            <v>重卡右舵1B249/220中间背骨架总成</v>
          </cell>
          <cell r="M225" t="str">
            <v>件</v>
          </cell>
          <cell r="N225">
            <v>11.132000000000001</v>
          </cell>
          <cell r="O225">
            <v>19.649999999999999</v>
          </cell>
        </row>
        <row r="226">
          <cell r="F226" t="str">
            <v>SHT0000566黄骅市泰行汽车配件有限公司</v>
          </cell>
          <cell r="G226" t="str">
            <v>SHT0000566</v>
          </cell>
          <cell r="H226" t="str">
            <v>重卡中间背骨架</v>
          </cell>
          <cell r="M226" t="str">
            <v>件</v>
          </cell>
          <cell r="O226">
            <v>19.649999999999999</v>
          </cell>
        </row>
        <row r="227">
          <cell r="F227" t="str">
            <v>SHT0013865泊头市捷润五金制品有限公司</v>
          </cell>
          <cell r="G227" t="str">
            <v>SHT0013865</v>
          </cell>
          <cell r="H227" t="str">
            <v>升降左前固定钣金</v>
          </cell>
          <cell r="M227" t="str">
            <v>件</v>
          </cell>
          <cell r="N227">
            <v>0.69</v>
          </cell>
          <cell r="O227">
            <v>0.66459999999999997</v>
          </cell>
          <cell r="P227">
            <v>8428</v>
          </cell>
          <cell r="Q227">
            <v>0.10535</v>
          </cell>
          <cell r="R227" t="str">
            <v>1.新开模具费4800元，100%分摊至每种4万产品中
2.原SHT0011991升降前固定钣金的模具费3628元，100%分摊至每种4万产品中
3.原SHT0011991升降前固定钣金不再摊销模具费</v>
          </cell>
        </row>
        <row r="228">
          <cell r="F228" t="str">
            <v>SHT0013866泊头市捷润五金制品有限公司</v>
          </cell>
          <cell r="G228" t="str">
            <v>SHT0013866</v>
          </cell>
          <cell r="H228" t="str">
            <v>升降右前固定钣金</v>
          </cell>
          <cell r="M228" t="str">
            <v>件</v>
          </cell>
          <cell r="N228">
            <v>0.69</v>
          </cell>
          <cell r="O228">
            <v>0.66459999999999997</v>
          </cell>
          <cell r="Q228">
            <v>0.10535</v>
          </cell>
        </row>
        <row r="229">
          <cell r="F229" t="str">
            <v>黄骅市建昌塑料制品有限公司</v>
          </cell>
          <cell r="H229" t="str">
            <v>1695副背包装膜</v>
          </cell>
          <cell r="I229" t="str">
            <v>02.12.36.027</v>
          </cell>
          <cell r="M229" t="str">
            <v>件</v>
          </cell>
          <cell r="O229">
            <v>3.8893</v>
          </cell>
        </row>
        <row r="230">
          <cell r="F230" t="str">
            <v>黄骅市建昌塑料制品有限公司</v>
          </cell>
          <cell r="H230" t="str">
            <v>H4副座包装</v>
          </cell>
          <cell r="I230" t="str">
            <v>02.12.04.164</v>
          </cell>
          <cell r="M230" t="str">
            <v>件</v>
          </cell>
          <cell r="O230">
            <v>1.3153999999999999</v>
          </cell>
        </row>
        <row r="231">
          <cell r="F231" t="str">
            <v>SHT0010446 黄骅市万昌五金制品有限公司</v>
          </cell>
          <cell r="G231" t="str">
            <v>SHT0010446</v>
          </cell>
          <cell r="H231" t="str">
            <v>F3000销轴固定支架焊接总成（M3000-H通用）</v>
          </cell>
          <cell r="O231">
            <v>3.4529999999999998</v>
          </cell>
          <cell r="P231">
            <v>13000</v>
          </cell>
          <cell r="Q231">
            <v>0.26</v>
          </cell>
          <cell r="R231" t="str">
            <v>模具费摊销至每种摊销5万件产品中</v>
          </cell>
        </row>
        <row r="232">
          <cell r="F232" t="str">
            <v>SHT0010720 黄骅市万昌五金制品有限公司</v>
          </cell>
          <cell r="G232" t="str">
            <v>SHT0010720</v>
          </cell>
          <cell r="H232" t="str">
            <v>M3000-S调角器解锁把手-左</v>
          </cell>
          <cell r="O232">
            <v>0.55000000000000004</v>
          </cell>
          <cell r="P232">
            <v>15000</v>
          </cell>
          <cell r="Q232">
            <v>0.3</v>
          </cell>
          <cell r="R232" t="str">
            <v>模具费摊销至每种摊销5万件产品中</v>
          </cell>
        </row>
        <row r="233">
          <cell r="F233" t="str">
            <v>SHT0010721 黄骅市万昌五金制品有限公司</v>
          </cell>
          <cell r="G233" t="str">
            <v>SHT0010721</v>
          </cell>
          <cell r="H233" t="str">
            <v>M3000-S调角器解锁把手-右</v>
          </cell>
          <cell r="O233">
            <v>0.55000000000000004</v>
          </cell>
          <cell r="Q233">
            <v>0.3</v>
          </cell>
          <cell r="R233" t="str">
            <v>模具费摊销至每种摊销5万件产品中</v>
          </cell>
        </row>
        <row r="234">
          <cell r="F234" t="str">
            <v>SHT0012215 黄骅市万昌五金制品有限公司</v>
          </cell>
          <cell r="G234" t="str">
            <v>SHT0012215</v>
          </cell>
          <cell r="H234" t="str">
            <v>T5连接梁本体</v>
          </cell>
          <cell r="O234">
            <v>5.08</v>
          </cell>
          <cell r="P234">
            <v>22000</v>
          </cell>
          <cell r="Q234">
            <v>0</v>
          </cell>
          <cell r="R234" t="str">
            <v>荣昌支付模具费，不走模摊</v>
          </cell>
        </row>
        <row r="235">
          <cell r="F235" t="str">
            <v>SHT0012216 黄骅市万昌五金制品有限公司</v>
          </cell>
          <cell r="G235" t="str">
            <v>SHT0012216</v>
          </cell>
          <cell r="H235" t="str">
            <v>T5连接梁加强钣金</v>
          </cell>
          <cell r="O235">
            <v>1.3640000000000001</v>
          </cell>
          <cell r="P235">
            <v>13000</v>
          </cell>
          <cell r="Q235">
            <v>0</v>
          </cell>
          <cell r="R235" t="str">
            <v>荣昌支付模具费，不走模摊</v>
          </cell>
        </row>
        <row r="236">
          <cell r="F236" t="str">
            <v>SHT0012362 黄骅市万昌五金制品有限公司</v>
          </cell>
          <cell r="G236" t="str">
            <v>SHT0012362</v>
          </cell>
          <cell r="H236" t="str">
            <v>T5驾驶员调角器右靠背板</v>
          </cell>
          <cell r="O236">
            <v>2.6819999999999999</v>
          </cell>
          <cell r="P236">
            <v>32000</v>
          </cell>
          <cell r="Q236">
            <v>0</v>
          </cell>
          <cell r="R236" t="str">
            <v>荣昌支付模具费，不走模摊</v>
          </cell>
        </row>
        <row r="237">
          <cell r="F237" t="str">
            <v>SHT0012358 黄骅市万昌五金制品有限公司</v>
          </cell>
          <cell r="G237" t="str">
            <v>SHT0012358</v>
          </cell>
          <cell r="H237" t="str">
            <v>T5副司机副边调角器上板</v>
          </cell>
          <cell r="O237">
            <v>2.6819999999999999</v>
          </cell>
          <cell r="Q237">
            <v>0</v>
          </cell>
          <cell r="R237" t="str">
            <v>荣昌支付模具费，不走模摊</v>
          </cell>
        </row>
        <row r="238">
          <cell r="F238" t="str">
            <v>SBS0010010青岛福基纺织有限公司</v>
          </cell>
          <cell r="G238" t="str">
            <v>SBS0010010</v>
          </cell>
          <cell r="H238" t="str">
            <v>头枕护面总成</v>
          </cell>
          <cell r="O238">
            <v>8.26</v>
          </cell>
        </row>
        <row r="239">
          <cell r="F239" t="str">
            <v>SBS0010012青岛福基纺织有限公司</v>
          </cell>
          <cell r="G239" t="str">
            <v>SBS0010012</v>
          </cell>
          <cell r="H239" t="str">
            <v>司机靠背护面总成</v>
          </cell>
          <cell r="O239">
            <v>33.85</v>
          </cell>
        </row>
        <row r="240">
          <cell r="F240" t="str">
            <v>SBS0010011青岛福基纺织有限公司</v>
          </cell>
          <cell r="G240" t="str">
            <v>SBS0010011</v>
          </cell>
          <cell r="H240" t="str">
            <v>司机座垫护面总成</v>
          </cell>
          <cell r="O240">
            <v>26.43</v>
          </cell>
        </row>
        <row r="241">
          <cell r="F241" t="str">
            <v>SBS0010014青岛福基纺织有限公司</v>
          </cell>
          <cell r="G241" t="str">
            <v>SBS0010014</v>
          </cell>
          <cell r="H241" t="str">
            <v>前排中间靠背护面总成</v>
          </cell>
          <cell r="O241">
            <v>23.6</v>
          </cell>
        </row>
        <row r="242">
          <cell r="F242" t="str">
            <v>SBS0010013青岛福基纺织有限公司</v>
          </cell>
          <cell r="G242" t="str">
            <v>SBS0010013</v>
          </cell>
          <cell r="H242" t="str">
            <v>前排中间座垫护面总成</v>
          </cell>
          <cell r="O242">
            <v>24.47</v>
          </cell>
        </row>
        <row r="243">
          <cell r="F243" t="str">
            <v>SBS0010024青岛福基纺织有限公司</v>
          </cell>
          <cell r="G243" t="str">
            <v>SBS0010024</v>
          </cell>
          <cell r="H243" t="str">
            <v>单人靠背护面总成</v>
          </cell>
          <cell r="O243">
            <v>31.93</v>
          </cell>
        </row>
        <row r="244">
          <cell r="F244" t="str">
            <v>SBS0010023青岛福基纺织有限公司</v>
          </cell>
          <cell r="G244" t="str">
            <v>SBS0010023</v>
          </cell>
          <cell r="H244" t="str">
            <v>二排单人座垫护面总成（左舵）</v>
          </cell>
          <cell r="O244">
            <v>25.63</v>
          </cell>
        </row>
        <row r="245">
          <cell r="F245" t="str">
            <v>SBS0010022青岛福基纺织有限公司</v>
          </cell>
          <cell r="G245" t="str">
            <v>SBS0010022</v>
          </cell>
          <cell r="H245" t="str">
            <v>单人座垫护面总成（左舵）</v>
          </cell>
          <cell r="O245">
            <v>25.63</v>
          </cell>
        </row>
        <row r="246">
          <cell r="F246" t="str">
            <v>SBS0010027青岛福基纺织有限公司</v>
          </cell>
          <cell r="G246" t="str">
            <v>SBS0010027</v>
          </cell>
          <cell r="H246" t="str">
            <v>二排单人座垫护面总成（右舵）</v>
          </cell>
          <cell r="O246">
            <v>25.63</v>
          </cell>
        </row>
        <row r="247">
          <cell r="F247" t="str">
            <v>SBS0010028青岛福基纺织有限公司</v>
          </cell>
          <cell r="G247" t="str">
            <v>SBS0010028</v>
          </cell>
          <cell r="H247" t="str">
            <v>单人座垫护面总成（右舵）</v>
          </cell>
          <cell r="O247">
            <v>25.63</v>
          </cell>
        </row>
        <row r="248">
          <cell r="F248" t="str">
            <v>SCS0011854青岛福基纺织有限公司</v>
          </cell>
          <cell r="G248" t="str">
            <v>SCS0011854</v>
          </cell>
          <cell r="H248" t="str">
            <v>双人左靠背护面总成</v>
          </cell>
          <cell r="O248">
            <v>31.92</v>
          </cell>
        </row>
        <row r="249">
          <cell r="F249" t="str">
            <v>SBS0010020青岛福基纺织有限公司</v>
          </cell>
          <cell r="G249" t="str">
            <v>SBS0010020</v>
          </cell>
          <cell r="H249" t="str">
            <v>双人右靠背护面总成(左舵)</v>
          </cell>
          <cell r="O249">
            <v>31.92</v>
          </cell>
        </row>
        <row r="250">
          <cell r="F250" t="str">
            <v>SBS0010021青岛福基纺织有限公司</v>
          </cell>
          <cell r="G250" t="str">
            <v>SBS0010021</v>
          </cell>
          <cell r="H250" t="str">
            <v>双人座垫护面总成(左舵）</v>
          </cell>
          <cell r="O250">
            <v>51.72</v>
          </cell>
        </row>
        <row r="251">
          <cell r="F251" t="str">
            <v>SBS0010025青岛福基纺织有限公司</v>
          </cell>
          <cell r="G251" t="str">
            <v>SBS0010025</v>
          </cell>
          <cell r="H251" t="str">
            <v>双人右靠背护面总成(右舵)</v>
          </cell>
          <cell r="O251">
            <v>31.92</v>
          </cell>
        </row>
        <row r="252">
          <cell r="F252" t="str">
            <v>SBS0010026青岛福基纺织有限公司</v>
          </cell>
          <cell r="G252" t="str">
            <v>SBS0010026</v>
          </cell>
          <cell r="H252" t="str">
            <v>双人座垫护面总成（右舵）</v>
          </cell>
          <cell r="O252">
            <v>51.72</v>
          </cell>
        </row>
        <row r="253">
          <cell r="F253" t="str">
            <v>SBS0010019青岛福基纺织有限公司</v>
          </cell>
          <cell r="G253" t="str">
            <v>SBS0010019</v>
          </cell>
          <cell r="H253" t="str">
            <v>第一排三人座垫护面总成(左舵)</v>
          </cell>
          <cell r="O253">
            <v>74.77</v>
          </cell>
        </row>
        <row r="254">
          <cell r="F254" t="str">
            <v>SBS0010030青岛福基纺织有限公司</v>
          </cell>
          <cell r="G254" t="str">
            <v>SBS0010030</v>
          </cell>
          <cell r="H254" t="str">
            <v>侧翻左座椅背护面总成</v>
          </cell>
          <cell r="O254">
            <v>66.790000000000006</v>
          </cell>
        </row>
        <row r="255">
          <cell r="F255" t="str">
            <v>SBS0010029青岛福基纺织有限公司</v>
          </cell>
          <cell r="G255" t="str">
            <v>SBS0010029</v>
          </cell>
          <cell r="H255" t="str">
            <v>侧翻左座椅座护面总成</v>
          </cell>
          <cell r="O255">
            <v>54.72</v>
          </cell>
        </row>
        <row r="256">
          <cell r="F256" t="str">
            <v>SBS0010009青岛福基纺织有限公司</v>
          </cell>
          <cell r="G256" t="str">
            <v>SBS0010009</v>
          </cell>
          <cell r="H256" t="str">
            <v>侧翻右座椅背护面总成</v>
          </cell>
          <cell r="O256">
            <v>66.790000000000006</v>
          </cell>
        </row>
        <row r="257">
          <cell r="F257" t="str">
            <v>SBS0010008青岛福基纺织有限公司</v>
          </cell>
          <cell r="G257" t="str">
            <v>SBS0010008</v>
          </cell>
          <cell r="H257" t="str">
            <v>侧翻右座椅座护面总成</v>
          </cell>
          <cell r="O257">
            <v>54.72</v>
          </cell>
        </row>
        <row r="258">
          <cell r="F258" t="str">
            <v>SBS0010015青岛福基纺织有限公司</v>
          </cell>
          <cell r="G258" t="str">
            <v>SBS0010015</v>
          </cell>
          <cell r="H258" t="str">
            <v>四人联体右背护面总成</v>
          </cell>
          <cell r="O258">
            <v>63.72</v>
          </cell>
        </row>
        <row r="259">
          <cell r="F259" t="str">
            <v>SBS0010017青岛福基纺织有限公司</v>
          </cell>
          <cell r="G259" t="str">
            <v>SBS0010017</v>
          </cell>
          <cell r="H259" t="str">
            <v>四人联体右座垫护面总成</v>
          </cell>
          <cell r="O259">
            <v>51.97</v>
          </cell>
        </row>
        <row r="260">
          <cell r="F260" t="str">
            <v>SBS0010016青岛福基纺织有限公司</v>
          </cell>
          <cell r="G260" t="str">
            <v>SBS0010016</v>
          </cell>
          <cell r="H260" t="str">
            <v>四人联体左背护面总成</v>
          </cell>
          <cell r="O260">
            <v>63.72</v>
          </cell>
        </row>
        <row r="261">
          <cell r="F261" t="str">
            <v>SBS0010018青岛福基纺织有限公司</v>
          </cell>
          <cell r="G261" t="str">
            <v>SBS0010018</v>
          </cell>
          <cell r="H261" t="str">
            <v>四人联体左座垫护面总成</v>
          </cell>
          <cell r="O261">
            <v>51.97</v>
          </cell>
        </row>
        <row r="262">
          <cell r="F262" t="str">
            <v>SLT0010630海兴中盛弹簧有限公司</v>
          </cell>
          <cell r="G262" t="str">
            <v>SLT0010630</v>
          </cell>
          <cell r="H262" t="str">
            <v>轻卡减震座框钢丝支撑焊接总成</v>
          </cell>
          <cell r="O262">
            <v>22.5</v>
          </cell>
        </row>
        <row r="263">
          <cell r="F263" t="str">
            <v>SLT0011345海兴中盛弹簧有限公司</v>
          </cell>
          <cell r="G263" t="str">
            <v>SLT0011345</v>
          </cell>
          <cell r="H263" t="str">
            <v>轻卡减震舒适性提升座框钢丝支撑焊接总成</v>
          </cell>
          <cell r="O263">
            <v>15</v>
          </cell>
        </row>
        <row r="264">
          <cell r="F264" t="str">
            <v>SCS0004174黄骅市旗鋭塑料制品有限公司</v>
          </cell>
          <cell r="G264" t="str">
            <v>SCS0004174</v>
          </cell>
          <cell r="H264" t="str">
            <v>B40L中改杯托</v>
          </cell>
          <cell r="O264">
            <v>2.0112000000000001</v>
          </cell>
          <cell r="P264" t="str">
            <v>——</v>
          </cell>
          <cell r="Q264" t="str">
            <v>——</v>
          </cell>
          <cell r="R264" t="str">
            <v>荣昌提供注塑模具</v>
          </cell>
        </row>
        <row r="265">
          <cell r="F265" t="str">
            <v>SCS0005334黄骅市旗鋭塑料制品有限公司</v>
          </cell>
          <cell r="G265" t="str">
            <v>SCS0005334</v>
          </cell>
          <cell r="H265" t="str">
            <v>B40L中改后座椅后安装护盖</v>
          </cell>
          <cell r="O265">
            <v>1.1788000000000001</v>
          </cell>
          <cell r="P265" t="str">
            <v>——</v>
          </cell>
          <cell r="Q265" t="str">
            <v>——</v>
          </cell>
          <cell r="R265" t="str">
            <v>荣昌提供注塑模具</v>
          </cell>
        </row>
        <row r="266">
          <cell r="F266" t="str">
            <v>SCS0005333黄骅市旗鋭塑料制品有限公司</v>
          </cell>
          <cell r="G266" t="str">
            <v>SCS0005333</v>
          </cell>
          <cell r="H266" t="str">
            <v>B40L中改后座椅前安装护盖</v>
          </cell>
          <cell r="O266">
            <v>0.96419999999999995</v>
          </cell>
          <cell r="P266" t="str">
            <v>——</v>
          </cell>
          <cell r="Q266" t="str">
            <v>——</v>
          </cell>
          <cell r="R266" t="str">
            <v>荣昌提供注塑模具</v>
          </cell>
        </row>
        <row r="267">
          <cell r="F267" t="str">
            <v>SCS0004200黄骅市旗鋭塑料制品有限公司</v>
          </cell>
          <cell r="G267" t="str">
            <v>SCS0004200</v>
          </cell>
          <cell r="H267" t="str">
            <v>B40L中改左座椅右侧内饰盖</v>
          </cell>
          <cell r="O267">
            <v>0.62180000000000002</v>
          </cell>
          <cell r="P267" t="str">
            <v>——</v>
          </cell>
          <cell r="Q267" t="str">
            <v>——</v>
          </cell>
          <cell r="R267" t="str">
            <v>荣昌提供注塑模具</v>
          </cell>
        </row>
        <row r="268">
          <cell r="F268" t="str">
            <v>SCS0004186黄骅市旗鋭塑料制品有限公司</v>
          </cell>
          <cell r="G268" t="str">
            <v>SCS0004186</v>
          </cell>
          <cell r="H268" t="str">
            <v>B40L中改左座椅左侧内饰盖</v>
          </cell>
          <cell r="O268">
            <v>0.62180000000000002</v>
          </cell>
          <cell r="P268" t="str">
            <v>——</v>
          </cell>
          <cell r="Q268" t="str">
            <v>——</v>
          </cell>
          <cell r="R268" t="str">
            <v>荣昌提供注塑模具</v>
          </cell>
        </row>
        <row r="269">
          <cell r="F269" t="str">
            <v>SCS0004198黄骅市旗鋭塑料制品有限公司</v>
          </cell>
          <cell r="G269" t="str">
            <v>SCS0004198</v>
          </cell>
          <cell r="H269" t="str">
            <v>B40L座椅扶手外侧饰板</v>
          </cell>
          <cell r="O269">
            <v>0.73980000000000001</v>
          </cell>
          <cell r="P269" t="str">
            <v>——</v>
          </cell>
          <cell r="Q269" t="str">
            <v>——</v>
          </cell>
          <cell r="R269" t="str">
            <v>荣昌提供注塑模具</v>
          </cell>
        </row>
        <row r="270">
          <cell r="F270" t="str">
            <v>SLT0002132黄骅市旗鋭塑料制品有限公司</v>
          </cell>
          <cell r="G270" t="str">
            <v>SLT0002132</v>
          </cell>
          <cell r="H270" t="str">
            <v>J6F驾驶员左侧护板(有孔)</v>
          </cell>
          <cell r="O270">
            <v>3.0217000000000001</v>
          </cell>
          <cell r="P270" t="str">
            <v>——</v>
          </cell>
          <cell r="Q270" t="str">
            <v>——</v>
          </cell>
          <cell r="R270" t="str">
            <v>荣昌提供注塑模具</v>
          </cell>
        </row>
        <row r="271">
          <cell r="F271" t="str">
            <v>SLT0002133黄骅市旗鋭塑料制品有限公司</v>
          </cell>
          <cell r="G271" t="str">
            <v>SLT0002133</v>
          </cell>
          <cell r="H271" t="str">
            <v>J6F驾驶员左侧护板</v>
          </cell>
          <cell r="O271">
            <v>3.0796999999999999</v>
          </cell>
          <cell r="P271" t="str">
            <v>——</v>
          </cell>
          <cell r="Q271" t="str">
            <v>——</v>
          </cell>
          <cell r="R271" t="str">
            <v>荣昌提供注塑模具</v>
          </cell>
        </row>
        <row r="272">
          <cell r="F272" t="str">
            <v>SLT0002134黄骅市旗鋭塑料制品有限公司</v>
          </cell>
          <cell r="G272" t="str">
            <v>SLT0002134</v>
          </cell>
          <cell r="H272" t="str">
            <v>J6F驾驶员右侧护板</v>
          </cell>
          <cell r="O272">
            <v>1.7647999999999999</v>
          </cell>
          <cell r="P272" t="str">
            <v>——</v>
          </cell>
          <cell r="Q272" t="str">
            <v>——</v>
          </cell>
          <cell r="R272" t="str">
            <v>荣昌提供注塑模具</v>
          </cell>
        </row>
        <row r="273">
          <cell r="F273" t="str">
            <v>SLT0002135黄骅市旗鋭塑料制品有限公司</v>
          </cell>
          <cell r="G273" t="str">
            <v>SLT0002135</v>
          </cell>
          <cell r="H273" t="str">
            <v>J6F驾驶员调角器手柄</v>
          </cell>
          <cell r="O273">
            <v>1.2464999999999999</v>
          </cell>
          <cell r="P273" t="str">
            <v>——</v>
          </cell>
          <cell r="Q273" t="str">
            <v>——</v>
          </cell>
          <cell r="R273" t="str">
            <v>荣昌提供注塑模具</v>
          </cell>
        </row>
        <row r="274">
          <cell r="F274" t="str">
            <v>SLT0000826黄骅市旗鋭塑料制品有限公司</v>
          </cell>
          <cell r="G274" t="str">
            <v>SLT0000826</v>
          </cell>
          <cell r="H274" t="str">
            <v>M4正司机升降把手</v>
          </cell>
          <cell r="O274">
            <v>0.61419999999999997</v>
          </cell>
          <cell r="P274" t="str">
            <v>——</v>
          </cell>
          <cell r="Q274" t="str">
            <v>——</v>
          </cell>
          <cell r="R274" t="str">
            <v>荣昌提供注塑模具</v>
          </cell>
        </row>
        <row r="275">
          <cell r="F275" t="str">
            <v>SHT0013013黄骅市旗鋭塑料制品有限公司</v>
          </cell>
          <cell r="G275" t="str">
            <v>SHT0013013</v>
          </cell>
          <cell r="H275" t="str">
            <v>L5000前升降手柄(灰)</v>
          </cell>
          <cell r="O275">
            <v>0.61419999999999997</v>
          </cell>
          <cell r="P275" t="str">
            <v>——</v>
          </cell>
          <cell r="Q275" t="str">
            <v>——</v>
          </cell>
          <cell r="R275" t="str">
            <v>荣昌提供注塑模具</v>
          </cell>
        </row>
        <row r="276">
          <cell r="F276" t="str">
            <v>SLT0000827黄骅市旗鋭塑料制品有限公司</v>
          </cell>
          <cell r="G276" t="str">
            <v>SLT0000827</v>
          </cell>
          <cell r="H276" t="str">
            <v>M4副司机升降把手</v>
          </cell>
          <cell r="O276">
            <v>0.61419999999999997</v>
          </cell>
          <cell r="P276" t="str">
            <v>——</v>
          </cell>
          <cell r="Q276" t="str">
            <v>——</v>
          </cell>
          <cell r="R276" t="str">
            <v>荣昌提供注塑模具</v>
          </cell>
        </row>
        <row r="277">
          <cell r="F277" t="str">
            <v>SHT0013014黄骅市旗鋭塑料制品有限公司</v>
          </cell>
          <cell r="G277" t="str">
            <v>SHT0013014</v>
          </cell>
          <cell r="H277" t="str">
            <v>L5000后升降手柄(灰)</v>
          </cell>
          <cell r="O277">
            <v>0.61419999999999997</v>
          </cell>
          <cell r="P277" t="str">
            <v>——</v>
          </cell>
          <cell r="Q277" t="str">
            <v>——</v>
          </cell>
          <cell r="R277" t="str">
            <v>荣昌提供注塑模具</v>
          </cell>
        </row>
        <row r="278">
          <cell r="F278" t="str">
            <v>SLT0000828黄骅市旗鋭塑料制品有限公司</v>
          </cell>
          <cell r="G278" t="str">
            <v>SLT0000828</v>
          </cell>
          <cell r="H278" t="str">
            <v>M4主驾驶座调节把手(前)</v>
          </cell>
          <cell r="O278">
            <v>0.63929999999999998</v>
          </cell>
          <cell r="P278" t="str">
            <v>——</v>
          </cell>
          <cell r="Q278" t="str">
            <v>——</v>
          </cell>
          <cell r="R278" t="str">
            <v>荣昌提供注塑模具</v>
          </cell>
        </row>
        <row r="279">
          <cell r="F279" t="str">
            <v>SLT0000834黄骅市旗鋭塑料制品有限公司</v>
          </cell>
          <cell r="G279" t="str">
            <v>SLT0000834</v>
          </cell>
          <cell r="H279" t="str">
            <v>M4主驾驶座调节把手(后)</v>
          </cell>
          <cell r="O279">
            <v>0.63929999999999998</v>
          </cell>
          <cell r="P279" t="str">
            <v>——</v>
          </cell>
          <cell r="Q279" t="str">
            <v>——</v>
          </cell>
          <cell r="R279" t="str">
            <v>荣昌提供注塑模具</v>
          </cell>
        </row>
        <row r="280">
          <cell r="F280" t="str">
            <v>SHT0010985黄骅市旗鋭塑料制品有限公司</v>
          </cell>
          <cell r="G280" t="str">
            <v>SHT0010985</v>
          </cell>
          <cell r="H280" t="str">
            <v>X3000正司机仰角手柄</v>
          </cell>
          <cell r="O280">
            <v>1.1685000000000001</v>
          </cell>
          <cell r="P280" t="str">
            <v>——</v>
          </cell>
          <cell r="Q280" t="str">
            <v>——</v>
          </cell>
          <cell r="R280" t="str">
            <v>荣昌提供注塑模具</v>
          </cell>
        </row>
        <row r="281">
          <cell r="F281" t="str">
            <v>SHT0013738黄骅市旗鋭塑料制品有限公司</v>
          </cell>
          <cell r="G281" t="str">
            <v>SHT0013738</v>
          </cell>
          <cell r="H281" t="str">
            <v>X3000正仰角手柄L5000标识</v>
          </cell>
          <cell r="O281">
            <v>1.1685000000000001</v>
          </cell>
          <cell r="P281" t="str">
            <v>——</v>
          </cell>
          <cell r="Q281" t="str">
            <v>——</v>
          </cell>
          <cell r="R281" t="str">
            <v>荣昌提供注塑模具</v>
          </cell>
        </row>
        <row r="282">
          <cell r="F282" t="str">
            <v>SHT0001661黄骅市旗鋭塑料制品有限公司</v>
          </cell>
          <cell r="G282" t="str">
            <v>SHT0001661</v>
          </cell>
          <cell r="H282" t="str">
            <v>X3000正仰角手柄(灰)</v>
          </cell>
          <cell r="O282">
            <v>1.7314000000000001</v>
          </cell>
          <cell r="P282" t="str">
            <v>——</v>
          </cell>
          <cell r="Q282" t="str">
            <v>——</v>
          </cell>
          <cell r="R282" t="str">
            <v>荣昌提供注塑模具</v>
          </cell>
        </row>
        <row r="283">
          <cell r="F283" t="str">
            <v>SHT0013734黄骅市旗鋭塑料制品有限公司</v>
          </cell>
          <cell r="G283" t="str">
            <v>SHT0013734</v>
          </cell>
          <cell r="H283" t="str">
            <v>X3000正调角手柄L5000标识</v>
          </cell>
          <cell r="O283">
            <v>1.7314000000000001</v>
          </cell>
          <cell r="P283" t="str">
            <v>——</v>
          </cell>
          <cell r="Q283" t="str">
            <v>——</v>
          </cell>
          <cell r="R283" t="str">
            <v>荣昌提供注塑模具</v>
          </cell>
        </row>
        <row r="284">
          <cell r="F284" t="str">
            <v>SHT0001660黄骅市旗鋭塑料制品有限公司</v>
          </cell>
          <cell r="G284" t="str">
            <v>SHT0001660</v>
          </cell>
          <cell r="H284" t="str">
            <v>X3000正司机调角器手柄灰</v>
          </cell>
          <cell r="O284">
            <v>1.5144</v>
          </cell>
          <cell r="P284" t="str">
            <v>——</v>
          </cell>
          <cell r="Q284" t="str">
            <v>——</v>
          </cell>
          <cell r="R284" t="str">
            <v>荣昌提供注塑模具</v>
          </cell>
        </row>
        <row r="285">
          <cell r="F285" t="str">
            <v>SHT0010982黄骅市旗鋭塑料制品有限公司</v>
          </cell>
          <cell r="G285" t="str">
            <v>SHT0010982</v>
          </cell>
          <cell r="H285" t="str">
            <v>X3000正司机调角器手柄</v>
          </cell>
          <cell r="O285">
            <v>1.7314000000000001</v>
          </cell>
          <cell r="P285" t="str">
            <v>——</v>
          </cell>
          <cell r="Q285" t="str">
            <v>——</v>
          </cell>
          <cell r="R285" t="str">
            <v>荣昌提供注塑模具</v>
          </cell>
        </row>
        <row r="286">
          <cell r="F286" t="str">
            <v>SHT0010983黄骅市旗鋭塑料制品有限公司</v>
          </cell>
          <cell r="G286" t="str">
            <v>SHT0010983</v>
          </cell>
          <cell r="H286" t="str">
            <v>X3000副司机调角器手柄</v>
          </cell>
          <cell r="O286">
            <v>1.7135</v>
          </cell>
          <cell r="P286" t="str">
            <v>——</v>
          </cell>
          <cell r="Q286" t="str">
            <v>——</v>
          </cell>
          <cell r="R286" t="str">
            <v>荣昌提供注塑模具</v>
          </cell>
        </row>
        <row r="287">
          <cell r="F287" t="str">
            <v>SHT0001673黄骅市旗鋭塑料制品有限公司</v>
          </cell>
          <cell r="G287" t="str">
            <v>SHT0001673</v>
          </cell>
          <cell r="H287" t="str">
            <v>X3000副司机调角器手柄灰</v>
          </cell>
          <cell r="O287">
            <v>1.7135</v>
          </cell>
          <cell r="P287" t="str">
            <v>——</v>
          </cell>
          <cell r="Q287" t="str">
            <v>——</v>
          </cell>
          <cell r="R287" t="str">
            <v>荣昌提供注塑模具</v>
          </cell>
        </row>
        <row r="288">
          <cell r="F288" t="str">
            <v>SHT0010984黄骅市旗鋭塑料制品有限公司</v>
          </cell>
          <cell r="G288" t="str">
            <v>SHT0010984</v>
          </cell>
          <cell r="H288" t="str">
            <v>X3000速降按钮(黑)</v>
          </cell>
          <cell r="O288">
            <v>0.31509999999999999</v>
          </cell>
          <cell r="P288" t="str">
            <v>——</v>
          </cell>
          <cell r="Q288" t="str">
            <v>——</v>
          </cell>
          <cell r="R288" t="str">
            <v>荣昌提供注塑模具</v>
          </cell>
        </row>
        <row r="289">
          <cell r="F289" t="str">
            <v>SHT0002282黄骅市旗鋭塑料制品有限公司</v>
          </cell>
          <cell r="G289" t="str">
            <v>SHT0002282</v>
          </cell>
          <cell r="H289" t="str">
            <v>X3000速降按钮(灰)</v>
          </cell>
          <cell r="O289">
            <v>0.31509999999999999</v>
          </cell>
          <cell r="P289" t="str">
            <v>——</v>
          </cell>
          <cell r="Q289" t="str">
            <v>——</v>
          </cell>
          <cell r="R289" t="str">
            <v>荣昌提供注塑模具</v>
          </cell>
        </row>
        <row r="290">
          <cell r="F290" t="str">
            <v>SHT0013748黄骅市旗鋭塑料制品有限公司</v>
          </cell>
          <cell r="G290" t="str">
            <v>SHT0013748</v>
          </cell>
          <cell r="H290" t="str">
            <v>X3000速降按钮L5000标识</v>
          </cell>
          <cell r="O290">
            <v>0.31509999999999999</v>
          </cell>
          <cell r="P290" t="str">
            <v>——</v>
          </cell>
          <cell r="Q290" t="str">
            <v>——</v>
          </cell>
          <cell r="R290" t="str">
            <v>荣昌提供注塑模具</v>
          </cell>
        </row>
        <row r="291">
          <cell r="F291" t="str">
            <v>RCA0000080黄骅市旗鋭塑料制品有限公司</v>
          </cell>
          <cell r="G291" t="str">
            <v>RCA0000080</v>
          </cell>
          <cell r="H291" t="str">
            <v>M31RB牌照板扣手</v>
          </cell>
          <cell r="O291">
            <v>2.1206</v>
          </cell>
          <cell r="P291" t="str">
            <v>——</v>
          </cell>
          <cell r="Q291" t="str">
            <v>——</v>
          </cell>
          <cell r="R291" t="str">
            <v>荣昌提供注塑模具</v>
          </cell>
        </row>
        <row r="292">
          <cell r="F292" t="str">
            <v>SHT0011964黄骅市旗鋭塑料制品有限公司</v>
          </cell>
          <cell r="G292" t="str">
            <v>SHT0011964</v>
          </cell>
          <cell r="H292" t="str">
            <v>2.0座椅调角器手柄带标识</v>
          </cell>
          <cell r="O292">
            <v>2.2795999999999998</v>
          </cell>
          <cell r="P292" t="str">
            <v>——</v>
          </cell>
          <cell r="Q292" t="str">
            <v>——</v>
          </cell>
          <cell r="R292" t="str">
            <v>荣昌提供注塑模具</v>
          </cell>
        </row>
        <row r="293">
          <cell r="F293" t="str">
            <v>SHT0011967黄骅市旗鋭塑料制品有限公司</v>
          </cell>
          <cell r="G293" t="str">
            <v>SHT0011967</v>
          </cell>
          <cell r="H293" t="str">
            <v>2.0座椅仰角手柄带标识</v>
          </cell>
          <cell r="O293">
            <v>2.2795999999999998</v>
          </cell>
          <cell r="P293" t="str">
            <v>——</v>
          </cell>
          <cell r="Q293" t="str">
            <v>——</v>
          </cell>
          <cell r="R293" t="str">
            <v>荣昌提供注塑模具</v>
          </cell>
        </row>
        <row r="294">
          <cell r="F294" t="str">
            <v>SHT0012902黄骅市旗鋭塑料制品有限公司</v>
          </cell>
          <cell r="G294" t="str">
            <v>SHT0012902</v>
          </cell>
          <cell r="H294" t="str">
            <v>2.0右舵仰角调节手柄标识</v>
          </cell>
          <cell r="O294">
            <v>2.2795999999999998</v>
          </cell>
          <cell r="P294" t="str">
            <v>——</v>
          </cell>
          <cell r="Q294" t="str">
            <v>——</v>
          </cell>
          <cell r="R294" t="str">
            <v>荣昌提供注塑模具</v>
          </cell>
        </row>
        <row r="295">
          <cell r="F295" t="str">
            <v>SHT0012896黄骅市旗鋭塑料制品有限公司</v>
          </cell>
          <cell r="G295" t="str">
            <v>SHT0012896</v>
          </cell>
          <cell r="H295" t="str">
            <v>2.0右舵调角器手柄标识</v>
          </cell>
          <cell r="O295">
            <v>1.8346</v>
          </cell>
          <cell r="P295" t="str">
            <v>——</v>
          </cell>
          <cell r="Q295" t="str">
            <v>——</v>
          </cell>
          <cell r="R295" t="str">
            <v>荣昌提供注塑模具</v>
          </cell>
        </row>
        <row r="296">
          <cell r="F296" t="str">
            <v>SHT0001653黄骅市旗鋭塑料制品有限公司</v>
          </cell>
          <cell r="G296" t="str">
            <v>SHT0001653</v>
          </cell>
          <cell r="H296" t="str">
            <v>H5延伸手柄</v>
          </cell>
          <cell r="O296">
            <v>0.82220000000000004</v>
          </cell>
          <cell r="P296" t="str">
            <v>——</v>
          </cell>
          <cell r="Q296" t="str">
            <v>——</v>
          </cell>
          <cell r="R296" t="str">
            <v>荣昌提供注塑模具</v>
          </cell>
        </row>
        <row r="297">
          <cell r="F297" t="str">
            <v>SHT0000142黄骅市旗鋭塑料制品有限公司</v>
          </cell>
          <cell r="G297" t="str">
            <v>SHT0000142</v>
          </cell>
          <cell r="H297" t="str">
            <v>H3主驾驶座调节把手后左正</v>
          </cell>
          <cell r="O297">
            <v>0.63929999999999998</v>
          </cell>
          <cell r="P297" t="str">
            <v>——</v>
          </cell>
          <cell r="Q297" t="str">
            <v>——</v>
          </cell>
          <cell r="R297" t="str">
            <v>荣昌提供注塑模具</v>
          </cell>
        </row>
        <row r="298">
          <cell r="F298" t="str">
            <v>SHT0000158黄骅市旗鋭塑料制品有限公司</v>
          </cell>
          <cell r="G298" t="str">
            <v>SHT0000158</v>
          </cell>
          <cell r="H298" t="str">
            <v>H3主驾驶座调节把手前右副</v>
          </cell>
          <cell r="O298">
            <v>0.63929999999999998</v>
          </cell>
          <cell r="P298" t="str">
            <v>——</v>
          </cell>
          <cell r="Q298" t="str">
            <v>——</v>
          </cell>
          <cell r="R298" t="str">
            <v>荣昌提供注塑模具</v>
          </cell>
        </row>
        <row r="299">
          <cell r="F299" t="str">
            <v>SHT0010526黄骅市旗鋭塑料制品有限公司</v>
          </cell>
          <cell r="G299" t="str">
            <v>SHT0010526</v>
          </cell>
          <cell r="H299" t="str">
            <v>H5延伸手柄灰</v>
          </cell>
          <cell r="O299">
            <v>0.82220000000000004</v>
          </cell>
          <cell r="P299" t="str">
            <v>——</v>
          </cell>
          <cell r="Q299" t="str">
            <v>——</v>
          </cell>
          <cell r="R299" t="str">
            <v>荣昌提供注塑模具</v>
          </cell>
        </row>
        <row r="300">
          <cell r="F300" t="str">
            <v>SHT0014366湖北伟士通汽车零件有限公司</v>
          </cell>
          <cell r="G300" t="str">
            <v>SHT0014366</v>
          </cell>
          <cell r="H300" t="str">
            <v>H4-2.1扶手支架总成</v>
          </cell>
          <cell r="O300">
            <v>8.8059999999999992</v>
          </cell>
          <cell r="P300">
            <v>21693.9</v>
          </cell>
          <cell r="Q300">
            <v>0.21693900000000002</v>
          </cell>
          <cell r="R300" t="str">
            <v>模检焊具费用100%分摊至10万件产品中，自供货之日起执行</v>
          </cell>
        </row>
        <row r="301">
          <cell r="F301" t="str">
            <v>SHT0011522河北利达金属制品集团有限公司</v>
          </cell>
          <cell r="G301" t="str">
            <v>SHT0011522</v>
          </cell>
          <cell r="H301" t="str">
            <v>H6副司机座椅底支架上板焊接总成</v>
          </cell>
          <cell r="O301">
            <v>53</v>
          </cell>
          <cell r="P301" t="str">
            <v>荣昌提供模具</v>
          </cell>
          <cell r="Q301">
            <v>0</v>
          </cell>
          <cell r="R301" t="str">
            <v>荣昌提供模具</v>
          </cell>
        </row>
        <row r="302">
          <cell r="F302" t="str">
            <v>SHT0011031河北利达金属制品集团有限公司</v>
          </cell>
          <cell r="G302" t="str">
            <v>SHT0011031</v>
          </cell>
          <cell r="H302" t="str">
            <v>H6副司机座椅底支架上板</v>
          </cell>
          <cell r="O302" t="str">
            <v>不单独结算</v>
          </cell>
          <cell r="P302" t="str">
            <v>——</v>
          </cell>
          <cell r="Q302" t="str">
            <v>——</v>
          </cell>
          <cell r="R302" t="str">
            <v>——</v>
          </cell>
        </row>
        <row r="303">
          <cell r="F303" t="str">
            <v>Q37108河北利达金属制品集团有限公司</v>
          </cell>
          <cell r="G303" t="str">
            <v>Q37108</v>
          </cell>
          <cell r="H303" t="str">
            <v>M8焊接方螺母</v>
          </cell>
          <cell r="O303" t="str">
            <v>不单独结算</v>
          </cell>
          <cell r="P303" t="str">
            <v>——</v>
          </cell>
          <cell r="Q303" t="str">
            <v>——</v>
          </cell>
          <cell r="R303" t="str">
            <v>——</v>
          </cell>
        </row>
        <row r="304">
          <cell r="F304" t="str">
            <v>TSY0000877黄骅市常郭镇街西纸箱厂</v>
          </cell>
          <cell r="G304" t="str">
            <v>TSY0000877</v>
          </cell>
          <cell r="H304" t="str">
            <v>绝缘纸板条410*121H4副背护面用</v>
          </cell>
          <cell r="O304">
            <v>1.115</v>
          </cell>
        </row>
        <row r="305">
          <cell r="F305" t="str">
            <v xml:space="preserve">SHT0014206沧州旭兴五金制品有限公司 </v>
          </cell>
          <cell r="G305" t="str">
            <v>SHT0014206</v>
          </cell>
          <cell r="H305" t="str">
            <v>X5000-S下框连接梁螺母柱</v>
          </cell>
          <cell r="O305">
            <v>0.7</v>
          </cell>
        </row>
        <row r="306">
          <cell r="F306" t="str">
            <v>SHT0012954河北新强力机械制造有限公司</v>
          </cell>
          <cell r="G306" t="str">
            <v>SHT0012954</v>
          </cell>
          <cell r="H306" t="str">
            <v>靠背骨架焊接总成</v>
          </cell>
          <cell r="O306">
            <v>54.77</v>
          </cell>
        </row>
        <row r="307">
          <cell r="F307" t="str">
            <v>SHT0012531河北新强力机械制造有限公司</v>
          </cell>
          <cell r="G307" t="str">
            <v>SHT0012531</v>
          </cell>
          <cell r="H307" t="str">
            <v>T5-2.0靠背焊接总成-双扶手</v>
          </cell>
          <cell r="O307">
            <v>69.17</v>
          </cell>
        </row>
        <row r="308">
          <cell r="F308" t="str">
            <v>SHT0013283河北新强力机械制造有限公司</v>
          </cell>
          <cell r="G308" t="str">
            <v>SHT0013283</v>
          </cell>
          <cell r="H308" t="str">
            <v>副司机靠背骨架焊接总成</v>
          </cell>
          <cell r="O308">
            <v>66.86</v>
          </cell>
        </row>
        <row r="309">
          <cell r="F309" t="str">
            <v>SHT0012236河北新强力机械制造有限公司</v>
          </cell>
          <cell r="G309" t="str">
            <v>SHT0012236</v>
          </cell>
          <cell r="H309" t="str">
            <v>副驾驶员靠背骨架焊接总成（新状态）</v>
          </cell>
          <cell r="O309">
            <v>65.489999999999995</v>
          </cell>
        </row>
        <row r="310">
          <cell r="F310" t="str">
            <v>SHT0013664河北新强力机械制造有限公司</v>
          </cell>
          <cell r="G310" t="str">
            <v>SHT0013664</v>
          </cell>
          <cell r="H310" t="str">
            <v>副驾驶员靠背骨架焊接总成</v>
          </cell>
          <cell r="O310">
            <v>67.72</v>
          </cell>
        </row>
        <row r="311">
          <cell r="F311" t="str">
            <v>SHT0013665河北新强力机械制造有限公司</v>
          </cell>
          <cell r="G311" t="str">
            <v>SHT0013665</v>
          </cell>
          <cell r="H311" t="str">
            <v>靠背骨架焊接总成</v>
          </cell>
          <cell r="O311">
            <v>63.3</v>
          </cell>
        </row>
        <row r="312">
          <cell r="F312" t="str">
            <v>SHT0013663河北新强力机械制造有限公司</v>
          </cell>
          <cell r="G312" t="str">
            <v>SHT0013663</v>
          </cell>
          <cell r="H312" t="str">
            <v>副驾靠背骨架焊接总成</v>
          </cell>
          <cell r="O312">
            <v>61.87</v>
          </cell>
        </row>
        <row r="313">
          <cell r="F313" t="str">
            <v>SHT0012974河北新强力机械制造有限公司</v>
          </cell>
          <cell r="G313" t="str">
            <v>SHT0012974</v>
          </cell>
          <cell r="H313" t="str">
            <v>副驾驶安全带上悬置固定板总成（新状态）</v>
          </cell>
          <cell r="O313">
            <v>5.5</v>
          </cell>
        </row>
        <row r="314">
          <cell r="F314" t="str">
            <v>SLT0010408黄骅市成卓汽车部件厂</v>
          </cell>
          <cell r="G314" t="str">
            <v>SLT0010408</v>
          </cell>
          <cell r="H314" t="str">
            <v>统帅驾驶员座垫右侧安装板</v>
          </cell>
          <cell r="O314">
            <v>7.4640000000000004</v>
          </cell>
          <cell r="P314">
            <v>6000</v>
          </cell>
          <cell r="Q314">
            <v>0.12</v>
          </cell>
          <cell r="R314" t="str">
            <v>1.此产品是在旧状态SLT0002551产品基础上新开1付冲孔模
2.上述模具费用100%分摊至5万件产品中</v>
          </cell>
        </row>
        <row r="315">
          <cell r="F315" t="str">
            <v>SBS0010111黄骅市成卓汽车部件厂</v>
          </cell>
          <cell r="G315" t="str">
            <v>SBS0010111</v>
          </cell>
          <cell r="H315" t="str">
            <v>统帅/奥杰副驾驶员座垫右侧安装板</v>
          </cell>
          <cell r="O315">
            <v>7.4640000000000004</v>
          </cell>
          <cell r="P315">
            <v>4500</v>
          </cell>
          <cell r="Q315">
            <v>0.09</v>
          </cell>
          <cell r="R315" t="str">
            <v>1.此产品是在旧状态SLT0002551产品基础上新开1付冲孔模和1付翻边模
2.上述模具费用100%分摊至5万件产品中</v>
          </cell>
        </row>
        <row r="316">
          <cell r="F316" t="str">
            <v>SHT0013319黄骅市成卓汽车部件厂</v>
          </cell>
          <cell r="G316" t="str">
            <v>SHT0013319</v>
          </cell>
          <cell r="H316" t="str">
            <v>重汽T5-2.0翻折调角器左上连接板总成</v>
          </cell>
          <cell r="O316">
            <v>3.742</v>
          </cell>
          <cell r="P316">
            <v>23300</v>
          </cell>
          <cell r="Q316">
            <v>0.23300000000000001</v>
          </cell>
          <cell r="R316" t="str">
            <v>1.焊胎费用加新开件SHT0013312角度限位片冲压模具共计23300元（落料、成型1、成型2）
2.焊胎+模具费用分摊5万件/种产品中</v>
          </cell>
        </row>
        <row r="317">
          <cell r="F317" t="str">
            <v>SHT0013311黄骅市成卓汽车部件厂</v>
          </cell>
          <cell r="G317" t="str">
            <v>SHT0013311</v>
          </cell>
          <cell r="H317" t="str">
            <v>重汽T5-2.0翻折调角器右上连接板总成</v>
          </cell>
          <cell r="O317">
            <v>3.1669999999999998</v>
          </cell>
          <cell r="Q317">
            <v>0.23300000000000001</v>
          </cell>
        </row>
        <row r="318">
          <cell r="F318" t="str">
            <v>SHT0001854黄骅市成卓汽车部件厂</v>
          </cell>
          <cell r="G318" t="str">
            <v>SHT0001854</v>
          </cell>
          <cell r="H318" t="str">
            <v>X3000左纵梁</v>
          </cell>
          <cell r="O318">
            <v>4.0884999999999998</v>
          </cell>
          <cell r="P318">
            <v>9000</v>
          </cell>
          <cell r="Q318">
            <v>0.18</v>
          </cell>
          <cell r="R318" t="str">
            <v>1.设变增加1付成型模具9000元，模具费分摊至5万件产品/种中
2.X3000左纵梁模具费16815元，已摊销5万件完毕</v>
          </cell>
        </row>
        <row r="319">
          <cell r="F319" t="str">
            <v>SHT0001855黄骅市成卓汽车部件厂</v>
          </cell>
          <cell r="G319" t="str">
            <v>SHT0001855</v>
          </cell>
          <cell r="H319" t="str">
            <v>X3000右纵梁</v>
          </cell>
          <cell r="O319">
            <v>4.0884999999999998</v>
          </cell>
          <cell r="P319">
            <v>9000</v>
          </cell>
          <cell r="Q319">
            <v>0.18</v>
          </cell>
          <cell r="R319" t="str">
            <v>1.设变增加1付成型模具9000元，模具费分摊至5万件产品/种中
2.X3000右纵梁原模具费16815元，已摊销5万件完毕</v>
          </cell>
        </row>
        <row r="320">
          <cell r="F320" t="str">
            <v>SHT0001860黄骅市成卓汽车部件厂</v>
          </cell>
          <cell r="G320" t="str">
            <v>SHT0001860</v>
          </cell>
          <cell r="H320" t="str">
            <v>X3000下框左纵梁</v>
          </cell>
          <cell r="O320">
            <v>4.4424599999999996</v>
          </cell>
          <cell r="P320">
            <v>10000</v>
          </cell>
          <cell r="Q320">
            <v>0.2</v>
          </cell>
          <cell r="R320" t="str">
            <v>1.设变增加1付成型模具10000元，模具费分摊至5万件产品/种中
2.原模具费13275元，已摊销5万件完毕</v>
          </cell>
        </row>
        <row r="321">
          <cell r="F321" t="str">
            <v>SHT0001861黄骅市成卓汽车部件厂</v>
          </cell>
          <cell r="G321" t="str">
            <v>SHT0001861</v>
          </cell>
          <cell r="H321" t="str">
            <v>X3000下框右纵梁</v>
          </cell>
          <cell r="O321">
            <v>4.4424599999999996</v>
          </cell>
          <cell r="P321">
            <v>10000</v>
          </cell>
          <cell r="Q321">
            <v>0.2</v>
          </cell>
          <cell r="R321" t="str">
            <v>1.设变增加1付成型模具10000元，模具费分摊至5万件产品中
2.原模具费13275元，已摊销5万件完毕</v>
          </cell>
        </row>
        <row r="322">
          <cell r="F322" t="str">
            <v>SLT0002537黄骅市成卓汽车部件厂</v>
          </cell>
          <cell r="G322" t="str">
            <v>SLT0002537</v>
          </cell>
          <cell r="H322" t="str">
            <v>J6F驾驶员调角器上连接板</v>
          </cell>
          <cell r="O322">
            <v>3.4070796460177002</v>
          </cell>
          <cell r="P322">
            <v>6000</v>
          </cell>
          <cell r="Q322">
            <v>0.12</v>
          </cell>
          <cell r="R322" t="str">
            <v>设变增加1付冲孔模具，模具费分摊至5万件产品中</v>
          </cell>
        </row>
        <row r="323">
          <cell r="F323" t="str">
            <v>SHT0001856黄骅市成卓汽车部件厂</v>
          </cell>
          <cell r="G323" t="str">
            <v>SHT0001856</v>
          </cell>
          <cell r="H323" t="str">
            <v>X3000上框前横梁</v>
          </cell>
          <cell r="O323">
            <v>2.9222922413793069</v>
          </cell>
          <cell r="P323">
            <v>6000</v>
          </cell>
          <cell r="Q323">
            <v>0.12</v>
          </cell>
          <cell r="R323" t="str">
            <v>设变增加1付成型模具，模具费分摊至5万件产品中</v>
          </cell>
        </row>
        <row r="324">
          <cell r="F324" t="str">
            <v>SHT0012089高唐强盛机械有限公司</v>
          </cell>
          <cell r="G324" t="str">
            <v>SHT0012089</v>
          </cell>
          <cell r="H324" t="str">
            <v>1.0外绞架连接杆</v>
          </cell>
          <cell r="O324">
            <v>4.1288</v>
          </cell>
        </row>
        <row r="325">
          <cell r="F325" t="str">
            <v>SLT0010408黄骅市成卓汽车部件厂</v>
          </cell>
          <cell r="G325" t="str">
            <v>SLT0010408</v>
          </cell>
          <cell r="H325" t="str">
            <v>统帅驾驶员座垫右侧安装板</v>
          </cell>
          <cell r="O325">
            <v>7.4640000000000004</v>
          </cell>
          <cell r="P325">
            <v>6000</v>
          </cell>
          <cell r="Q325">
            <v>0.12</v>
          </cell>
          <cell r="R325" t="str">
            <v>1.此产品是在旧状态SLT0002551产品基础上新开1付冲孔模
2.上述模具费用100%分摊至5万件产品中</v>
          </cell>
        </row>
        <row r="326">
          <cell r="F326" t="str">
            <v>SBS0010111黄骅市成卓汽车部件厂</v>
          </cell>
          <cell r="G326" t="str">
            <v>SBS0010111</v>
          </cell>
          <cell r="H326" t="str">
            <v>统帅/奥杰副驾驶员座垫右侧安装板</v>
          </cell>
          <cell r="O326">
            <v>7.4640000000000004</v>
          </cell>
          <cell r="P326">
            <v>4500</v>
          </cell>
          <cell r="Q326">
            <v>0.09</v>
          </cell>
          <cell r="R326" t="str">
            <v>1.此产品是在旧状态SLT0002551产品基础上新开1付冲孔模和1付翻边模
2.上述模具费用100%分摊至5万件产品中</v>
          </cell>
        </row>
        <row r="327">
          <cell r="F327" t="str">
            <v>SHT0013319黄骅市成卓汽车部件厂</v>
          </cell>
          <cell r="G327" t="str">
            <v>SHT0013319</v>
          </cell>
          <cell r="H327" t="str">
            <v>重汽T5-2.0翻折调角器左上连接板总成</v>
          </cell>
          <cell r="O327">
            <v>3.742</v>
          </cell>
          <cell r="P327">
            <v>23300</v>
          </cell>
          <cell r="Q327">
            <v>0.23300000000000001</v>
          </cell>
          <cell r="R327" t="str">
            <v>1.焊胎费用加新开件SHT0013312角度限位片冲压模具共计23300元（落料、成型1、成型2）
2.焊胎+模具费用分摊5万件/种产品中</v>
          </cell>
        </row>
        <row r="328">
          <cell r="F328" t="str">
            <v>SHT0013311黄骅市成卓汽车部件厂</v>
          </cell>
          <cell r="G328" t="str">
            <v>SHT0013311</v>
          </cell>
          <cell r="H328" t="str">
            <v>重汽T5-2.0翻折调角器右上连接板总成</v>
          </cell>
          <cell r="O328">
            <v>3.1669999999999998</v>
          </cell>
          <cell r="Q328">
            <v>0.23300000000000001</v>
          </cell>
        </row>
        <row r="329">
          <cell r="F329" t="str">
            <v>SHT0001854黄骅市成卓汽车部件厂</v>
          </cell>
          <cell r="G329" t="str">
            <v>SHT0001854</v>
          </cell>
          <cell r="H329" t="str">
            <v>X3000左纵梁</v>
          </cell>
          <cell r="I329" t="str">
            <v>02.03.37.020</v>
          </cell>
          <cell r="O329">
            <v>4.0884999999999998</v>
          </cell>
          <cell r="P329">
            <v>9000</v>
          </cell>
          <cell r="Q329">
            <v>0.18</v>
          </cell>
          <cell r="R329" t="str">
            <v>1.设变增加1付成型模具9000元，模具费分摊至5万件产品/种中
2.X3000左纵梁模具费16815元，已摊销5万件完毕</v>
          </cell>
        </row>
        <row r="330">
          <cell r="F330" t="str">
            <v>SHT0001855黄骅市成卓汽车部件厂</v>
          </cell>
          <cell r="G330" t="str">
            <v>SHT0001855</v>
          </cell>
          <cell r="H330" t="str">
            <v>X3000右纵梁</v>
          </cell>
          <cell r="I330" t="str">
            <v>02.03.37.020</v>
          </cell>
          <cell r="O330">
            <v>4.0884999999999998</v>
          </cell>
          <cell r="P330">
            <v>9000</v>
          </cell>
          <cell r="Q330">
            <v>0.18</v>
          </cell>
          <cell r="R330" t="str">
            <v>1.设变增加1付成型模具9000元，模具费分摊至5万件产品/种中
2.X3000右纵梁原模具费16815元，已摊销5万件完毕</v>
          </cell>
        </row>
        <row r="331">
          <cell r="F331" t="str">
            <v>SHT0001860黄骅市成卓汽车部件厂</v>
          </cell>
          <cell r="G331" t="str">
            <v>SHT0001860</v>
          </cell>
          <cell r="H331" t="str">
            <v>X3000下框左纵梁</v>
          </cell>
          <cell r="I331" t="str">
            <v>02.03.37.021</v>
          </cell>
          <cell r="O331">
            <v>4.4424599999999996</v>
          </cell>
          <cell r="P331">
            <v>10000</v>
          </cell>
          <cell r="Q331">
            <v>0.2</v>
          </cell>
          <cell r="R331" t="str">
            <v>1.设变增加1付成型模具10000元，模具费分摊至5万件产品/种中
2.原模具费13275元，已摊销5万件完毕</v>
          </cell>
        </row>
        <row r="332">
          <cell r="F332" t="str">
            <v>SHT0001861黄骅市成卓汽车部件厂</v>
          </cell>
          <cell r="G332" t="str">
            <v>SHT0001861</v>
          </cell>
          <cell r="H332" t="str">
            <v>X3000下框右纵梁</v>
          </cell>
          <cell r="I332" t="str">
            <v>02.03.37.022</v>
          </cell>
          <cell r="O332">
            <v>4.4424599999999996</v>
          </cell>
          <cell r="P332">
            <v>10000</v>
          </cell>
          <cell r="Q332">
            <v>0.2</v>
          </cell>
          <cell r="R332" t="str">
            <v>1.设变增加1付成型模具10000元，模具费分摊至5万件产品中
2.原模具费13275元，已摊销5万件完毕</v>
          </cell>
        </row>
        <row r="333">
          <cell r="F333" t="str">
            <v>SLT0002537黄骅市成卓汽车部件厂</v>
          </cell>
          <cell r="G333" t="str">
            <v>SLT0002537</v>
          </cell>
          <cell r="H333" t="str">
            <v>J6F驾驶员调角器上连接板</v>
          </cell>
          <cell r="I333" t="str">
            <v>02.03.27.077</v>
          </cell>
          <cell r="O333">
            <v>3.4070796460177002</v>
          </cell>
          <cell r="P333">
            <v>6000</v>
          </cell>
          <cell r="Q333">
            <v>0.12</v>
          </cell>
          <cell r="R333" t="str">
            <v>设变增加1付冲孔模具，模具费分摊至5万件产品中</v>
          </cell>
        </row>
        <row r="334">
          <cell r="F334" t="str">
            <v>SHT0001856黄骅市成卓汽车部件厂</v>
          </cell>
          <cell r="G334" t="str">
            <v>SHT0001856</v>
          </cell>
          <cell r="H334" t="str">
            <v>X3000上框前横梁</v>
          </cell>
          <cell r="I334" t="str">
            <v>02.03.37.019A</v>
          </cell>
          <cell r="O334">
            <v>2.9222922413793069</v>
          </cell>
          <cell r="P334">
            <v>6000</v>
          </cell>
          <cell r="Q334">
            <v>0.12</v>
          </cell>
          <cell r="R334" t="str">
            <v>设变增加1付成型模具，模具费分摊至5万件产品中</v>
          </cell>
        </row>
        <row r="335">
          <cell r="F335" t="str">
            <v>SLT0000363江苏力乐汽车部件股份有限公司</v>
          </cell>
          <cell r="G335" t="str">
            <v>SLT0000363</v>
          </cell>
          <cell r="H335" t="str">
            <v>K1副司机调角器主动</v>
          </cell>
          <cell r="N335">
            <v>36.786581034482801</v>
          </cell>
          <cell r="O335">
            <v>40.265942857142861</v>
          </cell>
          <cell r="P335">
            <v>0</v>
          </cell>
          <cell r="Q335">
            <v>0</v>
          </cell>
          <cell r="R335" t="str">
            <v>补充材料差价，分摊6000件后结束，恢复2022年原价</v>
          </cell>
        </row>
        <row r="336">
          <cell r="F336" t="str">
            <v>SLT0000364江苏力乐汽车部件股份有限公司</v>
          </cell>
          <cell r="G336" t="str">
            <v>SLT0000364</v>
          </cell>
          <cell r="H336" t="str">
            <v>K1副司机调角器被动</v>
          </cell>
          <cell r="N336">
            <v>35.065667241379302</v>
          </cell>
          <cell r="O336">
            <v>38.78527857142857</v>
          </cell>
          <cell r="P336">
            <v>0</v>
          </cell>
          <cell r="Q336">
            <v>0</v>
          </cell>
          <cell r="R336" t="str">
            <v>补充材料差价，分摊6000件后结束，恢复2022年原价</v>
          </cell>
        </row>
        <row r="337">
          <cell r="F337" t="str">
            <v>SLT0000396江苏力乐汽车部件股份有限公司</v>
          </cell>
          <cell r="G337" t="str">
            <v>SLT0000396</v>
          </cell>
          <cell r="H337" t="str">
            <v>K1通用左主动调角器</v>
          </cell>
          <cell r="N337">
            <v>26.0923310344828</v>
          </cell>
          <cell r="O337">
            <v>29.846007142857143</v>
          </cell>
          <cell r="P337">
            <v>0</v>
          </cell>
          <cell r="Q337">
            <v>0</v>
          </cell>
          <cell r="R337" t="str">
            <v>补充材料差价，分摊4500件后结束，恢复2022年原价</v>
          </cell>
        </row>
        <row r="338">
          <cell r="F338" t="str">
            <v>SLT0000397江苏力乐汽车部件股份有限公司</v>
          </cell>
          <cell r="G338" t="str">
            <v>SLT0000397</v>
          </cell>
          <cell r="H338" t="str">
            <v>K1左舵双人左背右被动</v>
          </cell>
          <cell r="N338">
            <v>25.985798275862098</v>
          </cell>
          <cell r="O338">
            <v>28.892542857142857</v>
          </cell>
          <cell r="P338">
            <v>0</v>
          </cell>
          <cell r="Q338">
            <v>0</v>
          </cell>
          <cell r="R338" t="str">
            <v>补充材料差价，分摊6000件后结束，恢复2022年原价</v>
          </cell>
        </row>
        <row r="339">
          <cell r="F339" t="str">
            <v>SLT0000398江苏力乐汽车部件股份有限公司</v>
          </cell>
          <cell r="G339" t="str">
            <v>SLT0000398</v>
          </cell>
          <cell r="H339" t="str">
            <v>K1通用右主动调角器</v>
          </cell>
          <cell r="N339">
            <v>26.0923310344828</v>
          </cell>
          <cell r="O339">
            <v>31.346007142857143</v>
          </cell>
          <cell r="P339">
            <v>0</v>
          </cell>
          <cell r="Q339">
            <v>0</v>
          </cell>
          <cell r="R339" t="str">
            <v>补充材料差价，分摊3000件后结束，恢复2022年原价</v>
          </cell>
        </row>
        <row r="340">
          <cell r="F340" t="str">
            <v>SLT0000328江苏力乐汽车部件股份有限公司</v>
          </cell>
          <cell r="G340" t="str">
            <v>SLT0000328</v>
          </cell>
          <cell r="H340" t="str">
            <v>K1正司机调角器主动</v>
          </cell>
          <cell r="N340">
            <v>36.786581034482801</v>
          </cell>
          <cell r="O340">
            <v>40.270000000000003</v>
          </cell>
          <cell r="P340">
            <v>0</v>
          </cell>
          <cell r="Q340">
            <v>0</v>
          </cell>
          <cell r="R340" t="str">
            <v>补充材料差价，分摊6000件后结束，恢复2022年原价</v>
          </cell>
        </row>
        <row r="341">
          <cell r="F341" t="str">
            <v>SLT0000329江苏力乐汽车部件股份有限公司</v>
          </cell>
          <cell r="G341" t="str">
            <v>SLT0000329</v>
          </cell>
          <cell r="H341" t="str">
            <v>K1正司机调角器被动</v>
          </cell>
          <cell r="N341">
            <v>35.065667241379302</v>
          </cell>
          <cell r="O341">
            <v>38.79</v>
          </cell>
          <cell r="P341">
            <v>0</v>
          </cell>
          <cell r="Q341">
            <v>0</v>
          </cell>
          <cell r="R341" t="str">
            <v>补充材料差价，分摊6000件后结束，恢复2022年原价</v>
          </cell>
        </row>
        <row r="342">
          <cell r="F342" t="str">
            <v>SLT0000350江苏力乐汽车部件股份有限公司</v>
          </cell>
          <cell r="G342" t="str">
            <v>SLT0000350</v>
          </cell>
          <cell r="H342" t="str">
            <v>K1窄车正司机左内滑轨</v>
          </cell>
          <cell r="N342">
            <v>35.663716814159294</v>
          </cell>
          <cell r="O342">
            <v>35.663716814159294</v>
          </cell>
          <cell r="P342">
            <v>0</v>
          </cell>
          <cell r="Q342">
            <v>0</v>
          </cell>
          <cell r="R342" t="str">
            <v>补充材料差价，分摊6000件后结束，恢复2022年原价</v>
          </cell>
        </row>
        <row r="343">
          <cell r="F343" t="str">
            <v>SLT0000351江苏力乐汽车部件股份有限公司</v>
          </cell>
          <cell r="G343" t="str">
            <v>SLT0000351</v>
          </cell>
          <cell r="H343" t="str">
            <v>K1窄车正司机左外滑轨</v>
          </cell>
          <cell r="N343">
            <v>35.663716814159294</v>
          </cell>
          <cell r="O343">
            <v>35.663716814159294</v>
          </cell>
          <cell r="P343">
            <v>0</v>
          </cell>
          <cell r="Q343">
            <v>0</v>
          </cell>
          <cell r="R343" t="str">
            <v>补充材料差价，分摊6000件后结束，恢复2022年原价</v>
          </cell>
        </row>
        <row r="344">
          <cell r="F344" t="str">
            <v>SLT0000370江苏力乐汽车部件股份有限公司</v>
          </cell>
          <cell r="G344" t="str">
            <v>SLT0000370</v>
          </cell>
          <cell r="H344" t="str">
            <v>K1窄车副司机右内滑轨</v>
          </cell>
          <cell r="N344">
            <v>35.663716814159294</v>
          </cell>
          <cell r="O344">
            <v>35.663716814159294</v>
          </cell>
          <cell r="P344">
            <v>0</v>
          </cell>
          <cell r="Q344">
            <v>0</v>
          </cell>
          <cell r="R344" t="str">
            <v>补充材料差价，分摊6000件后结束，恢复2022年原价</v>
          </cell>
        </row>
        <row r="345">
          <cell r="F345" t="str">
            <v>SLT0000371江苏力乐汽车部件股份有限公司</v>
          </cell>
          <cell r="G345" t="str">
            <v>SLT0000371</v>
          </cell>
          <cell r="H345" t="str">
            <v>K1窄车副司机右外滑轨</v>
          </cell>
          <cell r="N345">
            <v>35.663716814159294</v>
          </cell>
          <cell r="O345">
            <v>35.663716814159294</v>
          </cell>
          <cell r="P345">
            <v>0</v>
          </cell>
          <cell r="Q345">
            <v>0</v>
          </cell>
          <cell r="R345" t="str">
            <v>补充材料差价，分摊6000件后结束，恢复2022年原价</v>
          </cell>
        </row>
        <row r="346">
          <cell r="F346" t="str">
            <v>SLT0002122江苏力乐汽车部件股份有限公司</v>
          </cell>
          <cell r="G346" t="str">
            <v>SLT0002122</v>
          </cell>
          <cell r="H346" t="str">
            <v>驾驶员左侧滑轨总成</v>
          </cell>
          <cell r="N346">
            <v>30</v>
          </cell>
          <cell r="O346">
            <v>30</v>
          </cell>
          <cell r="P346">
            <v>0</v>
          </cell>
          <cell r="Q346">
            <v>0</v>
          </cell>
          <cell r="R346" t="str">
            <v>补充材料差价，分摊6000件后结束，恢复2022年原价</v>
          </cell>
        </row>
        <row r="347">
          <cell r="F347" t="str">
            <v>SLT0002123江苏力乐汽车部件股份有限公司</v>
          </cell>
          <cell r="G347" t="str">
            <v>SLT0002123</v>
          </cell>
          <cell r="H347" t="str">
            <v>驾驶员左侧滑轨总成</v>
          </cell>
          <cell r="N347">
            <v>30</v>
          </cell>
          <cell r="O347">
            <v>30</v>
          </cell>
          <cell r="P347">
            <v>0</v>
          </cell>
          <cell r="Q347">
            <v>0</v>
          </cell>
          <cell r="R347" t="str">
            <v>补充材料差价，分摊6000件后结束，恢复2022年原价</v>
          </cell>
        </row>
        <row r="348">
          <cell r="F348" t="str">
            <v>SHT0001023黄骅市润晨五金制品有限公司</v>
          </cell>
          <cell r="G348" t="str">
            <v>SHT0001023</v>
          </cell>
          <cell r="H348" t="str">
            <v>H4A安全带卷收器固定板</v>
          </cell>
          <cell r="I348" t="str">
            <v>02.03.26.067A</v>
          </cell>
          <cell r="N348">
            <v>0.82</v>
          </cell>
          <cell r="O348">
            <v>0.82</v>
          </cell>
          <cell r="P348">
            <v>41041.19</v>
          </cell>
          <cell r="Q348">
            <v>4.0590211111111119</v>
          </cell>
          <cell r="R348" t="str">
            <v>1.原模具由荣昌提供；
2.本次设变产生的模具费由润晨提供，共计5500元，模具费100%分摊至5万件产品中，每件产品分摊费为0.11元。
3.补充材料差价费35541.19元，分摊至9000件/种，每件产品分摊费为3.9490元。分摊完毕后不再补充材料差价。</v>
          </cell>
        </row>
        <row r="349">
          <cell r="F349" t="str">
            <v>SHT0001023黄骅市润晨五金制品有限公司</v>
          </cell>
          <cell r="G349" t="str">
            <v>SHT0001023</v>
          </cell>
          <cell r="H349" t="str">
            <v>H4A安全带卷收器固定板</v>
          </cell>
          <cell r="I349" t="str">
            <v>02.03.26.067</v>
          </cell>
          <cell r="N349">
            <v>0.82093846153846228</v>
          </cell>
          <cell r="O349">
            <v>0.82093846153846228</v>
          </cell>
          <cell r="P349">
            <v>0</v>
          </cell>
          <cell r="Q349">
            <v>0</v>
          </cell>
          <cell r="R349" t="str">
            <v>荣昌提供模具</v>
          </cell>
        </row>
        <row r="350">
          <cell r="F350" t="str">
            <v>SHT0001022黄骅市润晨五金制品有限公司</v>
          </cell>
          <cell r="G350" t="str">
            <v>SHT0001022</v>
          </cell>
          <cell r="H350" t="str">
            <v>H4A调角器左上连接板</v>
          </cell>
          <cell r="I350" t="str">
            <v>02.03.26.068</v>
          </cell>
          <cell r="N350">
            <v>1.9853307692307738</v>
          </cell>
          <cell r="O350">
            <v>1.9853307692307738</v>
          </cell>
          <cell r="P350">
            <v>0</v>
          </cell>
          <cell r="Q350">
            <v>0</v>
          </cell>
          <cell r="R350" t="str">
            <v>荣昌提供模具</v>
          </cell>
        </row>
        <row r="351">
          <cell r="F351" t="str">
            <v>SHT0001021黄骅市润晨五金制品有限公司</v>
          </cell>
          <cell r="G351" t="str">
            <v>SHT0001021</v>
          </cell>
          <cell r="H351" t="str">
            <v>H4A调角器左下连接板</v>
          </cell>
          <cell r="I351" t="str">
            <v>02.03.26.069</v>
          </cell>
          <cell r="N351">
            <v>3.2921307692307735</v>
          </cell>
          <cell r="O351">
            <v>3.2921307692307735</v>
          </cell>
          <cell r="P351">
            <v>0</v>
          </cell>
          <cell r="Q351">
            <v>0</v>
          </cell>
          <cell r="R351" t="str">
            <v>荣昌提供模具</v>
          </cell>
        </row>
        <row r="352">
          <cell r="F352" t="str">
            <v>SHT0001020黄骅市润晨五金制品有限公司</v>
          </cell>
          <cell r="G352" t="str">
            <v>SHT0001020</v>
          </cell>
          <cell r="H352" t="str">
            <v>H4A调角器右上连接板</v>
          </cell>
          <cell r="I352" t="str">
            <v>02.03.26.070</v>
          </cell>
          <cell r="N352">
            <v>1.9853307692307738</v>
          </cell>
          <cell r="O352">
            <v>1.9853307692307738</v>
          </cell>
          <cell r="P352">
            <v>0</v>
          </cell>
          <cell r="Q352">
            <v>0</v>
          </cell>
          <cell r="R352" t="str">
            <v>荣昌提供模具</v>
          </cell>
        </row>
        <row r="353">
          <cell r="F353" t="str">
            <v>SHT0001019黄骅市润晨五金制品有限公司</v>
          </cell>
          <cell r="G353" t="str">
            <v>SHT0001019</v>
          </cell>
          <cell r="H353" t="str">
            <v>H4A调角器右下连接板</v>
          </cell>
          <cell r="I353" t="str">
            <v>02.03.26.071</v>
          </cell>
          <cell r="N353">
            <v>3.2921307692307735</v>
          </cell>
          <cell r="O353">
            <v>3.2921307692307735</v>
          </cell>
          <cell r="P353">
            <v>0</v>
          </cell>
          <cell r="Q353">
            <v>0</v>
          </cell>
          <cell r="R353" t="str">
            <v>荣昌提供模具</v>
          </cell>
        </row>
        <row r="354">
          <cell r="F354" t="str">
            <v>SHT0001798黄骅市润晨五金制品有限公司</v>
          </cell>
          <cell r="G354" t="str">
            <v>SHT0001798</v>
          </cell>
          <cell r="H354" t="str">
            <v>X3000调角器左上连接板</v>
          </cell>
          <cell r="I354" t="str">
            <v>02.03.37.064</v>
          </cell>
          <cell r="N354">
            <v>2.1193</v>
          </cell>
          <cell r="O354">
            <v>2.1193</v>
          </cell>
          <cell r="P354">
            <v>2950</v>
          </cell>
          <cell r="Q354">
            <v>5.8999999999999997E-2</v>
          </cell>
          <cell r="R354" t="str">
            <v>模具费100%分摊至5万件产品中</v>
          </cell>
        </row>
        <row r="355">
          <cell r="F355" t="str">
            <v>SHT0001951黄骅市润晨五金制品有限公司</v>
          </cell>
          <cell r="G355" t="str">
            <v>SHT0001951</v>
          </cell>
          <cell r="H355" t="str">
            <v>X3000调角器右上连接板</v>
          </cell>
          <cell r="I355" t="str">
            <v>02.03.37.065</v>
          </cell>
          <cell r="N355">
            <v>2.1193</v>
          </cell>
          <cell r="O355">
            <v>2.1193</v>
          </cell>
          <cell r="P355">
            <v>2950</v>
          </cell>
          <cell r="Q355">
            <v>5.8999999999999997E-2</v>
          </cell>
          <cell r="R355" t="str">
            <v>模具费100%分摊至5万件产品中</v>
          </cell>
        </row>
        <row r="356">
          <cell r="F356" t="str">
            <v>SHT0001945黄骅市润晨五金制品有限公司</v>
          </cell>
          <cell r="G356" t="str">
            <v>SHT0001945</v>
          </cell>
          <cell r="H356" t="str">
            <v>X3000调角器左下连接板</v>
          </cell>
          <cell r="I356" t="str">
            <v>02.03.37.066</v>
          </cell>
          <cell r="N356">
            <v>3.2534999999999998</v>
          </cell>
          <cell r="O356">
            <v>3.2534999999999998</v>
          </cell>
          <cell r="P356">
            <v>38491.19</v>
          </cell>
          <cell r="Q356">
            <v>4.0080211111111117</v>
          </cell>
          <cell r="R356" t="str">
            <v>1.模具费共计2950.00元，模具费100%分摊至5万件产品中,每件产品分摊费为0.059元
2.补充材料差价费35541.19元，分摊至9000件/种，每件产品分摊费为3.9490元。分摊完毕后不再补充材料差价</v>
          </cell>
        </row>
        <row r="357">
          <cell r="F357" t="str">
            <v>SHT0001950黄骅市润晨五金制品有限公司</v>
          </cell>
          <cell r="G357" t="str">
            <v>SHT0001950</v>
          </cell>
          <cell r="H357" t="str">
            <v>X3000调角器右下连接板</v>
          </cell>
          <cell r="I357" t="str">
            <v>02.03.37.067</v>
          </cell>
          <cell r="N357">
            <v>3.2534999999999998</v>
          </cell>
          <cell r="O357">
            <v>3.2534999999999998</v>
          </cell>
          <cell r="P357">
            <v>38491.19</v>
          </cell>
          <cell r="Q357">
            <v>4.0080211111111117</v>
          </cell>
          <cell r="R357" t="str">
            <v>1.模具费共计2950.00元，模具费100%分摊至5万件产品中,每件产品分摊费为0.059元
2.补充材料差价费35541.19元，分摊至9000件/种，每件产品分摊费为3.9490元。分摊完毕后不再补充材料差价</v>
          </cell>
        </row>
        <row r="358">
          <cell r="F358" t="str">
            <v>SHT0014100泊头市捷润五金制品有限公司</v>
          </cell>
          <cell r="G358" t="str">
            <v>SHT0014100</v>
          </cell>
          <cell r="H358" t="str">
            <v>H6右侧立板加强板</v>
          </cell>
          <cell r="O358">
            <v>4.9000000000000004</v>
          </cell>
          <cell r="P358">
            <v>26600</v>
          </cell>
          <cell r="Q358">
            <v>0.13300000000000001</v>
          </cell>
          <cell r="R358" t="str">
            <v>1.模具费100%分摊至10万件产品
2.模具费详见CG-20220225-01ZC《模具制造合同》</v>
          </cell>
        </row>
        <row r="359">
          <cell r="F359" t="str">
            <v>SHT0014099泊头市捷润五金制品有限公司</v>
          </cell>
          <cell r="G359" t="str">
            <v>SHT0014099</v>
          </cell>
          <cell r="H359" t="str">
            <v>H6左侧立板加强板</v>
          </cell>
          <cell r="O359">
            <v>4.9000000000000004</v>
          </cell>
          <cell r="Q359">
            <v>0.13300000000000001</v>
          </cell>
          <cell r="R359" t="str">
            <v>1.模具费100%分摊至10万件产品
2.模具费详见CG-20220225-01ZC《模具制造合同》</v>
          </cell>
        </row>
        <row r="360">
          <cell r="F360" t="str">
            <v>SBS0010116沧州旭兴五金制品有限公司</v>
          </cell>
          <cell r="G360" t="str">
            <v>SBS0010116</v>
          </cell>
          <cell r="H360" t="str">
            <v>奥杰主驾左支腿前轴套</v>
          </cell>
          <cell r="O360">
            <v>1.58</v>
          </cell>
        </row>
        <row r="361">
          <cell r="F361" t="str">
            <v>SLT0010522文安县万达汽车配件制造有限公司</v>
          </cell>
          <cell r="G361" t="str">
            <v>SLT0010522</v>
          </cell>
          <cell r="H361" t="str">
            <v>文安县万达汽车配件制造有限公司</v>
          </cell>
          <cell r="O361">
            <v>6.76</v>
          </cell>
        </row>
        <row r="362">
          <cell r="F362" t="str">
            <v>SLT0010523文安县万达汽车配件制造有限公司</v>
          </cell>
          <cell r="G362" t="str">
            <v>SLT0010523</v>
          </cell>
          <cell r="H362" t="str">
            <v>文安县万达汽车配件制造有限公司</v>
          </cell>
          <cell r="O362">
            <v>7.78</v>
          </cell>
        </row>
        <row r="363">
          <cell r="F363" t="str">
            <v>TSY0010055广东盟力纺织科技有限公司</v>
          </cell>
          <cell r="G363" t="str">
            <v>TSY0010055</v>
          </cell>
          <cell r="H363" t="str">
            <v>银灰色缝纫线20#/3</v>
          </cell>
          <cell r="M363" t="str">
            <v>粒</v>
          </cell>
          <cell r="O363">
            <v>12.1</v>
          </cell>
        </row>
        <row r="364">
          <cell r="F364" t="str">
            <v>TSY0010056广东盟力纺织科技有限公司</v>
          </cell>
          <cell r="G364" t="str">
            <v>TSY0010056</v>
          </cell>
          <cell r="H364" t="str">
            <v>黑色缝纫线30#/3</v>
          </cell>
          <cell r="M364" t="str">
            <v>粒</v>
          </cell>
          <cell r="O364">
            <v>12.1</v>
          </cell>
        </row>
        <row r="365">
          <cell r="F365" t="str">
            <v>BFA0000858北京浦东三浦标准件有限公司</v>
          </cell>
          <cell r="G365" t="str">
            <v>BFA0000858</v>
          </cell>
          <cell r="H365" t="str">
            <v>外六角螺栓10*2.5</v>
          </cell>
          <cell r="O365">
            <v>0.31769999999999998</v>
          </cell>
        </row>
        <row r="366">
          <cell r="F366" t="str">
            <v>BFA0000752北京浦东三浦标准件有限公司</v>
          </cell>
          <cell r="G366" t="str">
            <v>BFA0000752</v>
          </cell>
          <cell r="H366" t="str">
            <v>开口销2.5*16</v>
          </cell>
          <cell r="O366">
            <v>1.21E-2</v>
          </cell>
        </row>
        <row r="367">
          <cell r="F367" t="str">
            <v>SLT0010523文安县万达汽车配件制造有限公司</v>
          </cell>
          <cell r="G367" t="str">
            <v>SLT0010523</v>
          </cell>
          <cell r="H367" t="str">
            <v>上盖板固定块</v>
          </cell>
          <cell r="O367">
            <v>6.76</v>
          </cell>
        </row>
        <row r="368">
          <cell r="F368" t="str">
            <v>SLT0010522文安县万达汽车配件制造有限公司</v>
          </cell>
          <cell r="G368" t="str">
            <v>SLT0010522</v>
          </cell>
          <cell r="H368" t="str">
            <v>下底板固定块</v>
          </cell>
          <cell r="O368">
            <v>7.78</v>
          </cell>
        </row>
        <row r="369">
          <cell r="F369" t="str">
            <v>SHT0000643黄骅市广亿汽车部件有限公司</v>
          </cell>
          <cell r="G369" t="str">
            <v>SHT0000643</v>
          </cell>
          <cell r="H369" t="str">
            <v>重卡中间座垫骨架</v>
          </cell>
          <cell r="O369">
            <v>30.973500000000001</v>
          </cell>
        </row>
        <row r="370">
          <cell r="F370" t="str">
            <v>SHT0000656黄骅市广亿汽车部件有限公司</v>
          </cell>
          <cell r="G370" t="str">
            <v>SHT0000656</v>
          </cell>
          <cell r="H370" t="str">
            <v>右舵1B220中间座垫骨架</v>
          </cell>
          <cell r="O370">
            <v>30.973500000000001</v>
          </cell>
        </row>
        <row r="371">
          <cell r="F371" t="str">
            <v>SHT0001899黄骅市万昌五金制品有限公司</v>
          </cell>
          <cell r="G371" t="str">
            <v>SHT0001899</v>
          </cell>
          <cell r="H371" t="str">
            <v>座盆延伸滑块支撑板</v>
          </cell>
          <cell r="O371">
            <v>1.0614999999999999</v>
          </cell>
          <cell r="P371">
            <v>5308</v>
          </cell>
          <cell r="Q371">
            <v>0.13270000000000001</v>
          </cell>
          <cell r="R371" t="str">
            <v>模具费分摊至4万件产品中</v>
          </cell>
        </row>
        <row r="372">
          <cell r="F372" t="str">
            <v>SHT0001862黄骅市万昌五金制品有限公司</v>
          </cell>
          <cell r="G372" t="str">
            <v>SHT0001862</v>
          </cell>
          <cell r="H372" t="str">
            <v>左滑轨连接板</v>
          </cell>
          <cell r="O372">
            <v>3.0642</v>
          </cell>
          <cell r="P372">
            <v>8848</v>
          </cell>
          <cell r="Q372">
            <v>0.22120000000000001</v>
          </cell>
          <cell r="R372" t="str">
            <v>模具费分摊至4万件产品中</v>
          </cell>
        </row>
        <row r="373">
          <cell r="F373" t="str">
            <v>SHT0001863黄骅市万昌五金制品有限公司</v>
          </cell>
          <cell r="G373" t="str">
            <v>SHT0001863</v>
          </cell>
          <cell r="H373" t="str">
            <v>右滑轨连接板</v>
          </cell>
          <cell r="O373">
            <v>3.0642</v>
          </cell>
          <cell r="P373">
            <v>8848</v>
          </cell>
          <cell r="Q373">
            <v>0.22120000000000001</v>
          </cell>
          <cell r="R373" t="str">
            <v>模具费分摊至4万件产品中</v>
          </cell>
        </row>
        <row r="374">
          <cell r="F374" t="str">
            <v>SHT0001899黄骅市万昌五金制品有限公司</v>
          </cell>
          <cell r="G374" t="str">
            <v>SHT0001899</v>
          </cell>
          <cell r="H374" t="str">
            <v>座盆延伸滑块支撑板</v>
          </cell>
          <cell r="O374">
            <v>1.2115</v>
          </cell>
          <cell r="P374">
            <v>5308</v>
          </cell>
          <cell r="Q374">
            <v>0.13270000000000001</v>
          </cell>
          <cell r="R374" t="str">
            <v>模具费分摊至4万件产品中</v>
          </cell>
        </row>
        <row r="375">
          <cell r="F375" t="str">
            <v>SHT0001862黄骅市万昌五金制品有限公司</v>
          </cell>
          <cell r="G375" t="str">
            <v>SHT0001862</v>
          </cell>
          <cell r="H375" t="str">
            <v>左滑轨连接板</v>
          </cell>
          <cell r="O375">
            <v>3.3142</v>
          </cell>
          <cell r="P375">
            <v>8848</v>
          </cell>
          <cell r="Q375">
            <v>0.22120000000000001</v>
          </cell>
          <cell r="R375" t="str">
            <v>模具费分摊至4万件产品中</v>
          </cell>
        </row>
        <row r="376">
          <cell r="F376" t="str">
            <v>SHT0001863黄骅市万昌五金制品有限公司</v>
          </cell>
          <cell r="G376" t="str">
            <v>SHT0001863</v>
          </cell>
          <cell r="H376" t="str">
            <v>右滑轨连接板</v>
          </cell>
          <cell r="O376">
            <v>3.3142</v>
          </cell>
          <cell r="P376">
            <v>8848</v>
          </cell>
          <cell r="Q376">
            <v>0.22120000000000001</v>
          </cell>
          <cell r="R376" t="str">
            <v>模具费分摊至4万件产品中</v>
          </cell>
        </row>
        <row r="377">
          <cell r="F377" t="str">
            <v>SHT0001179黄骅市万昌五金制品有限公司</v>
          </cell>
          <cell r="G377" t="str">
            <v>SHT0001179</v>
          </cell>
          <cell r="H377" t="str">
            <v>气囊上支架</v>
          </cell>
          <cell r="O377">
            <v>3.3466461538461578</v>
          </cell>
          <cell r="P377" t="str">
            <v>第一套模具由荣昌提供
第二套、第三套模具是万昌自行制作的</v>
          </cell>
          <cell r="Q377">
            <v>0</v>
          </cell>
          <cell r="R377">
            <v>0</v>
          </cell>
        </row>
        <row r="378">
          <cell r="F378" t="str">
            <v>SHT0001165黄骅市万昌五金制品有限公司</v>
          </cell>
          <cell r="G378" t="str">
            <v>SHT0001165</v>
          </cell>
          <cell r="H378" t="str">
            <v>调节螺母上固定架（新）</v>
          </cell>
          <cell r="O378">
            <v>0.61499999999999999</v>
          </cell>
          <cell r="P378" t="str">
            <v>第一套模具由荣昌提供
第二套模具是万昌自行制作的</v>
          </cell>
          <cell r="Q378">
            <v>0</v>
          </cell>
          <cell r="R378">
            <v>0</v>
          </cell>
        </row>
        <row r="379">
          <cell r="F379" t="str">
            <v>SHT0001164黄骅市万昌五金制品有限公司</v>
          </cell>
          <cell r="G379" t="str">
            <v>SHT0001164</v>
          </cell>
          <cell r="H379" t="str">
            <v>调节螺母下固定架（新）</v>
          </cell>
          <cell r="O379">
            <v>0.71</v>
          </cell>
          <cell r="P379" t="str">
            <v>第一套模具由荣昌提供
第二套模具是万昌自行制作的</v>
          </cell>
          <cell r="Q379">
            <v>0</v>
          </cell>
          <cell r="R379">
            <v>0</v>
          </cell>
        </row>
        <row r="380">
          <cell r="F380" t="str">
            <v>SHT0001109黄骅市万昌五金制品有限公司</v>
          </cell>
          <cell r="G380" t="str">
            <v>SHT0001109</v>
          </cell>
          <cell r="H380" t="str">
            <v>调节臂1</v>
          </cell>
          <cell r="O380">
            <v>1.2170000000000001</v>
          </cell>
          <cell r="P380" t="str">
            <v>万昌自制开发的模具</v>
          </cell>
          <cell r="Q380">
            <v>0</v>
          </cell>
          <cell r="R380">
            <v>0</v>
          </cell>
        </row>
        <row r="381">
          <cell r="F381" t="str">
            <v>SHT0001108黄骅市万昌五金制品有限公司</v>
          </cell>
          <cell r="G381" t="str">
            <v>SHT0001108</v>
          </cell>
          <cell r="H381" t="str">
            <v>调节臂2</v>
          </cell>
          <cell r="O381">
            <v>0.71</v>
          </cell>
          <cell r="P381" t="str">
            <v>万昌自制开发的模具</v>
          </cell>
          <cell r="Q381">
            <v>0</v>
          </cell>
          <cell r="R381">
            <v>0</v>
          </cell>
        </row>
        <row r="382">
          <cell r="F382" t="str">
            <v>SHT0001133黄骅市万昌五金制品有限公司</v>
          </cell>
          <cell r="G382" t="str">
            <v>SHT0001133</v>
          </cell>
          <cell r="H382" t="str">
            <v>缓冲支架</v>
          </cell>
          <cell r="O382">
            <v>0.75313846153846109</v>
          </cell>
          <cell r="P382" t="str">
            <v>第一套模具由荣昌提供
第二套模具是万昌自行制作的</v>
          </cell>
          <cell r="Q382">
            <v>0</v>
          </cell>
          <cell r="R382">
            <v>0</v>
          </cell>
        </row>
        <row r="383">
          <cell r="F383" t="str">
            <v>SHT0001127黄骅市万昌五金制品有限公司</v>
          </cell>
          <cell r="G383" t="str">
            <v>SHT0001127</v>
          </cell>
          <cell r="H383" t="str">
            <v>陕汽锁紧齿板前</v>
          </cell>
          <cell r="O383">
            <v>1.3819999999999999</v>
          </cell>
          <cell r="P383" t="str">
            <v>万昌自制开发的模具</v>
          </cell>
          <cell r="Q383">
            <v>0</v>
          </cell>
          <cell r="R383">
            <v>0</v>
          </cell>
        </row>
        <row r="384">
          <cell r="F384" t="str">
            <v>SHT0001126黄骅市万昌五金制品有限公司</v>
          </cell>
          <cell r="G384" t="str">
            <v>SHT0001126</v>
          </cell>
          <cell r="H384" t="str">
            <v>陕汽锁紧齿板后</v>
          </cell>
          <cell r="O384">
            <v>1.3819999999999999</v>
          </cell>
          <cell r="P384" t="str">
            <v>万昌自制开发的模具</v>
          </cell>
          <cell r="Q384">
            <v>0</v>
          </cell>
          <cell r="R384">
            <v>0</v>
          </cell>
        </row>
        <row r="385">
          <cell r="F385" t="str">
            <v>SHT0001129黄骅市万昌五金制品有限公司</v>
          </cell>
          <cell r="G385" t="str">
            <v>SHT0001129</v>
          </cell>
          <cell r="H385" t="str">
            <v>后安装板左</v>
          </cell>
          <cell r="O385">
            <v>1.8087615384615405</v>
          </cell>
          <cell r="P385" t="str">
            <v>第一套模具由荣昌提供
后续三套模具是万昌自行制作的</v>
          </cell>
          <cell r="Q385">
            <v>0</v>
          </cell>
          <cell r="R385">
            <v>0</v>
          </cell>
        </row>
        <row r="386">
          <cell r="F386" t="str">
            <v>SHT0001128黄骅市万昌五金制品有限公司</v>
          </cell>
          <cell r="G386" t="str">
            <v>SHT0001128</v>
          </cell>
          <cell r="H386" t="str">
            <v>后安装板右</v>
          </cell>
          <cell r="O386">
            <v>1.8087615384615405</v>
          </cell>
          <cell r="P386" t="str">
            <v>第一套模具由荣昌提供
后续三套模具是万昌自行制作的</v>
          </cell>
          <cell r="Q386">
            <v>0</v>
          </cell>
          <cell r="R386">
            <v>0</v>
          </cell>
        </row>
        <row r="387">
          <cell r="F387" t="str">
            <v>SCS0004404黄骅市万昌五金制品有限公司</v>
          </cell>
          <cell r="G387" t="str">
            <v>SCS0004404</v>
          </cell>
          <cell r="H387" t="str">
            <v>地锁拉线固定前支架左（中期改款）</v>
          </cell>
          <cell r="O387">
            <v>0.30779999999999996</v>
          </cell>
          <cell r="P387" t="str">
            <v>模具由荣昌提供</v>
          </cell>
          <cell r="Q387">
            <v>0</v>
          </cell>
          <cell r="R387">
            <v>0</v>
          </cell>
        </row>
        <row r="388">
          <cell r="F388" t="str">
            <v>SCS0004403黄骅市万昌五金制品有限公司</v>
          </cell>
          <cell r="G388" t="str">
            <v>SCS0004403</v>
          </cell>
          <cell r="H388" t="str">
            <v>地锁拉线固定前支架右（中期改款）</v>
          </cell>
          <cell r="O388">
            <v>0.30779999999999996</v>
          </cell>
          <cell r="P388" t="str">
            <v>模具由荣昌提供</v>
          </cell>
          <cell r="Q388">
            <v>0</v>
          </cell>
          <cell r="R388">
            <v>0</v>
          </cell>
        </row>
        <row r="389">
          <cell r="F389" t="str">
            <v>SCS0004405黄骅市万昌五金制品有限公司</v>
          </cell>
          <cell r="G389" t="str">
            <v>SCS0004405</v>
          </cell>
          <cell r="H389" t="str">
            <v>扣手底座支架（中期改款）</v>
          </cell>
          <cell r="O389">
            <v>1.7257999999999998</v>
          </cell>
          <cell r="P389" t="str">
            <v>模具由荣昌提供</v>
          </cell>
          <cell r="Q389">
            <v>0</v>
          </cell>
          <cell r="R389">
            <v>0</v>
          </cell>
        </row>
        <row r="390">
          <cell r="F390" t="str">
            <v>SCS0004369黄骅市万昌五金制品有限公司</v>
          </cell>
          <cell r="G390" t="str">
            <v>SCS0004369</v>
          </cell>
          <cell r="H390" t="str">
            <v>B40L安全带出口钣金（中期改款）</v>
          </cell>
          <cell r="O390">
            <v>2.5749999999999997</v>
          </cell>
          <cell r="P390" t="str">
            <v>模具由荣昌提供</v>
          </cell>
          <cell r="Q390">
            <v>0</v>
          </cell>
          <cell r="R390">
            <v>0</v>
          </cell>
        </row>
        <row r="391">
          <cell r="F391" t="str">
            <v>SHT0001179黄骅市万昌五金制品有限公司</v>
          </cell>
          <cell r="G391" t="str">
            <v>SHT0001179</v>
          </cell>
          <cell r="H391" t="str">
            <v>气囊上支架</v>
          </cell>
          <cell r="O391">
            <v>3.3466461538461578</v>
          </cell>
          <cell r="P391" t="str">
            <v>第一套模具由荣昌提供
第二套、第三套模具是万昌自行制作的</v>
          </cell>
          <cell r="Q391">
            <v>0</v>
          </cell>
          <cell r="R391">
            <v>0</v>
          </cell>
        </row>
        <row r="392">
          <cell r="F392" t="str">
            <v>SHT0001165黄骅市万昌五金制品有限公司</v>
          </cell>
          <cell r="G392" t="str">
            <v>SHT0001165</v>
          </cell>
          <cell r="H392" t="str">
            <v>调节螺母上固定架（新）</v>
          </cell>
          <cell r="O392">
            <v>0.61499999999999999</v>
          </cell>
          <cell r="P392" t="str">
            <v>第一套模具由荣昌提供
第二套模具是万昌自行制作的</v>
          </cell>
          <cell r="Q392">
            <v>0</v>
          </cell>
          <cell r="R392">
            <v>0</v>
          </cell>
        </row>
        <row r="393">
          <cell r="F393" t="str">
            <v>SHT0001164黄骅市万昌五金制品有限公司</v>
          </cell>
          <cell r="G393" t="str">
            <v>SHT0001164</v>
          </cell>
          <cell r="H393" t="str">
            <v>调节螺母下固定架（新）</v>
          </cell>
          <cell r="O393">
            <v>0.71</v>
          </cell>
          <cell r="P393" t="str">
            <v>第一套模具由荣昌提供
第二套模具是万昌自行制作的</v>
          </cell>
          <cell r="Q393">
            <v>0</v>
          </cell>
          <cell r="R393">
            <v>0</v>
          </cell>
        </row>
        <row r="394">
          <cell r="F394" t="str">
            <v>SHT0001109黄骅市万昌五金制品有限公司</v>
          </cell>
          <cell r="G394" t="str">
            <v>SHT0001109</v>
          </cell>
          <cell r="H394" t="str">
            <v>调节臂1</v>
          </cell>
          <cell r="O394">
            <v>1.2170000000000001</v>
          </cell>
          <cell r="P394" t="str">
            <v>万昌自制开发的模具</v>
          </cell>
          <cell r="Q394">
            <v>0</v>
          </cell>
          <cell r="R394">
            <v>0</v>
          </cell>
        </row>
        <row r="395">
          <cell r="F395" t="str">
            <v>SHT0001108黄骅市万昌五金制品有限公司</v>
          </cell>
          <cell r="G395" t="str">
            <v>SHT0001108</v>
          </cell>
          <cell r="H395" t="str">
            <v>调节臂2</v>
          </cell>
          <cell r="O395">
            <v>0.71</v>
          </cell>
          <cell r="P395" t="str">
            <v>万昌自制开发的模具</v>
          </cell>
          <cell r="Q395">
            <v>0</v>
          </cell>
          <cell r="R395">
            <v>0</v>
          </cell>
        </row>
        <row r="396">
          <cell r="F396" t="str">
            <v>SHT0001133黄骅市万昌五金制品有限公司</v>
          </cell>
          <cell r="G396" t="str">
            <v>SHT0001133</v>
          </cell>
          <cell r="H396" t="str">
            <v>缓冲支架</v>
          </cell>
          <cell r="O396">
            <v>0.903138461538461</v>
          </cell>
          <cell r="P396" t="str">
            <v>第一套模具由荣昌提供
第二套模具是万昌自行制作的</v>
          </cell>
          <cell r="Q396">
            <v>0</v>
          </cell>
          <cell r="R396">
            <v>0</v>
          </cell>
        </row>
        <row r="397">
          <cell r="F397" t="str">
            <v>SHT0001127黄骅市万昌五金制品有限公司</v>
          </cell>
          <cell r="G397" t="str">
            <v>SHT0001127</v>
          </cell>
          <cell r="H397" t="str">
            <v>陕汽锁紧齿板前</v>
          </cell>
          <cell r="O397">
            <v>1.3819999999999999</v>
          </cell>
          <cell r="P397" t="str">
            <v>万昌自制开发的模具</v>
          </cell>
          <cell r="Q397">
            <v>0</v>
          </cell>
          <cell r="R397">
            <v>0</v>
          </cell>
        </row>
        <row r="398">
          <cell r="F398" t="str">
            <v>SHT0001126黄骅市万昌五金制品有限公司</v>
          </cell>
          <cell r="G398" t="str">
            <v>SHT0001126</v>
          </cell>
          <cell r="H398" t="str">
            <v>陕汽锁紧齿板后</v>
          </cell>
          <cell r="O398">
            <v>1.3819999999999999</v>
          </cell>
          <cell r="P398" t="str">
            <v>万昌自制开发的模具</v>
          </cell>
          <cell r="Q398">
            <v>0</v>
          </cell>
          <cell r="R398">
            <v>0</v>
          </cell>
        </row>
        <row r="399">
          <cell r="F399" t="str">
            <v>SHT0001129黄骅市万昌五金制品有限公司</v>
          </cell>
          <cell r="G399" t="str">
            <v>SHT0001129</v>
          </cell>
          <cell r="H399" t="str">
            <v>后安装板左</v>
          </cell>
          <cell r="O399">
            <v>1.9337615384615405</v>
          </cell>
          <cell r="P399" t="str">
            <v>第一套模具由荣昌提供
后续三套模具是万昌自行制作的</v>
          </cell>
          <cell r="Q399">
            <v>0</v>
          </cell>
          <cell r="R399">
            <v>0</v>
          </cell>
        </row>
        <row r="400">
          <cell r="F400" t="str">
            <v>SHT0001128黄骅市万昌五金制品有限公司</v>
          </cell>
          <cell r="G400" t="str">
            <v>SHT0001128</v>
          </cell>
          <cell r="H400" t="str">
            <v>后安装板右</v>
          </cell>
          <cell r="O400">
            <v>1.9337615384615405</v>
          </cell>
          <cell r="P400" t="str">
            <v>第一套模具由荣昌提供
后续三套模具是万昌自行制作的</v>
          </cell>
          <cell r="Q400">
            <v>0</v>
          </cell>
          <cell r="R400">
            <v>0</v>
          </cell>
        </row>
        <row r="401">
          <cell r="F401" t="str">
            <v>SCS0004404黄骅市万昌五金制品有限公司</v>
          </cell>
          <cell r="G401" t="str">
            <v>SCS0004404</v>
          </cell>
          <cell r="H401" t="str">
            <v>地锁拉线固定前支架左（中期改款）</v>
          </cell>
          <cell r="O401">
            <v>0.38279999999999997</v>
          </cell>
          <cell r="P401" t="str">
            <v>模具由荣昌提供</v>
          </cell>
          <cell r="Q401">
            <v>0</v>
          </cell>
          <cell r="R401">
            <v>0</v>
          </cell>
        </row>
        <row r="402">
          <cell r="F402" t="str">
            <v>SCS0004403黄骅市万昌五金制品有限公司</v>
          </cell>
          <cell r="G402" t="str">
            <v>SCS0004403</v>
          </cell>
          <cell r="H402" t="str">
            <v>地锁拉线固定前支架右（中期改款）</v>
          </cell>
          <cell r="O402">
            <v>0.38279999999999997</v>
          </cell>
          <cell r="P402" t="str">
            <v>模具由荣昌提供</v>
          </cell>
          <cell r="Q402">
            <v>0</v>
          </cell>
          <cell r="R402">
            <v>0</v>
          </cell>
        </row>
        <row r="403">
          <cell r="F403" t="str">
            <v>SCS0004405黄骅市万昌五金制品有限公司</v>
          </cell>
          <cell r="G403" t="str">
            <v>SCS0004405</v>
          </cell>
          <cell r="H403" t="str">
            <v>扣手底座支架（中期改款）</v>
          </cell>
          <cell r="O403">
            <v>1.8607999999999998</v>
          </cell>
          <cell r="P403" t="str">
            <v>模具由荣昌提供</v>
          </cell>
          <cell r="Q403">
            <v>0</v>
          </cell>
          <cell r="R403">
            <v>0</v>
          </cell>
        </row>
        <row r="404">
          <cell r="F404" t="str">
            <v>SCS0004369黄骅市万昌五金制品有限公司</v>
          </cell>
          <cell r="G404" t="str">
            <v>SCS0004369</v>
          </cell>
          <cell r="H404" t="str">
            <v>B40L安全带出口钣金（中期改款）</v>
          </cell>
          <cell r="O404">
            <v>2.5749999999999997</v>
          </cell>
          <cell r="P404" t="str">
            <v>模具由荣昌提供</v>
          </cell>
          <cell r="Q404">
            <v>0</v>
          </cell>
          <cell r="R404">
            <v>0</v>
          </cell>
        </row>
        <row r="405">
          <cell r="F405" t="str">
            <v>SHT0010446黄骅市万昌五金制品有限公司</v>
          </cell>
          <cell r="G405" t="str">
            <v>SHT0010446</v>
          </cell>
          <cell r="H405" t="str">
            <v>F3000销轴固定支架焊接总成（M3000-H通用）</v>
          </cell>
          <cell r="O405">
            <v>3.4529999999999998</v>
          </cell>
          <cell r="P405">
            <v>13000</v>
          </cell>
          <cell r="Q405">
            <v>1.0748243075651096</v>
          </cell>
          <cell r="R405" t="str">
            <v>模具费摊销至每种摊销12095件产品中</v>
          </cell>
        </row>
        <row r="406">
          <cell r="F406" t="str">
            <v>SHT0010418海兴中盛弹簧有限公司</v>
          </cell>
          <cell r="G406" t="str">
            <v>SHT0010418</v>
          </cell>
          <cell r="H406" t="str">
            <v>H6安全带上支撑钢丝(副司机)</v>
          </cell>
          <cell r="O406">
            <v>0.367983</v>
          </cell>
        </row>
        <row r="407">
          <cell r="F407" t="str">
            <v>BSP0010017海兴中盛弹簧有限公司</v>
          </cell>
          <cell r="G407" t="str">
            <v>BSP0010017</v>
          </cell>
          <cell r="H407" t="str">
            <v>H6主驾驶靠背调节手柄卡接簧</v>
          </cell>
          <cell r="O407">
            <v>0.2195</v>
          </cell>
        </row>
        <row r="408">
          <cell r="F408" t="str">
            <v>BSP0010018海兴中盛弹簧有限公司</v>
          </cell>
          <cell r="G408" t="str">
            <v>BSP0010018</v>
          </cell>
          <cell r="H408" t="str">
            <v>H6副驾驶靠背调节手柄卡接簧</v>
          </cell>
          <cell r="O408">
            <v>0.2195</v>
          </cell>
        </row>
        <row r="409">
          <cell r="F409" t="str">
            <v>SHT0010763海兴中盛弹簧有限公司</v>
          </cell>
          <cell r="G409" t="str">
            <v>SHT0010763</v>
          </cell>
          <cell r="H409" t="str">
            <v>H6肩部支撑钢丝</v>
          </cell>
          <cell r="O409">
            <v>1.344492</v>
          </cell>
        </row>
        <row r="410">
          <cell r="F410" t="str">
            <v>SHT0010779海兴中盛弹簧有限公司</v>
          </cell>
          <cell r="G410" t="str">
            <v>SHT0010779</v>
          </cell>
          <cell r="H410" t="str">
            <v>H6气袋腰托侧翼支撑钢丝</v>
          </cell>
          <cell r="O410">
            <v>0.28992600000000002</v>
          </cell>
        </row>
        <row r="411">
          <cell r="F411" t="str">
            <v>SHT0011260海兴中盛弹簧有限公司</v>
          </cell>
          <cell r="G411" t="str">
            <v>SHT0011260</v>
          </cell>
          <cell r="H411" t="str">
            <v>H6面套钩挂钢丝</v>
          </cell>
          <cell r="O411">
            <v>0.59339249999999999</v>
          </cell>
        </row>
        <row r="412">
          <cell r="F412" t="str">
            <v>SHT0012385海兴中盛弹簧有限公司</v>
          </cell>
          <cell r="G412" t="str">
            <v>SHT0012385</v>
          </cell>
          <cell r="H412" t="str">
            <v>T5侧翼支撑上安装钢丝</v>
          </cell>
          <cell r="O412">
            <v>0.98765999999999998</v>
          </cell>
        </row>
        <row r="413">
          <cell r="F413" t="str">
            <v>BSP0010006海兴中盛弹簧有限公司</v>
          </cell>
          <cell r="G413" t="str">
            <v>BSP0010006</v>
          </cell>
          <cell r="H413" t="str">
            <v>H6靠背调节蜗簧</v>
          </cell>
          <cell r="O413">
            <v>5.4377400000000007</v>
          </cell>
        </row>
        <row r="414">
          <cell r="F414" t="str">
            <v>SHT0011900海兴中盛弹簧有限公司</v>
          </cell>
          <cell r="G414" t="str">
            <v>SHT0011900</v>
          </cell>
          <cell r="H414" t="str">
            <v>福田肩部支撑钢丝</v>
          </cell>
          <cell r="O414">
            <v>1.30626</v>
          </cell>
        </row>
        <row r="415">
          <cell r="F415" t="str">
            <v>BSP0010007海兴中盛弹簧有限公司</v>
          </cell>
          <cell r="G415" t="str">
            <v>BSP0010007</v>
          </cell>
          <cell r="H415" t="str">
            <v>H6仰角回位拉簧</v>
          </cell>
          <cell r="O415">
            <v>0.23475200000000004</v>
          </cell>
        </row>
        <row r="416">
          <cell r="F416" t="str">
            <v>SHT0013855海兴中盛弹簧有限公司</v>
          </cell>
          <cell r="G416" t="str">
            <v>SHT0013855</v>
          </cell>
          <cell r="H416" t="str">
            <v>T5-2.0驾驶员上安全带导向钢丝</v>
          </cell>
          <cell r="O416">
            <v>1.123065</v>
          </cell>
        </row>
        <row r="417">
          <cell r="F417" t="str">
            <v>SHT0013856海兴中盛弹簧有限公司</v>
          </cell>
          <cell r="G417" t="str">
            <v>SHT0013856</v>
          </cell>
          <cell r="H417" t="str">
            <v>T5-2.0驾驶员中间安全带导向钢丝</v>
          </cell>
          <cell r="O417">
            <v>0.72481499999999999</v>
          </cell>
        </row>
        <row r="418">
          <cell r="F418" t="str">
            <v>SHT0013857海兴中盛弹簧有限公司</v>
          </cell>
          <cell r="G418" t="str">
            <v>SHT0013857</v>
          </cell>
          <cell r="H418" t="str">
            <v>T5驾驶员下安全带导向钢丝</v>
          </cell>
          <cell r="O418">
            <v>1.81602</v>
          </cell>
        </row>
        <row r="419">
          <cell r="F419" t="str">
            <v>SHT0013858海兴中盛弹簧有限公司</v>
          </cell>
          <cell r="G419" t="str">
            <v>SHT0013858</v>
          </cell>
          <cell r="H419" t="str">
            <v>T5副驶员上安全带导向钢丝</v>
          </cell>
          <cell r="O419">
            <v>1.123065</v>
          </cell>
        </row>
        <row r="420">
          <cell r="F420" t="str">
            <v>SHT0013859海兴中盛弹簧有限公司</v>
          </cell>
          <cell r="G420" t="str">
            <v>SHT0013859</v>
          </cell>
          <cell r="H420" t="str">
            <v>T5副驶员中间安全带导向钢丝</v>
          </cell>
          <cell r="O420">
            <v>0.72481499999999999</v>
          </cell>
        </row>
        <row r="421">
          <cell r="F421" t="str">
            <v>SHT0013860海兴中盛弹簧有限公司</v>
          </cell>
          <cell r="G421" t="str">
            <v>SHT0013860</v>
          </cell>
          <cell r="H421" t="str">
            <v>副驶员下安全带导向钢丝</v>
          </cell>
          <cell r="O421">
            <v>1.81602</v>
          </cell>
        </row>
        <row r="422">
          <cell r="F422" t="str">
            <v>SHT0002074海兴中盛弹簧有限公司</v>
          </cell>
          <cell r="G422" t="str">
            <v>SHT0002074</v>
          </cell>
          <cell r="H422" t="str">
            <v>大运支撑钢丝5(φ7钢丝)</v>
          </cell>
          <cell r="O422">
            <v>1.42</v>
          </cell>
        </row>
        <row r="423">
          <cell r="F423" t="str">
            <v>SLT0001696海兴中盛弹簧有限公司</v>
          </cell>
          <cell r="G423" t="str">
            <v>SLT0001696</v>
          </cell>
          <cell r="H423" t="str">
            <v>M31RB副驾靠背钢丝</v>
          </cell>
          <cell r="O423">
            <v>0.1</v>
          </cell>
        </row>
        <row r="424">
          <cell r="F424" t="str">
            <v>BSP0010013海兴中盛弹簧有限公司</v>
          </cell>
          <cell r="G424" t="str">
            <v>BSP0010013</v>
          </cell>
          <cell r="H424" t="str">
            <v>H6滑轨解锁机构回位簧</v>
          </cell>
          <cell r="O424">
            <v>0.19600000000000001</v>
          </cell>
        </row>
        <row r="425">
          <cell r="F425" t="str">
            <v>SHT0010081海兴中盛弹簧有限公司</v>
          </cell>
          <cell r="G425" t="str">
            <v>SHT0010081</v>
          </cell>
          <cell r="H425" t="str">
            <v>H6靠背板支撑钢丝1</v>
          </cell>
          <cell r="O425">
            <v>0.50975999999999999</v>
          </cell>
        </row>
        <row r="426">
          <cell r="F426" t="str">
            <v>SHT0010074海兴中盛弹簧有限公司</v>
          </cell>
          <cell r="G426" t="str">
            <v>SHT0010074</v>
          </cell>
          <cell r="H426" t="str">
            <v>H6靠背侧翼支撑钢丝</v>
          </cell>
          <cell r="O426">
            <v>0.89606249999999998</v>
          </cell>
        </row>
        <row r="427">
          <cell r="F427" t="str">
            <v>SLT0002555海兴中盛弹簧有限公司</v>
          </cell>
          <cell r="G427" t="str">
            <v>SLT0002555</v>
          </cell>
          <cell r="H427" t="str">
            <v>驾驶员左侧侧翼钢丝</v>
          </cell>
          <cell r="O427">
            <v>0.621</v>
          </cell>
        </row>
        <row r="428">
          <cell r="F428" t="str">
            <v>SHT0002532海兴中盛弹簧有限公司</v>
          </cell>
          <cell r="G428" t="str">
            <v>SHT0002532</v>
          </cell>
          <cell r="H428" t="str">
            <v>侧翼支撑下安装钢丝</v>
          </cell>
          <cell r="O428">
            <v>0.29609999999999997</v>
          </cell>
        </row>
        <row r="429">
          <cell r="F429" t="str">
            <v>SHT0011945海兴中盛弹簧有限公司</v>
          </cell>
          <cell r="G429" t="str">
            <v>SHT0011945</v>
          </cell>
          <cell r="H429" t="str">
            <v>H6靠背面套钢丝1</v>
          </cell>
          <cell r="O429">
            <v>0.185</v>
          </cell>
        </row>
        <row r="430">
          <cell r="F430" t="str">
            <v>SHT0011946海兴中盛弹簧有限公司</v>
          </cell>
          <cell r="G430" t="str">
            <v>SHT0011946</v>
          </cell>
          <cell r="H430" t="str">
            <v>H6靠背面套钢丝2</v>
          </cell>
          <cell r="O430">
            <v>0.246</v>
          </cell>
        </row>
        <row r="431">
          <cell r="F431" t="str">
            <v>SHT0011656海兴中盛弹簧有限公司</v>
          </cell>
          <cell r="G431" t="str">
            <v>SHT0011656</v>
          </cell>
          <cell r="H431" t="str">
            <v>H6坐垫钢丝</v>
          </cell>
          <cell r="O431">
            <v>0.154</v>
          </cell>
        </row>
        <row r="432">
          <cell r="F432" t="str">
            <v>SHT0011693海兴中盛弹簧有限公司</v>
          </cell>
          <cell r="G432" t="str">
            <v>SHT0011693</v>
          </cell>
          <cell r="H432" t="str">
            <v>H6坐垫钢丝</v>
          </cell>
          <cell r="O432">
            <v>0.122</v>
          </cell>
        </row>
        <row r="433">
          <cell r="F433" t="str">
            <v>SHT0010780海兴中盛弹簧有限公司</v>
          </cell>
          <cell r="G433" t="str">
            <v>SHT0010780</v>
          </cell>
          <cell r="H433" t="str">
            <v>H6气袋腰托下固定点焊接总成</v>
          </cell>
          <cell r="O433">
            <v>3.05</v>
          </cell>
        </row>
        <row r="434">
          <cell r="F434" t="str">
            <v>SHT0011028海兴中盛弹簧有限公司</v>
          </cell>
          <cell r="G434" t="str">
            <v>SHT0011028</v>
          </cell>
          <cell r="H434" t="str">
            <v>H6座垫泡沫预埋钢丝1</v>
          </cell>
          <cell r="O434">
            <v>0.14000000000000001</v>
          </cell>
        </row>
        <row r="435">
          <cell r="F435" t="str">
            <v>SHT0011014海兴中盛弹簧有限公司</v>
          </cell>
          <cell r="G435" t="str">
            <v>SHT0011014</v>
          </cell>
          <cell r="H435" t="str">
            <v>H6钢丝焊接总成</v>
          </cell>
          <cell r="O435">
            <v>4.72</v>
          </cell>
        </row>
        <row r="436">
          <cell r="F436" t="str">
            <v>SHT0010039海兴中盛弹簧有限公司</v>
          </cell>
          <cell r="G436" t="str">
            <v>SHT0010039</v>
          </cell>
          <cell r="H436" t="str">
            <v>H6延伸锁止钣金</v>
          </cell>
          <cell r="O436">
            <v>3.6160000000000001</v>
          </cell>
        </row>
        <row r="437">
          <cell r="F437" t="str">
            <v>BSP0010012海兴中盛弹簧有限公司</v>
          </cell>
          <cell r="G437" t="str">
            <v>BSP0010012</v>
          </cell>
          <cell r="H437" t="str">
            <v>H6滑轨解锁手柄右侧回位簧</v>
          </cell>
          <cell r="O437">
            <v>0.23699999999999999</v>
          </cell>
        </row>
        <row r="438">
          <cell r="F438" t="str">
            <v>SHT0012273海兴中盛弹簧有限公司</v>
          </cell>
          <cell r="G438" t="str">
            <v>SHT0012273</v>
          </cell>
          <cell r="H438" t="str">
            <v>T5靠背横向预埋钢丝</v>
          </cell>
          <cell r="O438">
            <v>0.16800000000000001</v>
          </cell>
        </row>
        <row r="439">
          <cell r="F439" t="str">
            <v>SHT0012327海兴中盛弹簧有限公司</v>
          </cell>
          <cell r="G439" t="str">
            <v>SHT0012327</v>
          </cell>
          <cell r="H439" t="str">
            <v>T5坐垫横向预埋钢丝</v>
          </cell>
          <cell r="O439">
            <v>0.1</v>
          </cell>
        </row>
        <row r="440">
          <cell r="F440" t="str">
            <v>SHT0012272海兴中盛弹簧有限公司</v>
          </cell>
          <cell r="G440" t="str">
            <v>SHT0012272</v>
          </cell>
          <cell r="H440" t="str">
            <v>T5靠背纵向预埋钢丝</v>
          </cell>
          <cell r="O440">
            <v>0.12</v>
          </cell>
        </row>
        <row r="441">
          <cell r="F441" t="str">
            <v>SHT0012277海兴中盛弹簧有限公司</v>
          </cell>
          <cell r="G441" t="str">
            <v>SHT0012277</v>
          </cell>
          <cell r="H441" t="str">
            <v>T5坐垫纵向预埋钢丝</v>
          </cell>
          <cell r="O441">
            <v>0.16800000000000001</v>
          </cell>
        </row>
        <row r="442">
          <cell r="F442" t="str">
            <v>SHT0013063海兴中盛弹簧有限公司</v>
          </cell>
          <cell r="G442" t="str">
            <v>SHT0013063</v>
          </cell>
          <cell r="H442" t="str">
            <v>汕德卡仰角调节机构卷簧</v>
          </cell>
          <cell r="O442">
            <v>0.188</v>
          </cell>
        </row>
        <row r="443">
          <cell r="F443" t="str">
            <v>BSP0010024海兴中盛弹簧有限公司</v>
          </cell>
          <cell r="G443" t="str">
            <v>BSP0010024</v>
          </cell>
          <cell r="H443" t="str">
            <v>T5气管固定卡簧（2.0）</v>
          </cell>
          <cell r="O443">
            <v>0.44</v>
          </cell>
        </row>
        <row r="444">
          <cell r="F444" t="str">
            <v>BSP0010011海兴中盛弹簧有限公司</v>
          </cell>
          <cell r="G444" t="str">
            <v>BSP0010011</v>
          </cell>
          <cell r="H444" t="str">
            <v>H6变阻尼拉线回位簧</v>
          </cell>
          <cell r="O444">
            <v>0.19</v>
          </cell>
        </row>
        <row r="445">
          <cell r="F445" t="str">
            <v>BSP0010008海兴中盛弹簧有限公司</v>
          </cell>
          <cell r="G445" t="str">
            <v>BSP0010008</v>
          </cell>
          <cell r="H445" t="str">
            <v>H6靠背调节钣金回位簧</v>
          </cell>
          <cell r="O445">
            <v>0.19</v>
          </cell>
        </row>
        <row r="446">
          <cell r="F446" t="str">
            <v>BSP0010009海兴中盛弹簧有限公司</v>
          </cell>
          <cell r="G446" t="str">
            <v>BSP0010009</v>
          </cell>
          <cell r="H446" t="str">
            <v>H6仰角解锁铸件回位簧</v>
          </cell>
          <cell r="O446">
            <v>0.214</v>
          </cell>
        </row>
        <row r="447">
          <cell r="F447" t="str">
            <v>BSP0010010海兴中盛弹簧有限公司</v>
          </cell>
          <cell r="G447" t="str">
            <v>BSP0010010</v>
          </cell>
          <cell r="H447" t="str">
            <v>H6水平减震解锁钣金回位簧</v>
          </cell>
          <cell r="O447">
            <v>0.214</v>
          </cell>
        </row>
        <row r="448">
          <cell r="F448" t="str">
            <v>SHT0013320海兴中盛弹簧有限公司</v>
          </cell>
          <cell r="G448" t="str">
            <v>SHT0013320</v>
          </cell>
          <cell r="H448" t="str">
            <v>T5-2.0翻折钢丝焊接总成（汕德卡）</v>
          </cell>
          <cell r="O448">
            <v>4.72</v>
          </cell>
        </row>
        <row r="449">
          <cell r="F449" t="str">
            <v>SHT0011022海兴中盛弹簧有限公司</v>
          </cell>
          <cell r="G449" t="str">
            <v>SHT0011022</v>
          </cell>
          <cell r="H449" t="str">
            <v>H6靠背泡沫预埋钢丝1</v>
          </cell>
          <cell r="O449">
            <v>0.185</v>
          </cell>
        </row>
        <row r="450">
          <cell r="F450" t="str">
            <v>BSP0010014海兴中盛弹簧有限公司</v>
          </cell>
          <cell r="G450" t="str">
            <v>BSP0010014</v>
          </cell>
          <cell r="H450" t="str">
            <v>H6高调器滑盖回位簧</v>
          </cell>
          <cell r="O450">
            <v>0.27500000000000002</v>
          </cell>
        </row>
        <row r="451">
          <cell r="F451" t="str">
            <v>BSP0010015海兴中盛弹簧有限公司</v>
          </cell>
          <cell r="G451" t="str">
            <v>BSP0010015</v>
          </cell>
          <cell r="H451" t="str">
            <v>H6调高解锁按钮回位簧</v>
          </cell>
          <cell r="O451">
            <v>0.25</v>
          </cell>
        </row>
        <row r="452">
          <cell r="F452" t="str">
            <v>SHT0011546沧州旭兴五金制品有限公司</v>
          </cell>
          <cell r="G452" t="str">
            <v>SHT0011546</v>
          </cell>
          <cell r="H452" t="str">
            <v>扶手旋转轴</v>
          </cell>
          <cell r="O452">
            <v>2.2000000000000002</v>
          </cell>
        </row>
        <row r="453">
          <cell r="F453" t="str">
            <v>SHT0014884沧州旭兴五金制品有限公司</v>
          </cell>
          <cell r="G453" t="str">
            <v>SHT0014884</v>
          </cell>
          <cell r="H453" t="str">
            <v>台阶螺母</v>
          </cell>
          <cell r="O453">
            <v>0.6</v>
          </cell>
        </row>
        <row r="454">
          <cell r="F454" t="str">
            <v>BAS0010008沧州旭兴五金制品有限公司</v>
          </cell>
          <cell r="G454" t="str">
            <v>BAS0010008</v>
          </cell>
          <cell r="H454" t="str">
            <v>支撑衬套</v>
          </cell>
          <cell r="O454">
            <v>1</v>
          </cell>
        </row>
        <row r="455">
          <cell r="F455" t="str">
            <v>SLT0011546霸州市政锦五金制品有限公司</v>
          </cell>
          <cell r="G455" t="str">
            <v>SLT0011546</v>
          </cell>
          <cell r="H455" t="str">
            <v>扶手旋转轴</v>
          </cell>
          <cell r="O455">
            <v>1.5523</v>
          </cell>
        </row>
        <row r="456">
          <cell r="F456" t="str">
            <v>SHT0014884霸州市政锦五金制品有限公司</v>
          </cell>
          <cell r="G456" t="str">
            <v>SHT0014884</v>
          </cell>
          <cell r="H456" t="str">
            <v>台阶螺母</v>
          </cell>
          <cell r="O456">
            <v>0.61129999999999995</v>
          </cell>
        </row>
        <row r="457">
          <cell r="F457" t="str">
            <v>BAS0010008霸州市政锦五金制品有限公司</v>
          </cell>
          <cell r="G457" t="str">
            <v>BAS0010008</v>
          </cell>
          <cell r="H457" t="str">
            <v>支撑衬套</v>
          </cell>
          <cell r="O457">
            <v>0.4</v>
          </cell>
        </row>
        <row r="458">
          <cell r="F458" t="str">
            <v>SLT0002553海兴中盛弹簧有限公司</v>
          </cell>
          <cell r="G458" t="str">
            <v>SLT0002553</v>
          </cell>
          <cell r="H458" t="str">
            <v>驾驶员靠背支撑钢丝总成</v>
          </cell>
          <cell r="N458">
            <v>4.38</v>
          </cell>
          <cell r="O458">
            <v>4.1963099999999995</v>
          </cell>
          <cell r="P458">
            <v>0</v>
          </cell>
          <cell r="Q458">
            <v>0</v>
          </cell>
          <cell r="R458">
            <v>0</v>
          </cell>
        </row>
        <row r="459">
          <cell r="F459" t="str">
            <v>SLT0002415海兴中盛弹簧有限公司</v>
          </cell>
          <cell r="G459" t="str">
            <v>SLT0002415</v>
          </cell>
          <cell r="H459" t="str">
            <v>驾驶员座垫框架总成</v>
          </cell>
          <cell r="N459">
            <v>23.28</v>
          </cell>
          <cell r="O459">
            <v>23.205300000000001</v>
          </cell>
          <cell r="P459">
            <v>0</v>
          </cell>
          <cell r="Q459">
            <v>0</v>
          </cell>
          <cell r="R459">
            <v>0</v>
          </cell>
        </row>
        <row r="460">
          <cell r="F460" t="str">
            <v>SLT0010439海兴中盛弹簧有限公司</v>
          </cell>
          <cell r="G460" t="str">
            <v>SLT0010439</v>
          </cell>
          <cell r="H460" t="str">
            <v>副驾靠背支撑焊接总成</v>
          </cell>
          <cell r="N460">
            <v>0</v>
          </cell>
          <cell r="O460">
            <v>2.8575215999999997</v>
          </cell>
          <cell r="P460">
            <v>0</v>
          </cell>
          <cell r="Q460">
            <v>0</v>
          </cell>
          <cell r="R460">
            <v>0</v>
          </cell>
        </row>
        <row r="461">
          <cell r="F461" t="str">
            <v>SLT0010605海兴中盛弹簧有限公司</v>
          </cell>
          <cell r="G461" t="str">
            <v>SLT0010605</v>
          </cell>
          <cell r="H461" t="str">
            <v>副驾靠背横支撑钢丝C</v>
          </cell>
          <cell r="N461">
            <v>0</v>
          </cell>
          <cell r="O461">
            <v>1.16203514</v>
          </cell>
          <cell r="P461">
            <v>1500</v>
          </cell>
          <cell r="Q461">
            <v>1.4999999999999999E-2</v>
          </cell>
          <cell r="R461" t="str">
            <v>此焊胎原为SLT0010647副驾靠背支撑钢丝焊接总成使用，我司VAVE变更，改由海兴中盛供应单件SLT0010605，故将报废焊胎摊销至10万件此产品中</v>
          </cell>
        </row>
        <row r="462">
          <cell r="F462" t="str">
            <v>SLT0010587海兴中盛弹簧有限公司</v>
          </cell>
          <cell r="G462" t="str">
            <v>SLT0010587</v>
          </cell>
          <cell r="H462" t="str">
            <v>下管左焊接钢丝</v>
          </cell>
          <cell r="N462">
            <v>1.76</v>
          </cell>
          <cell r="O462">
            <v>1.1516811600000001</v>
          </cell>
          <cell r="P462">
            <v>3000</v>
          </cell>
          <cell r="Q462">
            <v>0.3</v>
          </cell>
          <cell r="R462" t="str">
            <v>此冲压模具费3000元，我司VAVE变更，由圆管改为φ5钢丝，拍扁模具报废，将此报废冲压模具摊销至10万件此产品中</v>
          </cell>
        </row>
        <row r="463">
          <cell r="F463" t="str">
            <v>SLT0010639海兴中盛弹簧有限公司</v>
          </cell>
          <cell r="G463" t="str">
            <v>SLT0010639</v>
          </cell>
          <cell r="H463" t="str">
            <v>下管右焊接钢丝</v>
          </cell>
          <cell r="N463">
            <v>1.76</v>
          </cell>
          <cell r="O463">
            <v>1.1516811600000001</v>
          </cell>
          <cell r="P463">
            <v>3000</v>
          </cell>
          <cell r="Q463">
            <v>0.3</v>
          </cell>
          <cell r="R463" t="str">
            <v>此冲压模具费3000元，我司VAVE变更，由圆管改为φ5钢丝，拍扁模具报废，将此报废冲压模具摊销至10万件此产品中</v>
          </cell>
        </row>
        <row r="464">
          <cell r="F464" t="str">
            <v>SHT0001001黄骅市长生汽车灯镜有限公司</v>
          </cell>
          <cell r="G464" t="str">
            <v>SHT0001001</v>
          </cell>
          <cell r="H464" t="str">
            <v>一汽左旁板</v>
          </cell>
          <cell r="O464">
            <v>3.1589999999999998</v>
          </cell>
          <cell r="P464">
            <v>0</v>
          </cell>
          <cell r="Q464">
            <v>0</v>
          </cell>
          <cell r="R464" t="str">
            <v>长生模具，未分摊</v>
          </cell>
        </row>
        <row r="465">
          <cell r="F465" t="str">
            <v>SHT0001000黄骅市长生汽车灯镜有限公司</v>
          </cell>
          <cell r="G465" t="str">
            <v>SHT0001000</v>
          </cell>
          <cell r="H465" t="str">
            <v>一汽右旁板</v>
          </cell>
          <cell r="O465">
            <v>3.1589999999999998</v>
          </cell>
          <cell r="P465">
            <v>0</v>
          </cell>
          <cell r="Q465">
            <v>0</v>
          </cell>
          <cell r="R465" t="str">
            <v>长生模具，未分摊</v>
          </cell>
        </row>
        <row r="466">
          <cell r="F466" t="str">
            <v>SLT0010629泊头市捷润五金制品有限公司</v>
          </cell>
          <cell r="G466" t="str">
            <v>SLT0010629</v>
          </cell>
          <cell r="H466" t="str">
            <v>扶手安装支架</v>
          </cell>
          <cell r="O466">
            <v>1.4</v>
          </cell>
          <cell r="P466">
            <v>7080</v>
          </cell>
          <cell r="Q466">
            <v>7.0800000000000002E-2</v>
          </cell>
          <cell r="R466" t="str">
            <v>模具费100%分摊至10万产品中</v>
          </cell>
        </row>
        <row r="467">
          <cell r="F467" t="str">
            <v>SHT0014256泊头市捷润五金制品有限公司</v>
          </cell>
          <cell r="G467" t="str">
            <v>SHT0014256</v>
          </cell>
          <cell r="H467" t="str">
            <v>线束护套固定钣金</v>
          </cell>
          <cell r="O467">
            <v>1.1000000000000001</v>
          </cell>
          <cell r="P467">
            <v>3500</v>
          </cell>
          <cell r="Q467">
            <v>3.5000000000000003E-2</v>
          </cell>
          <cell r="R467" t="str">
            <v>模具费100%分摊至10万产品中</v>
          </cell>
        </row>
        <row r="468">
          <cell r="F468" t="str">
            <v>SHT0014490海兴中盛弹簧有限公司</v>
          </cell>
          <cell r="G468" t="str">
            <v>SHT0014490</v>
          </cell>
          <cell r="H468" t="str">
            <v>驾驶员下安全带导向钢丝</v>
          </cell>
          <cell r="O468">
            <v>1.0282814999999998</v>
          </cell>
          <cell r="P468">
            <v>0</v>
          </cell>
          <cell r="Q468">
            <v>0</v>
          </cell>
          <cell r="R468">
            <v>0</v>
          </cell>
        </row>
        <row r="469">
          <cell r="F469" t="str">
            <v>SHT0014491海兴中盛弹簧有限公司</v>
          </cell>
          <cell r="G469" t="str">
            <v>SHT0014491</v>
          </cell>
          <cell r="H469" t="str">
            <v>副驾驶员下安全带导向钢丝</v>
          </cell>
          <cell r="O469">
            <v>1.0282814999999998</v>
          </cell>
          <cell r="P469">
            <v>0</v>
          </cell>
          <cell r="Q469">
            <v>0</v>
          </cell>
          <cell r="R469">
            <v>0</v>
          </cell>
        </row>
        <row r="470">
          <cell r="F470" t="str">
            <v>SHT0001874黄骅市天丰汽车配件有限公司</v>
          </cell>
          <cell r="G470" t="str">
            <v>SHT0001874</v>
          </cell>
          <cell r="H470" t="str">
            <v>绞架大孔侧板</v>
          </cell>
          <cell r="I470" t="str">
            <v>02.03.37.030B</v>
          </cell>
          <cell r="O470">
            <v>5.7924137832000007</v>
          </cell>
          <cell r="P470">
            <v>0</v>
          </cell>
          <cell r="Q470">
            <v>0</v>
          </cell>
          <cell r="R470" t="str">
            <v>1.13000元模具费算入02.03.37.030A
2.此产品含打磨费0.30元/件</v>
          </cell>
        </row>
        <row r="471">
          <cell r="F471" t="str">
            <v>SHT0001874黄骅市天丰汽车配件有限公司</v>
          </cell>
          <cell r="G471" t="str">
            <v>SHT0001874</v>
          </cell>
          <cell r="H471" t="str">
            <v>绞架大孔侧板</v>
          </cell>
          <cell r="I471" t="str">
            <v>02.03.37.030A</v>
          </cell>
          <cell r="O471">
            <v>5.4384137832000006</v>
          </cell>
          <cell r="P471">
            <v>13000</v>
          </cell>
          <cell r="Q471">
            <v>0</v>
          </cell>
          <cell r="R471" t="str">
            <v>1.供货之日起模具分摊至5万件产品。
2.模具费已摊销完毕，2022年不再计算</v>
          </cell>
        </row>
        <row r="472">
          <cell r="F472" t="str">
            <v>SHT0001864黄骅市天丰汽车配件有限公司</v>
          </cell>
          <cell r="G472" t="str">
            <v>SHT0001864</v>
          </cell>
          <cell r="H472" t="str">
            <v>气囊下支架</v>
          </cell>
          <cell r="I472" t="str">
            <v>02.03.37.029A</v>
          </cell>
          <cell r="O472">
            <v>6.9832406312999993</v>
          </cell>
          <cell r="P472">
            <v>15500</v>
          </cell>
          <cell r="Q472">
            <v>0</v>
          </cell>
          <cell r="R472" t="str">
            <v>1.和02.03.37.029供货之日起，共计分摊至5万件产品
2.2021年起模具费已摊销完毕，2022年不再计算</v>
          </cell>
        </row>
        <row r="473">
          <cell r="F473" t="str">
            <v>SHT0001864黄骅市天丰汽车配件有限公司</v>
          </cell>
          <cell r="G473" t="str">
            <v>SHT0001864</v>
          </cell>
          <cell r="H473" t="str">
            <v>气囊下支架</v>
          </cell>
          <cell r="I473" t="str">
            <v>02.03.37.029B</v>
          </cell>
          <cell r="O473">
            <v>7.0422406312999994</v>
          </cell>
          <cell r="P473">
            <v>6000</v>
          </cell>
          <cell r="Q473">
            <v>0.12</v>
          </cell>
          <cell r="R473" t="str">
            <v>1.编号02.03.37.029B的产品的冲孔模具费6000元
2.供货之日起模具分摊至5万件产品</v>
          </cell>
        </row>
        <row r="474">
          <cell r="F474" t="str">
            <v>SHT0001853黄骅市天丰汽车配件有限公司</v>
          </cell>
          <cell r="G474" t="str">
            <v>SHT0001853</v>
          </cell>
          <cell r="H474" t="str">
            <v>X3000旋转轴支架</v>
          </cell>
          <cell r="I474" t="str">
            <v>02.03.37.028</v>
          </cell>
          <cell r="O474">
            <v>1.6096933903799997</v>
          </cell>
          <cell r="P474">
            <v>22800</v>
          </cell>
          <cell r="Q474">
            <v>0</v>
          </cell>
          <cell r="R474" t="str">
            <v>1.供货之日起模具分摊至5万件产品。
2.模具费已分摊完毕，2022年不再计算</v>
          </cell>
        </row>
        <row r="475">
          <cell r="F475" t="str">
            <v>SHT0001853黄骅市天丰汽车配件有限公司</v>
          </cell>
          <cell r="G475" t="str">
            <v>SHT0001853</v>
          </cell>
          <cell r="H475" t="str">
            <v>X3000旋转轴支架/仰角轴支架总成</v>
          </cell>
          <cell r="I475" t="str">
            <v>02.03.37.028A</v>
          </cell>
          <cell r="O475">
            <v>2.489438200648399</v>
          </cell>
          <cell r="P475">
            <v>0</v>
          </cell>
          <cell r="Q475">
            <v>0</v>
          </cell>
          <cell r="R475" t="str">
            <v>02.03.37.028模具费已摊销完毕，2022年不再计算</v>
          </cell>
        </row>
        <row r="476">
          <cell r="F476" t="str">
            <v>SHT0001245黄骅市天丰汽车配件有限公司</v>
          </cell>
          <cell r="G476" t="str">
            <v>SHT0001245</v>
          </cell>
          <cell r="H476" t="str">
            <v>副总座左（欧曼）</v>
          </cell>
          <cell r="I476" t="str">
            <v>02.03.03.054</v>
          </cell>
          <cell r="O476">
            <v>3.3049334642857144</v>
          </cell>
          <cell r="P476">
            <v>0</v>
          </cell>
          <cell r="Q476">
            <v>0</v>
          </cell>
          <cell r="R476" t="str">
            <v>荣昌提供模具</v>
          </cell>
        </row>
        <row r="477">
          <cell r="F477" t="str">
            <v>SHT0001184黄骅市天丰汽车配件有限公司</v>
          </cell>
          <cell r="G477" t="str">
            <v>SHT0001184</v>
          </cell>
          <cell r="H477" t="str">
            <v>副总座右（欧曼）</v>
          </cell>
          <cell r="I477" t="str">
            <v>02.03.03.054A</v>
          </cell>
          <cell r="O477">
            <v>3.3049334642857144</v>
          </cell>
          <cell r="P477">
            <v>0</v>
          </cell>
          <cell r="Q477">
            <v>0</v>
          </cell>
          <cell r="R477" t="str">
            <v>荣昌提供模具</v>
          </cell>
        </row>
        <row r="478">
          <cell r="F478" t="str">
            <v>SHT0001173黄骅市天丰汽车配件有限公司</v>
          </cell>
          <cell r="G478" t="str">
            <v>SHT0001173</v>
          </cell>
          <cell r="H478" t="str">
            <v>外绞架支撑板</v>
          </cell>
          <cell r="I478" t="str">
            <v>02.03.03.085</v>
          </cell>
          <cell r="O478">
            <v>2.3319867999999997</v>
          </cell>
          <cell r="P478">
            <v>0</v>
          </cell>
          <cell r="Q478">
            <v>0</v>
          </cell>
          <cell r="R478" t="str">
            <v>荣昌提供模具</v>
          </cell>
        </row>
        <row r="479">
          <cell r="F479" t="str">
            <v>SHT0001172黄骅市天丰汽车配件有限公司</v>
          </cell>
          <cell r="G479" t="str">
            <v>SHT0001172</v>
          </cell>
          <cell r="H479" t="str">
            <v>后挂簧板</v>
          </cell>
          <cell r="I479" t="str">
            <v>02.03.03.086</v>
          </cell>
          <cell r="O479">
            <v>2.5557855999999997</v>
          </cell>
          <cell r="P479">
            <v>0</v>
          </cell>
          <cell r="Q479">
            <v>0</v>
          </cell>
          <cell r="R479" t="str">
            <v>荣昌提供模具</v>
          </cell>
        </row>
        <row r="480">
          <cell r="F480" t="str">
            <v>SHT0001170黄骅市天丰汽车配件有限公司</v>
          </cell>
          <cell r="G480" t="str">
            <v>SHT0001170</v>
          </cell>
          <cell r="H480" t="str">
            <v>内绞架垫片</v>
          </cell>
          <cell r="I480" t="str">
            <v>02.03.03.087</v>
          </cell>
          <cell r="O480">
            <v>0.38544275200000006</v>
          </cell>
          <cell r="P480">
            <v>0</v>
          </cell>
          <cell r="Q480">
            <v>0</v>
          </cell>
          <cell r="R480" t="str">
            <v>荣昌提供模具</v>
          </cell>
        </row>
        <row r="481">
          <cell r="F481" t="str">
            <v>SHT0001169黄骅市天丰汽车配件有限公司</v>
          </cell>
          <cell r="G481" t="str">
            <v>SHT0001169</v>
          </cell>
          <cell r="H481" t="str">
            <v>外绞架垫片</v>
          </cell>
          <cell r="I481" t="str">
            <v>02.03.03.088</v>
          </cell>
          <cell r="O481">
            <v>0.42084275199999999</v>
          </cell>
          <cell r="P481">
            <v>0</v>
          </cell>
          <cell r="Q481">
            <v>0</v>
          </cell>
          <cell r="R481" t="str">
            <v>荣昌提供模具</v>
          </cell>
        </row>
        <row r="482">
          <cell r="F482" t="str">
            <v>SHT0001159黄骅市天丰汽车配件有限公司</v>
          </cell>
          <cell r="G482" t="str">
            <v>SHT0001159</v>
          </cell>
          <cell r="H482" t="str">
            <v>内绞架左支撑板</v>
          </cell>
          <cell r="I482" t="str">
            <v>02.03.03.099</v>
          </cell>
          <cell r="O482">
            <v>2.3697467999999997</v>
          </cell>
          <cell r="P482">
            <v>0</v>
          </cell>
          <cell r="Q482">
            <v>0</v>
          </cell>
          <cell r="R482" t="str">
            <v>荣昌提供模具</v>
          </cell>
        </row>
        <row r="483">
          <cell r="F483" t="str">
            <v>SHT0001158黄骅市天丰汽车配件有限公司</v>
          </cell>
          <cell r="G483" t="str">
            <v>SHT0001158</v>
          </cell>
          <cell r="H483" t="str">
            <v>内绞架右支撑板</v>
          </cell>
          <cell r="I483" t="str">
            <v>02.03.03.100</v>
          </cell>
          <cell r="O483">
            <v>2.3697467999999997</v>
          </cell>
          <cell r="P483">
            <v>0</v>
          </cell>
          <cell r="Q483">
            <v>0</v>
          </cell>
          <cell r="R483" t="str">
            <v>荣昌提供模具</v>
          </cell>
        </row>
        <row r="484">
          <cell r="F484" t="str">
            <v>SHT0001157黄骅市天丰汽车配件有限公司</v>
          </cell>
          <cell r="G484" t="str">
            <v>SHT0001157</v>
          </cell>
          <cell r="H484" t="str">
            <v>滑轨固定座</v>
          </cell>
          <cell r="I484" t="str">
            <v>02.03.03.109</v>
          </cell>
          <cell r="O484">
            <v>0.73779204999999992</v>
          </cell>
          <cell r="P484">
            <v>0</v>
          </cell>
          <cell r="Q484">
            <v>0</v>
          </cell>
          <cell r="R484" t="str">
            <v>荣昌提供模具</v>
          </cell>
        </row>
        <row r="485">
          <cell r="F485" t="str">
            <v>SCS0004794黄骅市天丰汽车配件有限公司</v>
          </cell>
          <cell r="G485" t="str">
            <v>SCS0004794</v>
          </cell>
          <cell r="H485" t="str">
            <v>涡簧固定座</v>
          </cell>
          <cell r="I485" t="str">
            <v>02.03.09.024</v>
          </cell>
          <cell r="O485">
            <v>0.35986748510000005</v>
          </cell>
          <cell r="P485">
            <v>0</v>
          </cell>
          <cell r="Q485">
            <v>0</v>
          </cell>
          <cell r="R485" t="str">
            <v>1.荣昌提供模具
2.供货之日起分摊至5万件产品
3.模具费已摊销完毕，2022年不再计算</v>
          </cell>
        </row>
        <row r="486">
          <cell r="F486" t="str">
            <v>SCS0004396黄骅市天丰汽车配件有限公司</v>
          </cell>
          <cell r="G486" t="str">
            <v>SCS0004396</v>
          </cell>
          <cell r="H486" t="str">
            <v>左座椅右侧地锁安装支架-1总成（中期改款）</v>
          </cell>
          <cell r="I486" t="str">
            <v>02.03.30.153A</v>
          </cell>
          <cell r="O486">
            <v>5.0412236135011064</v>
          </cell>
          <cell r="P486">
            <v>7600</v>
          </cell>
          <cell r="Q486">
            <v>0</v>
          </cell>
          <cell r="R486" t="str">
            <v>1.供货之日起检具费7600元，分摊至5万件产品。检具费已分摊完毕，2022年不再计算
2.模具归属荣昌</v>
          </cell>
        </row>
        <row r="487">
          <cell r="F487" t="str">
            <v>SCS0004395黄骅市天丰汽车配件有限公司</v>
          </cell>
          <cell r="G487" t="str">
            <v>SCS0004395</v>
          </cell>
          <cell r="H487" t="str">
            <v>左座椅右侧地锁安装支架-2总成（中期改款）</v>
          </cell>
          <cell r="I487" t="str">
            <v>02.03.30.154A</v>
          </cell>
          <cell r="O487">
            <v>5.0412236135011064</v>
          </cell>
          <cell r="P487">
            <v>7600</v>
          </cell>
          <cell r="Q487">
            <v>0</v>
          </cell>
          <cell r="R487" t="str">
            <v>1.供货之日起检具费7600元，分摊至5万件产品。检具费已分摊完毕，2022年不再计算
2.模具归属荣昌</v>
          </cell>
        </row>
        <row r="488">
          <cell r="F488" t="str">
            <v>SCS0004393黄骅市天丰汽车配件有限公司</v>
          </cell>
          <cell r="G488" t="str">
            <v>SCS0004393</v>
          </cell>
          <cell r="H488" t="str">
            <v>地脚固定板组合左右共用总成（中期改款）</v>
          </cell>
          <cell r="I488" t="str">
            <v>02.03.30.156A</v>
          </cell>
          <cell r="O488">
            <v>11.975394530202065</v>
          </cell>
          <cell r="P488">
            <v>0</v>
          </cell>
          <cell r="Q488">
            <v>0</v>
          </cell>
          <cell r="R488" t="str">
            <v>荣昌提供模具</v>
          </cell>
        </row>
        <row r="489">
          <cell r="F489" t="str">
            <v>SCS0004392黄骅市天丰汽车配件有限公司</v>
          </cell>
          <cell r="G489" t="str">
            <v>SCS0004392</v>
          </cell>
          <cell r="H489" t="str">
            <v>左座椅右侧地脚固定板组合总成（中期改款）</v>
          </cell>
          <cell r="I489" t="str">
            <v>02.03.30.157A</v>
          </cell>
          <cell r="O489">
            <v>12.001826530202067</v>
          </cell>
          <cell r="P489">
            <v>7758</v>
          </cell>
          <cell r="Q489">
            <v>0</v>
          </cell>
          <cell r="R489" t="str">
            <v>1.供货之日起检具分摊至2万件产品。检具费已分摊完毕，2022年不再计算
2.模具归属荣昌</v>
          </cell>
        </row>
        <row r="490">
          <cell r="F490" t="str">
            <v>SCS0004391黄骅市天丰汽车配件有限公司</v>
          </cell>
          <cell r="G490" t="str">
            <v>SCS0004391</v>
          </cell>
          <cell r="H490" t="str">
            <v>右座椅左侧地脚固定板组合总成（中期改款）</v>
          </cell>
          <cell r="I490" t="str">
            <v>02.03.30.158A</v>
          </cell>
          <cell r="O490">
            <v>12.315234530202064</v>
          </cell>
          <cell r="P490">
            <v>7758</v>
          </cell>
          <cell r="Q490">
            <v>0</v>
          </cell>
          <cell r="R490" t="str">
            <v>1.供货之日起检具分摊至2万件产品。
2.模具归属荣昌</v>
          </cell>
        </row>
        <row r="491">
          <cell r="F491" t="str">
            <v>SHT0011003黄骅市天丰汽车配件有限公司</v>
          </cell>
          <cell r="G491" t="str">
            <v>SHT0011003</v>
          </cell>
          <cell r="H491" t="str">
            <v>H4-2.0下框右焊接组件（分总成）</v>
          </cell>
          <cell r="I491" t="str">
            <v>02.03.11.101</v>
          </cell>
          <cell r="O491">
            <v>7.2302914538163714</v>
          </cell>
          <cell r="P491">
            <v>43000</v>
          </cell>
          <cell r="Q491">
            <v>0</v>
          </cell>
          <cell r="R491" t="str">
            <v>1.供货之日起模具分摊至5万件产品。
2.模具费已分摊完毕，2022年不再计算</v>
          </cell>
        </row>
        <row r="492">
          <cell r="F492" t="str">
            <v>SHT0010999黄骅市天丰汽车配件有限公司</v>
          </cell>
          <cell r="G492" t="str">
            <v>SHT0010999</v>
          </cell>
          <cell r="H492" t="str">
            <v>H4-2.0下框左焊接组件（分总成）</v>
          </cell>
          <cell r="I492" t="str">
            <v>02.03.11.100</v>
          </cell>
          <cell r="O492">
            <v>7.2302914538163714</v>
          </cell>
          <cell r="P492">
            <v>43000</v>
          </cell>
          <cell r="Q492">
            <v>0</v>
          </cell>
          <cell r="R492" t="str">
            <v>1.供货之日起模具分摊至5万件产品。
2.模具费已分摊完毕，2022年不再计算</v>
          </cell>
        </row>
        <row r="493">
          <cell r="F493" t="str">
            <v>SHT0001760黄骅市天丰汽车配件有限公司</v>
          </cell>
          <cell r="G493" t="str">
            <v>SHT0001760</v>
          </cell>
          <cell r="H493" t="str">
            <v>绞架小孔侧板</v>
          </cell>
          <cell r="I493" t="str">
            <v>02.03.37.031A</v>
          </cell>
          <cell r="O493">
            <v>5.4006537832000001</v>
          </cell>
          <cell r="P493">
            <v>13000</v>
          </cell>
          <cell r="Q493">
            <v>0</v>
          </cell>
          <cell r="R493" t="str">
            <v>1.与02.03.37.031供货之日起，模具共计分摊至5万件产品。
2.模具费已分摊完毕，2022年不再计算</v>
          </cell>
        </row>
        <row r="494">
          <cell r="F494" t="str">
            <v>SCS0006413黄骅市天丰汽车配件有限公司</v>
          </cell>
          <cell r="G494" t="str">
            <v>SCS0006413</v>
          </cell>
          <cell r="H494" t="str">
            <v>前排靠背复位卷簧限位支架</v>
          </cell>
          <cell r="I494" t="str">
            <v>02.03.50.051</v>
          </cell>
          <cell r="O494">
            <v>0.35465169938053098</v>
          </cell>
          <cell r="P494">
            <v>0</v>
          </cell>
          <cell r="Q494">
            <v>0</v>
          </cell>
          <cell r="R494" t="str">
            <v>荣昌提供模具</v>
          </cell>
        </row>
        <row r="495">
          <cell r="F495" t="str">
            <v>SCS0005786黄骅市天丰汽车配件有限公司</v>
          </cell>
          <cell r="G495" t="str">
            <v>SCS0005786</v>
          </cell>
          <cell r="H495" t="str">
            <v>前排座椅靠背右侧连接板</v>
          </cell>
          <cell r="I495" t="str">
            <v>02.03.50.053</v>
          </cell>
          <cell r="O495">
            <v>2.7271892471874999</v>
          </cell>
          <cell r="P495">
            <v>0</v>
          </cell>
          <cell r="Q495">
            <v>0</v>
          </cell>
          <cell r="R495" t="str">
            <v>荣昌提供模具</v>
          </cell>
        </row>
        <row r="496">
          <cell r="F496" t="str">
            <v>SCS0005784黄骅市天丰汽车配件有限公司</v>
          </cell>
          <cell r="G496" t="str">
            <v>SCS0005784</v>
          </cell>
          <cell r="H496" t="str">
            <v>前排座椅靠背左侧连接板</v>
          </cell>
          <cell r="I496" t="str">
            <v>02.03.50.052</v>
          </cell>
          <cell r="O496">
            <v>2.7271892471874999</v>
          </cell>
          <cell r="P496">
            <v>0</v>
          </cell>
          <cell r="Q496">
            <v>0</v>
          </cell>
          <cell r="R496" t="str">
            <v>荣昌提供模具</v>
          </cell>
        </row>
        <row r="497">
          <cell r="F497" t="str">
            <v>SCS0005773黄骅市天丰汽车配件有限公司</v>
          </cell>
          <cell r="G497" t="str">
            <v>SCS0005773</v>
          </cell>
          <cell r="H497" t="str">
            <v>调角器电机固定支架</v>
          </cell>
          <cell r="I497" t="str">
            <v>02.03.50.050</v>
          </cell>
          <cell r="O497">
            <v>0.38288512100530975</v>
          </cell>
          <cell r="P497">
            <v>0</v>
          </cell>
          <cell r="Q497">
            <v>0</v>
          </cell>
          <cell r="R497" t="str">
            <v>荣昌提供模具</v>
          </cell>
        </row>
        <row r="498">
          <cell r="F498" t="str">
            <v>SHT0010521黄骅市天丰汽车配件有限公司</v>
          </cell>
          <cell r="G498" t="str">
            <v>SHT0010521</v>
          </cell>
          <cell r="H498" t="str">
            <v>H4-2.0气囊上支架</v>
          </cell>
          <cell r="I498" t="str">
            <v>02.03.11.106</v>
          </cell>
          <cell r="O498">
            <v>6.8906468749999998</v>
          </cell>
          <cell r="P498">
            <v>36500</v>
          </cell>
          <cell r="Q498">
            <v>0</v>
          </cell>
          <cell r="R498" t="str">
            <v>1.供货之日起模具分摊至5万件产品。
2.模具费已分摊完毕，2022年不再计算</v>
          </cell>
        </row>
        <row r="499">
          <cell r="F499" t="str">
            <v>SCS0004388黄骅市天丰汽车配件有限公司</v>
          </cell>
          <cell r="G499" t="str">
            <v>SCS0004388</v>
          </cell>
          <cell r="H499" t="str">
            <v>B40L四分左侧仰卧器下连接板组合（中期改款）</v>
          </cell>
          <cell r="I499" t="str">
            <v>02.03.30.187</v>
          </cell>
          <cell r="O499">
            <v>4.2592926862875</v>
          </cell>
          <cell r="P499">
            <v>0</v>
          </cell>
          <cell r="Q499">
            <v>0</v>
          </cell>
          <cell r="R499" t="str">
            <v>荣昌提供模具</v>
          </cell>
        </row>
        <row r="500">
          <cell r="F500" t="str">
            <v>SCS0004385黄骅市天丰汽车配件有限公司</v>
          </cell>
          <cell r="G500" t="str">
            <v>SCS0004385</v>
          </cell>
          <cell r="H500" t="str">
            <v>B40L四分右侧仰卧器下连接板总成（中期改款）</v>
          </cell>
          <cell r="I500" t="str">
            <v>02.03.30.188</v>
          </cell>
          <cell r="O500">
            <v>4.3182926862875002</v>
          </cell>
          <cell r="P500">
            <v>0</v>
          </cell>
          <cell r="Q500">
            <v>0</v>
          </cell>
          <cell r="R500" t="str">
            <v>荣昌提供模具</v>
          </cell>
        </row>
        <row r="501">
          <cell r="F501" t="str">
            <v>SCS0004386黄骅市天丰汽车配件有限公司</v>
          </cell>
          <cell r="G501" t="str">
            <v>SCS0004386</v>
          </cell>
          <cell r="H501" t="str">
            <v>B40L六分左侧仰卧器下连接板总成（中期改款）</v>
          </cell>
          <cell r="I501" t="str">
            <v>02.03.30.189</v>
          </cell>
          <cell r="O501">
            <v>4.8625892165674998</v>
          </cell>
          <cell r="P501">
            <v>0</v>
          </cell>
          <cell r="Q501">
            <v>0</v>
          </cell>
          <cell r="R501" t="str">
            <v>荣昌提供模具</v>
          </cell>
        </row>
        <row r="502">
          <cell r="F502" t="str">
            <v>SCS0004387黄骅市天丰汽车配件有限公司</v>
          </cell>
          <cell r="G502" t="str">
            <v>SCS0004387</v>
          </cell>
          <cell r="H502" t="str">
            <v>B40L六分右侧仰卧器下连接板组合（中期改款）</v>
          </cell>
          <cell r="I502" t="str">
            <v>02.03.30.190</v>
          </cell>
          <cell r="O502">
            <v>4.8625892165674998</v>
          </cell>
          <cell r="P502">
            <v>0</v>
          </cell>
          <cell r="Q502">
            <v>0</v>
          </cell>
          <cell r="R502" t="str">
            <v>荣昌提供模具</v>
          </cell>
        </row>
        <row r="503">
          <cell r="F503" t="str">
            <v>SCS0004389黄骅市天丰汽车配件有限公司</v>
          </cell>
          <cell r="G503" t="str">
            <v>SCS0004389</v>
          </cell>
          <cell r="H503" t="str">
            <v>B40L地脚上连接板（中期改款）</v>
          </cell>
          <cell r="I503" t="str">
            <v>02.03.30.160</v>
          </cell>
          <cell r="O503">
            <v>2.4286860189374995</v>
          </cell>
          <cell r="P503">
            <v>1600</v>
          </cell>
          <cell r="Q503">
            <v>0</v>
          </cell>
          <cell r="R503" t="str">
            <v>1.供货之日起模具分摊至5万件产品。
2.模具费已分摊完毕，2022年不再计算</v>
          </cell>
        </row>
        <row r="504">
          <cell r="F504" t="str">
            <v>SCS0004400黄骅市天丰汽车配件有限公司</v>
          </cell>
          <cell r="G504" t="str">
            <v>SCS0004400</v>
          </cell>
          <cell r="H504" t="str">
            <v>调角器限位支架</v>
          </cell>
          <cell r="I504" t="str">
            <v>02.03.30.149</v>
          </cell>
          <cell r="O504">
            <v>0.2776687259785714</v>
          </cell>
          <cell r="P504">
            <v>0</v>
          </cell>
          <cell r="Q504">
            <v>0</v>
          </cell>
          <cell r="R504" t="str">
            <v>荣昌提供模具</v>
          </cell>
        </row>
        <row r="505">
          <cell r="F505" t="str">
            <v>SHT0001874黄骅市天丰汽车配件有限公司</v>
          </cell>
          <cell r="G505" t="str">
            <v>SHT0001874</v>
          </cell>
          <cell r="H505" t="str">
            <v>绞架大孔侧板</v>
          </cell>
          <cell r="I505" t="str">
            <v>02.03.37.030B</v>
          </cell>
          <cell r="O505">
            <v>5.7339975056000005</v>
          </cell>
          <cell r="P505">
            <v>0</v>
          </cell>
          <cell r="Q505">
            <v>0</v>
          </cell>
          <cell r="R505" t="str">
            <v>1.13000元模具费算入02.03.37.030A
2.此产品含打磨费0.30元/件</v>
          </cell>
        </row>
        <row r="506">
          <cell r="F506" t="str">
            <v>SHT0001874黄骅市天丰汽车配件有限公司</v>
          </cell>
          <cell r="G506" t="str">
            <v>SHT0001874</v>
          </cell>
          <cell r="H506" t="str">
            <v>绞架大孔侧板</v>
          </cell>
          <cell r="I506" t="str">
            <v>02.03.37.030A</v>
          </cell>
          <cell r="O506">
            <v>5.3799975056000005</v>
          </cell>
          <cell r="P506">
            <v>13000</v>
          </cell>
          <cell r="Q506">
            <v>0</v>
          </cell>
          <cell r="R506" t="str">
            <v>1.供货之日起模具分摊至5万件产品。
2.模具费已摊销完毕，2022年不再计算</v>
          </cell>
        </row>
        <row r="507">
          <cell r="F507" t="str">
            <v>SHT0001864黄骅市天丰汽车配件有限公司</v>
          </cell>
          <cell r="G507" t="str">
            <v>SHT0001864</v>
          </cell>
          <cell r="H507" t="str">
            <v>气囊下支架</v>
          </cell>
          <cell r="I507" t="str">
            <v>02.03.37.029A</v>
          </cell>
          <cell r="O507">
            <v>6.8095853353999996</v>
          </cell>
          <cell r="P507">
            <v>15500</v>
          </cell>
          <cell r="Q507">
            <v>0</v>
          </cell>
          <cell r="R507" t="str">
            <v>1.和02.03.37.029供货之日起，共计分摊至5万件产品
2.2021年起模具费已摊销完毕，2022年不再计算</v>
          </cell>
        </row>
        <row r="508">
          <cell r="F508" t="str">
            <v>SHT0001864黄骅市天丰汽车配件有限公司</v>
          </cell>
          <cell r="G508" t="str">
            <v>SHT0001864</v>
          </cell>
          <cell r="H508" t="str">
            <v>气囊下支架</v>
          </cell>
          <cell r="I508" t="str">
            <v>02.03.37.029B</v>
          </cell>
          <cell r="O508">
            <v>6.8685853353999988</v>
          </cell>
          <cell r="P508">
            <v>6000</v>
          </cell>
          <cell r="Q508">
            <v>0.12</v>
          </cell>
          <cell r="R508" t="str">
            <v>1.编号02.03.37.029B的产品的冲孔模具费6000元
2.供货之日起模具分摊至5万件产品</v>
          </cell>
        </row>
        <row r="509">
          <cell r="F509" t="str">
            <v>SHT0001853黄骅市天丰汽车配件有限公司</v>
          </cell>
          <cell r="G509" t="str">
            <v>SHT0001853</v>
          </cell>
          <cell r="H509" t="str">
            <v>X3000旋转轴支架</v>
          </cell>
          <cell r="I509" t="str">
            <v>02.03.37.028</v>
          </cell>
          <cell r="O509">
            <v>1.5926377140399999</v>
          </cell>
          <cell r="P509">
            <v>22800</v>
          </cell>
          <cell r="Q509">
            <v>0</v>
          </cell>
          <cell r="R509" t="str">
            <v>1.供货之日起模具分摊至5万件产品。
2.模具费已分摊完毕，2022年不再计算</v>
          </cell>
        </row>
        <row r="510">
          <cell r="F510" t="str">
            <v>SHT0001853黄骅市天丰汽车配件有限公司</v>
          </cell>
          <cell r="G510" t="str">
            <v>SHT0001853</v>
          </cell>
          <cell r="H510" t="str">
            <v>X3000旋转轴支架/仰角轴支架总成</v>
          </cell>
          <cell r="I510" t="str">
            <v>02.03.37.028A</v>
          </cell>
          <cell r="O510">
            <v>2.4693125025671998</v>
          </cell>
          <cell r="P510">
            <v>0</v>
          </cell>
          <cell r="Q510">
            <v>0</v>
          </cell>
          <cell r="R510" t="str">
            <v>02.03.37.028模具费已摊销完毕，2022年不再计算</v>
          </cell>
        </row>
        <row r="511">
          <cell r="F511" t="str">
            <v>SHT0001245黄骅市天丰汽车配件有限公司</v>
          </cell>
          <cell r="G511" t="str">
            <v>SHT0001245</v>
          </cell>
          <cell r="H511" t="str">
            <v>副总座左（欧曼）</v>
          </cell>
          <cell r="I511" t="str">
            <v>02.03.03.054</v>
          </cell>
          <cell r="O511">
            <v>3.2204907678571431</v>
          </cell>
          <cell r="P511">
            <v>0</v>
          </cell>
          <cell r="Q511">
            <v>0</v>
          </cell>
          <cell r="R511" t="str">
            <v>荣昌提供模具</v>
          </cell>
        </row>
        <row r="512">
          <cell r="F512" t="str">
            <v>SHT0001184黄骅市天丰汽车配件有限公司</v>
          </cell>
          <cell r="G512" t="str">
            <v>SHT0001184</v>
          </cell>
          <cell r="H512" t="str">
            <v>副总座右（欧曼）</v>
          </cell>
          <cell r="I512" t="str">
            <v>02.03.03.054A</v>
          </cell>
          <cell r="O512">
            <v>3.2204907678571431</v>
          </cell>
          <cell r="P512">
            <v>0</v>
          </cell>
          <cell r="Q512">
            <v>0</v>
          </cell>
          <cell r="R512" t="str">
            <v>荣昌提供模具</v>
          </cell>
        </row>
        <row r="513">
          <cell r="F513" t="str">
            <v>SHT0001173黄骅市天丰汽车配件有限公司</v>
          </cell>
          <cell r="G513" t="str">
            <v>SHT0001173</v>
          </cell>
          <cell r="H513" t="str">
            <v>外绞架支撑板</v>
          </cell>
          <cell r="I513" t="str">
            <v>02.03.03.085</v>
          </cell>
          <cell r="O513">
            <v>2.3061764239999998</v>
          </cell>
          <cell r="P513">
            <v>0</v>
          </cell>
          <cell r="Q513">
            <v>0</v>
          </cell>
          <cell r="R513" t="str">
            <v>荣昌提供模具</v>
          </cell>
        </row>
        <row r="514">
          <cell r="F514" t="str">
            <v>SHT0001172黄骅市天丰汽车配件有限公司</v>
          </cell>
          <cell r="G514" t="str">
            <v>SHT0001172</v>
          </cell>
          <cell r="H514" t="str">
            <v>后挂簧板</v>
          </cell>
          <cell r="I514" t="str">
            <v>02.03.03.086</v>
          </cell>
          <cell r="O514">
            <v>2.5426470079999999</v>
          </cell>
          <cell r="P514">
            <v>0</v>
          </cell>
          <cell r="Q514">
            <v>0</v>
          </cell>
          <cell r="R514" t="str">
            <v>荣昌提供模具</v>
          </cell>
        </row>
        <row r="515">
          <cell r="F515" t="str">
            <v>SHT0001170黄骅市天丰汽车配件有限公司</v>
          </cell>
          <cell r="G515" t="str">
            <v>SHT0001170</v>
          </cell>
          <cell r="H515" t="str">
            <v>内绞架垫片</v>
          </cell>
          <cell r="I515" t="str">
            <v>02.03.03.087</v>
          </cell>
          <cell r="O515">
            <v>0.38121876735999999</v>
          </cell>
          <cell r="P515">
            <v>0</v>
          </cell>
          <cell r="Q515">
            <v>0</v>
          </cell>
          <cell r="R515" t="str">
            <v>荣昌提供模具</v>
          </cell>
        </row>
        <row r="516">
          <cell r="F516" t="str">
            <v>SHT0001169黄骅市天丰汽车配件有限公司</v>
          </cell>
          <cell r="G516" t="str">
            <v>SHT0001169</v>
          </cell>
          <cell r="H516" t="str">
            <v>外绞架垫片</v>
          </cell>
          <cell r="I516" t="str">
            <v>02.03.03.088</v>
          </cell>
          <cell r="O516">
            <v>0.41661876736000003</v>
          </cell>
          <cell r="P516">
            <v>0</v>
          </cell>
          <cell r="Q516">
            <v>0</v>
          </cell>
          <cell r="R516" t="str">
            <v>荣昌提供模具</v>
          </cell>
        </row>
        <row r="517">
          <cell r="F517" t="str">
            <v>SHT0001159黄骅市天丰汽车配件有限公司</v>
          </cell>
          <cell r="G517" t="str">
            <v>SHT0001159</v>
          </cell>
          <cell r="H517" t="str">
            <v>内绞架左支撑板</v>
          </cell>
          <cell r="I517" t="str">
            <v>02.03.03.099</v>
          </cell>
          <cell r="O517">
            <v>2.3392164239999995</v>
          </cell>
          <cell r="P517">
            <v>0</v>
          </cell>
          <cell r="Q517">
            <v>0</v>
          </cell>
          <cell r="R517" t="str">
            <v>荣昌提供模具</v>
          </cell>
        </row>
        <row r="518">
          <cell r="F518" t="str">
            <v>SHT0001158黄骅市天丰汽车配件有限公司</v>
          </cell>
          <cell r="G518" t="str">
            <v>SHT0001158</v>
          </cell>
          <cell r="H518" t="str">
            <v>内绞架右支撑板</v>
          </cell>
          <cell r="I518" t="str">
            <v>02.03.03.100</v>
          </cell>
          <cell r="O518">
            <v>2.3392164239999995</v>
          </cell>
          <cell r="P518">
            <v>0</v>
          </cell>
          <cell r="Q518">
            <v>0</v>
          </cell>
          <cell r="R518" t="str">
            <v>荣昌提供模具</v>
          </cell>
        </row>
        <row r="519">
          <cell r="F519" t="str">
            <v>SHT0001157黄骅市天丰汽车配件有限公司</v>
          </cell>
          <cell r="G519" t="str">
            <v>SHT0001157</v>
          </cell>
          <cell r="H519" t="str">
            <v>滑轨固定座</v>
          </cell>
          <cell r="I519" t="str">
            <v>02.03.03.109</v>
          </cell>
          <cell r="O519">
            <v>0.72501560000000009</v>
          </cell>
          <cell r="P519">
            <v>0</v>
          </cell>
          <cell r="Q519">
            <v>0</v>
          </cell>
          <cell r="R519" t="str">
            <v>荣昌提供模具</v>
          </cell>
        </row>
        <row r="520">
          <cell r="F520" t="str">
            <v>SCS0004794黄骅市天丰汽车配件有限公司</v>
          </cell>
          <cell r="G520" t="str">
            <v>SCS0004794</v>
          </cell>
          <cell r="H520" t="str">
            <v>涡簧固定座</v>
          </cell>
          <cell r="I520" t="str">
            <v>02.03.09.024</v>
          </cell>
          <cell r="O520">
            <v>0.36108807119999997</v>
          </cell>
          <cell r="P520">
            <v>0</v>
          </cell>
          <cell r="Q520">
            <v>0</v>
          </cell>
          <cell r="R520" t="str">
            <v>1.荣昌提供模具
2.供货之日起分摊至5万件产品
3.模具费已摊销完毕，2022年不再计算</v>
          </cell>
        </row>
        <row r="521">
          <cell r="F521" t="str">
            <v>SCS0004396黄骅市天丰汽车配件有限公司</v>
          </cell>
          <cell r="G521" t="str">
            <v>SCS0004396</v>
          </cell>
          <cell r="H521" t="str">
            <v>左座椅右侧地锁安装支架-1总成（中期改款）</v>
          </cell>
          <cell r="I521" t="str">
            <v>02.03.30.153A</v>
          </cell>
          <cell r="O521">
            <v>5.048174292876106</v>
          </cell>
          <cell r="P521">
            <v>7600</v>
          </cell>
          <cell r="Q521">
            <v>0</v>
          </cell>
          <cell r="R521" t="str">
            <v>1.供货之日起检具费7600元，分摊至5万件产品。检具费已分摊完毕，2022年不再计算
2.模具归属荣昌</v>
          </cell>
        </row>
        <row r="522">
          <cell r="F522" t="str">
            <v>SCS0004395黄骅市天丰汽车配件有限公司</v>
          </cell>
          <cell r="G522" t="str">
            <v>SCS0004395</v>
          </cell>
          <cell r="H522" t="str">
            <v>左座椅右侧地锁安装支架-2总成（中期改款）</v>
          </cell>
          <cell r="I522" t="str">
            <v>02.03.30.154A</v>
          </cell>
          <cell r="O522">
            <v>5.048174292876106</v>
          </cell>
          <cell r="P522">
            <v>7600</v>
          </cell>
          <cell r="Q522">
            <v>0</v>
          </cell>
          <cell r="R522" t="str">
            <v>1.供货之日起检具费7600元，分摊至5万件产品。检具费已分摊完毕，2022年不再计算
2.模具归属荣昌</v>
          </cell>
        </row>
        <row r="523">
          <cell r="F523" t="str">
            <v>SCS0004393黄骅市天丰汽车配件有限公司</v>
          </cell>
          <cell r="G523" t="str">
            <v>SCS0004393</v>
          </cell>
          <cell r="H523" t="str">
            <v>地脚固定板组合左右共用总成（中期改款）</v>
          </cell>
          <cell r="I523" t="str">
            <v>02.03.30.156A</v>
          </cell>
          <cell r="O523">
            <v>11.928973733368732</v>
          </cell>
          <cell r="P523">
            <v>0</v>
          </cell>
          <cell r="Q523">
            <v>0</v>
          </cell>
          <cell r="R523" t="str">
            <v>荣昌提供模具</v>
          </cell>
        </row>
        <row r="524">
          <cell r="F524" t="str">
            <v>SCS0004392黄骅市天丰汽车配件有限公司</v>
          </cell>
          <cell r="G524" t="str">
            <v>SCS0004392</v>
          </cell>
          <cell r="H524" t="str">
            <v>左座椅右侧地脚固定板组合总成（中期改款）</v>
          </cell>
          <cell r="I524" t="str">
            <v>02.03.30.157A</v>
          </cell>
          <cell r="O524">
            <v>11.987501733368731</v>
          </cell>
          <cell r="P524">
            <v>7758</v>
          </cell>
          <cell r="Q524">
            <v>0</v>
          </cell>
          <cell r="R524" t="str">
            <v>1.供货之日起检具分摊至2万件产品。检具费已分摊完毕，2022年不再计算
2.模具归属荣昌</v>
          </cell>
        </row>
        <row r="525">
          <cell r="F525" t="str">
            <v>SCS0004391黄骅市天丰汽车配件有限公司</v>
          </cell>
          <cell r="G525" t="str">
            <v>SCS0004391</v>
          </cell>
          <cell r="H525" t="str">
            <v>右座椅左侧地脚固定板组合总成（中期改款）</v>
          </cell>
          <cell r="I525" t="str">
            <v>02.03.30.158A</v>
          </cell>
          <cell r="O525">
            <v>12.261733733368732</v>
          </cell>
          <cell r="P525">
            <v>7758</v>
          </cell>
          <cell r="Q525">
            <v>0</v>
          </cell>
          <cell r="R525" t="str">
            <v>1.供货之日起检具分摊至2万件产品。
2.模具归属荣昌</v>
          </cell>
        </row>
        <row r="526">
          <cell r="F526" t="str">
            <v>SHT0011003黄骅市天丰汽车配件有限公司</v>
          </cell>
          <cell r="G526" t="str">
            <v>SHT0011003</v>
          </cell>
          <cell r="H526" t="str">
            <v>H4-2.0下框右焊接组件（分总成）</v>
          </cell>
          <cell r="I526" t="str">
            <v>02.03.11.101</v>
          </cell>
          <cell r="O526">
            <v>7.1864194225663711</v>
          </cell>
          <cell r="P526">
            <v>43000</v>
          </cell>
          <cell r="Q526">
            <v>0</v>
          </cell>
          <cell r="R526" t="str">
            <v>1.供货之日起模具分摊至5万件产品。
2.模具费已分摊完毕，2022年不再计算</v>
          </cell>
        </row>
        <row r="527">
          <cell r="F527" t="str">
            <v>SHT0010999黄骅市天丰汽车配件有限公司</v>
          </cell>
          <cell r="G527" t="str">
            <v>SHT0010999</v>
          </cell>
          <cell r="H527" t="str">
            <v>H4-2.0下框左焊接组件（分总成）</v>
          </cell>
          <cell r="I527" t="str">
            <v>02.03.11.100</v>
          </cell>
          <cell r="O527">
            <v>7.1864194225663711</v>
          </cell>
          <cell r="P527">
            <v>43000</v>
          </cell>
          <cell r="Q527">
            <v>0</v>
          </cell>
          <cell r="R527" t="str">
            <v>1.供货之日起模具分摊至5万件产品。
2.模具费已分摊完毕，2022年不再计算</v>
          </cell>
        </row>
        <row r="528">
          <cell r="F528" t="str">
            <v>SHT0001760黄骅市天丰汽车配件有限公司</v>
          </cell>
          <cell r="G528" t="str">
            <v>SHT0001760</v>
          </cell>
          <cell r="H528" t="str">
            <v>绞架小孔侧板</v>
          </cell>
          <cell r="I528" t="str">
            <v>02.03.37.031A</v>
          </cell>
          <cell r="O528">
            <v>5.3469575056000007</v>
          </cell>
          <cell r="P528">
            <v>13000</v>
          </cell>
          <cell r="Q528">
            <v>0</v>
          </cell>
          <cell r="R528" t="str">
            <v>1.与02.03.37.031供货之日起，模具共计分摊至5万件产品。
2.模具费已分摊完毕，2022年不再计算</v>
          </cell>
        </row>
        <row r="529">
          <cell r="F529" t="str">
            <v>SCS0006413黄骅市天丰汽车配件有限公司</v>
          </cell>
          <cell r="G529" t="str">
            <v>SCS0006413</v>
          </cell>
          <cell r="H529" t="str">
            <v>前排靠背复位卷簧限位支架</v>
          </cell>
          <cell r="I529" t="str">
            <v>02.03.50.051</v>
          </cell>
          <cell r="O529">
            <v>0.36799867938053099</v>
          </cell>
          <cell r="P529">
            <v>0</v>
          </cell>
          <cell r="Q529">
            <v>0</v>
          </cell>
          <cell r="R529" t="str">
            <v>荣昌提供模具</v>
          </cell>
        </row>
        <row r="530">
          <cell r="F530" t="str">
            <v>SCS0005786黄骅市天丰汽车配件有限公司</v>
          </cell>
          <cell r="G530" t="str">
            <v>SCS0005786</v>
          </cell>
          <cell r="H530" t="str">
            <v>前排座椅靠背右侧连接板</v>
          </cell>
          <cell r="I530" t="str">
            <v>02.03.50.053</v>
          </cell>
          <cell r="O530">
            <v>2.7226405868749999</v>
          </cell>
          <cell r="P530">
            <v>0</v>
          </cell>
          <cell r="Q530">
            <v>0</v>
          </cell>
          <cell r="R530" t="str">
            <v>荣昌提供模具</v>
          </cell>
        </row>
        <row r="531">
          <cell r="F531" t="str">
            <v>SCS0005784黄骅市天丰汽车配件有限公司</v>
          </cell>
          <cell r="G531" t="str">
            <v>SCS0005784</v>
          </cell>
          <cell r="H531" t="str">
            <v>前排座椅靠背左侧连接板</v>
          </cell>
          <cell r="I531" t="str">
            <v>02.03.50.052</v>
          </cell>
          <cell r="O531">
            <v>2.7226405868749999</v>
          </cell>
          <cell r="P531">
            <v>0</v>
          </cell>
          <cell r="Q531">
            <v>0</v>
          </cell>
          <cell r="R531" t="str">
            <v>荣昌提供模具</v>
          </cell>
        </row>
        <row r="532">
          <cell r="F532" t="str">
            <v>SCS0005773黄骅市天丰汽车配件有限公司</v>
          </cell>
          <cell r="G532" t="str">
            <v>SCS0005773</v>
          </cell>
          <cell r="H532" t="str">
            <v>调角器电机固定支架</v>
          </cell>
          <cell r="I532" t="str">
            <v>02.03.50.050</v>
          </cell>
          <cell r="O532">
            <v>0.38266262020530978</v>
          </cell>
          <cell r="P532">
            <v>0</v>
          </cell>
          <cell r="Q532">
            <v>0</v>
          </cell>
          <cell r="R532" t="str">
            <v>荣昌提供模具</v>
          </cell>
        </row>
        <row r="533">
          <cell r="F533" t="str">
            <v>SHT0010521黄骅市天丰汽车配件有限公司</v>
          </cell>
          <cell r="G533" t="str">
            <v>SHT0010521</v>
          </cell>
          <cell r="H533" t="str">
            <v>H4-2.0气囊上支架</v>
          </cell>
          <cell r="I533" t="str">
            <v>02.03.11.106</v>
          </cell>
          <cell r="O533">
            <v>6.7819467500000004</v>
          </cell>
          <cell r="P533">
            <v>36500</v>
          </cell>
          <cell r="Q533">
            <v>0</v>
          </cell>
          <cell r="R533" t="str">
            <v>1.供货之日起模具分摊至5万件产品。
2.模具费已分摊完毕，2022年不再计算</v>
          </cell>
        </row>
        <row r="534">
          <cell r="F534" t="str">
            <v>SCS0004388黄骅市天丰汽车配件有限公司</v>
          </cell>
          <cell r="G534" t="str">
            <v>SCS0004388</v>
          </cell>
          <cell r="H534" t="str">
            <v>B40L四分左侧仰卧器下连接板组合（中期改款）</v>
          </cell>
          <cell r="I534" t="str">
            <v>02.03.30.187</v>
          </cell>
          <cell r="O534">
            <v>4.2075610946749995</v>
          </cell>
          <cell r="P534">
            <v>0</v>
          </cell>
          <cell r="Q534">
            <v>0</v>
          </cell>
          <cell r="R534" t="str">
            <v>荣昌提供模具</v>
          </cell>
        </row>
        <row r="535">
          <cell r="F535" t="str">
            <v>SCS0004385黄骅市天丰汽车配件有限公司</v>
          </cell>
          <cell r="G535" t="str">
            <v>SCS0004385</v>
          </cell>
          <cell r="H535" t="str">
            <v>B40L四分右侧仰卧器下连接板总成（中期改款）</v>
          </cell>
          <cell r="I535" t="str">
            <v>02.03.30.188</v>
          </cell>
          <cell r="O535">
            <v>4.2665610946749997</v>
          </cell>
          <cell r="P535">
            <v>0</v>
          </cell>
          <cell r="Q535">
            <v>0</v>
          </cell>
          <cell r="R535" t="str">
            <v>荣昌提供模具</v>
          </cell>
        </row>
        <row r="536">
          <cell r="F536" t="str">
            <v>SCS0004386黄骅市天丰汽车配件有限公司</v>
          </cell>
          <cell r="G536" t="str">
            <v>SCS0004386</v>
          </cell>
          <cell r="H536" t="str">
            <v>B40L六分左侧仰卧器下连接板总成（中期改款）</v>
          </cell>
          <cell r="I536" t="str">
            <v>02.03.30.189</v>
          </cell>
          <cell r="O536">
            <v>4.8072181580350009</v>
          </cell>
          <cell r="P536">
            <v>0</v>
          </cell>
          <cell r="Q536">
            <v>0</v>
          </cell>
          <cell r="R536" t="str">
            <v>荣昌提供模具</v>
          </cell>
        </row>
        <row r="537">
          <cell r="F537" t="str">
            <v>SCS0004387黄骅市天丰汽车配件有限公司</v>
          </cell>
          <cell r="G537" t="str">
            <v>SCS0004387</v>
          </cell>
          <cell r="H537" t="str">
            <v>B40L六分右侧仰卧器下连接板组合（中期改款）</v>
          </cell>
          <cell r="I537" t="str">
            <v>02.03.30.190</v>
          </cell>
          <cell r="O537">
            <v>4.8072181580350009</v>
          </cell>
          <cell r="P537">
            <v>0</v>
          </cell>
          <cell r="Q537">
            <v>0</v>
          </cell>
          <cell r="R537" t="str">
            <v>荣昌提供模具</v>
          </cell>
        </row>
        <row r="538">
          <cell r="F538" t="str">
            <v>SCS0004389黄骅市天丰汽车配件有限公司</v>
          </cell>
          <cell r="G538" t="str">
            <v>SCS0004389</v>
          </cell>
          <cell r="H538" t="str">
            <v>B40L地脚上连接板（中期改款）</v>
          </cell>
          <cell r="I538" t="str">
            <v>02.03.30.160</v>
          </cell>
          <cell r="O538">
            <v>2.3997895483750007</v>
          </cell>
          <cell r="P538">
            <v>1600</v>
          </cell>
          <cell r="Q538">
            <v>0</v>
          </cell>
          <cell r="R538" t="str">
            <v>1.供货之日起模具分摊至5万件产品。
2.模具费已分摊完毕，2022年不再计算</v>
          </cell>
        </row>
        <row r="539">
          <cell r="F539" t="str">
            <v>SCS0004400黄骅市天丰汽车配件有限公司</v>
          </cell>
          <cell r="G539" t="str">
            <v>SCS0004400</v>
          </cell>
          <cell r="H539" t="str">
            <v>调角器限位支架</v>
          </cell>
          <cell r="I539" t="str">
            <v>02.03.30.149</v>
          </cell>
          <cell r="O539">
            <v>0.27776012245714282</v>
          </cell>
          <cell r="P539">
            <v>0</v>
          </cell>
          <cell r="Q539">
            <v>0</v>
          </cell>
          <cell r="R539" t="str">
            <v>荣昌提供模具</v>
          </cell>
        </row>
        <row r="540">
          <cell r="F540" t="str">
            <v>SHT0014931海兴中盛弹簧有限公司</v>
          </cell>
          <cell r="G540" t="str">
            <v>SHT0014931</v>
          </cell>
          <cell r="H540" t="str">
            <v>定位弹片</v>
          </cell>
          <cell r="O540">
            <v>0.41</v>
          </cell>
          <cell r="P540">
            <v>6000</v>
          </cell>
          <cell r="Q540">
            <v>0.06</v>
          </cell>
          <cell r="R540" t="str">
            <v>模具费分摊至10万件产品中或3年</v>
          </cell>
        </row>
        <row r="541">
          <cell r="F541" t="str">
            <v>SHT0010060海兴中盛弹簧有限公司</v>
          </cell>
          <cell r="G541" t="str">
            <v>SHT0010060</v>
          </cell>
          <cell r="H541" t="str">
            <v>安全带上支撑钢丝</v>
          </cell>
          <cell r="O541">
            <v>0.36796460176991153</v>
          </cell>
          <cell r="P541" t="str">
            <v>不涉及</v>
          </cell>
          <cell r="Q541">
            <v>0</v>
          </cell>
          <cell r="R541" t="str">
            <v>不涉及</v>
          </cell>
        </row>
        <row r="542">
          <cell r="F542" t="str">
            <v>BSP0010016海兴中盛弹簧有限公司</v>
          </cell>
          <cell r="G542" t="str">
            <v>BSP0010016</v>
          </cell>
          <cell r="H542" t="str">
            <v>坐垫翻折限位钣金回位簧</v>
          </cell>
          <cell r="O542">
            <v>0.11771200000000002</v>
          </cell>
          <cell r="P542" t="str">
            <v>不涉及</v>
          </cell>
          <cell r="Q542">
            <v>0</v>
          </cell>
          <cell r="R542" t="str">
            <v>不涉及</v>
          </cell>
        </row>
        <row r="543">
          <cell r="F543" t="str">
            <v>SHT0010465海兴中盛弹簧有限公司</v>
          </cell>
          <cell r="G543" t="str">
            <v>SHT0010465</v>
          </cell>
          <cell r="H543" t="str">
            <v>气管防护弹簧</v>
          </cell>
          <cell r="O543">
            <v>0.186</v>
          </cell>
          <cell r="P543" t="str">
            <v>不涉及</v>
          </cell>
          <cell r="Q543">
            <v>0</v>
          </cell>
          <cell r="R543" t="str">
            <v>不涉及</v>
          </cell>
        </row>
        <row r="544">
          <cell r="F544" t="str">
            <v>SHT0013729海兴中盛弹簧有限公司</v>
          </cell>
          <cell r="G544" t="str">
            <v>SHT0013729</v>
          </cell>
          <cell r="H544" t="str">
            <v>扶手手轮弹簧</v>
          </cell>
          <cell r="O544">
            <v>0.34</v>
          </cell>
          <cell r="P544" t="str">
            <v>不涉及</v>
          </cell>
          <cell r="Q544">
            <v>0</v>
          </cell>
          <cell r="R544" t="str">
            <v>不涉及</v>
          </cell>
        </row>
        <row r="545">
          <cell r="F545" t="str">
            <v>SHT0015007海兴中盛弹簧有限公司</v>
          </cell>
          <cell r="G545" t="str">
            <v>SHT0015007</v>
          </cell>
          <cell r="H545" t="str">
            <v>靠背支撑钢丝</v>
          </cell>
          <cell r="O545">
            <v>0.3090265486725664</v>
          </cell>
          <cell r="P545" t="str">
            <v>不涉及</v>
          </cell>
          <cell r="Q545">
            <v>0</v>
          </cell>
          <cell r="R545" t="str">
            <v>不涉及</v>
          </cell>
        </row>
        <row r="546">
          <cell r="F546" t="str">
            <v>SHT0012748海兴中盛弹簧有限公司</v>
          </cell>
          <cell r="G546" t="str">
            <v>SHT0012748</v>
          </cell>
          <cell r="H546" t="str">
            <v>靠背肩部钢丝</v>
          </cell>
          <cell r="O546">
            <v>9.8448000000000022E-2</v>
          </cell>
          <cell r="P546" t="str">
            <v>不涉及</v>
          </cell>
          <cell r="Q546">
            <v>0</v>
          </cell>
          <cell r="R546" t="str">
            <v>不涉及</v>
          </cell>
        </row>
        <row r="547">
          <cell r="F547" t="str">
            <v>SHT0001088黄骅市创合五金制品有限公司</v>
          </cell>
          <cell r="G547" t="str">
            <v>SHT0001088</v>
          </cell>
          <cell r="H547" t="str">
            <v>上框内支撑柱</v>
          </cell>
          <cell r="N547">
            <v>0.49741600000000002</v>
          </cell>
          <cell r="O547">
            <v>0.49741600000000002</v>
          </cell>
          <cell r="P547">
            <v>0</v>
          </cell>
          <cell r="Q547">
            <v>0</v>
          </cell>
          <cell r="R547">
            <v>0</v>
          </cell>
        </row>
        <row r="548">
          <cell r="F548" t="str">
            <v>SHT0001894黄骅市创合五金制品有限公司</v>
          </cell>
          <cell r="G548" t="str">
            <v>SHT0001894</v>
          </cell>
          <cell r="H548" t="str">
            <v>仰角旋转轴</v>
          </cell>
          <cell r="N548">
            <v>1.4073196499999998</v>
          </cell>
          <cell r="O548">
            <v>1.4073196499999998</v>
          </cell>
          <cell r="P548">
            <v>0</v>
          </cell>
          <cell r="Q548">
            <v>0</v>
          </cell>
          <cell r="R548">
            <v>0</v>
          </cell>
        </row>
        <row r="549">
          <cell r="F549" t="str">
            <v>BAS0000030黄骅市创合五金制品有限公司</v>
          </cell>
          <cell r="G549" t="str">
            <v>BAS0000030</v>
          </cell>
          <cell r="H549" t="str">
            <v>轴套</v>
          </cell>
          <cell r="N549">
            <v>0.92819299999999993</v>
          </cell>
          <cell r="O549">
            <v>0.92819299999999993</v>
          </cell>
          <cell r="P549">
            <v>0</v>
          </cell>
          <cell r="Q549">
            <v>0</v>
          </cell>
          <cell r="R549">
            <v>0</v>
          </cell>
        </row>
        <row r="550">
          <cell r="F550" t="str">
            <v>SHT0001144黄骅市创合五金制品有限公司</v>
          </cell>
          <cell r="G550" t="str">
            <v>SHT0001144</v>
          </cell>
          <cell r="H550" t="str">
            <v>旋转轴</v>
          </cell>
          <cell r="N550">
            <v>1.8499999999999999</v>
          </cell>
          <cell r="O550">
            <v>1.7</v>
          </cell>
          <cell r="P550">
            <v>15000</v>
          </cell>
          <cell r="Q550">
            <v>0.15</v>
          </cell>
          <cell r="R550" t="str">
            <v>模具费100%分摊至10万件产品中</v>
          </cell>
        </row>
        <row r="551">
          <cell r="F551" t="str">
            <v>SHT0012043黄骅市创合五金制品有限公司</v>
          </cell>
          <cell r="G551" t="str">
            <v>SHT0012043</v>
          </cell>
          <cell r="H551" t="str">
            <v>升降连杆固定轴</v>
          </cell>
          <cell r="N551">
            <v>0.9</v>
          </cell>
          <cell r="O551">
            <v>0.9</v>
          </cell>
          <cell r="P551">
            <v>0</v>
          </cell>
          <cell r="Q551">
            <v>0</v>
          </cell>
          <cell r="R551">
            <v>0</v>
          </cell>
        </row>
        <row r="552">
          <cell r="F552" t="str">
            <v>SHT0001088黄骅市创合五金制品有限公司</v>
          </cell>
          <cell r="G552" t="str">
            <v>SHT0001088</v>
          </cell>
          <cell r="H552" t="str">
            <v>上框内支撑柱</v>
          </cell>
          <cell r="N552">
            <v>0.49741600000000002</v>
          </cell>
          <cell r="O552">
            <v>0.48249352000000001</v>
          </cell>
          <cell r="P552">
            <v>0</v>
          </cell>
          <cell r="Q552">
            <v>0</v>
          </cell>
          <cell r="R552">
            <v>0</v>
          </cell>
        </row>
        <row r="553">
          <cell r="F553" t="str">
            <v>SHT0001894黄骅市创合五金制品有限公司</v>
          </cell>
          <cell r="G553" t="str">
            <v>SHT0001894</v>
          </cell>
          <cell r="H553" t="str">
            <v>仰角旋转轴</v>
          </cell>
          <cell r="N553">
            <v>1.4073196499999998</v>
          </cell>
          <cell r="O553">
            <v>1.3651000605000001</v>
          </cell>
          <cell r="P553">
            <v>0</v>
          </cell>
          <cell r="Q553">
            <v>0</v>
          </cell>
          <cell r="R553">
            <v>0</v>
          </cell>
        </row>
        <row r="554">
          <cell r="F554" t="str">
            <v>BAS0000030黄骅市创合五金制品有限公司</v>
          </cell>
          <cell r="G554" t="str">
            <v>BAS0000030</v>
          </cell>
          <cell r="H554" t="str">
            <v>轴套</v>
          </cell>
          <cell r="N554">
            <v>0.92819299999999993</v>
          </cell>
          <cell r="O554">
            <v>0.90034721000000006</v>
          </cell>
          <cell r="P554">
            <v>0</v>
          </cell>
          <cell r="Q554">
            <v>0</v>
          </cell>
          <cell r="R554">
            <v>0</v>
          </cell>
        </row>
        <row r="555">
          <cell r="F555" t="str">
            <v>SHT0001144黄骅市创合五金制品有限公司</v>
          </cell>
          <cell r="G555" t="str">
            <v>SHT0001144</v>
          </cell>
          <cell r="H555" t="str">
            <v>旋转轴</v>
          </cell>
          <cell r="N555">
            <v>1.8499999999999999</v>
          </cell>
          <cell r="O555">
            <v>1.649</v>
          </cell>
          <cell r="P555">
            <v>15000</v>
          </cell>
          <cell r="Q555">
            <v>0.15</v>
          </cell>
          <cell r="R555" t="str">
            <v>模具费100%分摊至10万件产品中</v>
          </cell>
        </row>
        <row r="556">
          <cell r="F556" t="str">
            <v>SHT0012043黄骅市创合五金制品有限公司</v>
          </cell>
          <cell r="G556" t="str">
            <v>SHT0012043</v>
          </cell>
          <cell r="H556" t="str">
            <v>升降连杆固定轴</v>
          </cell>
          <cell r="N556">
            <v>0.9</v>
          </cell>
          <cell r="O556">
            <v>0.873</v>
          </cell>
          <cell r="P556">
            <v>0</v>
          </cell>
          <cell r="Q556">
            <v>0</v>
          </cell>
          <cell r="R556">
            <v>0</v>
          </cell>
        </row>
        <row r="557">
          <cell r="F557" t="str">
            <v>SLT0000775文安县恒德汽车座椅制造有限公司</v>
          </cell>
          <cell r="G557" t="str">
            <v>SLT0000775</v>
          </cell>
          <cell r="H557" t="str">
            <v>M4左侧护板</v>
          </cell>
          <cell r="O557">
            <v>3.54</v>
          </cell>
          <cell r="P557">
            <v>7800</v>
          </cell>
          <cell r="Q557">
            <v>0.156</v>
          </cell>
          <cell r="R557" t="str">
            <v>模检焊具费用100%分摊至5万件产品中，自供货之日起执行</v>
          </cell>
        </row>
        <row r="558">
          <cell r="F558" t="str">
            <v>SLT0000060黄骅市泰行汽车配件有限公司</v>
          </cell>
          <cell r="G558" t="str">
            <v>SLT0000060</v>
          </cell>
          <cell r="H558" t="str">
            <v>H3侧上钢丝</v>
          </cell>
          <cell r="N558">
            <v>0.19700000000000001</v>
          </cell>
          <cell r="O558">
            <v>0.19109000000000001</v>
          </cell>
        </row>
        <row r="559">
          <cell r="F559" t="str">
            <v>SLT0000740黄骅市泰行汽车配件有限公司</v>
          </cell>
          <cell r="G559" t="str">
            <v>SLT0000740</v>
          </cell>
          <cell r="H559" t="str">
            <v>钢丝2.5*160</v>
          </cell>
          <cell r="N559">
            <v>9.1999999999999998E-2</v>
          </cell>
          <cell r="O559">
            <v>9.1999999999999998E-2</v>
          </cell>
        </row>
        <row r="560">
          <cell r="F560" t="str">
            <v>SHT0012082河北新强力机械制造有限公司</v>
          </cell>
          <cell r="G560" t="str">
            <v>SHT0012082</v>
          </cell>
          <cell r="H560" t="str">
            <v>前长杆总成</v>
          </cell>
          <cell r="O560">
            <v>7.83</v>
          </cell>
        </row>
        <row r="561">
          <cell r="F561" t="str">
            <v>SHT0012058河北新强力机械制造有限公司</v>
          </cell>
          <cell r="G561" t="str">
            <v>SHT0012058</v>
          </cell>
          <cell r="H561" t="str">
            <v>后长杆总成</v>
          </cell>
          <cell r="O561">
            <v>7.83</v>
          </cell>
        </row>
        <row r="562">
          <cell r="F562" t="str">
            <v>SHT0012060河北新强力机械制造有限公司</v>
          </cell>
          <cell r="G562" t="str">
            <v>SHT0012060</v>
          </cell>
          <cell r="H562" t="str">
            <v>短杆总成</v>
          </cell>
          <cell r="O562">
            <v>5.65</v>
          </cell>
        </row>
        <row r="563">
          <cell r="F563" t="str">
            <v>SLT0002149河北新强力机械制造有限公司</v>
          </cell>
          <cell r="G563" t="str">
            <v>SLT0002149</v>
          </cell>
          <cell r="H563" t="str">
            <v>中间座靠背骨架</v>
          </cell>
          <cell r="O563">
            <v>26.1784</v>
          </cell>
        </row>
        <row r="564">
          <cell r="F564" t="str">
            <v>SHT0012294河北新强力机械制造有限公司</v>
          </cell>
          <cell r="G564" t="str">
            <v>SHT0012294</v>
          </cell>
          <cell r="H564" t="str">
            <v>T5-1.0靠背骨架焊接总成</v>
          </cell>
          <cell r="O564">
            <v>37.85</v>
          </cell>
        </row>
        <row r="565">
          <cell r="F565" t="str">
            <v>SHT0012081河北新强力机械制造有限公司</v>
          </cell>
          <cell r="G565" t="str">
            <v>SHT0012081</v>
          </cell>
          <cell r="H565" t="str">
            <v>前升降连杆总成</v>
          </cell>
          <cell r="O565">
            <v>19.14</v>
          </cell>
        </row>
        <row r="566">
          <cell r="F566" t="str">
            <v>SHT0012057河北新强力机械制造有限公司</v>
          </cell>
          <cell r="G566" t="str">
            <v>SHT0012057</v>
          </cell>
          <cell r="H566" t="str">
            <v>后升降连杆总成</v>
          </cell>
          <cell r="O566">
            <v>19.14</v>
          </cell>
        </row>
        <row r="567">
          <cell r="F567" t="str">
            <v>SHT0010218江苏凌派通信科技有限公司</v>
          </cell>
          <cell r="G567" t="str">
            <v>SHT0010218</v>
          </cell>
          <cell r="H567" t="str">
            <v>减震器连接异型螺母</v>
          </cell>
          <cell r="O567">
            <v>0.32619469026548675</v>
          </cell>
          <cell r="P567">
            <v>8000</v>
          </cell>
          <cell r="Q567">
            <v>5.3333333333333337E-2</v>
          </cell>
          <cell r="R567" t="str">
            <v>模具费100%分摊至15万件产品</v>
          </cell>
        </row>
        <row r="568">
          <cell r="F568" t="str">
            <v>SHT0010319江苏凌派通信科技有限公司</v>
          </cell>
          <cell r="G568" t="str">
            <v>SHT0010319</v>
          </cell>
          <cell r="H568" t="str">
            <v>H6减震器上框连接螺栓</v>
          </cell>
          <cell r="O568">
            <v>0.9</v>
          </cell>
          <cell r="P568">
            <v>11000</v>
          </cell>
          <cell r="Q568">
            <v>7.3333333333333334E-2</v>
          </cell>
          <cell r="R568" t="str">
            <v>模具费100%分摊至15万件产品</v>
          </cell>
        </row>
        <row r="569">
          <cell r="F569" t="str">
            <v>SHT0010314江苏凌派通信科技有限公司</v>
          </cell>
          <cell r="G569" t="str">
            <v>SHT0010314</v>
          </cell>
          <cell r="H569" t="str">
            <v>阻尼器下连接螺栓</v>
          </cell>
          <cell r="O569">
            <v>1.9</v>
          </cell>
          <cell r="P569">
            <v>12000</v>
          </cell>
          <cell r="Q569">
            <v>0.08</v>
          </cell>
          <cell r="R569" t="str">
            <v>模具费100%分摊至15万件产品</v>
          </cell>
        </row>
        <row r="570">
          <cell r="F570" t="str">
            <v>SHT0010313江苏凌派通信科技有限公司</v>
          </cell>
          <cell r="G570" t="str">
            <v>SHT0010313</v>
          </cell>
          <cell r="H570" t="str">
            <v>阻尼器上连接螺栓</v>
          </cell>
          <cell r="O570">
            <v>0.6180530973451327</v>
          </cell>
          <cell r="P570">
            <v>8500</v>
          </cell>
          <cell r="Q570">
            <v>5.6666666666666664E-2</v>
          </cell>
          <cell r="R570" t="str">
            <v>模具费100%分摊至15万件产品</v>
          </cell>
        </row>
        <row r="571">
          <cell r="F571" t="str">
            <v>SHT0010219江苏凌派通信科技有限公司</v>
          </cell>
          <cell r="G571" t="str">
            <v>SHT0010219</v>
          </cell>
          <cell r="H571" t="str">
            <v>仰角连接异型螺母</v>
          </cell>
          <cell r="O571">
            <v>0.44637168141592926</v>
          </cell>
          <cell r="P571">
            <v>8000</v>
          </cell>
          <cell r="Q571">
            <v>5.3333333333333337E-2</v>
          </cell>
          <cell r="R571" t="str">
            <v>模具费100%分摊至15万件产品</v>
          </cell>
        </row>
        <row r="572">
          <cell r="F572" t="str">
            <v>SHT0010843江苏凌派通信科技有限公司</v>
          </cell>
          <cell r="G572" t="str">
            <v>SHT0010843</v>
          </cell>
          <cell r="H572" t="str">
            <v>座框仰角固定螺栓</v>
          </cell>
          <cell r="O572">
            <v>0.45495575221238943</v>
          </cell>
          <cell r="P572">
            <v>7500</v>
          </cell>
          <cell r="Q572">
            <v>0.05</v>
          </cell>
          <cell r="R572" t="str">
            <v>模具费100%分摊至15万件产品</v>
          </cell>
        </row>
        <row r="573">
          <cell r="F573" t="str">
            <v>SHT0010315江苏凌派通信科技有限公司</v>
          </cell>
          <cell r="G573" t="str">
            <v>SHT0010315</v>
          </cell>
          <cell r="H573" t="str">
            <v>座框减震器连接轴</v>
          </cell>
          <cell r="O573">
            <v>1.8026548672566374</v>
          </cell>
          <cell r="P573">
            <v>12000</v>
          </cell>
          <cell r="Q573">
            <v>0.08</v>
          </cell>
          <cell r="R573" t="str">
            <v>模具费100%分摊至15万件产品</v>
          </cell>
        </row>
        <row r="574">
          <cell r="F574" t="str">
            <v>SHT0011642江苏凌派通信科技有限公司</v>
          </cell>
          <cell r="G574" t="str">
            <v>SHT0011642</v>
          </cell>
          <cell r="H574" t="str">
            <v>高调器衬套</v>
          </cell>
          <cell r="O574">
            <v>0.36911504424778763</v>
          </cell>
          <cell r="P574">
            <v>7500</v>
          </cell>
          <cell r="Q574">
            <v>0.05</v>
          </cell>
          <cell r="R574" t="str">
            <v>模具费100%分摊至15万件产品</v>
          </cell>
        </row>
        <row r="575">
          <cell r="F575" t="str">
            <v>SHT0010208江苏凌派通信科技有限公司</v>
          </cell>
          <cell r="G575" t="str">
            <v>SHT0010208</v>
          </cell>
          <cell r="H575" t="str">
            <v>减震器上框支架T型焊接螺母</v>
          </cell>
          <cell r="O575">
            <v>0.38628318584070803</v>
          </cell>
          <cell r="P575">
            <v>7500</v>
          </cell>
          <cell r="Q575">
            <v>0.05</v>
          </cell>
          <cell r="R575" t="str">
            <v>模具费100%分摊至15万件产品</v>
          </cell>
        </row>
        <row r="576">
          <cell r="F576" t="str">
            <v>SHT0010802江苏凌派通信科技有限公司</v>
          </cell>
          <cell r="G576" t="str">
            <v>SHT0010802</v>
          </cell>
          <cell r="H576" t="str">
            <v>延伸锁止钣金固定螺栓</v>
          </cell>
          <cell r="O576">
            <v>0.1974336283185841</v>
          </cell>
          <cell r="P576">
            <v>8000</v>
          </cell>
          <cell r="Q576">
            <v>5.3333333333333337E-2</v>
          </cell>
          <cell r="R576" t="str">
            <v>模具费100%分摊至15万件产品</v>
          </cell>
        </row>
        <row r="577">
          <cell r="F577" t="str">
            <v>SHT0012040江苏凌派通信科技有限公司</v>
          </cell>
          <cell r="G577" t="str">
            <v>SHT0012040</v>
          </cell>
          <cell r="H577" t="str">
            <v>升降器连接异型螺母</v>
          </cell>
          <cell r="O577">
            <v>0.76436000000000004</v>
          </cell>
          <cell r="P577">
            <v>12000</v>
          </cell>
          <cell r="Q577">
            <v>0.08</v>
          </cell>
          <cell r="R577" t="str">
            <v>模具费100%分摊至15万件产品</v>
          </cell>
        </row>
        <row r="578">
          <cell r="F578" t="str">
            <v>SHT0012041江苏凌派通信科技有限公司</v>
          </cell>
          <cell r="G578" t="str">
            <v>SHT0012041</v>
          </cell>
          <cell r="H578" t="str">
            <v>升降器连接螺栓</v>
          </cell>
          <cell r="O578">
            <v>0.7</v>
          </cell>
          <cell r="P578">
            <v>8500</v>
          </cell>
          <cell r="Q578">
            <v>5.6666666666666664E-2</v>
          </cell>
          <cell r="R578" t="str">
            <v>模具费100%分摊至15万件产品</v>
          </cell>
        </row>
        <row r="579">
          <cell r="F579" t="str">
            <v>BFA0000291江苏凌派通信科技有限公司</v>
          </cell>
          <cell r="G579" t="str">
            <v>BFA0000291</v>
          </cell>
          <cell r="H579" t="str">
            <v>H4A升级副司机台阶螺栓</v>
          </cell>
          <cell r="O579">
            <v>0.5</v>
          </cell>
          <cell r="P579">
            <v>10000</v>
          </cell>
          <cell r="Q579">
            <v>6.6666666666666666E-2</v>
          </cell>
          <cell r="R579" t="str">
            <v>模具费100%分摊至15万件产品</v>
          </cell>
        </row>
        <row r="580">
          <cell r="F580" t="str">
            <v>BFA0010063江苏凌派通信科技有限公司</v>
          </cell>
          <cell r="G580" t="str">
            <v>BFA0010063</v>
          </cell>
          <cell r="H580" t="str">
            <v>内六花台阶螺栓</v>
          </cell>
          <cell r="O580">
            <v>1.25</v>
          </cell>
          <cell r="P580">
            <v>12000</v>
          </cell>
          <cell r="Q580">
            <v>0.08</v>
          </cell>
          <cell r="R580" t="str">
            <v>模具费100%分摊至15万件产品</v>
          </cell>
        </row>
        <row r="581">
          <cell r="F581" t="str">
            <v>SCS0004389黄骅市鑫昌五金制品厂</v>
          </cell>
          <cell r="G581" t="str">
            <v>SCS0004389</v>
          </cell>
          <cell r="H581" t="str">
            <v>B40L地脚上连接板</v>
          </cell>
          <cell r="O581">
            <v>2.3063945965625003</v>
          </cell>
          <cell r="P581" t="str">
            <v>——</v>
          </cell>
          <cell r="Q581">
            <v>0</v>
          </cell>
          <cell r="R581" t="str">
            <v>模具由甲方提供</v>
          </cell>
        </row>
        <row r="582">
          <cell r="F582" t="str">
            <v>BSP0000109江苏力乐汽车部件股份有限公司</v>
          </cell>
          <cell r="G582" t="str">
            <v>BSP0000109</v>
          </cell>
          <cell r="H582" t="str">
            <v>K1正副司机拉簧</v>
          </cell>
          <cell r="O582">
            <v>0.6</v>
          </cell>
          <cell r="P582">
            <v>0</v>
          </cell>
          <cell r="Q582">
            <v>0</v>
          </cell>
          <cell r="R582">
            <v>0</v>
          </cell>
        </row>
        <row r="583">
          <cell r="F583" t="str">
            <v>BSP0000110江苏力乐汽车部件股份有限公司</v>
          </cell>
          <cell r="G583" t="str">
            <v>BSP0000110</v>
          </cell>
          <cell r="H583" t="str">
            <v>K1正副司机盘簧</v>
          </cell>
          <cell r="O583">
            <v>2.2999999999999998</v>
          </cell>
          <cell r="P583">
            <v>0</v>
          </cell>
          <cell r="Q583">
            <v>0</v>
          </cell>
          <cell r="R583">
            <v>0</v>
          </cell>
        </row>
        <row r="584">
          <cell r="F584" t="str">
            <v>BAS0000081江苏力乐汽车部件股份有限公司</v>
          </cell>
          <cell r="G584" t="str">
            <v>BAS0000081</v>
          </cell>
          <cell r="H584" t="str">
            <v>中心轴套</v>
          </cell>
          <cell r="O584">
            <v>0.8</v>
          </cell>
          <cell r="P584">
            <v>0</v>
          </cell>
          <cell r="Q584">
            <v>0</v>
          </cell>
          <cell r="R584">
            <v>0</v>
          </cell>
        </row>
        <row r="585">
          <cell r="F585" t="str">
            <v>SLT0002795江苏力乐汽车部件股份有限公司</v>
          </cell>
          <cell r="G585" t="str">
            <v>SLT0002795</v>
          </cell>
          <cell r="H585" t="str">
            <v>正副司机座左圆盘（主动）</v>
          </cell>
          <cell r="O585">
            <v>16</v>
          </cell>
          <cell r="P585">
            <v>0</v>
          </cell>
          <cell r="Q585">
            <v>0</v>
          </cell>
          <cell r="R585">
            <v>0</v>
          </cell>
        </row>
        <row r="586">
          <cell r="F586" t="str">
            <v>SLT0002796江苏力乐汽车部件股份有限公司</v>
          </cell>
          <cell r="G586" t="str">
            <v>SLT0002796</v>
          </cell>
          <cell r="H586" t="str">
            <v>正副司机座右圆盘（主动）</v>
          </cell>
          <cell r="O586">
            <v>16</v>
          </cell>
          <cell r="P586">
            <v>0</v>
          </cell>
          <cell r="Q586">
            <v>0</v>
          </cell>
          <cell r="R586">
            <v>0</v>
          </cell>
        </row>
        <row r="587">
          <cell r="F587" t="str">
            <v>SLT0002797江苏力乐汽车部件股份有限公司</v>
          </cell>
          <cell r="G587" t="str">
            <v>SLT0002797</v>
          </cell>
          <cell r="H587" t="str">
            <v>正副司机座左圆盘（被动）</v>
          </cell>
          <cell r="O587">
            <v>14</v>
          </cell>
          <cell r="P587">
            <v>0</v>
          </cell>
          <cell r="Q587">
            <v>0</v>
          </cell>
          <cell r="R587">
            <v>0</v>
          </cell>
        </row>
        <row r="588">
          <cell r="F588" t="str">
            <v>SLT0002798江苏力乐汽车部件股份有限公司</v>
          </cell>
          <cell r="G588" t="str">
            <v>SLT0002798</v>
          </cell>
          <cell r="H588" t="str">
            <v>正副司机座右圆盘（被动）</v>
          </cell>
          <cell r="O588">
            <v>14</v>
          </cell>
          <cell r="P588">
            <v>0</v>
          </cell>
          <cell r="Q588">
            <v>0</v>
          </cell>
          <cell r="R588">
            <v>0</v>
          </cell>
        </row>
        <row r="589">
          <cell r="F589" t="str">
            <v>SLT0002800江苏力乐汽车部件股份有限公司</v>
          </cell>
          <cell r="G589" t="str">
            <v>SLT0002800</v>
          </cell>
          <cell r="H589" t="str">
            <v>后排单/双人座左圆盘（主动）</v>
          </cell>
          <cell r="O589">
            <v>16</v>
          </cell>
          <cell r="P589">
            <v>0</v>
          </cell>
          <cell r="Q589">
            <v>0</v>
          </cell>
          <cell r="R589">
            <v>0</v>
          </cell>
        </row>
        <row r="590">
          <cell r="F590" t="str">
            <v>SLT0002801江苏力乐汽车部件股份有限公司</v>
          </cell>
          <cell r="G590" t="str">
            <v>SLT0002801</v>
          </cell>
          <cell r="H590" t="str">
            <v>后排单/双人座右圆盘（主动）</v>
          </cell>
          <cell r="O590">
            <v>16</v>
          </cell>
          <cell r="P590">
            <v>0</v>
          </cell>
          <cell r="Q590">
            <v>0</v>
          </cell>
          <cell r="R590">
            <v>0</v>
          </cell>
        </row>
        <row r="591">
          <cell r="F591" t="str">
            <v>BSP0000111江苏力乐汽车部件股份有限公司</v>
          </cell>
          <cell r="G591" t="str">
            <v>BSP0000111</v>
          </cell>
          <cell r="H591" t="str">
            <v>扭簧左</v>
          </cell>
          <cell r="O591">
            <v>0.6</v>
          </cell>
          <cell r="P591">
            <v>0</v>
          </cell>
          <cell r="Q591">
            <v>0</v>
          </cell>
          <cell r="R591">
            <v>0</v>
          </cell>
        </row>
        <row r="592">
          <cell r="F592" t="str">
            <v>BSP0000112江苏力乐汽车部件股份有限公司</v>
          </cell>
          <cell r="G592" t="str">
            <v>BSP0000112</v>
          </cell>
          <cell r="H592" t="str">
            <v>扭簧右</v>
          </cell>
          <cell r="O592">
            <v>0.6</v>
          </cell>
          <cell r="P592">
            <v>0</v>
          </cell>
          <cell r="Q592">
            <v>0</v>
          </cell>
          <cell r="R592">
            <v>0</v>
          </cell>
        </row>
        <row r="593">
          <cell r="F593" t="str">
            <v>BSP0000113江苏力乐汽车部件股份有限公司</v>
          </cell>
          <cell r="G593" t="str">
            <v>BSP0000113</v>
          </cell>
          <cell r="H593" t="str">
            <v>K1后排盘簧</v>
          </cell>
          <cell r="O593">
            <v>2.2999999999999998</v>
          </cell>
          <cell r="P593">
            <v>0</v>
          </cell>
          <cell r="Q593">
            <v>0</v>
          </cell>
          <cell r="R593">
            <v>0</v>
          </cell>
        </row>
        <row r="594">
          <cell r="F594" t="str">
            <v>SLT0002802江苏力乐汽车部件股份有限公司</v>
          </cell>
          <cell r="G594" t="str">
            <v>SLT0002802</v>
          </cell>
          <cell r="H594" t="str">
            <v>空心核心件</v>
          </cell>
          <cell r="O594">
            <v>10.5</v>
          </cell>
          <cell r="P594">
            <v>0</v>
          </cell>
          <cell r="Q594">
            <v>0</v>
          </cell>
          <cell r="R594">
            <v>0</v>
          </cell>
        </row>
        <row r="595">
          <cell r="F595" t="str">
            <v>SLT0002803江苏力乐汽车部件股份有限公司</v>
          </cell>
          <cell r="G595" t="str">
            <v>SLT0002803</v>
          </cell>
          <cell r="H595" t="str">
            <v>翻折左座圆盘（主动）</v>
          </cell>
          <cell r="O595">
            <v>16</v>
          </cell>
          <cell r="P595">
            <v>0</v>
          </cell>
          <cell r="Q595">
            <v>0</v>
          </cell>
          <cell r="R595">
            <v>0</v>
          </cell>
        </row>
        <row r="596">
          <cell r="F596" t="str">
            <v>SLT0002804江苏力乐汽车部件股份有限公司</v>
          </cell>
          <cell r="G596" t="str">
            <v>SLT0002804</v>
          </cell>
          <cell r="H596" t="str">
            <v>翻折右座圆盘（主动）</v>
          </cell>
          <cell r="O596">
            <v>16</v>
          </cell>
          <cell r="P596">
            <v>0</v>
          </cell>
          <cell r="Q596">
            <v>0</v>
          </cell>
          <cell r="R596">
            <v>0</v>
          </cell>
        </row>
        <row r="597">
          <cell r="F597" t="str">
            <v>SLT0002805江苏力乐汽车部件股份有限公司</v>
          </cell>
          <cell r="G597" t="str">
            <v>SLT0002805</v>
          </cell>
          <cell r="H597" t="str">
            <v>翻折左座圆盘（被动）</v>
          </cell>
          <cell r="O597">
            <v>16</v>
          </cell>
          <cell r="P597">
            <v>0</v>
          </cell>
          <cell r="Q597">
            <v>0</v>
          </cell>
          <cell r="R597">
            <v>0</v>
          </cell>
        </row>
        <row r="598">
          <cell r="F598" t="str">
            <v>SLT0002806江苏力乐汽车部件股份有限公司</v>
          </cell>
          <cell r="G598" t="str">
            <v>SLT0002806</v>
          </cell>
          <cell r="H598" t="str">
            <v>翻折右座圆盘（被动）</v>
          </cell>
          <cell r="O598">
            <v>16</v>
          </cell>
          <cell r="P598">
            <v>0</v>
          </cell>
          <cell r="Q598">
            <v>0</v>
          </cell>
          <cell r="R598">
            <v>0</v>
          </cell>
        </row>
        <row r="599">
          <cell r="F599" t="str">
            <v>BFA0000859江苏力乐汽车部件股份有限公司</v>
          </cell>
          <cell r="G599" t="str">
            <v>BFA0000859</v>
          </cell>
          <cell r="H599" t="str">
            <v>限位销</v>
          </cell>
          <cell r="O599">
            <v>0.16</v>
          </cell>
          <cell r="P599">
            <v>0</v>
          </cell>
          <cell r="Q599">
            <v>0</v>
          </cell>
          <cell r="R599">
            <v>0</v>
          </cell>
        </row>
        <row r="600">
          <cell r="F600" t="str">
            <v>SLT0002807江苏力乐汽车部件股份有限公司</v>
          </cell>
          <cell r="G600" t="str">
            <v>SLT0002807</v>
          </cell>
          <cell r="H600" t="str">
            <v>操纵柄</v>
          </cell>
          <cell r="O600">
            <v>0.45</v>
          </cell>
          <cell r="P600">
            <v>0</v>
          </cell>
          <cell r="Q600">
            <v>0</v>
          </cell>
          <cell r="R600">
            <v>0</v>
          </cell>
        </row>
        <row r="601">
          <cell r="F601" t="str">
            <v>BFA0000860江苏力乐汽车部件股份有限公司</v>
          </cell>
          <cell r="G601" t="str">
            <v>BFA0000860</v>
          </cell>
          <cell r="H601" t="str">
            <v>固定铆钉</v>
          </cell>
          <cell r="O601">
            <v>0.2</v>
          </cell>
          <cell r="P601">
            <v>0</v>
          </cell>
          <cell r="Q601">
            <v>0</v>
          </cell>
          <cell r="R601">
            <v>0</v>
          </cell>
        </row>
        <row r="602">
          <cell r="F602" t="str">
            <v>BSP0000114江苏力乐汽车部件股份有限公司</v>
          </cell>
          <cell r="G602" t="str">
            <v>BSP0000114</v>
          </cell>
          <cell r="H602" t="str">
            <v>6480连接板拉簧</v>
          </cell>
          <cell r="O602">
            <v>0.57999999999999996</v>
          </cell>
          <cell r="P602">
            <v>0</v>
          </cell>
          <cell r="Q602">
            <v>0</v>
          </cell>
          <cell r="R602">
            <v>0</v>
          </cell>
        </row>
        <row r="603">
          <cell r="F603" t="str">
            <v>SLT0002808江苏力乐汽车部件股份有限公司</v>
          </cell>
          <cell r="G603" t="str">
            <v>SLT0002808</v>
          </cell>
          <cell r="H603" t="str">
            <v>中心轴</v>
          </cell>
          <cell r="O603">
            <v>0.57999999999999996</v>
          </cell>
          <cell r="P603">
            <v>0</v>
          </cell>
          <cell r="Q603">
            <v>0</v>
          </cell>
          <cell r="R603">
            <v>0</v>
          </cell>
        </row>
        <row r="604">
          <cell r="F604" t="str">
            <v>BFA0000861江苏力乐汽车部件股份有限公司</v>
          </cell>
          <cell r="G604" t="str">
            <v>BFA0000861</v>
          </cell>
          <cell r="H604" t="str">
            <v>定位铆钉</v>
          </cell>
          <cell r="O604">
            <v>0.2</v>
          </cell>
          <cell r="P604">
            <v>0</v>
          </cell>
          <cell r="Q604">
            <v>0</v>
          </cell>
          <cell r="R604">
            <v>0</v>
          </cell>
        </row>
      </sheetData>
      <sheetData sheetId="1"/>
      <sheetData sheetId="2"/>
      <sheetData sheetId="3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1年"/>
      <sheetName val="补差价核算"/>
      <sheetName val="成本核算（10月，11月均价）"/>
    </sheetNames>
    <sheetDataSet>
      <sheetData sheetId="0"/>
      <sheetData sheetId="1">
        <row r="30">
          <cell r="C30" t="str">
            <v>SLT0000408</v>
          </cell>
          <cell r="D30" t="str">
            <v>K1单人背（带头枕）</v>
          </cell>
          <cell r="E30">
            <v>26.734999999999999</v>
          </cell>
          <cell r="F30">
            <v>2.1549999999999998</v>
          </cell>
          <cell r="G30"/>
          <cell r="H30">
            <v>0.55000000000000004</v>
          </cell>
          <cell r="I30">
            <v>1.1852499999999999</v>
          </cell>
          <cell r="J30">
            <v>1.2208075</v>
          </cell>
          <cell r="K30">
            <v>0.80204999999999993</v>
          </cell>
          <cell r="L30">
            <v>2.0228574999999998</v>
          </cell>
          <cell r="M30">
            <v>28.7578575</v>
          </cell>
        </row>
        <row r="31">
          <cell r="C31" t="str">
            <v>SLT0000551</v>
          </cell>
          <cell r="D31" t="str">
            <v>K1单人背（无头枕）</v>
          </cell>
          <cell r="E31">
            <v>26.187999999999999</v>
          </cell>
          <cell r="F31">
            <v>2.1549999999999998</v>
          </cell>
          <cell r="G31"/>
          <cell r="H31">
            <v>0.55000000000000004</v>
          </cell>
          <cell r="I31">
            <v>1.1852499999999999</v>
          </cell>
          <cell r="J31">
            <v>1.2208075</v>
          </cell>
          <cell r="K31">
            <v>0.78563999999999989</v>
          </cell>
          <cell r="L31">
            <v>2.0064475000000002</v>
          </cell>
          <cell r="M31">
            <v>28.194447499999999</v>
          </cell>
        </row>
        <row r="32">
          <cell r="C32" t="str">
            <v>SLT0000394</v>
          </cell>
          <cell r="D32" t="str">
            <v>K1双人左背</v>
          </cell>
          <cell r="E32">
            <v>28.461500000000001</v>
          </cell>
          <cell r="F32">
            <v>2.1850000000000001</v>
          </cell>
          <cell r="G32"/>
          <cell r="H32">
            <v>0.55000000000000004</v>
          </cell>
          <cell r="I32">
            <v>1.2017500000000001</v>
          </cell>
          <cell r="J32">
            <v>1.2378025000000001</v>
          </cell>
          <cell r="K32">
            <v>0.85384499999999997</v>
          </cell>
          <cell r="L32">
            <v>2.0916475000000001</v>
          </cell>
          <cell r="M32">
            <v>30.553147500000001</v>
          </cell>
        </row>
        <row r="33">
          <cell r="C33" t="str">
            <v>SLT0000395</v>
          </cell>
          <cell r="D33" t="str">
            <v>双人右背（安全盒）</v>
          </cell>
          <cell r="E33">
            <v>32.786283185840709</v>
          </cell>
          <cell r="F33">
            <v>2.65</v>
          </cell>
          <cell r="G33"/>
          <cell r="H33">
            <v>0.75</v>
          </cell>
          <cell r="I33">
            <v>1.9874999999999998</v>
          </cell>
          <cell r="J33">
            <v>2.0471249999999999</v>
          </cell>
          <cell r="K33">
            <v>0.98358849557522121</v>
          </cell>
          <cell r="L33">
            <v>3.0307134955752213</v>
          </cell>
          <cell r="M33">
            <v>35.81699668141593</v>
          </cell>
        </row>
        <row r="34">
          <cell r="C34" t="str">
            <v>SLT0000578</v>
          </cell>
          <cell r="D34" t="str">
            <v>双人右置左背</v>
          </cell>
          <cell r="E34">
            <v>30.726500000000001</v>
          </cell>
          <cell r="F34">
            <v>2.65</v>
          </cell>
          <cell r="G34"/>
          <cell r="H34">
            <v>1.3</v>
          </cell>
          <cell r="I34">
            <v>3.4449999999999998</v>
          </cell>
          <cell r="J34">
            <v>3.5483500000000001</v>
          </cell>
          <cell r="K34">
            <v>0.92179500000000003</v>
          </cell>
          <cell r="L34">
            <v>4.4701450000000005</v>
          </cell>
          <cell r="M34">
            <v>35.196645000000004</v>
          </cell>
        </row>
        <row r="35">
          <cell r="C35" t="str">
            <v>SLT0000517</v>
          </cell>
          <cell r="D35" t="str">
            <v>新侧翻（三点式）</v>
          </cell>
          <cell r="E35">
            <v>38.734999999999999</v>
          </cell>
          <cell r="F35">
            <v>3.99</v>
          </cell>
          <cell r="G35"/>
          <cell r="H35">
            <v>0.8</v>
          </cell>
          <cell r="I35">
            <v>3.1920000000000002</v>
          </cell>
          <cell r="J35">
            <v>3.2877600000000005</v>
          </cell>
          <cell r="K35">
            <v>1.16205</v>
          </cell>
          <cell r="L35">
            <v>4.4498100000000003</v>
          </cell>
          <cell r="M35">
            <v>43.184809999999999</v>
          </cell>
        </row>
        <row r="36">
          <cell r="C36" t="str">
            <v>SLT0000604</v>
          </cell>
          <cell r="D36" t="str">
            <v>新侧翻单头枕（三点式）</v>
          </cell>
          <cell r="E36">
            <v>37.068399999999997</v>
          </cell>
          <cell r="F36">
            <v>3.76</v>
          </cell>
          <cell r="G36"/>
          <cell r="H36">
            <v>0.8</v>
          </cell>
          <cell r="I36">
            <v>3.008</v>
          </cell>
          <cell r="J36">
            <v>3.0982400000000001</v>
          </cell>
          <cell r="K36">
            <v>1.1120519999999998</v>
          </cell>
          <cell r="L36">
            <v>4.2102919999999999</v>
          </cell>
          <cell r="M36">
            <v>41.278691999999999</v>
          </cell>
        </row>
        <row r="37">
          <cell r="C37" t="str">
            <v>SLT0000651</v>
          </cell>
          <cell r="D37" t="str">
            <v>第四排侧翻背（无头枕）</v>
          </cell>
          <cell r="E37">
            <v>27.965800000000002</v>
          </cell>
          <cell r="F37">
            <v>3.36</v>
          </cell>
          <cell r="G37"/>
          <cell r="H37">
            <v>0.8</v>
          </cell>
          <cell r="I37">
            <v>2.6880000000000002</v>
          </cell>
          <cell r="J37">
            <v>2.7686400000000004</v>
          </cell>
          <cell r="K37">
            <v>0.838974</v>
          </cell>
          <cell r="L37">
            <v>3.6076140000000003</v>
          </cell>
          <cell r="M37">
            <v>31.573414000000003</v>
          </cell>
        </row>
        <row r="38">
          <cell r="C38" t="str">
            <v>SLT0000449</v>
          </cell>
          <cell r="D38" t="str">
            <v>四人连体左背（三点式）</v>
          </cell>
          <cell r="E38">
            <v>49.931600000000003</v>
          </cell>
          <cell r="F38">
            <v>5.35</v>
          </cell>
          <cell r="G38"/>
          <cell r="H38">
            <v>0.9</v>
          </cell>
          <cell r="I38">
            <v>4.8149999999999995</v>
          </cell>
          <cell r="J38">
            <v>4.9594499999999995</v>
          </cell>
          <cell r="K38">
            <v>1.4979480000000001</v>
          </cell>
          <cell r="L38">
            <v>6.4573979999999995</v>
          </cell>
          <cell r="M38">
            <v>56.388998000000001</v>
          </cell>
        </row>
        <row r="39">
          <cell r="C39" t="str">
            <v>SLT0000462</v>
          </cell>
          <cell r="D39" t="str">
            <v>四人连体右背（三点式）</v>
          </cell>
          <cell r="E39">
            <v>49.931600000000003</v>
          </cell>
          <cell r="F39">
            <v>5.35</v>
          </cell>
          <cell r="G39"/>
          <cell r="H39">
            <v>0.9</v>
          </cell>
          <cell r="I39">
            <v>4.8149999999999995</v>
          </cell>
          <cell r="J39">
            <v>4.9594499999999995</v>
          </cell>
          <cell r="K39">
            <v>1.4979480000000001</v>
          </cell>
          <cell r="L39">
            <v>6.4573979999999995</v>
          </cell>
          <cell r="M39">
            <v>56.388998000000001</v>
          </cell>
        </row>
        <row r="40">
          <cell r="C40" t="str">
            <v>SLT0000568</v>
          </cell>
          <cell r="D40" t="str">
            <v>四人连体左背（无头枕）</v>
          </cell>
          <cell r="E40">
            <v>47.965800000000002</v>
          </cell>
          <cell r="F40">
            <v>5.35</v>
          </cell>
          <cell r="G40"/>
          <cell r="H40">
            <v>0.9</v>
          </cell>
          <cell r="I40">
            <v>4.8149999999999995</v>
          </cell>
          <cell r="J40">
            <v>4.9594499999999995</v>
          </cell>
          <cell r="K40">
            <v>1.438974</v>
          </cell>
          <cell r="L40">
            <v>6.3984239999999994</v>
          </cell>
          <cell r="M40">
            <v>54.364224</v>
          </cell>
        </row>
        <row r="41">
          <cell r="C41" t="str">
            <v>SLT0000569</v>
          </cell>
          <cell r="D41" t="str">
            <v>四人连体右背（无头枕）</v>
          </cell>
          <cell r="E41">
            <v>47.965800000000002</v>
          </cell>
          <cell r="F41">
            <v>5.35</v>
          </cell>
          <cell r="G41"/>
          <cell r="H41">
            <v>0.9</v>
          </cell>
          <cell r="I41">
            <v>4.8149999999999995</v>
          </cell>
          <cell r="J41">
            <v>4.9594499999999995</v>
          </cell>
          <cell r="K41">
            <v>1.438974</v>
          </cell>
          <cell r="L41">
            <v>6.3984239999999994</v>
          </cell>
          <cell r="M41">
            <v>54.364224</v>
          </cell>
        </row>
        <row r="42">
          <cell r="C42" t="str">
            <v>SLT0000558</v>
          </cell>
          <cell r="D42" t="str">
            <v>二排双人连体背（无头枕带扶手）</v>
          </cell>
          <cell r="E42">
            <v>53.470100000000002</v>
          </cell>
          <cell r="F42">
            <v>5.35</v>
          </cell>
          <cell r="G42"/>
          <cell r="H42">
            <v>0.9</v>
          </cell>
          <cell r="I42">
            <v>4.8149999999999995</v>
          </cell>
          <cell r="J42">
            <v>4.9594499999999995</v>
          </cell>
          <cell r="K42">
            <v>1.6041030000000001</v>
          </cell>
          <cell r="L42">
            <v>6.5635529999999997</v>
          </cell>
          <cell r="M42">
            <v>60.033653000000001</v>
          </cell>
        </row>
        <row r="43">
          <cell r="C43" t="str">
            <v>SLT0000638</v>
          </cell>
          <cell r="D43" t="str">
            <v>二排双人连体背（带头枕带扶手三点式）</v>
          </cell>
          <cell r="E43">
            <v>50.2821</v>
          </cell>
          <cell r="F43">
            <v>6</v>
          </cell>
          <cell r="G43"/>
          <cell r="H43">
            <v>1.1000000000000001</v>
          </cell>
          <cell r="I43">
            <v>6.6000000000000005</v>
          </cell>
          <cell r="J43">
            <v>6.7980000000000009</v>
          </cell>
          <cell r="K43">
            <v>1.5084629999999999</v>
          </cell>
          <cell r="L43">
            <v>8.3064630000000008</v>
          </cell>
          <cell r="M43">
            <v>58.588563000000001</v>
          </cell>
        </row>
        <row r="44">
          <cell r="C44" t="str">
            <v>SLT0000552</v>
          </cell>
          <cell r="D44" t="str">
            <v>第一排四人三人连体背</v>
          </cell>
          <cell r="E44">
            <v>63.752099999999999</v>
          </cell>
          <cell r="F44">
            <v>8.4499999999999993</v>
          </cell>
          <cell r="G44"/>
          <cell r="H44">
            <v>0.55000000000000004</v>
          </cell>
          <cell r="I44">
            <v>4.6475</v>
          </cell>
          <cell r="J44">
            <v>4.7869250000000001</v>
          </cell>
          <cell r="K44">
            <v>1.9125629999999998</v>
          </cell>
          <cell r="L44">
            <v>6.6994879999999997</v>
          </cell>
          <cell r="M44">
            <v>70.451588000000001</v>
          </cell>
        </row>
        <row r="45">
          <cell r="C45" t="str">
            <v>SLT0000630</v>
          </cell>
          <cell r="D45" t="str">
            <v>第三排三人连体背</v>
          </cell>
          <cell r="E45">
            <v>55.7607</v>
          </cell>
          <cell r="F45">
            <v>8.89</v>
          </cell>
          <cell r="G45"/>
          <cell r="H45">
            <v>1.1000000000000001</v>
          </cell>
          <cell r="I45">
            <v>9.7790000000000017</v>
          </cell>
          <cell r="J45">
            <v>10.072370000000001</v>
          </cell>
          <cell r="K45">
            <v>1.6728209999999999</v>
          </cell>
          <cell r="L45">
            <v>11.745191000000002</v>
          </cell>
          <cell r="M45">
            <v>67.505891000000005</v>
          </cell>
        </row>
        <row r="46">
          <cell r="C46" t="str">
            <v>SLT0000595</v>
          </cell>
          <cell r="D46" t="str">
            <v>第三排侧翻背（单头枕）</v>
          </cell>
          <cell r="E46">
            <v>24.6068</v>
          </cell>
          <cell r="F46">
            <v>3.41</v>
          </cell>
          <cell r="G46"/>
          <cell r="H46">
            <v>1</v>
          </cell>
          <cell r="I46">
            <v>3.41</v>
          </cell>
          <cell r="J46">
            <v>3.5123000000000002</v>
          </cell>
          <cell r="K46">
            <v>0.73820399999999997</v>
          </cell>
          <cell r="L46">
            <v>4.2505040000000003</v>
          </cell>
          <cell r="M46">
            <v>28.857303999999999</v>
          </cell>
        </row>
        <row r="47">
          <cell r="C47" t="str">
            <v>SLT0001041</v>
          </cell>
          <cell r="D47" t="str">
            <v>马来西亚双人左背</v>
          </cell>
          <cell r="E47">
            <v>31.6496</v>
          </cell>
          <cell r="F47">
            <v>2.41</v>
          </cell>
          <cell r="G47"/>
          <cell r="H47">
            <v>0.9</v>
          </cell>
          <cell r="I47">
            <v>2.169</v>
          </cell>
          <cell r="J47">
            <v>2.23407</v>
          </cell>
          <cell r="K47">
            <v>0.949488</v>
          </cell>
          <cell r="L47">
            <v>3.1835580000000001</v>
          </cell>
          <cell r="M47">
            <v>34.833157999999997</v>
          </cell>
        </row>
        <row r="48">
          <cell r="C48" t="str">
            <v>SLT0001042</v>
          </cell>
          <cell r="D48" t="str">
            <v>马来西亚双人右背</v>
          </cell>
          <cell r="E48">
            <v>31.6496</v>
          </cell>
          <cell r="F48">
            <v>2.41</v>
          </cell>
          <cell r="G48"/>
          <cell r="H48">
            <v>0.9</v>
          </cell>
          <cell r="I48">
            <v>2.169</v>
          </cell>
          <cell r="J48">
            <v>2.23407</v>
          </cell>
          <cell r="K48">
            <v>0.949488</v>
          </cell>
          <cell r="L48">
            <v>3.1835580000000001</v>
          </cell>
          <cell r="M48">
            <v>34.833157999999997</v>
          </cell>
        </row>
      </sheetData>
      <sheetData sheetId="2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恒伟1"/>
      <sheetName val="恒伟1 (2)"/>
      <sheetName val="Sheet1"/>
      <sheetName val="Sheet2"/>
      <sheetName val="Sheet3"/>
    </sheetNames>
    <sheetDataSet>
      <sheetData sheetId="0"/>
      <sheetData sheetId="1">
        <row r="9">
          <cell r="B9" t="str">
            <v>SLT0000394</v>
          </cell>
          <cell r="C9" t="str">
            <v>K1双人左背</v>
          </cell>
          <cell r="D9"/>
          <cell r="E9" t="str">
            <v>件</v>
          </cell>
          <cell r="F9">
            <v>28.461500000000001</v>
          </cell>
          <cell r="G9">
            <v>30.083260000000003</v>
          </cell>
        </row>
        <row r="10">
          <cell r="B10" t="str">
            <v>SLT0000408</v>
          </cell>
          <cell r="C10" t="str">
            <v>K1单人背（带头枕）</v>
          </cell>
          <cell r="D10"/>
          <cell r="E10" t="str">
            <v>件</v>
          </cell>
          <cell r="F10">
            <v>26.734999999999999</v>
          </cell>
          <cell r="G10">
            <v>28.374565</v>
          </cell>
        </row>
        <row r="11">
          <cell r="B11" t="str">
            <v>SLT0000449</v>
          </cell>
          <cell r="C11" t="str">
            <v>K1四人连体左（三点式）</v>
          </cell>
          <cell r="D11"/>
          <cell r="E11" t="str">
            <v>件</v>
          </cell>
          <cell r="F11">
            <v>49.931600000000003</v>
          </cell>
          <cell r="G11">
            <v>54.495202000000006</v>
          </cell>
        </row>
        <row r="12">
          <cell r="B12" t="str">
            <v>SLT0000462</v>
          </cell>
          <cell r="C12" t="str">
            <v>K1四人连体右（三点式）</v>
          </cell>
          <cell r="D12"/>
          <cell r="E12" t="str">
            <v>件</v>
          </cell>
          <cell r="F12">
            <v>49.931600000000003</v>
          </cell>
          <cell r="G12">
            <v>54.495202000000006</v>
          </cell>
        </row>
        <row r="13">
          <cell r="B13" t="str">
            <v>SLT0000517</v>
          </cell>
          <cell r="C13" t="str">
            <v>K1侧翻背三点式（新状态）</v>
          </cell>
          <cell r="D13"/>
          <cell r="E13" t="str">
            <v>件</v>
          </cell>
          <cell r="F13">
            <v>38.734999999999999</v>
          </cell>
          <cell r="G13">
            <v>42.093620000000001</v>
          </cell>
        </row>
        <row r="14">
          <cell r="B14" t="str">
            <v>SLT0000551</v>
          </cell>
          <cell r="C14" t="str">
            <v>K1单人背（无头枕）</v>
          </cell>
          <cell r="D14"/>
          <cell r="E14" t="str">
            <v>件</v>
          </cell>
          <cell r="F14">
            <v>26.187999999999999</v>
          </cell>
          <cell r="G14">
            <v>27.843975</v>
          </cell>
        </row>
        <row r="15">
          <cell r="B15" t="str">
            <v>SLT0000552</v>
          </cell>
          <cell r="C15" t="str">
            <v>K1一排四人三人靠背（右舵）</v>
          </cell>
          <cell r="D15"/>
          <cell r="E15" t="str">
            <v>件</v>
          </cell>
          <cell r="F15">
            <v>63.752099999999999</v>
          </cell>
          <cell r="G15">
            <v>71.413387</v>
          </cell>
        </row>
        <row r="16">
          <cell r="B16" t="str">
            <v>SLT0000558</v>
          </cell>
          <cell r="C16" t="str">
            <v>K1二排双人连体背（无头枕带扶手）</v>
          </cell>
          <cell r="D16"/>
          <cell r="E16" t="str">
            <v>件</v>
          </cell>
          <cell r="F16">
            <v>53.470100000000002</v>
          </cell>
          <cell r="G16">
            <v>57.927547000000004</v>
          </cell>
        </row>
        <row r="17">
          <cell r="B17" t="str">
            <v>SLT0000568</v>
          </cell>
          <cell r="C17" t="str">
            <v>K1四人连体左（无头枕）</v>
          </cell>
          <cell r="D17"/>
          <cell r="E17" t="str">
            <v>件</v>
          </cell>
          <cell r="F17">
            <v>47.965800000000002</v>
          </cell>
          <cell r="G17">
            <v>52.588376000000004</v>
          </cell>
        </row>
        <row r="18">
          <cell r="B18" t="str">
            <v>SLT0000569</v>
          </cell>
          <cell r="C18" t="str">
            <v>K1四人连体右（无头枕）</v>
          </cell>
          <cell r="D18"/>
          <cell r="E18" t="str">
            <v>件</v>
          </cell>
          <cell r="F18">
            <v>47.965800000000002</v>
          </cell>
          <cell r="G18">
            <v>52.588376000000004</v>
          </cell>
        </row>
        <row r="19">
          <cell r="B19" t="str">
            <v>SLT0000578</v>
          </cell>
          <cell r="C19" t="str">
            <v>K1双人右置左背（带安全盒）</v>
          </cell>
          <cell r="D19"/>
          <cell r="E19" t="str">
            <v>件</v>
          </cell>
          <cell r="F19">
            <v>30.726500000000001</v>
          </cell>
          <cell r="G19">
            <v>32.807155000000002</v>
          </cell>
        </row>
        <row r="20">
          <cell r="B20" t="str">
            <v>SLT0000595</v>
          </cell>
          <cell r="C20" t="str">
            <v>K1第三排侧翻左背（单头枕）</v>
          </cell>
          <cell r="D20"/>
          <cell r="E20" t="str">
            <v>件</v>
          </cell>
          <cell r="F20">
            <v>24.6068</v>
          </cell>
          <cell r="G20">
            <v>27.732126000000001</v>
          </cell>
        </row>
        <row r="21">
          <cell r="B21" t="str">
            <v>SLT0000604</v>
          </cell>
          <cell r="C21" t="str">
            <v>K1侧翻右背（单头枕三点式）</v>
          </cell>
          <cell r="D21"/>
          <cell r="E21" t="str">
            <v>件</v>
          </cell>
          <cell r="F21">
            <v>37.068399999999997</v>
          </cell>
          <cell r="G21">
            <v>40.216428000000001</v>
          </cell>
        </row>
        <row r="22">
          <cell r="B22" t="str">
            <v>SLT0000630</v>
          </cell>
          <cell r="C22" t="str">
            <v>K1窄车左舵三排三人背(三点式）</v>
          </cell>
          <cell r="D22"/>
          <cell r="E22" t="str">
            <v>件</v>
          </cell>
          <cell r="F22">
            <v>55.7607</v>
          </cell>
          <cell r="G22">
            <v>64.160248999999993</v>
          </cell>
        </row>
        <row r="23">
          <cell r="B23" t="str">
            <v>SLT0000638</v>
          </cell>
          <cell r="C23" t="str">
            <v>K1窄车左舵二排双人连体背(带头枕扶手三点式）</v>
          </cell>
          <cell r="D23"/>
          <cell r="E23" t="str">
            <v>件</v>
          </cell>
          <cell r="F23">
            <v>50.2821</v>
          </cell>
          <cell r="G23">
            <v>55.571637000000003</v>
          </cell>
        </row>
        <row r="24">
          <cell r="B24" t="str">
            <v>SLT0000651</v>
          </cell>
          <cell r="C24" t="str">
            <v>K1侧翻左背（不带头枕）</v>
          </cell>
          <cell r="D24"/>
          <cell r="E24" t="str">
            <v>件</v>
          </cell>
          <cell r="F24">
            <v>27.965800000000002</v>
          </cell>
          <cell r="G24">
            <v>30.933706000000001</v>
          </cell>
        </row>
        <row r="25">
          <cell r="B25" t="str">
            <v>SLT0000395</v>
          </cell>
          <cell r="C25" t="str">
            <v>双人右背（安全盒）</v>
          </cell>
          <cell r="D25"/>
          <cell r="E25" t="str">
            <v>件</v>
          </cell>
          <cell r="F25">
            <v>32.786283185840709</v>
          </cell>
          <cell r="G25">
            <v>34.805144690265486</v>
          </cell>
        </row>
        <row r="26">
          <cell r="B26" t="str">
            <v>SLT0001041</v>
          </cell>
          <cell r="C26" t="str">
            <v>K1出口马来西亚左背骨架</v>
          </cell>
          <cell r="D26"/>
          <cell r="E26" t="str">
            <v>件</v>
          </cell>
          <cell r="F26">
            <v>31.6496</v>
          </cell>
          <cell r="G26">
            <v>33.430641999999999</v>
          </cell>
        </row>
        <row r="27">
          <cell r="B27" t="str">
            <v>SLT0001042</v>
          </cell>
          <cell r="C27" t="str">
            <v>K1出口马来西亚右背骨架</v>
          </cell>
          <cell r="D27"/>
          <cell r="E27" t="str">
            <v>件</v>
          </cell>
          <cell r="F27">
            <v>31.6496</v>
          </cell>
          <cell r="G27">
            <v>33.430641999999999</v>
          </cell>
        </row>
        <row r="28">
          <cell r="B28" t="str">
            <v>SLT0001035</v>
          </cell>
          <cell r="C28" t="str">
            <v>宽车一排三人联体背无头枕骨架(无头枕）骨架</v>
          </cell>
          <cell r="D28"/>
          <cell r="E28" t="str">
            <v>件</v>
          </cell>
          <cell r="F28">
            <v>56.991500000000002</v>
          </cell>
          <cell r="G28">
            <v>56.991500000000002</v>
          </cell>
        </row>
      </sheetData>
      <sheetData sheetId="2"/>
      <sheetData sheetId="3"/>
      <sheetData sheetId="4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8.bin"/><Relationship Id="rId4" Type="http://schemas.openxmlformats.org/officeDocument/2006/relationships/comments" Target="../comments1.xm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26.bin"/><Relationship Id="rId4" Type="http://schemas.openxmlformats.org/officeDocument/2006/relationships/comments" Target="../comments2.xml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.xml"/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.xml"/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.xml"/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.xml"/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8.xml"/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9.xml"/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comments" Target="../comments20.xml"/><Relationship Id="rId2" Type="http://schemas.openxmlformats.org/officeDocument/2006/relationships/vmlDrawing" Target="../drawings/vmlDrawing20.v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C1007B-C447-48F4-9A22-657C86010094}">
  <sheetPr>
    <pageSetUpPr fitToPage="1"/>
  </sheetPr>
  <dimension ref="A1:L12"/>
  <sheetViews>
    <sheetView topLeftCell="A7" workbookViewId="0">
      <selection activeCell="I5" sqref="I5"/>
    </sheetView>
  </sheetViews>
  <sheetFormatPr defaultColWidth="10" defaultRowHeight="27.75" customHeight="1"/>
  <cols>
    <col min="1" max="1" width="6.109375" style="1" bestFit="1" customWidth="1"/>
    <col min="2" max="2" width="25.5546875" style="1" customWidth="1"/>
    <col min="3" max="3" width="23.44140625" style="1" customWidth="1"/>
    <col min="4" max="4" width="7.21875" style="1" customWidth="1"/>
    <col min="5" max="5" width="12.6640625" style="1" customWidth="1"/>
    <col min="6" max="6" width="5.6640625" style="1" customWidth="1"/>
    <col min="7" max="7" width="11.77734375" style="1" customWidth="1"/>
    <col min="8" max="9" width="11.88671875" style="1" customWidth="1"/>
    <col min="10" max="10" width="32.33203125" style="1" customWidth="1"/>
    <col min="11" max="11" width="11.6640625" style="1" customWidth="1"/>
    <col min="12" max="256" width="10" style="1"/>
    <col min="257" max="257" width="6.109375" style="1" bestFit="1" customWidth="1"/>
    <col min="258" max="258" width="25.5546875" style="1" customWidth="1"/>
    <col min="259" max="259" width="23.44140625" style="1" customWidth="1"/>
    <col min="260" max="260" width="7.21875" style="1" customWidth="1"/>
    <col min="261" max="261" width="11.77734375" style="1" customWidth="1"/>
    <col min="262" max="262" width="5.6640625" style="1" customWidth="1"/>
    <col min="263" max="263" width="11.77734375" style="1" customWidth="1"/>
    <col min="264" max="265" width="11.88671875" style="1" customWidth="1"/>
    <col min="266" max="266" width="15.21875" style="1" customWidth="1"/>
    <col min="267" max="267" width="11.6640625" style="1" customWidth="1"/>
    <col min="268" max="512" width="10" style="1"/>
    <col min="513" max="513" width="6.109375" style="1" bestFit="1" customWidth="1"/>
    <col min="514" max="514" width="25.5546875" style="1" customWidth="1"/>
    <col min="515" max="515" width="23.44140625" style="1" customWidth="1"/>
    <col min="516" max="516" width="7.21875" style="1" customWidth="1"/>
    <col min="517" max="517" width="11.77734375" style="1" customWidth="1"/>
    <col min="518" max="518" width="5.6640625" style="1" customWidth="1"/>
    <col min="519" max="519" width="11.77734375" style="1" customWidth="1"/>
    <col min="520" max="521" width="11.88671875" style="1" customWidth="1"/>
    <col min="522" max="522" width="15.21875" style="1" customWidth="1"/>
    <col min="523" max="523" width="11.6640625" style="1" customWidth="1"/>
    <col min="524" max="768" width="10" style="1"/>
    <col min="769" max="769" width="6.109375" style="1" bestFit="1" customWidth="1"/>
    <col min="770" max="770" width="25.5546875" style="1" customWidth="1"/>
    <col min="771" max="771" width="23.44140625" style="1" customWidth="1"/>
    <col min="772" max="772" width="7.21875" style="1" customWidth="1"/>
    <col min="773" max="773" width="11.77734375" style="1" customWidth="1"/>
    <col min="774" max="774" width="5.6640625" style="1" customWidth="1"/>
    <col min="775" max="775" width="11.77734375" style="1" customWidth="1"/>
    <col min="776" max="777" width="11.88671875" style="1" customWidth="1"/>
    <col min="778" max="778" width="15.21875" style="1" customWidth="1"/>
    <col min="779" max="779" width="11.6640625" style="1" customWidth="1"/>
    <col min="780" max="1024" width="10" style="1"/>
    <col min="1025" max="1025" width="6.109375" style="1" bestFit="1" customWidth="1"/>
    <col min="1026" max="1026" width="25.5546875" style="1" customWidth="1"/>
    <col min="1027" max="1027" width="23.44140625" style="1" customWidth="1"/>
    <col min="1028" max="1028" width="7.21875" style="1" customWidth="1"/>
    <col min="1029" max="1029" width="11.77734375" style="1" customWidth="1"/>
    <col min="1030" max="1030" width="5.6640625" style="1" customWidth="1"/>
    <col min="1031" max="1031" width="11.77734375" style="1" customWidth="1"/>
    <col min="1032" max="1033" width="11.88671875" style="1" customWidth="1"/>
    <col min="1034" max="1034" width="15.21875" style="1" customWidth="1"/>
    <col min="1035" max="1035" width="11.6640625" style="1" customWidth="1"/>
    <col min="1036" max="1280" width="10" style="1"/>
    <col min="1281" max="1281" width="6.109375" style="1" bestFit="1" customWidth="1"/>
    <col min="1282" max="1282" width="25.5546875" style="1" customWidth="1"/>
    <col min="1283" max="1283" width="23.44140625" style="1" customWidth="1"/>
    <col min="1284" max="1284" width="7.21875" style="1" customWidth="1"/>
    <col min="1285" max="1285" width="11.77734375" style="1" customWidth="1"/>
    <col min="1286" max="1286" width="5.6640625" style="1" customWidth="1"/>
    <col min="1287" max="1287" width="11.77734375" style="1" customWidth="1"/>
    <col min="1288" max="1289" width="11.88671875" style="1" customWidth="1"/>
    <col min="1290" max="1290" width="15.21875" style="1" customWidth="1"/>
    <col min="1291" max="1291" width="11.6640625" style="1" customWidth="1"/>
    <col min="1292" max="1536" width="10" style="1"/>
    <col min="1537" max="1537" width="6.109375" style="1" bestFit="1" customWidth="1"/>
    <col min="1538" max="1538" width="25.5546875" style="1" customWidth="1"/>
    <col min="1539" max="1539" width="23.44140625" style="1" customWidth="1"/>
    <col min="1540" max="1540" width="7.21875" style="1" customWidth="1"/>
    <col min="1541" max="1541" width="11.77734375" style="1" customWidth="1"/>
    <col min="1542" max="1542" width="5.6640625" style="1" customWidth="1"/>
    <col min="1543" max="1543" width="11.77734375" style="1" customWidth="1"/>
    <col min="1544" max="1545" width="11.88671875" style="1" customWidth="1"/>
    <col min="1546" max="1546" width="15.21875" style="1" customWidth="1"/>
    <col min="1547" max="1547" width="11.6640625" style="1" customWidth="1"/>
    <col min="1548" max="1792" width="10" style="1"/>
    <col min="1793" max="1793" width="6.109375" style="1" bestFit="1" customWidth="1"/>
    <col min="1794" max="1794" width="25.5546875" style="1" customWidth="1"/>
    <col min="1795" max="1795" width="23.44140625" style="1" customWidth="1"/>
    <col min="1796" max="1796" width="7.21875" style="1" customWidth="1"/>
    <col min="1797" max="1797" width="11.77734375" style="1" customWidth="1"/>
    <col min="1798" max="1798" width="5.6640625" style="1" customWidth="1"/>
    <col min="1799" max="1799" width="11.77734375" style="1" customWidth="1"/>
    <col min="1800" max="1801" width="11.88671875" style="1" customWidth="1"/>
    <col min="1802" max="1802" width="15.21875" style="1" customWidth="1"/>
    <col min="1803" max="1803" width="11.6640625" style="1" customWidth="1"/>
    <col min="1804" max="2048" width="10" style="1"/>
    <col min="2049" max="2049" width="6.109375" style="1" bestFit="1" customWidth="1"/>
    <col min="2050" max="2050" width="25.5546875" style="1" customWidth="1"/>
    <col min="2051" max="2051" width="23.44140625" style="1" customWidth="1"/>
    <col min="2052" max="2052" width="7.21875" style="1" customWidth="1"/>
    <col min="2053" max="2053" width="11.77734375" style="1" customWidth="1"/>
    <col min="2054" max="2054" width="5.6640625" style="1" customWidth="1"/>
    <col min="2055" max="2055" width="11.77734375" style="1" customWidth="1"/>
    <col min="2056" max="2057" width="11.88671875" style="1" customWidth="1"/>
    <col min="2058" max="2058" width="15.21875" style="1" customWidth="1"/>
    <col min="2059" max="2059" width="11.6640625" style="1" customWidth="1"/>
    <col min="2060" max="2304" width="10" style="1"/>
    <col min="2305" max="2305" width="6.109375" style="1" bestFit="1" customWidth="1"/>
    <col min="2306" max="2306" width="25.5546875" style="1" customWidth="1"/>
    <col min="2307" max="2307" width="23.44140625" style="1" customWidth="1"/>
    <col min="2308" max="2308" width="7.21875" style="1" customWidth="1"/>
    <col min="2309" max="2309" width="11.77734375" style="1" customWidth="1"/>
    <col min="2310" max="2310" width="5.6640625" style="1" customWidth="1"/>
    <col min="2311" max="2311" width="11.77734375" style="1" customWidth="1"/>
    <col min="2312" max="2313" width="11.88671875" style="1" customWidth="1"/>
    <col min="2314" max="2314" width="15.21875" style="1" customWidth="1"/>
    <col min="2315" max="2315" width="11.6640625" style="1" customWidth="1"/>
    <col min="2316" max="2560" width="10" style="1"/>
    <col min="2561" max="2561" width="6.109375" style="1" bestFit="1" customWidth="1"/>
    <col min="2562" max="2562" width="25.5546875" style="1" customWidth="1"/>
    <col min="2563" max="2563" width="23.44140625" style="1" customWidth="1"/>
    <col min="2564" max="2564" width="7.21875" style="1" customWidth="1"/>
    <col min="2565" max="2565" width="11.77734375" style="1" customWidth="1"/>
    <col min="2566" max="2566" width="5.6640625" style="1" customWidth="1"/>
    <col min="2567" max="2567" width="11.77734375" style="1" customWidth="1"/>
    <col min="2568" max="2569" width="11.88671875" style="1" customWidth="1"/>
    <col min="2570" max="2570" width="15.21875" style="1" customWidth="1"/>
    <col min="2571" max="2571" width="11.6640625" style="1" customWidth="1"/>
    <col min="2572" max="2816" width="10" style="1"/>
    <col min="2817" max="2817" width="6.109375" style="1" bestFit="1" customWidth="1"/>
    <col min="2818" max="2818" width="25.5546875" style="1" customWidth="1"/>
    <col min="2819" max="2819" width="23.44140625" style="1" customWidth="1"/>
    <col min="2820" max="2820" width="7.21875" style="1" customWidth="1"/>
    <col min="2821" max="2821" width="11.77734375" style="1" customWidth="1"/>
    <col min="2822" max="2822" width="5.6640625" style="1" customWidth="1"/>
    <col min="2823" max="2823" width="11.77734375" style="1" customWidth="1"/>
    <col min="2824" max="2825" width="11.88671875" style="1" customWidth="1"/>
    <col min="2826" max="2826" width="15.21875" style="1" customWidth="1"/>
    <col min="2827" max="2827" width="11.6640625" style="1" customWidth="1"/>
    <col min="2828" max="3072" width="10" style="1"/>
    <col min="3073" max="3073" width="6.109375" style="1" bestFit="1" customWidth="1"/>
    <col min="3074" max="3074" width="25.5546875" style="1" customWidth="1"/>
    <col min="3075" max="3075" width="23.44140625" style="1" customWidth="1"/>
    <col min="3076" max="3076" width="7.21875" style="1" customWidth="1"/>
    <col min="3077" max="3077" width="11.77734375" style="1" customWidth="1"/>
    <col min="3078" max="3078" width="5.6640625" style="1" customWidth="1"/>
    <col min="3079" max="3079" width="11.77734375" style="1" customWidth="1"/>
    <col min="3080" max="3081" width="11.88671875" style="1" customWidth="1"/>
    <col min="3082" max="3082" width="15.21875" style="1" customWidth="1"/>
    <col min="3083" max="3083" width="11.6640625" style="1" customWidth="1"/>
    <col min="3084" max="3328" width="10" style="1"/>
    <col min="3329" max="3329" width="6.109375" style="1" bestFit="1" customWidth="1"/>
    <col min="3330" max="3330" width="25.5546875" style="1" customWidth="1"/>
    <col min="3331" max="3331" width="23.44140625" style="1" customWidth="1"/>
    <col min="3332" max="3332" width="7.21875" style="1" customWidth="1"/>
    <col min="3333" max="3333" width="11.77734375" style="1" customWidth="1"/>
    <col min="3334" max="3334" width="5.6640625" style="1" customWidth="1"/>
    <col min="3335" max="3335" width="11.77734375" style="1" customWidth="1"/>
    <col min="3336" max="3337" width="11.88671875" style="1" customWidth="1"/>
    <col min="3338" max="3338" width="15.21875" style="1" customWidth="1"/>
    <col min="3339" max="3339" width="11.6640625" style="1" customWidth="1"/>
    <col min="3340" max="3584" width="10" style="1"/>
    <col min="3585" max="3585" width="6.109375" style="1" bestFit="1" customWidth="1"/>
    <col min="3586" max="3586" width="25.5546875" style="1" customWidth="1"/>
    <col min="3587" max="3587" width="23.44140625" style="1" customWidth="1"/>
    <col min="3588" max="3588" width="7.21875" style="1" customWidth="1"/>
    <col min="3589" max="3589" width="11.77734375" style="1" customWidth="1"/>
    <col min="3590" max="3590" width="5.6640625" style="1" customWidth="1"/>
    <col min="3591" max="3591" width="11.77734375" style="1" customWidth="1"/>
    <col min="3592" max="3593" width="11.88671875" style="1" customWidth="1"/>
    <col min="3594" max="3594" width="15.21875" style="1" customWidth="1"/>
    <col min="3595" max="3595" width="11.6640625" style="1" customWidth="1"/>
    <col min="3596" max="3840" width="10" style="1"/>
    <col min="3841" max="3841" width="6.109375" style="1" bestFit="1" customWidth="1"/>
    <col min="3842" max="3842" width="25.5546875" style="1" customWidth="1"/>
    <col min="3843" max="3843" width="23.44140625" style="1" customWidth="1"/>
    <col min="3844" max="3844" width="7.21875" style="1" customWidth="1"/>
    <col min="3845" max="3845" width="11.77734375" style="1" customWidth="1"/>
    <col min="3846" max="3846" width="5.6640625" style="1" customWidth="1"/>
    <col min="3847" max="3847" width="11.77734375" style="1" customWidth="1"/>
    <col min="3848" max="3849" width="11.88671875" style="1" customWidth="1"/>
    <col min="3850" max="3850" width="15.21875" style="1" customWidth="1"/>
    <col min="3851" max="3851" width="11.6640625" style="1" customWidth="1"/>
    <col min="3852" max="4096" width="10" style="1"/>
    <col min="4097" max="4097" width="6.109375" style="1" bestFit="1" customWidth="1"/>
    <col min="4098" max="4098" width="25.5546875" style="1" customWidth="1"/>
    <col min="4099" max="4099" width="23.44140625" style="1" customWidth="1"/>
    <col min="4100" max="4100" width="7.21875" style="1" customWidth="1"/>
    <col min="4101" max="4101" width="11.77734375" style="1" customWidth="1"/>
    <col min="4102" max="4102" width="5.6640625" style="1" customWidth="1"/>
    <col min="4103" max="4103" width="11.77734375" style="1" customWidth="1"/>
    <col min="4104" max="4105" width="11.88671875" style="1" customWidth="1"/>
    <col min="4106" max="4106" width="15.21875" style="1" customWidth="1"/>
    <col min="4107" max="4107" width="11.6640625" style="1" customWidth="1"/>
    <col min="4108" max="4352" width="10" style="1"/>
    <col min="4353" max="4353" width="6.109375" style="1" bestFit="1" customWidth="1"/>
    <col min="4354" max="4354" width="25.5546875" style="1" customWidth="1"/>
    <col min="4355" max="4355" width="23.44140625" style="1" customWidth="1"/>
    <col min="4356" max="4356" width="7.21875" style="1" customWidth="1"/>
    <col min="4357" max="4357" width="11.77734375" style="1" customWidth="1"/>
    <col min="4358" max="4358" width="5.6640625" style="1" customWidth="1"/>
    <col min="4359" max="4359" width="11.77734375" style="1" customWidth="1"/>
    <col min="4360" max="4361" width="11.88671875" style="1" customWidth="1"/>
    <col min="4362" max="4362" width="15.21875" style="1" customWidth="1"/>
    <col min="4363" max="4363" width="11.6640625" style="1" customWidth="1"/>
    <col min="4364" max="4608" width="10" style="1"/>
    <col min="4609" max="4609" width="6.109375" style="1" bestFit="1" customWidth="1"/>
    <col min="4610" max="4610" width="25.5546875" style="1" customWidth="1"/>
    <col min="4611" max="4611" width="23.44140625" style="1" customWidth="1"/>
    <col min="4612" max="4612" width="7.21875" style="1" customWidth="1"/>
    <col min="4613" max="4613" width="11.77734375" style="1" customWidth="1"/>
    <col min="4614" max="4614" width="5.6640625" style="1" customWidth="1"/>
    <col min="4615" max="4615" width="11.77734375" style="1" customWidth="1"/>
    <col min="4616" max="4617" width="11.88671875" style="1" customWidth="1"/>
    <col min="4618" max="4618" width="15.21875" style="1" customWidth="1"/>
    <col min="4619" max="4619" width="11.6640625" style="1" customWidth="1"/>
    <col min="4620" max="4864" width="10" style="1"/>
    <col min="4865" max="4865" width="6.109375" style="1" bestFit="1" customWidth="1"/>
    <col min="4866" max="4866" width="25.5546875" style="1" customWidth="1"/>
    <col min="4867" max="4867" width="23.44140625" style="1" customWidth="1"/>
    <col min="4868" max="4868" width="7.21875" style="1" customWidth="1"/>
    <col min="4869" max="4869" width="11.77734375" style="1" customWidth="1"/>
    <col min="4870" max="4870" width="5.6640625" style="1" customWidth="1"/>
    <col min="4871" max="4871" width="11.77734375" style="1" customWidth="1"/>
    <col min="4872" max="4873" width="11.88671875" style="1" customWidth="1"/>
    <col min="4874" max="4874" width="15.21875" style="1" customWidth="1"/>
    <col min="4875" max="4875" width="11.6640625" style="1" customWidth="1"/>
    <col min="4876" max="5120" width="10" style="1"/>
    <col min="5121" max="5121" width="6.109375" style="1" bestFit="1" customWidth="1"/>
    <col min="5122" max="5122" width="25.5546875" style="1" customWidth="1"/>
    <col min="5123" max="5123" width="23.44140625" style="1" customWidth="1"/>
    <col min="5124" max="5124" width="7.21875" style="1" customWidth="1"/>
    <col min="5125" max="5125" width="11.77734375" style="1" customWidth="1"/>
    <col min="5126" max="5126" width="5.6640625" style="1" customWidth="1"/>
    <col min="5127" max="5127" width="11.77734375" style="1" customWidth="1"/>
    <col min="5128" max="5129" width="11.88671875" style="1" customWidth="1"/>
    <col min="5130" max="5130" width="15.21875" style="1" customWidth="1"/>
    <col min="5131" max="5131" width="11.6640625" style="1" customWidth="1"/>
    <col min="5132" max="5376" width="10" style="1"/>
    <col min="5377" max="5377" width="6.109375" style="1" bestFit="1" customWidth="1"/>
    <col min="5378" max="5378" width="25.5546875" style="1" customWidth="1"/>
    <col min="5379" max="5379" width="23.44140625" style="1" customWidth="1"/>
    <col min="5380" max="5380" width="7.21875" style="1" customWidth="1"/>
    <col min="5381" max="5381" width="11.77734375" style="1" customWidth="1"/>
    <col min="5382" max="5382" width="5.6640625" style="1" customWidth="1"/>
    <col min="5383" max="5383" width="11.77734375" style="1" customWidth="1"/>
    <col min="5384" max="5385" width="11.88671875" style="1" customWidth="1"/>
    <col min="5386" max="5386" width="15.21875" style="1" customWidth="1"/>
    <col min="5387" max="5387" width="11.6640625" style="1" customWidth="1"/>
    <col min="5388" max="5632" width="10" style="1"/>
    <col min="5633" max="5633" width="6.109375" style="1" bestFit="1" customWidth="1"/>
    <col min="5634" max="5634" width="25.5546875" style="1" customWidth="1"/>
    <col min="5635" max="5635" width="23.44140625" style="1" customWidth="1"/>
    <col min="5636" max="5636" width="7.21875" style="1" customWidth="1"/>
    <col min="5637" max="5637" width="11.77734375" style="1" customWidth="1"/>
    <col min="5638" max="5638" width="5.6640625" style="1" customWidth="1"/>
    <col min="5639" max="5639" width="11.77734375" style="1" customWidth="1"/>
    <col min="5640" max="5641" width="11.88671875" style="1" customWidth="1"/>
    <col min="5642" max="5642" width="15.21875" style="1" customWidth="1"/>
    <col min="5643" max="5643" width="11.6640625" style="1" customWidth="1"/>
    <col min="5644" max="5888" width="10" style="1"/>
    <col min="5889" max="5889" width="6.109375" style="1" bestFit="1" customWidth="1"/>
    <col min="5890" max="5890" width="25.5546875" style="1" customWidth="1"/>
    <col min="5891" max="5891" width="23.44140625" style="1" customWidth="1"/>
    <col min="5892" max="5892" width="7.21875" style="1" customWidth="1"/>
    <col min="5893" max="5893" width="11.77734375" style="1" customWidth="1"/>
    <col min="5894" max="5894" width="5.6640625" style="1" customWidth="1"/>
    <col min="5895" max="5895" width="11.77734375" style="1" customWidth="1"/>
    <col min="5896" max="5897" width="11.88671875" style="1" customWidth="1"/>
    <col min="5898" max="5898" width="15.21875" style="1" customWidth="1"/>
    <col min="5899" max="5899" width="11.6640625" style="1" customWidth="1"/>
    <col min="5900" max="6144" width="10" style="1"/>
    <col min="6145" max="6145" width="6.109375" style="1" bestFit="1" customWidth="1"/>
    <col min="6146" max="6146" width="25.5546875" style="1" customWidth="1"/>
    <col min="6147" max="6147" width="23.44140625" style="1" customWidth="1"/>
    <col min="6148" max="6148" width="7.21875" style="1" customWidth="1"/>
    <col min="6149" max="6149" width="11.77734375" style="1" customWidth="1"/>
    <col min="6150" max="6150" width="5.6640625" style="1" customWidth="1"/>
    <col min="6151" max="6151" width="11.77734375" style="1" customWidth="1"/>
    <col min="6152" max="6153" width="11.88671875" style="1" customWidth="1"/>
    <col min="6154" max="6154" width="15.21875" style="1" customWidth="1"/>
    <col min="6155" max="6155" width="11.6640625" style="1" customWidth="1"/>
    <col min="6156" max="6400" width="10" style="1"/>
    <col min="6401" max="6401" width="6.109375" style="1" bestFit="1" customWidth="1"/>
    <col min="6402" max="6402" width="25.5546875" style="1" customWidth="1"/>
    <col min="6403" max="6403" width="23.44140625" style="1" customWidth="1"/>
    <col min="6404" max="6404" width="7.21875" style="1" customWidth="1"/>
    <col min="6405" max="6405" width="11.77734375" style="1" customWidth="1"/>
    <col min="6406" max="6406" width="5.6640625" style="1" customWidth="1"/>
    <col min="6407" max="6407" width="11.77734375" style="1" customWidth="1"/>
    <col min="6408" max="6409" width="11.88671875" style="1" customWidth="1"/>
    <col min="6410" max="6410" width="15.21875" style="1" customWidth="1"/>
    <col min="6411" max="6411" width="11.6640625" style="1" customWidth="1"/>
    <col min="6412" max="6656" width="10" style="1"/>
    <col min="6657" max="6657" width="6.109375" style="1" bestFit="1" customWidth="1"/>
    <col min="6658" max="6658" width="25.5546875" style="1" customWidth="1"/>
    <col min="6659" max="6659" width="23.44140625" style="1" customWidth="1"/>
    <col min="6660" max="6660" width="7.21875" style="1" customWidth="1"/>
    <col min="6661" max="6661" width="11.77734375" style="1" customWidth="1"/>
    <col min="6662" max="6662" width="5.6640625" style="1" customWidth="1"/>
    <col min="6663" max="6663" width="11.77734375" style="1" customWidth="1"/>
    <col min="6664" max="6665" width="11.88671875" style="1" customWidth="1"/>
    <col min="6666" max="6666" width="15.21875" style="1" customWidth="1"/>
    <col min="6667" max="6667" width="11.6640625" style="1" customWidth="1"/>
    <col min="6668" max="6912" width="10" style="1"/>
    <col min="6913" max="6913" width="6.109375" style="1" bestFit="1" customWidth="1"/>
    <col min="6914" max="6914" width="25.5546875" style="1" customWidth="1"/>
    <col min="6915" max="6915" width="23.44140625" style="1" customWidth="1"/>
    <col min="6916" max="6916" width="7.21875" style="1" customWidth="1"/>
    <col min="6917" max="6917" width="11.77734375" style="1" customWidth="1"/>
    <col min="6918" max="6918" width="5.6640625" style="1" customWidth="1"/>
    <col min="6919" max="6919" width="11.77734375" style="1" customWidth="1"/>
    <col min="6920" max="6921" width="11.88671875" style="1" customWidth="1"/>
    <col min="6922" max="6922" width="15.21875" style="1" customWidth="1"/>
    <col min="6923" max="6923" width="11.6640625" style="1" customWidth="1"/>
    <col min="6924" max="7168" width="10" style="1"/>
    <col min="7169" max="7169" width="6.109375" style="1" bestFit="1" customWidth="1"/>
    <col min="7170" max="7170" width="25.5546875" style="1" customWidth="1"/>
    <col min="7171" max="7171" width="23.44140625" style="1" customWidth="1"/>
    <col min="7172" max="7172" width="7.21875" style="1" customWidth="1"/>
    <col min="7173" max="7173" width="11.77734375" style="1" customWidth="1"/>
    <col min="7174" max="7174" width="5.6640625" style="1" customWidth="1"/>
    <col min="7175" max="7175" width="11.77734375" style="1" customWidth="1"/>
    <col min="7176" max="7177" width="11.88671875" style="1" customWidth="1"/>
    <col min="7178" max="7178" width="15.21875" style="1" customWidth="1"/>
    <col min="7179" max="7179" width="11.6640625" style="1" customWidth="1"/>
    <col min="7180" max="7424" width="10" style="1"/>
    <col min="7425" max="7425" width="6.109375" style="1" bestFit="1" customWidth="1"/>
    <col min="7426" max="7426" width="25.5546875" style="1" customWidth="1"/>
    <col min="7427" max="7427" width="23.44140625" style="1" customWidth="1"/>
    <col min="7428" max="7428" width="7.21875" style="1" customWidth="1"/>
    <col min="7429" max="7429" width="11.77734375" style="1" customWidth="1"/>
    <col min="7430" max="7430" width="5.6640625" style="1" customWidth="1"/>
    <col min="7431" max="7431" width="11.77734375" style="1" customWidth="1"/>
    <col min="7432" max="7433" width="11.88671875" style="1" customWidth="1"/>
    <col min="7434" max="7434" width="15.21875" style="1" customWidth="1"/>
    <col min="7435" max="7435" width="11.6640625" style="1" customWidth="1"/>
    <col min="7436" max="7680" width="10" style="1"/>
    <col min="7681" max="7681" width="6.109375" style="1" bestFit="1" customWidth="1"/>
    <col min="7682" max="7682" width="25.5546875" style="1" customWidth="1"/>
    <col min="7683" max="7683" width="23.44140625" style="1" customWidth="1"/>
    <col min="7684" max="7684" width="7.21875" style="1" customWidth="1"/>
    <col min="7685" max="7685" width="11.77734375" style="1" customWidth="1"/>
    <col min="7686" max="7686" width="5.6640625" style="1" customWidth="1"/>
    <col min="7687" max="7687" width="11.77734375" style="1" customWidth="1"/>
    <col min="7688" max="7689" width="11.88671875" style="1" customWidth="1"/>
    <col min="7690" max="7690" width="15.21875" style="1" customWidth="1"/>
    <col min="7691" max="7691" width="11.6640625" style="1" customWidth="1"/>
    <col min="7692" max="7936" width="10" style="1"/>
    <col min="7937" max="7937" width="6.109375" style="1" bestFit="1" customWidth="1"/>
    <col min="7938" max="7938" width="25.5546875" style="1" customWidth="1"/>
    <col min="7939" max="7939" width="23.44140625" style="1" customWidth="1"/>
    <col min="7940" max="7940" width="7.21875" style="1" customWidth="1"/>
    <col min="7941" max="7941" width="11.77734375" style="1" customWidth="1"/>
    <col min="7942" max="7942" width="5.6640625" style="1" customWidth="1"/>
    <col min="7943" max="7943" width="11.77734375" style="1" customWidth="1"/>
    <col min="7944" max="7945" width="11.88671875" style="1" customWidth="1"/>
    <col min="7946" max="7946" width="15.21875" style="1" customWidth="1"/>
    <col min="7947" max="7947" width="11.6640625" style="1" customWidth="1"/>
    <col min="7948" max="8192" width="10" style="1"/>
    <col min="8193" max="8193" width="6.109375" style="1" bestFit="1" customWidth="1"/>
    <col min="8194" max="8194" width="25.5546875" style="1" customWidth="1"/>
    <col min="8195" max="8195" width="23.44140625" style="1" customWidth="1"/>
    <col min="8196" max="8196" width="7.21875" style="1" customWidth="1"/>
    <col min="8197" max="8197" width="11.77734375" style="1" customWidth="1"/>
    <col min="8198" max="8198" width="5.6640625" style="1" customWidth="1"/>
    <col min="8199" max="8199" width="11.77734375" style="1" customWidth="1"/>
    <col min="8200" max="8201" width="11.88671875" style="1" customWidth="1"/>
    <col min="8202" max="8202" width="15.21875" style="1" customWidth="1"/>
    <col min="8203" max="8203" width="11.6640625" style="1" customWidth="1"/>
    <col min="8204" max="8448" width="10" style="1"/>
    <col min="8449" max="8449" width="6.109375" style="1" bestFit="1" customWidth="1"/>
    <col min="8450" max="8450" width="25.5546875" style="1" customWidth="1"/>
    <col min="8451" max="8451" width="23.44140625" style="1" customWidth="1"/>
    <col min="8452" max="8452" width="7.21875" style="1" customWidth="1"/>
    <col min="8453" max="8453" width="11.77734375" style="1" customWidth="1"/>
    <col min="8454" max="8454" width="5.6640625" style="1" customWidth="1"/>
    <col min="8455" max="8455" width="11.77734375" style="1" customWidth="1"/>
    <col min="8456" max="8457" width="11.88671875" style="1" customWidth="1"/>
    <col min="8458" max="8458" width="15.21875" style="1" customWidth="1"/>
    <col min="8459" max="8459" width="11.6640625" style="1" customWidth="1"/>
    <col min="8460" max="8704" width="10" style="1"/>
    <col min="8705" max="8705" width="6.109375" style="1" bestFit="1" customWidth="1"/>
    <col min="8706" max="8706" width="25.5546875" style="1" customWidth="1"/>
    <col min="8707" max="8707" width="23.44140625" style="1" customWidth="1"/>
    <col min="8708" max="8708" width="7.21875" style="1" customWidth="1"/>
    <col min="8709" max="8709" width="11.77734375" style="1" customWidth="1"/>
    <col min="8710" max="8710" width="5.6640625" style="1" customWidth="1"/>
    <col min="8711" max="8711" width="11.77734375" style="1" customWidth="1"/>
    <col min="8712" max="8713" width="11.88671875" style="1" customWidth="1"/>
    <col min="8714" max="8714" width="15.21875" style="1" customWidth="1"/>
    <col min="8715" max="8715" width="11.6640625" style="1" customWidth="1"/>
    <col min="8716" max="8960" width="10" style="1"/>
    <col min="8961" max="8961" width="6.109375" style="1" bestFit="1" customWidth="1"/>
    <col min="8962" max="8962" width="25.5546875" style="1" customWidth="1"/>
    <col min="8963" max="8963" width="23.44140625" style="1" customWidth="1"/>
    <col min="8964" max="8964" width="7.21875" style="1" customWidth="1"/>
    <col min="8965" max="8965" width="11.77734375" style="1" customWidth="1"/>
    <col min="8966" max="8966" width="5.6640625" style="1" customWidth="1"/>
    <col min="8967" max="8967" width="11.77734375" style="1" customWidth="1"/>
    <col min="8968" max="8969" width="11.88671875" style="1" customWidth="1"/>
    <col min="8970" max="8970" width="15.21875" style="1" customWidth="1"/>
    <col min="8971" max="8971" width="11.6640625" style="1" customWidth="1"/>
    <col min="8972" max="9216" width="10" style="1"/>
    <col min="9217" max="9217" width="6.109375" style="1" bestFit="1" customWidth="1"/>
    <col min="9218" max="9218" width="25.5546875" style="1" customWidth="1"/>
    <col min="9219" max="9219" width="23.44140625" style="1" customWidth="1"/>
    <col min="9220" max="9220" width="7.21875" style="1" customWidth="1"/>
    <col min="9221" max="9221" width="11.77734375" style="1" customWidth="1"/>
    <col min="9222" max="9222" width="5.6640625" style="1" customWidth="1"/>
    <col min="9223" max="9223" width="11.77734375" style="1" customWidth="1"/>
    <col min="9224" max="9225" width="11.88671875" style="1" customWidth="1"/>
    <col min="9226" max="9226" width="15.21875" style="1" customWidth="1"/>
    <col min="9227" max="9227" width="11.6640625" style="1" customWidth="1"/>
    <col min="9228" max="9472" width="10" style="1"/>
    <col min="9473" max="9473" width="6.109375" style="1" bestFit="1" customWidth="1"/>
    <col min="9474" max="9474" width="25.5546875" style="1" customWidth="1"/>
    <col min="9475" max="9475" width="23.44140625" style="1" customWidth="1"/>
    <col min="9476" max="9476" width="7.21875" style="1" customWidth="1"/>
    <col min="9477" max="9477" width="11.77734375" style="1" customWidth="1"/>
    <col min="9478" max="9478" width="5.6640625" style="1" customWidth="1"/>
    <col min="9479" max="9479" width="11.77734375" style="1" customWidth="1"/>
    <col min="9480" max="9481" width="11.88671875" style="1" customWidth="1"/>
    <col min="9482" max="9482" width="15.21875" style="1" customWidth="1"/>
    <col min="9483" max="9483" width="11.6640625" style="1" customWidth="1"/>
    <col min="9484" max="9728" width="10" style="1"/>
    <col min="9729" max="9729" width="6.109375" style="1" bestFit="1" customWidth="1"/>
    <col min="9730" max="9730" width="25.5546875" style="1" customWidth="1"/>
    <col min="9731" max="9731" width="23.44140625" style="1" customWidth="1"/>
    <col min="9732" max="9732" width="7.21875" style="1" customWidth="1"/>
    <col min="9733" max="9733" width="11.77734375" style="1" customWidth="1"/>
    <col min="9734" max="9734" width="5.6640625" style="1" customWidth="1"/>
    <col min="9735" max="9735" width="11.77734375" style="1" customWidth="1"/>
    <col min="9736" max="9737" width="11.88671875" style="1" customWidth="1"/>
    <col min="9738" max="9738" width="15.21875" style="1" customWidth="1"/>
    <col min="9739" max="9739" width="11.6640625" style="1" customWidth="1"/>
    <col min="9740" max="9984" width="10" style="1"/>
    <col min="9985" max="9985" width="6.109375" style="1" bestFit="1" customWidth="1"/>
    <col min="9986" max="9986" width="25.5546875" style="1" customWidth="1"/>
    <col min="9987" max="9987" width="23.44140625" style="1" customWidth="1"/>
    <col min="9988" max="9988" width="7.21875" style="1" customWidth="1"/>
    <col min="9989" max="9989" width="11.77734375" style="1" customWidth="1"/>
    <col min="9990" max="9990" width="5.6640625" style="1" customWidth="1"/>
    <col min="9991" max="9991" width="11.77734375" style="1" customWidth="1"/>
    <col min="9992" max="9993" width="11.88671875" style="1" customWidth="1"/>
    <col min="9994" max="9994" width="15.21875" style="1" customWidth="1"/>
    <col min="9995" max="9995" width="11.6640625" style="1" customWidth="1"/>
    <col min="9996" max="10240" width="10" style="1"/>
    <col min="10241" max="10241" width="6.109375" style="1" bestFit="1" customWidth="1"/>
    <col min="10242" max="10242" width="25.5546875" style="1" customWidth="1"/>
    <col min="10243" max="10243" width="23.44140625" style="1" customWidth="1"/>
    <col min="10244" max="10244" width="7.21875" style="1" customWidth="1"/>
    <col min="10245" max="10245" width="11.77734375" style="1" customWidth="1"/>
    <col min="10246" max="10246" width="5.6640625" style="1" customWidth="1"/>
    <col min="10247" max="10247" width="11.77734375" style="1" customWidth="1"/>
    <col min="10248" max="10249" width="11.88671875" style="1" customWidth="1"/>
    <col min="10250" max="10250" width="15.21875" style="1" customWidth="1"/>
    <col min="10251" max="10251" width="11.6640625" style="1" customWidth="1"/>
    <col min="10252" max="10496" width="10" style="1"/>
    <col min="10497" max="10497" width="6.109375" style="1" bestFit="1" customWidth="1"/>
    <col min="10498" max="10498" width="25.5546875" style="1" customWidth="1"/>
    <col min="10499" max="10499" width="23.44140625" style="1" customWidth="1"/>
    <col min="10500" max="10500" width="7.21875" style="1" customWidth="1"/>
    <col min="10501" max="10501" width="11.77734375" style="1" customWidth="1"/>
    <col min="10502" max="10502" width="5.6640625" style="1" customWidth="1"/>
    <col min="10503" max="10503" width="11.77734375" style="1" customWidth="1"/>
    <col min="10504" max="10505" width="11.88671875" style="1" customWidth="1"/>
    <col min="10506" max="10506" width="15.21875" style="1" customWidth="1"/>
    <col min="10507" max="10507" width="11.6640625" style="1" customWidth="1"/>
    <col min="10508" max="10752" width="10" style="1"/>
    <col min="10753" max="10753" width="6.109375" style="1" bestFit="1" customWidth="1"/>
    <col min="10754" max="10754" width="25.5546875" style="1" customWidth="1"/>
    <col min="10755" max="10755" width="23.44140625" style="1" customWidth="1"/>
    <col min="10756" max="10756" width="7.21875" style="1" customWidth="1"/>
    <col min="10757" max="10757" width="11.77734375" style="1" customWidth="1"/>
    <col min="10758" max="10758" width="5.6640625" style="1" customWidth="1"/>
    <col min="10759" max="10759" width="11.77734375" style="1" customWidth="1"/>
    <col min="10760" max="10761" width="11.88671875" style="1" customWidth="1"/>
    <col min="10762" max="10762" width="15.21875" style="1" customWidth="1"/>
    <col min="10763" max="10763" width="11.6640625" style="1" customWidth="1"/>
    <col min="10764" max="11008" width="10" style="1"/>
    <col min="11009" max="11009" width="6.109375" style="1" bestFit="1" customWidth="1"/>
    <col min="11010" max="11010" width="25.5546875" style="1" customWidth="1"/>
    <col min="11011" max="11011" width="23.44140625" style="1" customWidth="1"/>
    <col min="11012" max="11012" width="7.21875" style="1" customWidth="1"/>
    <col min="11013" max="11013" width="11.77734375" style="1" customWidth="1"/>
    <col min="11014" max="11014" width="5.6640625" style="1" customWidth="1"/>
    <col min="11015" max="11015" width="11.77734375" style="1" customWidth="1"/>
    <col min="11016" max="11017" width="11.88671875" style="1" customWidth="1"/>
    <col min="11018" max="11018" width="15.21875" style="1" customWidth="1"/>
    <col min="11019" max="11019" width="11.6640625" style="1" customWidth="1"/>
    <col min="11020" max="11264" width="10" style="1"/>
    <col min="11265" max="11265" width="6.109375" style="1" bestFit="1" customWidth="1"/>
    <col min="11266" max="11266" width="25.5546875" style="1" customWidth="1"/>
    <col min="11267" max="11267" width="23.44140625" style="1" customWidth="1"/>
    <col min="11268" max="11268" width="7.21875" style="1" customWidth="1"/>
    <col min="11269" max="11269" width="11.77734375" style="1" customWidth="1"/>
    <col min="11270" max="11270" width="5.6640625" style="1" customWidth="1"/>
    <col min="11271" max="11271" width="11.77734375" style="1" customWidth="1"/>
    <col min="11272" max="11273" width="11.88671875" style="1" customWidth="1"/>
    <col min="11274" max="11274" width="15.21875" style="1" customWidth="1"/>
    <col min="11275" max="11275" width="11.6640625" style="1" customWidth="1"/>
    <col min="11276" max="11520" width="10" style="1"/>
    <col min="11521" max="11521" width="6.109375" style="1" bestFit="1" customWidth="1"/>
    <col min="11522" max="11522" width="25.5546875" style="1" customWidth="1"/>
    <col min="11523" max="11523" width="23.44140625" style="1" customWidth="1"/>
    <col min="11524" max="11524" width="7.21875" style="1" customWidth="1"/>
    <col min="11525" max="11525" width="11.77734375" style="1" customWidth="1"/>
    <col min="11526" max="11526" width="5.6640625" style="1" customWidth="1"/>
    <col min="11527" max="11527" width="11.77734375" style="1" customWidth="1"/>
    <col min="11528" max="11529" width="11.88671875" style="1" customWidth="1"/>
    <col min="11530" max="11530" width="15.21875" style="1" customWidth="1"/>
    <col min="11531" max="11531" width="11.6640625" style="1" customWidth="1"/>
    <col min="11532" max="11776" width="10" style="1"/>
    <col min="11777" max="11777" width="6.109375" style="1" bestFit="1" customWidth="1"/>
    <col min="11778" max="11778" width="25.5546875" style="1" customWidth="1"/>
    <col min="11779" max="11779" width="23.44140625" style="1" customWidth="1"/>
    <col min="11780" max="11780" width="7.21875" style="1" customWidth="1"/>
    <col min="11781" max="11781" width="11.77734375" style="1" customWidth="1"/>
    <col min="11782" max="11782" width="5.6640625" style="1" customWidth="1"/>
    <col min="11783" max="11783" width="11.77734375" style="1" customWidth="1"/>
    <col min="11784" max="11785" width="11.88671875" style="1" customWidth="1"/>
    <col min="11786" max="11786" width="15.21875" style="1" customWidth="1"/>
    <col min="11787" max="11787" width="11.6640625" style="1" customWidth="1"/>
    <col min="11788" max="12032" width="10" style="1"/>
    <col min="12033" max="12033" width="6.109375" style="1" bestFit="1" customWidth="1"/>
    <col min="12034" max="12034" width="25.5546875" style="1" customWidth="1"/>
    <col min="12035" max="12035" width="23.44140625" style="1" customWidth="1"/>
    <col min="12036" max="12036" width="7.21875" style="1" customWidth="1"/>
    <col min="12037" max="12037" width="11.77734375" style="1" customWidth="1"/>
    <col min="12038" max="12038" width="5.6640625" style="1" customWidth="1"/>
    <col min="12039" max="12039" width="11.77734375" style="1" customWidth="1"/>
    <col min="12040" max="12041" width="11.88671875" style="1" customWidth="1"/>
    <col min="12042" max="12042" width="15.21875" style="1" customWidth="1"/>
    <col min="12043" max="12043" width="11.6640625" style="1" customWidth="1"/>
    <col min="12044" max="12288" width="10" style="1"/>
    <col min="12289" max="12289" width="6.109375" style="1" bestFit="1" customWidth="1"/>
    <col min="12290" max="12290" width="25.5546875" style="1" customWidth="1"/>
    <col min="12291" max="12291" width="23.44140625" style="1" customWidth="1"/>
    <col min="12292" max="12292" width="7.21875" style="1" customWidth="1"/>
    <col min="12293" max="12293" width="11.77734375" style="1" customWidth="1"/>
    <col min="12294" max="12294" width="5.6640625" style="1" customWidth="1"/>
    <col min="12295" max="12295" width="11.77734375" style="1" customWidth="1"/>
    <col min="12296" max="12297" width="11.88671875" style="1" customWidth="1"/>
    <col min="12298" max="12298" width="15.21875" style="1" customWidth="1"/>
    <col min="12299" max="12299" width="11.6640625" style="1" customWidth="1"/>
    <col min="12300" max="12544" width="10" style="1"/>
    <col min="12545" max="12545" width="6.109375" style="1" bestFit="1" customWidth="1"/>
    <col min="12546" max="12546" width="25.5546875" style="1" customWidth="1"/>
    <col min="12547" max="12547" width="23.44140625" style="1" customWidth="1"/>
    <col min="12548" max="12548" width="7.21875" style="1" customWidth="1"/>
    <col min="12549" max="12549" width="11.77734375" style="1" customWidth="1"/>
    <col min="12550" max="12550" width="5.6640625" style="1" customWidth="1"/>
    <col min="12551" max="12551" width="11.77734375" style="1" customWidth="1"/>
    <col min="12552" max="12553" width="11.88671875" style="1" customWidth="1"/>
    <col min="12554" max="12554" width="15.21875" style="1" customWidth="1"/>
    <col min="12555" max="12555" width="11.6640625" style="1" customWidth="1"/>
    <col min="12556" max="12800" width="10" style="1"/>
    <col min="12801" max="12801" width="6.109375" style="1" bestFit="1" customWidth="1"/>
    <col min="12802" max="12802" width="25.5546875" style="1" customWidth="1"/>
    <col min="12803" max="12803" width="23.44140625" style="1" customWidth="1"/>
    <col min="12804" max="12804" width="7.21875" style="1" customWidth="1"/>
    <col min="12805" max="12805" width="11.77734375" style="1" customWidth="1"/>
    <col min="12806" max="12806" width="5.6640625" style="1" customWidth="1"/>
    <col min="12807" max="12807" width="11.77734375" style="1" customWidth="1"/>
    <col min="12808" max="12809" width="11.88671875" style="1" customWidth="1"/>
    <col min="12810" max="12810" width="15.21875" style="1" customWidth="1"/>
    <col min="12811" max="12811" width="11.6640625" style="1" customWidth="1"/>
    <col min="12812" max="13056" width="10" style="1"/>
    <col min="13057" max="13057" width="6.109375" style="1" bestFit="1" customWidth="1"/>
    <col min="13058" max="13058" width="25.5546875" style="1" customWidth="1"/>
    <col min="13059" max="13059" width="23.44140625" style="1" customWidth="1"/>
    <col min="13060" max="13060" width="7.21875" style="1" customWidth="1"/>
    <col min="13061" max="13061" width="11.77734375" style="1" customWidth="1"/>
    <col min="13062" max="13062" width="5.6640625" style="1" customWidth="1"/>
    <col min="13063" max="13063" width="11.77734375" style="1" customWidth="1"/>
    <col min="13064" max="13065" width="11.88671875" style="1" customWidth="1"/>
    <col min="13066" max="13066" width="15.21875" style="1" customWidth="1"/>
    <col min="13067" max="13067" width="11.6640625" style="1" customWidth="1"/>
    <col min="13068" max="13312" width="10" style="1"/>
    <col min="13313" max="13313" width="6.109375" style="1" bestFit="1" customWidth="1"/>
    <col min="13314" max="13314" width="25.5546875" style="1" customWidth="1"/>
    <col min="13315" max="13315" width="23.44140625" style="1" customWidth="1"/>
    <col min="13316" max="13316" width="7.21875" style="1" customWidth="1"/>
    <col min="13317" max="13317" width="11.77734375" style="1" customWidth="1"/>
    <col min="13318" max="13318" width="5.6640625" style="1" customWidth="1"/>
    <col min="13319" max="13319" width="11.77734375" style="1" customWidth="1"/>
    <col min="13320" max="13321" width="11.88671875" style="1" customWidth="1"/>
    <col min="13322" max="13322" width="15.21875" style="1" customWidth="1"/>
    <col min="13323" max="13323" width="11.6640625" style="1" customWidth="1"/>
    <col min="13324" max="13568" width="10" style="1"/>
    <col min="13569" max="13569" width="6.109375" style="1" bestFit="1" customWidth="1"/>
    <col min="13570" max="13570" width="25.5546875" style="1" customWidth="1"/>
    <col min="13571" max="13571" width="23.44140625" style="1" customWidth="1"/>
    <col min="13572" max="13572" width="7.21875" style="1" customWidth="1"/>
    <col min="13573" max="13573" width="11.77734375" style="1" customWidth="1"/>
    <col min="13574" max="13574" width="5.6640625" style="1" customWidth="1"/>
    <col min="13575" max="13575" width="11.77734375" style="1" customWidth="1"/>
    <col min="13576" max="13577" width="11.88671875" style="1" customWidth="1"/>
    <col min="13578" max="13578" width="15.21875" style="1" customWidth="1"/>
    <col min="13579" max="13579" width="11.6640625" style="1" customWidth="1"/>
    <col min="13580" max="13824" width="10" style="1"/>
    <col min="13825" max="13825" width="6.109375" style="1" bestFit="1" customWidth="1"/>
    <col min="13826" max="13826" width="25.5546875" style="1" customWidth="1"/>
    <col min="13827" max="13827" width="23.44140625" style="1" customWidth="1"/>
    <col min="13828" max="13828" width="7.21875" style="1" customWidth="1"/>
    <col min="13829" max="13829" width="11.77734375" style="1" customWidth="1"/>
    <col min="13830" max="13830" width="5.6640625" style="1" customWidth="1"/>
    <col min="13831" max="13831" width="11.77734375" style="1" customWidth="1"/>
    <col min="13832" max="13833" width="11.88671875" style="1" customWidth="1"/>
    <col min="13834" max="13834" width="15.21875" style="1" customWidth="1"/>
    <col min="13835" max="13835" width="11.6640625" style="1" customWidth="1"/>
    <col min="13836" max="14080" width="10" style="1"/>
    <col min="14081" max="14081" width="6.109375" style="1" bestFit="1" customWidth="1"/>
    <col min="14082" max="14082" width="25.5546875" style="1" customWidth="1"/>
    <col min="14083" max="14083" width="23.44140625" style="1" customWidth="1"/>
    <col min="14084" max="14084" width="7.21875" style="1" customWidth="1"/>
    <col min="14085" max="14085" width="11.77734375" style="1" customWidth="1"/>
    <col min="14086" max="14086" width="5.6640625" style="1" customWidth="1"/>
    <col min="14087" max="14087" width="11.77734375" style="1" customWidth="1"/>
    <col min="14088" max="14089" width="11.88671875" style="1" customWidth="1"/>
    <col min="14090" max="14090" width="15.21875" style="1" customWidth="1"/>
    <col min="14091" max="14091" width="11.6640625" style="1" customWidth="1"/>
    <col min="14092" max="14336" width="10" style="1"/>
    <col min="14337" max="14337" width="6.109375" style="1" bestFit="1" customWidth="1"/>
    <col min="14338" max="14338" width="25.5546875" style="1" customWidth="1"/>
    <col min="14339" max="14339" width="23.44140625" style="1" customWidth="1"/>
    <col min="14340" max="14340" width="7.21875" style="1" customWidth="1"/>
    <col min="14341" max="14341" width="11.77734375" style="1" customWidth="1"/>
    <col min="14342" max="14342" width="5.6640625" style="1" customWidth="1"/>
    <col min="14343" max="14343" width="11.77734375" style="1" customWidth="1"/>
    <col min="14344" max="14345" width="11.88671875" style="1" customWidth="1"/>
    <col min="14346" max="14346" width="15.21875" style="1" customWidth="1"/>
    <col min="14347" max="14347" width="11.6640625" style="1" customWidth="1"/>
    <col min="14348" max="14592" width="10" style="1"/>
    <col min="14593" max="14593" width="6.109375" style="1" bestFit="1" customWidth="1"/>
    <col min="14594" max="14594" width="25.5546875" style="1" customWidth="1"/>
    <col min="14595" max="14595" width="23.44140625" style="1" customWidth="1"/>
    <col min="14596" max="14596" width="7.21875" style="1" customWidth="1"/>
    <col min="14597" max="14597" width="11.77734375" style="1" customWidth="1"/>
    <col min="14598" max="14598" width="5.6640625" style="1" customWidth="1"/>
    <col min="14599" max="14599" width="11.77734375" style="1" customWidth="1"/>
    <col min="14600" max="14601" width="11.88671875" style="1" customWidth="1"/>
    <col min="14602" max="14602" width="15.21875" style="1" customWidth="1"/>
    <col min="14603" max="14603" width="11.6640625" style="1" customWidth="1"/>
    <col min="14604" max="14848" width="10" style="1"/>
    <col min="14849" max="14849" width="6.109375" style="1" bestFit="1" customWidth="1"/>
    <col min="14850" max="14850" width="25.5546875" style="1" customWidth="1"/>
    <col min="14851" max="14851" width="23.44140625" style="1" customWidth="1"/>
    <col min="14852" max="14852" width="7.21875" style="1" customWidth="1"/>
    <col min="14853" max="14853" width="11.77734375" style="1" customWidth="1"/>
    <col min="14854" max="14854" width="5.6640625" style="1" customWidth="1"/>
    <col min="14855" max="14855" width="11.77734375" style="1" customWidth="1"/>
    <col min="14856" max="14857" width="11.88671875" style="1" customWidth="1"/>
    <col min="14858" max="14858" width="15.21875" style="1" customWidth="1"/>
    <col min="14859" max="14859" width="11.6640625" style="1" customWidth="1"/>
    <col min="14860" max="15104" width="10" style="1"/>
    <col min="15105" max="15105" width="6.109375" style="1" bestFit="1" customWidth="1"/>
    <col min="15106" max="15106" width="25.5546875" style="1" customWidth="1"/>
    <col min="15107" max="15107" width="23.44140625" style="1" customWidth="1"/>
    <col min="15108" max="15108" width="7.21875" style="1" customWidth="1"/>
    <col min="15109" max="15109" width="11.77734375" style="1" customWidth="1"/>
    <col min="15110" max="15110" width="5.6640625" style="1" customWidth="1"/>
    <col min="15111" max="15111" width="11.77734375" style="1" customWidth="1"/>
    <col min="15112" max="15113" width="11.88671875" style="1" customWidth="1"/>
    <col min="15114" max="15114" width="15.21875" style="1" customWidth="1"/>
    <col min="15115" max="15115" width="11.6640625" style="1" customWidth="1"/>
    <col min="15116" max="15360" width="10" style="1"/>
    <col min="15361" max="15361" width="6.109375" style="1" bestFit="1" customWidth="1"/>
    <col min="15362" max="15362" width="25.5546875" style="1" customWidth="1"/>
    <col min="15363" max="15363" width="23.44140625" style="1" customWidth="1"/>
    <col min="15364" max="15364" width="7.21875" style="1" customWidth="1"/>
    <col min="15365" max="15365" width="11.77734375" style="1" customWidth="1"/>
    <col min="15366" max="15366" width="5.6640625" style="1" customWidth="1"/>
    <col min="15367" max="15367" width="11.77734375" style="1" customWidth="1"/>
    <col min="15368" max="15369" width="11.88671875" style="1" customWidth="1"/>
    <col min="15370" max="15370" width="15.21875" style="1" customWidth="1"/>
    <col min="15371" max="15371" width="11.6640625" style="1" customWidth="1"/>
    <col min="15372" max="15616" width="10" style="1"/>
    <col min="15617" max="15617" width="6.109375" style="1" bestFit="1" customWidth="1"/>
    <col min="15618" max="15618" width="25.5546875" style="1" customWidth="1"/>
    <col min="15619" max="15619" width="23.44140625" style="1" customWidth="1"/>
    <col min="15620" max="15620" width="7.21875" style="1" customWidth="1"/>
    <col min="15621" max="15621" width="11.77734375" style="1" customWidth="1"/>
    <col min="15622" max="15622" width="5.6640625" style="1" customWidth="1"/>
    <col min="15623" max="15623" width="11.77734375" style="1" customWidth="1"/>
    <col min="15624" max="15625" width="11.88671875" style="1" customWidth="1"/>
    <col min="15626" max="15626" width="15.21875" style="1" customWidth="1"/>
    <col min="15627" max="15627" width="11.6640625" style="1" customWidth="1"/>
    <col min="15628" max="15872" width="10" style="1"/>
    <col min="15873" max="15873" width="6.109375" style="1" bestFit="1" customWidth="1"/>
    <col min="15874" max="15874" width="25.5546875" style="1" customWidth="1"/>
    <col min="15875" max="15875" width="23.44140625" style="1" customWidth="1"/>
    <col min="15876" max="15876" width="7.21875" style="1" customWidth="1"/>
    <col min="15877" max="15877" width="11.77734375" style="1" customWidth="1"/>
    <col min="15878" max="15878" width="5.6640625" style="1" customWidth="1"/>
    <col min="15879" max="15879" width="11.77734375" style="1" customWidth="1"/>
    <col min="15880" max="15881" width="11.88671875" style="1" customWidth="1"/>
    <col min="15882" max="15882" width="15.21875" style="1" customWidth="1"/>
    <col min="15883" max="15883" width="11.6640625" style="1" customWidth="1"/>
    <col min="15884" max="16128" width="10" style="1"/>
    <col min="16129" max="16129" width="6.109375" style="1" bestFit="1" customWidth="1"/>
    <col min="16130" max="16130" width="25.5546875" style="1" customWidth="1"/>
    <col min="16131" max="16131" width="23.44140625" style="1" customWidth="1"/>
    <col min="16132" max="16132" width="7.21875" style="1" customWidth="1"/>
    <col min="16133" max="16133" width="11.77734375" style="1" customWidth="1"/>
    <col min="16134" max="16134" width="5.6640625" style="1" customWidth="1"/>
    <col min="16135" max="16135" width="11.77734375" style="1" customWidth="1"/>
    <col min="16136" max="16137" width="11.88671875" style="1" customWidth="1"/>
    <col min="16138" max="16138" width="15.21875" style="1" customWidth="1"/>
    <col min="16139" max="16139" width="11.6640625" style="1" customWidth="1"/>
    <col min="16140" max="16384" width="10" style="1"/>
  </cols>
  <sheetData>
    <row r="1" spans="1:12" ht="27.75" customHeight="1">
      <c r="A1" s="189" t="s">
        <v>0</v>
      </c>
      <c r="B1" s="189"/>
      <c r="C1" s="189"/>
      <c r="D1" s="189"/>
      <c r="E1" s="189"/>
      <c r="F1" s="189"/>
      <c r="G1" s="189"/>
      <c r="H1" s="189"/>
      <c r="I1" s="189"/>
      <c r="J1" s="189"/>
      <c r="K1" s="189"/>
    </row>
    <row r="2" spans="1:12" ht="27.75" customHeight="1">
      <c r="I2" s="190" t="s">
        <v>1</v>
      </c>
      <c r="J2" s="190"/>
      <c r="K2" s="190"/>
    </row>
    <row r="3" spans="1:12" s="4" customFormat="1" ht="39" customHeight="1">
      <c r="A3" s="2" t="s">
        <v>2</v>
      </c>
      <c r="B3" s="2" t="s">
        <v>3</v>
      </c>
      <c r="C3" s="2" t="s">
        <v>4</v>
      </c>
      <c r="D3" s="2" t="s">
        <v>5</v>
      </c>
      <c r="E3" s="3" t="s">
        <v>6</v>
      </c>
      <c r="F3" s="3" t="s">
        <v>7</v>
      </c>
      <c r="G3" s="3" t="s">
        <v>8</v>
      </c>
      <c r="H3" s="2" t="s">
        <v>9</v>
      </c>
      <c r="I3" s="2" t="s">
        <v>10</v>
      </c>
      <c r="J3" s="2" t="s">
        <v>11</v>
      </c>
      <c r="K3" s="2" t="s">
        <v>12</v>
      </c>
    </row>
    <row r="4" spans="1:12" ht="27.75" customHeight="1">
      <c r="A4" s="187">
        <v>1</v>
      </c>
      <c r="B4" s="187" t="s">
        <v>31</v>
      </c>
      <c r="C4" s="187" t="s">
        <v>32</v>
      </c>
      <c r="D4" s="187" t="s">
        <v>20</v>
      </c>
      <c r="E4" s="6">
        <v>2.6549</v>
      </c>
      <c r="F4" s="7">
        <v>0.13</v>
      </c>
      <c r="G4" s="9">
        <v>1.48</v>
      </c>
      <c r="H4" s="9">
        <v>1.5523</v>
      </c>
      <c r="I4" s="9">
        <v>1.5523</v>
      </c>
      <c r="J4" s="5" t="s">
        <v>24</v>
      </c>
      <c r="K4" s="5" t="s">
        <v>23</v>
      </c>
      <c r="L4" s="8">
        <v>0.8</v>
      </c>
    </row>
    <row r="5" spans="1:12" ht="27.75" customHeight="1">
      <c r="A5" s="188"/>
      <c r="B5" s="188"/>
      <c r="C5" s="188"/>
      <c r="D5" s="188"/>
      <c r="E5" s="10">
        <v>2.58</v>
      </c>
      <c r="F5" s="7">
        <v>0.13</v>
      </c>
      <c r="G5" s="9">
        <v>1.48</v>
      </c>
      <c r="H5" s="9">
        <v>2.2000000000000002</v>
      </c>
      <c r="I5" s="9">
        <v>2.2000000000000002</v>
      </c>
      <c r="J5" s="5" t="s">
        <v>21</v>
      </c>
      <c r="K5" s="5" t="s">
        <v>22</v>
      </c>
      <c r="L5" s="8">
        <v>0.2</v>
      </c>
    </row>
    <row r="6" spans="1:12" ht="27.75" customHeight="1">
      <c r="A6" s="187">
        <v>2</v>
      </c>
      <c r="B6" s="187" t="s">
        <v>18</v>
      </c>
      <c r="C6" s="187" t="s">
        <v>19</v>
      </c>
      <c r="D6" s="187" t="s">
        <v>20</v>
      </c>
      <c r="E6" s="10">
        <v>0.88519999999999999</v>
      </c>
      <c r="F6" s="7">
        <v>0.13</v>
      </c>
      <c r="G6" s="9">
        <v>0.57999999999999996</v>
      </c>
      <c r="H6" s="9">
        <v>0.61129999999999995</v>
      </c>
      <c r="I6" s="9">
        <v>0.61129999999999995</v>
      </c>
      <c r="J6" s="5" t="s">
        <v>24</v>
      </c>
      <c r="K6" s="5" t="s">
        <v>22</v>
      </c>
      <c r="L6" s="8">
        <v>0.3</v>
      </c>
    </row>
    <row r="7" spans="1:12" ht="27.75" customHeight="1">
      <c r="A7" s="188"/>
      <c r="B7" s="188"/>
      <c r="C7" s="188"/>
      <c r="D7" s="188"/>
      <c r="E7" s="10">
        <v>0.85</v>
      </c>
      <c r="F7" s="7">
        <v>0.13</v>
      </c>
      <c r="G7" s="9">
        <v>0.57999999999999996</v>
      </c>
      <c r="H7" s="9">
        <v>0.6</v>
      </c>
      <c r="I7" s="9">
        <v>0.6</v>
      </c>
      <c r="J7" s="5" t="s">
        <v>21</v>
      </c>
      <c r="K7" s="5" t="s">
        <v>23</v>
      </c>
      <c r="L7" s="8">
        <v>0.7</v>
      </c>
    </row>
    <row r="8" spans="1:12" ht="27.75" customHeight="1">
      <c r="A8" s="187">
        <v>3</v>
      </c>
      <c r="B8" s="187" t="s">
        <v>33</v>
      </c>
      <c r="C8" s="187" t="s">
        <v>34</v>
      </c>
      <c r="D8" s="187" t="s">
        <v>20</v>
      </c>
      <c r="E8" s="10">
        <v>0.8</v>
      </c>
      <c r="F8" s="7">
        <v>0.13</v>
      </c>
      <c r="G8" s="9">
        <v>0.31</v>
      </c>
      <c r="H8" s="9">
        <v>0.4</v>
      </c>
      <c r="I8" s="9">
        <v>0.4</v>
      </c>
      <c r="J8" s="5" t="s">
        <v>24</v>
      </c>
      <c r="K8" s="5" t="s">
        <v>23</v>
      </c>
    </row>
    <row r="9" spans="1:12" ht="27.75" customHeight="1">
      <c r="A9" s="188"/>
      <c r="B9" s="188"/>
      <c r="C9" s="188"/>
      <c r="D9" s="188"/>
      <c r="E9" s="10">
        <v>1</v>
      </c>
      <c r="F9" s="7">
        <v>0.13</v>
      </c>
      <c r="G9" s="9">
        <v>0.31</v>
      </c>
      <c r="H9" s="9">
        <v>1</v>
      </c>
      <c r="I9" s="9">
        <v>1</v>
      </c>
      <c r="J9" s="5" t="s">
        <v>21</v>
      </c>
      <c r="K9" s="5" t="s">
        <v>22</v>
      </c>
    </row>
    <row r="10" spans="1:12" ht="27.75" customHeight="1">
      <c r="A10" s="191" t="s">
        <v>25</v>
      </c>
      <c r="B10" s="191"/>
      <c r="C10" s="191"/>
      <c r="D10" s="191"/>
      <c r="E10" s="191"/>
      <c r="F10" s="191"/>
      <c r="G10" s="191"/>
      <c r="H10" s="191"/>
      <c r="I10" s="191"/>
      <c r="J10" s="191"/>
      <c r="K10" s="191"/>
    </row>
    <row r="11" spans="1:12" ht="78.599999999999994" customHeight="1">
      <c r="A11" s="191"/>
      <c r="B11" s="191"/>
      <c r="C11" s="191"/>
      <c r="D11" s="191"/>
      <c r="E11" s="191"/>
      <c r="F11" s="191"/>
      <c r="G11" s="191"/>
      <c r="H11" s="191"/>
      <c r="I11" s="191"/>
      <c r="J11" s="191"/>
      <c r="K11" s="191"/>
    </row>
    <row r="12" spans="1:12" ht="93" customHeight="1">
      <c r="A12" s="192" t="s">
        <v>13</v>
      </c>
      <c r="B12" s="193"/>
      <c r="C12" s="194" t="s">
        <v>14</v>
      </c>
      <c r="D12" s="194"/>
      <c r="E12" s="191" t="s">
        <v>15</v>
      </c>
      <c r="F12" s="191"/>
      <c r="G12" s="191"/>
      <c r="H12" s="191" t="s">
        <v>16</v>
      </c>
      <c r="I12" s="191"/>
      <c r="J12" s="191" t="s">
        <v>17</v>
      </c>
      <c r="K12" s="191"/>
    </row>
  </sheetData>
  <mergeCells count="20">
    <mergeCell ref="A10:K11"/>
    <mergeCell ref="A12:B12"/>
    <mergeCell ref="C12:D12"/>
    <mergeCell ref="E12:G12"/>
    <mergeCell ref="H12:I12"/>
    <mergeCell ref="J12:K12"/>
    <mergeCell ref="B8:B9"/>
    <mergeCell ref="C8:C9"/>
    <mergeCell ref="D8:D9"/>
    <mergeCell ref="C4:C5"/>
    <mergeCell ref="A1:K1"/>
    <mergeCell ref="I2:K2"/>
    <mergeCell ref="A4:A5"/>
    <mergeCell ref="B4:B5"/>
    <mergeCell ref="A6:A7"/>
    <mergeCell ref="A8:A9"/>
    <mergeCell ref="D4:D5"/>
    <mergeCell ref="D6:D7"/>
    <mergeCell ref="B6:B7"/>
    <mergeCell ref="C6:C7"/>
  </mergeCells>
  <phoneticPr fontId="3" type="noConversion"/>
  <pageMargins left="0.75" right="0.75" top="1" bottom="1" header="0.5" footer="0.5"/>
  <pageSetup paperSize="9" scale="93" orientation="landscape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903017-3B30-43A2-945E-4018FC35E112}">
  <sheetPr>
    <pageSetUpPr fitToPage="1"/>
  </sheetPr>
  <dimension ref="A1:L7"/>
  <sheetViews>
    <sheetView workbookViewId="0">
      <selection activeCell="A5" sqref="A5:K6"/>
    </sheetView>
  </sheetViews>
  <sheetFormatPr defaultColWidth="10" defaultRowHeight="27.75" customHeight="1"/>
  <cols>
    <col min="1" max="1" width="6.109375" style="1" bestFit="1" customWidth="1"/>
    <col min="2" max="2" width="25.5546875" style="1" customWidth="1"/>
    <col min="3" max="3" width="23.44140625" style="1" customWidth="1"/>
    <col min="4" max="4" width="7.21875" style="1" customWidth="1"/>
    <col min="5" max="5" width="14.88671875" style="1" customWidth="1"/>
    <col min="6" max="6" width="5.6640625" style="1" customWidth="1"/>
    <col min="7" max="7" width="11.77734375" style="1" customWidth="1"/>
    <col min="8" max="9" width="15.33203125" style="1" customWidth="1"/>
    <col min="10" max="10" width="32.6640625" style="1" customWidth="1"/>
    <col min="11" max="11" width="21.33203125" style="1" customWidth="1"/>
    <col min="12" max="256" width="10" style="1"/>
    <col min="257" max="257" width="6.109375" style="1" bestFit="1" customWidth="1"/>
    <col min="258" max="258" width="25.5546875" style="1" customWidth="1"/>
    <col min="259" max="259" width="23.44140625" style="1" customWidth="1"/>
    <col min="260" max="260" width="7.21875" style="1" customWidth="1"/>
    <col min="261" max="261" width="11.77734375" style="1" customWidth="1"/>
    <col min="262" max="262" width="5.6640625" style="1" customWidth="1"/>
    <col min="263" max="263" width="11.77734375" style="1" customWidth="1"/>
    <col min="264" max="265" width="11.88671875" style="1" customWidth="1"/>
    <col min="266" max="266" width="15.21875" style="1" customWidth="1"/>
    <col min="267" max="267" width="11.6640625" style="1" customWidth="1"/>
    <col min="268" max="512" width="10" style="1"/>
    <col min="513" max="513" width="6.109375" style="1" bestFit="1" customWidth="1"/>
    <col min="514" max="514" width="25.5546875" style="1" customWidth="1"/>
    <col min="515" max="515" width="23.44140625" style="1" customWidth="1"/>
    <col min="516" max="516" width="7.21875" style="1" customWidth="1"/>
    <col min="517" max="517" width="11.77734375" style="1" customWidth="1"/>
    <col min="518" max="518" width="5.6640625" style="1" customWidth="1"/>
    <col min="519" max="519" width="11.77734375" style="1" customWidth="1"/>
    <col min="520" max="521" width="11.88671875" style="1" customWidth="1"/>
    <col min="522" max="522" width="15.21875" style="1" customWidth="1"/>
    <col min="523" max="523" width="11.6640625" style="1" customWidth="1"/>
    <col min="524" max="768" width="10" style="1"/>
    <col min="769" max="769" width="6.109375" style="1" bestFit="1" customWidth="1"/>
    <col min="770" max="770" width="25.5546875" style="1" customWidth="1"/>
    <col min="771" max="771" width="23.44140625" style="1" customWidth="1"/>
    <col min="772" max="772" width="7.21875" style="1" customWidth="1"/>
    <col min="773" max="773" width="11.77734375" style="1" customWidth="1"/>
    <col min="774" max="774" width="5.6640625" style="1" customWidth="1"/>
    <col min="775" max="775" width="11.77734375" style="1" customWidth="1"/>
    <col min="776" max="777" width="11.88671875" style="1" customWidth="1"/>
    <col min="778" max="778" width="15.21875" style="1" customWidth="1"/>
    <col min="779" max="779" width="11.6640625" style="1" customWidth="1"/>
    <col min="780" max="1024" width="10" style="1"/>
    <col min="1025" max="1025" width="6.109375" style="1" bestFit="1" customWidth="1"/>
    <col min="1026" max="1026" width="25.5546875" style="1" customWidth="1"/>
    <col min="1027" max="1027" width="23.44140625" style="1" customWidth="1"/>
    <col min="1028" max="1028" width="7.21875" style="1" customWidth="1"/>
    <col min="1029" max="1029" width="11.77734375" style="1" customWidth="1"/>
    <col min="1030" max="1030" width="5.6640625" style="1" customWidth="1"/>
    <col min="1031" max="1031" width="11.77734375" style="1" customWidth="1"/>
    <col min="1032" max="1033" width="11.88671875" style="1" customWidth="1"/>
    <col min="1034" max="1034" width="15.21875" style="1" customWidth="1"/>
    <col min="1035" max="1035" width="11.6640625" style="1" customWidth="1"/>
    <col min="1036" max="1280" width="10" style="1"/>
    <col min="1281" max="1281" width="6.109375" style="1" bestFit="1" customWidth="1"/>
    <col min="1282" max="1282" width="25.5546875" style="1" customWidth="1"/>
    <col min="1283" max="1283" width="23.44140625" style="1" customWidth="1"/>
    <col min="1284" max="1284" width="7.21875" style="1" customWidth="1"/>
    <col min="1285" max="1285" width="11.77734375" style="1" customWidth="1"/>
    <col min="1286" max="1286" width="5.6640625" style="1" customWidth="1"/>
    <col min="1287" max="1287" width="11.77734375" style="1" customWidth="1"/>
    <col min="1288" max="1289" width="11.88671875" style="1" customWidth="1"/>
    <col min="1290" max="1290" width="15.21875" style="1" customWidth="1"/>
    <col min="1291" max="1291" width="11.6640625" style="1" customWidth="1"/>
    <col min="1292" max="1536" width="10" style="1"/>
    <col min="1537" max="1537" width="6.109375" style="1" bestFit="1" customWidth="1"/>
    <col min="1538" max="1538" width="25.5546875" style="1" customWidth="1"/>
    <col min="1539" max="1539" width="23.44140625" style="1" customWidth="1"/>
    <col min="1540" max="1540" width="7.21875" style="1" customWidth="1"/>
    <col min="1541" max="1541" width="11.77734375" style="1" customWidth="1"/>
    <col min="1542" max="1542" width="5.6640625" style="1" customWidth="1"/>
    <col min="1543" max="1543" width="11.77734375" style="1" customWidth="1"/>
    <col min="1544" max="1545" width="11.88671875" style="1" customWidth="1"/>
    <col min="1546" max="1546" width="15.21875" style="1" customWidth="1"/>
    <col min="1547" max="1547" width="11.6640625" style="1" customWidth="1"/>
    <col min="1548" max="1792" width="10" style="1"/>
    <col min="1793" max="1793" width="6.109375" style="1" bestFit="1" customWidth="1"/>
    <col min="1794" max="1794" width="25.5546875" style="1" customWidth="1"/>
    <col min="1795" max="1795" width="23.44140625" style="1" customWidth="1"/>
    <col min="1796" max="1796" width="7.21875" style="1" customWidth="1"/>
    <col min="1797" max="1797" width="11.77734375" style="1" customWidth="1"/>
    <col min="1798" max="1798" width="5.6640625" style="1" customWidth="1"/>
    <col min="1799" max="1799" width="11.77734375" style="1" customWidth="1"/>
    <col min="1800" max="1801" width="11.88671875" style="1" customWidth="1"/>
    <col min="1802" max="1802" width="15.21875" style="1" customWidth="1"/>
    <col min="1803" max="1803" width="11.6640625" style="1" customWidth="1"/>
    <col min="1804" max="2048" width="10" style="1"/>
    <col min="2049" max="2049" width="6.109375" style="1" bestFit="1" customWidth="1"/>
    <col min="2050" max="2050" width="25.5546875" style="1" customWidth="1"/>
    <col min="2051" max="2051" width="23.44140625" style="1" customWidth="1"/>
    <col min="2052" max="2052" width="7.21875" style="1" customWidth="1"/>
    <col min="2053" max="2053" width="11.77734375" style="1" customWidth="1"/>
    <col min="2054" max="2054" width="5.6640625" style="1" customWidth="1"/>
    <col min="2055" max="2055" width="11.77734375" style="1" customWidth="1"/>
    <col min="2056" max="2057" width="11.88671875" style="1" customWidth="1"/>
    <col min="2058" max="2058" width="15.21875" style="1" customWidth="1"/>
    <col min="2059" max="2059" width="11.6640625" style="1" customWidth="1"/>
    <col min="2060" max="2304" width="10" style="1"/>
    <col min="2305" max="2305" width="6.109375" style="1" bestFit="1" customWidth="1"/>
    <col min="2306" max="2306" width="25.5546875" style="1" customWidth="1"/>
    <col min="2307" max="2307" width="23.44140625" style="1" customWidth="1"/>
    <col min="2308" max="2308" width="7.21875" style="1" customWidth="1"/>
    <col min="2309" max="2309" width="11.77734375" style="1" customWidth="1"/>
    <col min="2310" max="2310" width="5.6640625" style="1" customWidth="1"/>
    <col min="2311" max="2311" width="11.77734375" style="1" customWidth="1"/>
    <col min="2312" max="2313" width="11.88671875" style="1" customWidth="1"/>
    <col min="2314" max="2314" width="15.21875" style="1" customWidth="1"/>
    <col min="2315" max="2315" width="11.6640625" style="1" customWidth="1"/>
    <col min="2316" max="2560" width="10" style="1"/>
    <col min="2561" max="2561" width="6.109375" style="1" bestFit="1" customWidth="1"/>
    <col min="2562" max="2562" width="25.5546875" style="1" customWidth="1"/>
    <col min="2563" max="2563" width="23.44140625" style="1" customWidth="1"/>
    <col min="2564" max="2564" width="7.21875" style="1" customWidth="1"/>
    <col min="2565" max="2565" width="11.77734375" style="1" customWidth="1"/>
    <col min="2566" max="2566" width="5.6640625" style="1" customWidth="1"/>
    <col min="2567" max="2567" width="11.77734375" style="1" customWidth="1"/>
    <col min="2568" max="2569" width="11.88671875" style="1" customWidth="1"/>
    <col min="2570" max="2570" width="15.21875" style="1" customWidth="1"/>
    <col min="2571" max="2571" width="11.6640625" style="1" customWidth="1"/>
    <col min="2572" max="2816" width="10" style="1"/>
    <col min="2817" max="2817" width="6.109375" style="1" bestFit="1" customWidth="1"/>
    <col min="2818" max="2818" width="25.5546875" style="1" customWidth="1"/>
    <col min="2819" max="2819" width="23.44140625" style="1" customWidth="1"/>
    <col min="2820" max="2820" width="7.21875" style="1" customWidth="1"/>
    <col min="2821" max="2821" width="11.77734375" style="1" customWidth="1"/>
    <col min="2822" max="2822" width="5.6640625" style="1" customWidth="1"/>
    <col min="2823" max="2823" width="11.77734375" style="1" customWidth="1"/>
    <col min="2824" max="2825" width="11.88671875" style="1" customWidth="1"/>
    <col min="2826" max="2826" width="15.21875" style="1" customWidth="1"/>
    <col min="2827" max="2827" width="11.6640625" style="1" customWidth="1"/>
    <col min="2828" max="3072" width="10" style="1"/>
    <col min="3073" max="3073" width="6.109375" style="1" bestFit="1" customWidth="1"/>
    <col min="3074" max="3074" width="25.5546875" style="1" customWidth="1"/>
    <col min="3075" max="3075" width="23.44140625" style="1" customWidth="1"/>
    <col min="3076" max="3076" width="7.21875" style="1" customWidth="1"/>
    <col min="3077" max="3077" width="11.77734375" style="1" customWidth="1"/>
    <col min="3078" max="3078" width="5.6640625" style="1" customWidth="1"/>
    <col min="3079" max="3079" width="11.77734375" style="1" customWidth="1"/>
    <col min="3080" max="3081" width="11.88671875" style="1" customWidth="1"/>
    <col min="3082" max="3082" width="15.21875" style="1" customWidth="1"/>
    <col min="3083" max="3083" width="11.6640625" style="1" customWidth="1"/>
    <col min="3084" max="3328" width="10" style="1"/>
    <col min="3329" max="3329" width="6.109375" style="1" bestFit="1" customWidth="1"/>
    <col min="3330" max="3330" width="25.5546875" style="1" customWidth="1"/>
    <col min="3331" max="3331" width="23.44140625" style="1" customWidth="1"/>
    <col min="3332" max="3332" width="7.21875" style="1" customWidth="1"/>
    <col min="3333" max="3333" width="11.77734375" style="1" customWidth="1"/>
    <col min="3334" max="3334" width="5.6640625" style="1" customWidth="1"/>
    <col min="3335" max="3335" width="11.77734375" style="1" customWidth="1"/>
    <col min="3336" max="3337" width="11.88671875" style="1" customWidth="1"/>
    <col min="3338" max="3338" width="15.21875" style="1" customWidth="1"/>
    <col min="3339" max="3339" width="11.6640625" style="1" customWidth="1"/>
    <col min="3340" max="3584" width="10" style="1"/>
    <col min="3585" max="3585" width="6.109375" style="1" bestFit="1" customWidth="1"/>
    <col min="3586" max="3586" width="25.5546875" style="1" customWidth="1"/>
    <col min="3587" max="3587" width="23.44140625" style="1" customWidth="1"/>
    <col min="3588" max="3588" width="7.21875" style="1" customWidth="1"/>
    <col min="3589" max="3589" width="11.77734375" style="1" customWidth="1"/>
    <col min="3590" max="3590" width="5.6640625" style="1" customWidth="1"/>
    <col min="3591" max="3591" width="11.77734375" style="1" customWidth="1"/>
    <col min="3592" max="3593" width="11.88671875" style="1" customWidth="1"/>
    <col min="3594" max="3594" width="15.21875" style="1" customWidth="1"/>
    <col min="3595" max="3595" width="11.6640625" style="1" customWidth="1"/>
    <col min="3596" max="3840" width="10" style="1"/>
    <col min="3841" max="3841" width="6.109375" style="1" bestFit="1" customWidth="1"/>
    <col min="3842" max="3842" width="25.5546875" style="1" customWidth="1"/>
    <col min="3843" max="3843" width="23.44140625" style="1" customWidth="1"/>
    <col min="3844" max="3844" width="7.21875" style="1" customWidth="1"/>
    <col min="3845" max="3845" width="11.77734375" style="1" customWidth="1"/>
    <col min="3846" max="3846" width="5.6640625" style="1" customWidth="1"/>
    <col min="3847" max="3847" width="11.77734375" style="1" customWidth="1"/>
    <col min="3848" max="3849" width="11.88671875" style="1" customWidth="1"/>
    <col min="3850" max="3850" width="15.21875" style="1" customWidth="1"/>
    <col min="3851" max="3851" width="11.6640625" style="1" customWidth="1"/>
    <col min="3852" max="4096" width="10" style="1"/>
    <col min="4097" max="4097" width="6.109375" style="1" bestFit="1" customWidth="1"/>
    <col min="4098" max="4098" width="25.5546875" style="1" customWidth="1"/>
    <col min="4099" max="4099" width="23.44140625" style="1" customWidth="1"/>
    <col min="4100" max="4100" width="7.21875" style="1" customWidth="1"/>
    <col min="4101" max="4101" width="11.77734375" style="1" customWidth="1"/>
    <col min="4102" max="4102" width="5.6640625" style="1" customWidth="1"/>
    <col min="4103" max="4103" width="11.77734375" style="1" customWidth="1"/>
    <col min="4104" max="4105" width="11.88671875" style="1" customWidth="1"/>
    <col min="4106" max="4106" width="15.21875" style="1" customWidth="1"/>
    <col min="4107" max="4107" width="11.6640625" style="1" customWidth="1"/>
    <col min="4108" max="4352" width="10" style="1"/>
    <col min="4353" max="4353" width="6.109375" style="1" bestFit="1" customWidth="1"/>
    <col min="4354" max="4354" width="25.5546875" style="1" customWidth="1"/>
    <col min="4355" max="4355" width="23.44140625" style="1" customWidth="1"/>
    <col min="4356" max="4356" width="7.21875" style="1" customWidth="1"/>
    <col min="4357" max="4357" width="11.77734375" style="1" customWidth="1"/>
    <col min="4358" max="4358" width="5.6640625" style="1" customWidth="1"/>
    <col min="4359" max="4359" width="11.77734375" style="1" customWidth="1"/>
    <col min="4360" max="4361" width="11.88671875" style="1" customWidth="1"/>
    <col min="4362" max="4362" width="15.21875" style="1" customWidth="1"/>
    <col min="4363" max="4363" width="11.6640625" style="1" customWidth="1"/>
    <col min="4364" max="4608" width="10" style="1"/>
    <col min="4609" max="4609" width="6.109375" style="1" bestFit="1" customWidth="1"/>
    <col min="4610" max="4610" width="25.5546875" style="1" customWidth="1"/>
    <col min="4611" max="4611" width="23.44140625" style="1" customWidth="1"/>
    <col min="4612" max="4612" width="7.21875" style="1" customWidth="1"/>
    <col min="4613" max="4613" width="11.77734375" style="1" customWidth="1"/>
    <col min="4614" max="4614" width="5.6640625" style="1" customWidth="1"/>
    <col min="4615" max="4615" width="11.77734375" style="1" customWidth="1"/>
    <col min="4616" max="4617" width="11.88671875" style="1" customWidth="1"/>
    <col min="4618" max="4618" width="15.21875" style="1" customWidth="1"/>
    <col min="4619" max="4619" width="11.6640625" style="1" customWidth="1"/>
    <col min="4620" max="4864" width="10" style="1"/>
    <col min="4865" max="4865" width="6.109375" style="1" bestFit="1" customWidth="1"/>
    <col min="4866" max="4866" width="25.5546875" style="1" customWidth="1"/>
    <col min="4867" max="4867" width="23.44140625" style="1" customWidth="1"/>
    <col min="4868" max="4868" width="7.21875" style="1" customWidth="1"/>
    <col min="4869" max="4869" width="11.77734375" style="1" customWidth="1"/>
    <col min="4870" max="4870" width="5.6640625" style="1" customWidth="1"/>
    <col min="4871" max="4871" width="11.77734375" style="1" customWidth="1"/>
    <col min="4872" max="4873" width="11.88671875" style="1" customWidth="1"/>
    <col min="4874" max="4874" width="15.21875" style="1" customWidth="1"/>
    <col min="4875" max="4875" width="11.6640625" style="1" customWidth="1"/>
    <col min="4876" max="5120" width="10" style="1"/>
    <col min="5121" max="5121" width="6.109375" style="1" bestFit="1" customWidth="1"/>
    <col min="5122" max="5122" width="25.5546875" style="1" customWidth="1"/>
    <col min="5123" max="5123" width="23.44140625" style="1" customWidth="1"/>
    <col min="5124" max="5124" width="7.21875" style="1" customWidth="1"/>
    <col min="5125" max="5125" width="11.77734375" style="1" customWidth="1"/>
    <col min="5126" max="5126" width="5.6640625" style="1" customWidth="1"/>
    <col min="5127" max="5127" width="11.77734375" style="1" customWidth="1"/>
    <col min="5128" max="5129" width="11.88671875" style="1" customWidth="1"/>
    <col min="5130" max="5130" width="15.21875" style="1" customWidth="1"/>
    <col min="5131" max="5131" width="11.6640625" style="1" customWidth="1"/>
    <col min="5132" max="5376" width="10" style="1"/>
    <col min="5377" max="5377" width="6.109375" style="1" bestFit="1" customWidth="1"/>
    <col min="5378" max="5378" width="25.5546875" style="1" customWidth="1"/>
    <col min="5379" max="5379" width="23.44140625" style="1" customWidth="1"/>
    <col min="5380" max="5380" width="7.21875" style="1" customWidth="1"/>
    <col min="5381" max="5381" width="11.77734375" style="1" customWidth="1"/>
    <col min="5382" max="5382" width="5.6640625" style="1" customWidth="1"/>
    <col min="5383" max="5383" width="11.77734375" style="1" customWidth="1"/>
    <col min="5384" max="5385" width="11.88671875" style="1" customWidth="1"/>
    <col min="5386" max="5386" width="15.21875" style="1" customWidth="1"/>
    <col min="5387" max="5387" width="11.6640625" style="1" customWidth="1"/>
    <col min="5388" max="5632" width="10" style="1"/>
    <col min="5633" max="5633" width="6.109375" style="1" bestFit="1" customWidth="1"/>
    <col min="5634" max="5634" width="25.5546875" style="1" customWidth="1"/>
    <col min="5635" max="5635" width="23.44140625" style="1" customWidth="1"/>
    <col min="5636" max="5636" width="7.21875" style="1" customWidth="1"/>
    <col min="5637" max="5637" width="11.77734375" style="1" customWidth="1"/>
    <col min="5638" max="5638" width="5.6640625" style="1" customWidth="1"/>
    <col min="5639" max="5639" width="11.77734375" style="1" customWidth="1"/>
    <col min="5640" max="5641" width="11.88671875" style="1" customWidth="1"/>
    <col min="5642" max="5642" width="15.21875" style="1" customWidth="1"/>
    <col min="5643" max="5643" width="11.6640625" style="1" customWidth="1"/>
    <col min="5644" max="5888" width="10" style="1"/>
    <col min="5889" max="5889" width="6.109375" style="1" bestFit="1" customWidth="1"/>
    <col min="5890" max="5890" width="25.5546875" style="1" customWidth="1"/>
    <col min="5891" max="5891" width="23.44140625" style="1" customWidth="1"/>
    <col min="5892" max="5892" width="7.21875" style="1" customWidth="1"/>
    <col min="5893" max="5893" width="11.77734375" style="1" customWidth="1"/>
    <col min="5894" max="5894" width="5.6640625" style="1" customWidth="1"/>
    <col min="5895" max="5895" width="11.77734375" style="1" customWidth="1"/>
    <col min="5896" max="5897" width="11.88671875" style="1" customWidth="1"/>
    <col min="5898" max="5898" width="15.21875" style="1" customWidth="1"/>
    <col min="5899" max="5899" width="11.6640625" style="1" customWidth="1"/>
    <col min="5900" max="6144" width="10" style="1"/>
    <col min="6145" max="6145" width="6.109375" style="1" bestFit="1" customWidth="1"/>
    <col min="6146" max="6146" width="25.5546875" style="1" customWidth="1"/>
    <col min="6147" max="6147" width="23.44140625" style="1" customWidth="1"/>
    <col min="6148" max="6148" width="7.21875" style="1" customWidth="1"/>
    <col min="6149" max="6149" width="11.77734375" style="1" customWidth="1"/>
    <col min="6150" max="6150" width="5.6640625" style="1" customWidth="1"/>
    <col min="6151" max="6151" width="11.77734375" style="1" customWidth="1"/>
    <col min="6152" max="6153" width="11.88671875" style="1" customWidth="1"/>
    <col min="6154" max="6154" width="15.21875" style="1" customWidth="1"/>
    <col min="6155" max="6155" width="11.6640625" style="1" customWidth="1"/>
    <col min="6156" max="6400" width="10" style="1"/>
    <col min="6401" max="6401" width="6.109375" style="1" bestFit="1" customWidth="1"/>
    <col min="6402" max="6402" width="25.5546875" style="1" customWidth="1"/>
    <col min="6403" max="6403" width="23.44140625" style="1" customWidth="1"/>
    <col min="6404" max="6404" width="7.21875" style="1" customWidth="1"/>
    <col min="6405" max="6405" width="11.77734375" style="1" customWidth="1"/>
    <col min="6406" max="6406" width="5.6640625" style="1" customWidth="1"/>
    <col min="6407" max="6407" width="11.77734375" style="1" customWidth="1"/>
    <col min="6408" max="6409" width="11.88671875" style="1" customWidth="1"/>
    <col min="6410" max="6410" width="15.21875" style="1" customWidth="1"/>
    <col min="6411" max="6411" width="11.6640625" style="1" customWidth="1"/>
    <col min="6412" max="6656" width="10" style="1"/>
    <col min="6657" max="6657" width="6.109375" style="1" bestFit="1" customWidth="1"/>
    <col min="6658" max="6658" width="25.5546875" style="1" customWidth="1"/>
    <col min="6659" max="6659" width="23.44140625" style="1" customWidth="1"/>
    <col min="6660" max="6660" width="7.21875" style="1" customWidth="1"/>
    <col min="6661" max="6661" width="11.77734375" style="1" customWidth="1"/>
    <col min="6662" max="6662" width="5.6640625" style="1" customWidth="1"/>
    <col min="6663" max="6663" width="11.77734375" style="1" customWidth="1"/>
    <col min="6664" max="6665" width="11.88671875" style="1" customWidth="1"/>
    <col min="6666" max="6666" width="15.21875" style="1" customWidth="1"/>
    <col min="6667" max="6667" width="11.6640625" style="1" customWidth="1"/>
    <col min="6668" max="6912" width="10" style="1"/>
    <col min="6913" max="6913" width="6.109375" style="1" bestFit="1" customWidth="1"/>
    <col min="6914" max="6914" width="25.5546875" style="1" customWidth="1"/>
    <col min="6915" max="6915" width="23.44140625" style="1" customWidth="1"/>
    <col min="6916" max="6916" width="7.21875" style="1" customWidth="1"/>
    <col min="6917" max="6917" width="11.77734375" style="1" customWidth="1"/>
    <col min="6918" max="6918" width="5.6640625" style="1" customWidth="1"/>
    <col min="6919" max="6919" width="11.77734375" style="1" customWidth="1"/>
    <col min="6920" max="6921" width="11.88671875" style="1" customWidth="1"/>
    <col min="6922" max="6922" width="15.21875" style="1" customWidth="1"/>
    <col min="6923" max="6923" width="11.6640625" style="1" customWidth="1"/>
    <col min="6924" max="7168" width="10" style="1"/>
    <col min="7169" max="7169" width="6.109375" style="1" bestFit="1" customWidth="1"/>
    <col min="7170" max="7170" width="25.5546875" style="1" customWidth="1"/>
    <col min="7171" max="7171" width="23.44140625" style="1" customWidth="1"/>
    <col min="7172" max="7172" width="7.21875" style="1" customWidth="1"/>
    <col min="7173" max="7173" width="11.77734375" style="1" customWidth="1"/>
    <col min="7174" max="7174" width="5.6640625" style="1" customWidth="1"/>
    <col min="7175" max="7175" width="11.77734375" style="1" customWidth="1"/>
    <col min="7176" max="7177" width="11.88671875" style="1" customWidth="1"/>
    <col min="7178" max="7178" width="15.21875" style="1" customWidth="1"/>
    <col min="7179" max="7179" width="11.6640625" style="1" customWidth="1"/>
    <col min="7180" max="7424" width="10" style="1"/>
    <col min="7425" max="7425" width="6.109375" style="1" bestFit="1" customWidth="1"/>
    <col min="7426" max="7426" width="25.5546875" style="1" customWidth="1"/>
    <col min="7427" max="7427" width="23.44140625" style="1" customWidth="1"/>
    <col min="7428" max="7428" width="7.21875" style="1" customWidth="1"/>
    <col min="7429" max="7429" width="11.77734375" style="1" customWidth="1"/>
    <col min="7430" max="7430" width="5.6640625" style="1" customWidth="1"/>
    <col min="7431" max="7431" width="11.77734375" style="1" customWidth="1"/>
    <col min="7432" max="7433" width="11.88671875" style="1" customWidth="1"/>
    <col min="7434" max="7434" width="15.21875" style="1" customWidth="1"/>
    <col min="7435" max="7435" width="11.6640625" style="1" customWidth="1"/>
    <col min="7436" max="7680" width="10" style="1"/>
    <col min="7681" max="7681" width="6.109375" style="1" bestFit="1" customWidth="1"/>
    <col min="7682" max="7682" width="25.5546875" style="1" customWidth="1"/>
    <col min="7683" max="7683" width="23.44140625" style="1" customWidth="1"/>
    <col min="7684" max="7684" width="7.21875" style="1" customWidth="1"/>
    <col min="7685" max="7685" width="11.77734375" style="1" customWidth="1"/>
    <col min="7686" max="7686" width="5.6640625" style="1" customWidth="1"/>
    <col min="7687" max="7687" width="11.77734375" style="1" customWidth="1"/>
    <col min="7688" max="7689" width="11.88671875" style="1" customWidth="1"/>
    <col min="7690" max="7690" width="15.21875" style="1" customWidth="1"/>
    <col min="7691" max="7691" width="11.6640625" style="1" customWidth="1"/>
    <col min="7692" max="7936" width="10" style="1"/>
    <col min="7937" max="7937" width="6.109375" style="1" bestFit="1" customWidth="1"/>
    <col min="7938" max="7938" width="25.5546875" style="1" customWidth="1"/>
    <col min="7939" max="7939" width="23.44140625" style="1" customWidth="1"/>
    <col min="7940" max="7940" width="7.21875" style="1" customWidth="1"/>
    <col min="7941" max="7941" width="11.77734375" style="1" customWidth="1"/>
    <col min="7942" max="7942" width="5.6640625" style="1" customWidth="1"/>
    <col min="7943" max="7943" width="11.77734375" style="1" customWidth="1"/>
    <col min="7944" max="7945" width="11.88671875" style="1" customWidth="1"/>
    <col min="7946" max="7946" width="15.21875" style="1" customWidth="1"/>
    <col min="7947" max="7947" width="11.6640625" style="1" customWidth="1"/>
    <col min="7948" max="8192" width="10" style="1"/>
    <col min="8193" max="8193" width="6.109375" style="1" bestFit="1" customWidth="1"/>
    <col min="8194" max="8194" width="25.5546875" style="1" customWidth="1"/>
    <col min="8195" max="8195" width="23.44140625" style="1" customWidth="1"/>
    <col min="8196" max="8196" width="7.21875" style="1" customWidth="1"/>
    <col min="8197" max="8197" width="11.77734375" style="1" customWidth="1"/>
    <col min="8198" max="8198" width="5.6640625" style="1" customWidth="1"/>
    <col min="8199" max="8199" width="11.77734375" style="1" customWidth="1"/>
    <col min="8200" max="8201" width="11.88671875" style="1" customWidth="1"/>
    <col min="8202" max="8202" width="15.21875" style="1" customWidth="1"/>
    <col min="8203" max="8203" width="11.6640625" style="1" customWidth="1"/>
    <col min="8204" max="8448" width="10" style="1"/>
    <col min="8449" max="8449" width="6.109375" style="1" bestFit="1" customWidth="1"/>
    <col min="8450" max="8450" width="25.5546875" style="1" customWidth="1"/>
    <col min="8451" max="8451" width="23.44140625" style="1" customWidth="1"/>
    <col min="8452" max="8452" width="7.21875" style="1" customWidth="1"/>
    <col min="8453" max="8453" width="11.77734375" style="1" customWidth="1"/>
    <col min="8454" max="8454" width="5.6640625" style="1" customWidth="1"/>
    <col min="8455" max="8455" width="11.77734375" style="1" customWidth="1"/>
    <col min="8456" max="8457" width="11.88671875" style="1" customWidth="1"/>
    <col min="8458" max="8458" width="15.21875" style="1" customWidth="1"/>
    <col min="8459" max="8459" width="11.6640625" style="1" customWidth="1"/>
    <col min="8460" max="8704" width="10" style="1"/>
    <col min="8705" max="8705" width="6.109375" style="1" bestFit="1" customWidth="1"/>
    <col min="8706" max="8706" width="25.5546875" style="1" customWidth="1"/>
    <col min="8707" max="8707" width="23.44140625" style="1" customWidth="1"/>
    <col min="8708" max="8708" width="7.21875" style="1" customWidth="1"/>
    <col min="8709" max="8709" width="11.77734375" style="1" customWidth="1"/>
    <col min="8710" max="8710" width="5.6640625" style="1" customWidth="1"/>
    <col min="8711" max="8711" width="11.77734375" style="1" customWidth="1"/>
    <col min="8712" max="8713" width="11.88671875" style="1" customWidth="1"/>
    <col min="8714" max="8714" width="15.21875" style="1" customWidth="1"/>
    <col min="8715" max="8715" width="11.6640625" style="1" customWidth="1"/>
    <col min="8716" max="8960" width="10" style="1"/>
    <col min="8961" max="8961" width="6.109375" style="1" bestFit="1" customWidth="1"/>
    <col min="8962" max="8962" width="25.5546875" style="1" customWidth="1"/>
    <col min="8963" max="8963" width="23.44140625" style="1" customWidth="1"/>
    <col min="8964" max="8964" width="7.21875" style="1" customWidth="1"/>
    <col min="8965" max="8965" width="11.77734375" style="1" customWidth="1"/>
    <col min="8966" max="8966" width="5.6640625" style="1" customWidth="1"/>
    <col min="8967" max="8967" width="11.77734375" style="1" customWidth="1"/>
    <col min="8968" max="8969" width="11.88671875" style="1" customWidth="1"/>
    <col min="8970" max="8970" width="15.21875" style="1" customWidth="1"/>
    <col min="8971" max="8971" width="11.6640625" style="1" customWidth="1"/>
    <col min="8972" max="9216" width="10" style="1"/>
    <col min="9217" max="9217" width="6.109375" style="1" bestFit="1" customWidth="1"/>
    <col min="9218" max="9218" width="25.5546875" style="1" customWidth="1"/>
    <col min="9219" max="9219" width="23.44140625" style="1" customWidth="1"/>
    <col min="9220" max="9220" width="7.21875" style="1" customWidth="1"/>
    <col min="9221" max="9221" width="11.77734375" style="1" customWidth="1"/>
    <col min="9222" max="9222" width="5.6640625" style="1" customWidth="1"/>
    <col min="9223" max="9223" width="11.77734375" style="1" customWidth="1"/>
    <col min="9224" max="9225" width="11.88671875" style="1" customWidth="1"/>
    <col min="9226" max="9226" width="15.21875" style="1" customWidth="1"/>
    <col min="9227" max="9227" width="11.6640625" style="1" customWidth="1"/>
    <col min="9228" max="9472" width="10" style="1"/>
    <col min="9473" max="9473" width="6.109375" style="1" bestFit="1" customWidth="1"/>
    <col min="9474" max="9474" width="25.5546875" style="1" customWidth="1"/>
    <col min="9475" max="9475" width="23.44140625" style="1" customWidth="1"/>
    <col min="9476" max="9476" width="7.21875" style="1" customWidth="1"/>
    <col min="9477" max="9477" width="11.77734375" style="1" customWidth="1"/>
    <col min="9478" max="9478" width="5.6640625" style="1" customWidth="1"/>
    <col min="9479" max="9479" width="11.77734375" style="1" customWidth="1"/>
    <col min="9480" max="9481" width="11.88671875" style="1" customWidth="1"/>
    <col min="9482" max="9482" width="15.21875" style="1" customWidth="1"/>
    <col min="9483" max="9483" width="11.6640625" style="1" customWidth="1"/>
    <col min="9484" max="9728" width="10" style="1"/>
    <col min="9729" max="9729" width="6.109375" style="1" bestFit="1" customWidth="1"/>
    <col min="9730" max="9730" width="25.5546875" style="1" customWidth="1"/>
    <col min="9731" max="9731" width="23.44140625" style="1" customWidth="1"/>
    <col min="9732" max="9732" width="7.21875" style="1" customWidth="1"/>
    <col min="9733" max="9733" width="11.77734375" style="1" customWidth="1"/>
    <col min="9734" max="9734" width="5.6640625" style="1" customWidth="1"/>
    <col min="9735" max="9735" width="11.77734375" style="1" customWidth="1"/>
    <col min="9736" max="9737" width="11.88671875" style="1" customWidth="1"/>
    <col min="9738" max="9738" width="15.21875" style="1" customWidth="1"/>
    <col min="9739" max="9739" width="11.6640625" style="1" customWidth="1"/>
    <col min="9740" max="9984" width="10" style="1"/>
    <col min="9985" max="9985" width="6.109375" style="1" bestFit="1" customWidth="1"/>
    <col min="9986" max="9986" width="25.5546875" style="1" customWidth="1"/>
    <col min="9987" max="9987" width="23.44140625" style="1" customWidth="1"/>
    <col min="9988" max="9988" width="7.21875" style="1" customWidth="1"/>
    <col min="9989" max="9989" width="11.77734375" style="1" customWidth="1"/>
    <col min="9990" max="9990" width="5.6640625" style="1" customWidth="1"/>
    <col min="9991" max="9991" width="11.77734375" style="1" customWidth="1"/>
    <col min="9992" max="9993" width="11.88671875" style="1" customWidth="1"/>
    <col min="9994" max="9994" width="15.21875" style="1" customWidth="1"/>
    <col min="9995" max="9995" width="11.6640625" style="1" customWidth="1"/>
    <col min="9996" max="10240" width="10" style="1"/>
    <col min="10241" max="10241" width="6.109375" style="1" bestFit="1" customWidth="1"/>
    <col min="10242" max="10242" width="25.5546875" style="1" customWidth="1"/>
    <col min="10243" max="10243" width="23.44140625" style="1" customWidth="1"/>
    <col min="10244" max="10244" width="7.21875" style="1" customWidth="1"/>
    <col min="10245" max="10245" width="11.77734375" style="1" customWidth="1"/>
    <col min="10246" max="10246" width="5.6640625" style="1" customWidth="1"/>
    <col min="10247" max="10247" width="11.77734375" style="1" customWidth="1"/>
    <col min="10248" max="10249" width="11.88671875" style="1" customWidth="1"/>
    <col min="10250" max="10250" width="15.21875" style="1" customWidth="1"/>
    <col min="10251" max="10251" width="11.6640625" style="1" customWidth="1"/>
    <col min="10252" max="10496" width="10" style="1"/>
    <col min="10497" max="10497" width="6.109375" style="1" bestFit="1" customWidth="1"/>
    <col min="10498" max="10498" width="25.5546875" style="1" customWidth="1"/>
    <col min="10499" max="10499" width="23.44140625" style="1" customWidth="1"/>
    <col min="10500" max="10500" width="7.21875" style="1" customWidth="1"/>
    <col min="10501" max="10501" width="11.77734375" style="1" customWidth="1"/>
    <col min="10502" max="10502" width="5.6640625" style="1" customWidth="1"/>
    <col min="10503" max="10503" width="11.77734375" style="1" customWidth="1"/>
    <col min="10504" max="10505" width="11.88671875" style="1" customWidth="1"/>
    <col min="10506" max="10506" width="15.21875" style="1" customWidth="1"/>
    <col min="10507" max="10507" width="11.6640625" style="1" customWidth="1"/>
    <col min="10508" max="10752" width="10" style="1"/>
    <col min="10753" max="10753" width="6.109375" style="1" bestFit="1" customWidth="1"/>
    <col min="10754" max="10754" width="25.5546875" style="1" customWidth="1"/>
    <col min="10755" max="10755" width="23.44140625" style="1" customWidth="1"/>
    <col min="10756" max="10756" width="7.21875" style="1" customWidth="1"/>
    <col min="10757" max="10757" width="11.77734375" style="1" customWidth="1"/>
    <col min="10758" max="10758" width="5.6640625" style="1" customWidth="1"/>
    <col min="10759" max="10759" width="11.77734375" style="1" customWidth="1"/>
    <col min="10760" max="10761" width="11.88671875" style="1" customWidth="1"/>
    <col min="10762" max="10762" width="15.21875" style="1" customWidth="1"/>
    <col min="10763" max="10763" width="11.6640625" style="1" customWidth="1"/>
    <col min="10764" max="11008" width="10" style="1"/>
    <col min="11009" max="11009" width="6.109375" style="1" bestFit="1" customWidth="1"/>
    <col min="11010" max="11010" width="25.5546875" style="1" customWidth="1"/>
    <col min="11011" max="11011" width="23.44140625" style="1" customWidth="1"/>
    <col min="11012" max="11012" width="7.21875" style="1" customWidth="1"/>
    <col min="11013" max="11013" width="11.77734375" style="1" customWidth="1"/>
    <col min="11014" max="11014" width="5.6640625" style="1" customWidth="1"/>
    <col min="11015" max="11015" width="11.77734375" style="1" customWidth="1"/>
    <col min="11016" max="11017" width="11.88671875" style="1" customWidth="1"/>
    <col min="11018" max="11018" width="15.21875" style="1" customWidth="1"/>
    <col min="11019" max="11019" width="11.6640625" style="1" customWidth="1"/>
    <col min="11020" max="11264" width="10" style="1"/>
    <col min="11265" max="11265" width="6.109375" style="1" bestFit="1" customWidth="1"/>
    <col min="11266" max="11266" width="25.5546875" style="1" customWidth="1"/>
    <col min="11267" max="11267" width="23.44140625" style="1" customWidth="1"/>
    <col min="11268" max="11268" width="7.21875" style="1" customWidth="1"/>
    <col min="11269" max="11269" width="11.77734375" style="1" customWidth="1"/>
    <col min="11270" max="11270" width="5.6640625" style="1" customWidth="1"/>
    <col min="11271" max="11271" width="11.77734375" style="1" customWidth="1"/>
    <col min="11272" max="11273" width="11.88671875" style="1" customWidth="1"/>
    <col min="11274" max="11274" width="15.21875" style="1" customWidth="1"/>
    <col min="11275" max="11275" width="11.6640625" style="1" customWidth="1"/>
    <col min="11276" max="11520" width="10" style="1"/>
    <col min="11521" max="11521" width="6.109375" style="1" bestFit="1" customWidth="1"/>
    <col min="11522" max="11522" width="25.5546875" style="1" customWidth="1"/>
    <col min="11523" max="11523" width="23.44140625" style="1" customWidth="1"/>
    <col min="11524" max="11524" width="7.21875" style="1" customWidth="1"/>
    <col min="11525" max="11525" width="11.77734375" style="1" customWidth="1"/>
    <col min="11526" max="11526" width="5.6640625" style="1" customWidth="1"/>
    <col min="11527" max="11527" width="11.77734375" style="1" customWidth="1"/>
    <col min="11528" max="11529" width="11.88671875" style="1" customWidth="1"/>
    <col min="11530" max="11530" width="15.21875" style="1" customWidth="1"/>
    <col min="11531" max="11531" width="11.6640625" style="1" customWidth="1"/>
    <col min="11532" max="11776" width="10" style="1"/>
    <col min="11777" max="11777" width="6.109375" style="1" bestFit="1" customWidth="1"/>
    <col min="11778" max="11778" width="25.5546875" style="1" customWidth="1"/>
    <col min="11779" max="11779" width="23.44140625" style="1" customWidth="1"/>
    <col min="11780" max="11780" width="7.21875" style="1" customWidth="1"/>
    <col min="11781" max="11781" width="11.77734375" style="1" customWidth="1"/>
    <col min="11782" max="11782" width="5.6640625" style="1" customWidth="1"/>
    <col min="11783" max="11783" width="11.77734375" style="1" customWidth="1"/>
    <col min="11784" max="11785" width="11.88671875" style="1" customWidth="1"/>
    <col min="11786" max="11786" width="15.21875" style="1" customWidth="1"/>
    <col min="11787" max="11787" width="11.6640625" style="1" customWidth="1"/>
    <col min="11788" max="12032" width="10" style="1"/>
    <col min="12033" max="12033" width="6.109375" style="1" bestFit="1" customWidth="1"/>
    <col min="12034" max="12034" width="25.5546875" style="1" customWidth="1"/>
    <col min="12035" max="12035" width="23.44140625" style="1" customWidth="1"/>
    <col min="12036" max="12036" width="7.21875" style="1" customWidth="1"/>
    <col min="12037" max="12037" width="11.77734375" style="1" customWidth="1"/>
    <col min="12038" max="12038" width="5.6640625" style="1" customWidth="1"/>
    <col min="12039" max="12039" width="11.77734375" style="1" customWidth="1"/>
    <col min="12040" max="12041" width="11.88671875" style="1" customWidth="1"/>
    <col min="12042" max="12042" width="15.21875" style="1" customWidth="1"/>
    <col min="12043" max="12043" width="11.6640625" style="1" customWidth="1"/>
    <col min="12044" max="12288" width="10" style="1"/>
    <col min="12289" max="12289" width="6.109375" style="1" bestFit="1" customWidth="1"/>
    <col min="12290" max="12290" width="25.5546875" style="1" customWidth="1"/>
    <col min="12291" max="12291" width="23.44140625" style="1" customWidth="1"/>
    <col min="12292" max="12292" width="7.21875" style="1" customWidth="1"/>
    <col min="12293" max="12293" width="11.77734375" style="1" customWidth="1"/>
    <col min="12294" max="12294" width="5.6640625" style="1" customWidth="1"/>
    <col min="12295" max="12295" width="11.77734375" style="1" customWidth="1"/>
    <col min="12296" max="12297" width="11.88671875" style="1" customWidth="1"/>
    <col min="12298" max="12298" width="15.21875" style="1" customWidth="1"/>
    <col min="12299" max="12299" width="11.6640625" style="1" customWidth="1"/>
    <col min="12300" max="12544" width="10" style="1"/>
    <col min="12545" max="12545" width="6.109375" style="1" bestFit="1" customWidth="1"/>
    <col min="12546" max="12546" width="25.5546875" style="1" customWidth="1"/>
    <col min="12547" max="12547" width="23.44140625" style="1" customWidth="1"/>
    <col min="12548" max="12548" width="7.21875" style="1" customWidth="1"/>
    <col min="12549" max="12549" width="11.77734375" style="1" customWidth="1"/>
    <col min="12550" max="12550" width="5.6640625" style="1" customWidth="1"/>
    <col min="12551" max="12551" width="11.77734375" style="1" customWidth="1"/>
    <col min="12552" max="12553" width="11.88671875" style="1" customWidth="1"/>
    <col min="12554" max="12554" width="15.21875" style="1" customWidth="1"/>
    <col min="12555" max="12555" width="11.6640625" style="1" customWidth="1"/>
    <col min="12556" max="12800" width="10" style="1"/>
    <col min="12801" max="12801" width="6.109375" style="1" bestFit="1" customWidth="1"/>
    <col min="12802" max="12802" width="25.5546875" style="1" customWidth="1"/>
    <col min="12803" max="12803" width="23.44140625" style="1" customWidth="1"/>
    <col min="12804" max="12804" width="7.21875" style="1" customWidth="1"/>
    <col min="12805" max="12805" width="11.77734375" style="1" customWidth="1"/>
    <col min="12806" max="12806" width="5.6640625" style="1" customWidth="1"/>
    <col min="12807" max="12807" width="11.77734375" style="1" customWidth="1"/>
    <col min="12808" max="12809" width="11.88671875" style="1" customWidth="1"/>
    <col min="12810" max="12810" width="15.21875" style="1" customWidth="1"/>
    <col min="12811" max="12811" width="11.6640625" style="1" customWidth="1"/>
    <col min="12812" max="13056" width="10" style="1"/>
    <col min="13057" max="13057" width="6.109375" style="1" bestFit="1" customWidth="1"/>
    <col min="13058" max="13058" width="25.5546875" style="1" customWidth="1"/>
    <col min="13059" max="13059" width="23.44140625" style="1" customWidth="1"/>
    <col min="13060" max="13060" width="7.21875" style="1" customWidth="1"/>
    <col min="13061" max="13061" width="11.77734375" style="1" customWidth="1"/>
    <col min="13062" max="13062" width="5.6640625" style="1" customWidth="1"/>
    <col min="13063" max="13063" width="11.77734375" style="1" customWidth="1"/>
    <col min="13064" max="13065" width="11.88671875" style="1" customWidth="1"/>
    <col min="13066" max="13066" width="15.21875" style="1" customWidth="1"/>
    <col min="13067" max="13067" width="11.6640625" style="1" customWidth="1"/>
    <col min="13068" max="13312" width="10" style="1"/>
    <col min="13313" max="13313" width="6.109375" style="1" bestFit="1" customWidth="1"/>
    <col min="13314" max="13314" width="25.5546875" style="1" customWidth="1"/>
    <col min="13315" max="13315" width="23.44140625" style="1" customWidth="1"/>
    <col min="13316" max="13316" width="7.21875" style="1" customWidth="1"/>
    <col min="13317" max="13317" width="11.77734375" style="1" customWidth="1"/>
    <col min="13318" max="13318" width="5.6640625" style="1" customWidth="1"/>
    <col min="13319" max="13319" width="11.77734375" style="1" customWidth="1"/>
    <col min="13320" max="13321" width="11.88671875" style="1" customWidth="1"/>
    <col min="13322" max="13322" width="15.21875" style="1" customWidth="1"/>
    <col min="13323" max="13323" width="11.6640625" style="1" customWidth="1"/>
    <col min="13324" max="13568" width="10" style="1"/>
    <col min="13569" max="13569" width="6.109375" style="1" bestFit="1" customWidth="1"/>
    <col min="13570" max="13570" width="25.5546875" style="1" customWidth="1"/>
    <col min="13571" max="13571" width="23.44140625" style="1" customWidth="1"/>
    <col min="13572" max="13572" width="7.21875" style="1" customWidth="1"/>
    <col min="13573" max="13573" width="11.77734375" style="1" customWidth="1"/>
    <col min="13574" max="13574" width="5.6640625" style="1" customWidth="1"/>
    <col min="13575" max="13575" width="11.77734375" style="1" customWidth="1"/>
    <col min="13576" max="13577" width="11.88671875" style="1" customWidth="1"/>
    <col min="13578" max="13578" width="15.21875" style="1" customWidth="1"/>
    <col min="13579" max="13579" width="11.6640625" style="1" customWidth="1"/>
    <col min="13580" max="13824" width="10" style="1"/>
    <col min="13825" max="13825" width="6.109375" style="1" bestFit="1" customWidth="1"/>
    <col min="13826" max="13826" width="25.5546875" style="1" customWidth="1"/>
    <col min="13827" max="13827" width="23.44140625" style="1" customWidth="1"/>
    <col min="13828" max="13828" width="7.21875" style="1" customWidth="1"/>
    <col min="13829" max="13829" width="11.77734375" style="1" customWidth="1"/>
    <col min="13830" max="13830" width="5.6640625" style="1" customWidth="1"/>
    <col min="13831" max="13831" width="11.77734375" style="1" customWidth="1"/>
    <col min="13832" max="13833" width="11.88671875" style="1" customWidth="1"/>
    <col min="13834" max="13834" width="15.21875" style="1" customWidth="1"/>
    <col min="13835" max="13835" width="11.6640625" style="1" customWidth="1"/>
    <col min="13836" max="14080" width="10" style="1"/>
    <col min="14081" max="14081" width="6.109375" style="1" bestFit="1" customWidth="1"/>
    <col min="14082" max="14082" width="25.5546875" style="1" customWidth="1"/>
    <col min="14083" max="14083" width="23.44140625" style="1" customWidth="1"/>
    <col min="14084" max="14084" width="7.21875" style="1" customWidth="1"/>
    <col min="14085" max="14085" width="11.77734375" style="1" customWidth="1"/>
    <col min="14086" max="14086" width="5.6640625" style="1" customWidth="1"/>
    <col min="14087" max="14087" width="11.77734375" style="1" customWidth="1"/>
    <col min="14088" max="14089" width="11.88671875" style="1" customWidth="1"/>
    <col min="14090" max="14090" width="15.21875" style="1" customWidth="1"/>
    <col min="14091" max="14091" width="11.6640625" style="1" customWidth="1"/>
    <col min="14092" max="14336" width="10" style="1"/>
    <col min="14337" max="14337" width="6.109375" style="1" bestFit="1" customWidth="1"/>
    <col min="14338" max="14338" width="25.5546875" style="1" customWidth="1"/>
    <col min="14339" max="14339" width="23.44140625" style="1" customWidth="1"/>
    <col min="14340" max="14340" width="7.21875" style="1" customWidth="1"/>
    <col min="14341" max="14341" width="11.77734375" style="1" customWidth="1"/>
    <col min="14342" max="14342" width="5.6640625" style="1" customWidth="1"/>
    <col min="14343" max="14343" width="11.77734375" style="1" customWidth="1"/>
    <col min="14344" max="14345" width="11.88671875" style="1" customWidth="1"/>
    <col min="14346" max="14346" width="15.21875" style="1" customWidth="1"/>
    <col min="14347" max="14347" width="11.6640625" style="1" customWidth="1"/>
    <col min="14348" max="14592" width="10" style="1"/>
    <col min="14593" max="14593" width="6.109375" style="1" bestFit="1" customWidth="1"/>
    <col min="14594" max="14594" width="25.5546875" style="1" customWidth="1"/>
    <col min="14595" max="14595" width="23.44140625" style="1" customWidth="1"/>
    <col min="14596" max="14596" width="7.21875" style="1" customWidth="1"/>
    <col min="14597" max="14597" width="11.77734375" style="1" customWidth="1"/>
    <col min="14598" max="14598" width="5.6640625" style="1" customWidth="1"/>
    <col min="14599" max="14599" width="11.77734375" style="1" customWidth="1"/>
    <col min="14600" max="14601" width="11.88671875" style="1" customWidth="1"/>
    <col min="14602" max="14602" width="15.21875" style="1" customWidth="1"/>
    <col min="14603" max="14603" width="11.6640625" style="1" customWidth="1"/>
    <col min="14604" max="14848" width="10" style="1"/>
    <col min="14849" max="14849" width="6.109375" style="1" bestFit="1" customWidth="1"/>
    <col min="14850" max="14850" width="25.5546875" style="1" customWidth="1"/>
    <col min="14851" max="14851" width="23.44140625" style="1" customWidth="1"/>
    <col min="14852" max="14852" width="7.21875" style="1" customWidth="1"/>
    <col min="14853" max="14853" width="11.77734375" style="1" customWidth="1"/>
    <col min="14854" max="14854" width="5.6640625" style="1" customWidth="1"/>
    <col min="14855" max="14855" width="11.77734375" style="1" customWidth="1"/>
    <col min="14856" max="14857" width="11.88671875" style="1" customWidth="1"/>
    <col min="14858" max="14858" width="15.21875" style="1" customWidth="1"/>
    <col min="14859" max="14859" width="11.6640625" style="1" customWidth="1"/>
    <col min="14860" max="15104" width="10" style="1"/>
    <col min="15105" max="15105" width="6.109375" style="1" bestFit="1" customWidth="1"/>
    <col min="15106" max="15106" width="25.5546875" style="1" customWidth="1"/>
    <col min="15107" max="15107" width="23.44140625" style="1" customWidth="1"/>
    <col min="15108" max="15108" width="7.21875" style="1" customWidth="1"/>
    <col min="15109" max="15109" width="11.77734375" style="1" customWidth="1"/>
    <col min="15110" max="15110" width="5.6640625" style="1" customWidth="1"/>
    <col min="15111" max="15111" width="11.77734375" style="1" customWidth="1"/>
    <col min="15112" max="15113" width="11.88671875" style="1" customWidth="1"/>
    <col min="15114" max="15114" width="15.21875" style="1" customWidth="1"/>
    <col min="15115" max="15115" width="11.6640625" style="1" customWidth="1"/>
    <col min="15116" max="15360" width="10" style="1"/>
    <col min="15361" max="15361" width="6.109375" style="1" bestFit="1" customWidth="1"/>
    <col min="15362" max="15362" width="25.5546875" style="1" customWidth="1"/>
    <col min="15363" max="15363" width="23.44140625" style="1" customWidth="1"/>
    <col min="15364" max="15364" width="7.21875" style="1" customWidth="1"/>
    <col min="15365" max="15365" width="11.77734375" style="1" customWidth="1"/>
    <col min="15366" max="15366" width="5.6640625" style="1" customWidth="1"/>
    <col min="15367" max="15367" width="11.77734375" style="1" customWidth="1"/>
    <col min="15368" max="15369" width="11.88671875" style="1" customWidth="1"/>
    <col min="15370" max="15370" width="15.21875" style="1" customWidth="1"/>
    <col min="15371" max="15371" width="11.6640625" style="1" customWidth="1"/>
    <col min="15372" max="15616" width="10" style="1"/>
    <col min="15617" max="15617" width="6.109375" style="1" bestFit="1" customWidth="1"/>
    <col min="15618" max="15618" width="25.5546875" style="1" customWidth="1"/>
    <col min="15619" max="15619" width="23.44140625" style="1" customWidth="1"/>
    <col min="15620" max="15620" width="7.21875" style="1" customWidth="1"/>
    <col min="15621" max="15621" width="11.77734375" style="1" customWidth="1"/>
    <col min="15622" max="15622" width="5.6640625" style="1" customWidth="1"/>
    <col min="15623" max="15623" width="11.77734375" style="1" customWidth="1"/>
    <col min="15624" max="15625" width="11.88671875" style="1" customWidth="1"/>
    <col min="15626" max="15626" width="15.21875" style="1" customWidth="1"/>
    <col min="15627" max="15627" width="11.6640625" style="1" customWidth="1"/>
    <col min="15628" max="15872" width="10" style="1"/>
    <col min="15873" max="15873" width="6.109375" style="1" bestFit="1" customWidth="1"/>
    <col min="15874" max="15874" width="25.5546875" style="1" customWidth="1"/>
    <col min="15875" max="15875" width="23.44140625" style="1" customWidth="1"/>
    <col min="15876" max="15876" width="7.21875" style="1" customWidth="1"/>
    <col min="15877" max="15877" width="11.77734375" style="1" customWidth="1"/>
    <col min="15878" max="15878" width="5.6640625" style="1" customWidth="1"/>
    <col min="15879" max="15879" width="11.77734375" style="1" customWidth="1"/>
    <col min="15880" max="15881" width="11.88671875" style="1" customWidth="1"/>
    <col min="15882" max="15882" width="15.21875" style="1" customWidth="1"/>
    <col min="15883" max="15883" width="11.6640625" style="1" customWidth="1"/>
    <col min="15884" max="16128" width="10" style="1"/>
    <col min="16129" max="16129" width="6.109375" style="1" bestFit="1" customWidth="1"/>
    <col min="16130" max="16130" width="25.5546875" style="1" customWidth="1"/>
    <col min="16131" max="16131" width="23.44140625" style="1" customWidth="1"/>
    <col min="16132" max="16132" width="7.21875" style="1" customWidth="1"/>
    <col min="16133" max="16133" width="11.77734375" style="1" customWidth="1"/>
    <col min="16134" max="16134" width="5.6640625" style="1" customWidth="1"/>
    <col min="16135" max="16135" width="11.77734375" style="1" customWidth="1"/>
    <col min="16136" max="16137" width="11.88671875" style="1" customWidth="1"/>
    <col min="16138" max="16138" width="15.21875" style="1" customWidth="1"/>
    <col min="16139" max="16139" width="11.6640625" style="1" customWidth="1"/>
    <col min="16140" max="16384" width="10" style="1"/>
  </cols>
  <sheetData>
    <row r="1" spans="1:12" ht="27.75" customHeight="1">
      <c r="A1" s="189" t="s">
        <v>0</v>
      </c>
      <c r="B1" s="189"/>
      <c r="C1" s="189"/>
      <c r="D1" s="189"/>
      <c r="E1" s="189"/>
      <c r="F1" s="189"/>
      <c r="G1" s="189"/>
      <c r="H1" s="189"/>
      <c r="I1" s="189"/>
      <c r="J1" s="189"/>
      <c r="K1" s="189"/>
    </row>
    <row r="2" spans="1:12" ht="27.75" customHeight="1">
      <c r="I2" s="190" t="s">
        <v>1</v>
      </c>
      <c r="J2" s="190"/>
      <c r="K2" s="190"/>
    </row>
    <row r="3" spans="1:12" s="4" customFormat="1" ht="39" customHeight="1">
      <c r="A3" s="2" t="s">
        <v>2</v>
      </c>
      <c r="B3" s="2" t="s">
        <v>3</v>
      </c>
      <c r="C3" s="2" t="s">
        <v>4</v>
      </c>
      <c r="D3" s="2" t="s">
        <v>5</v>
      </c>
      <c r="E3" s="3" t="s">
        <v>6</v>
      </c>
      <c r="F3" s="3" t="s">
        <v>7</v>
      </c>
      <c r="G3" s="3" t="s">
        <v>8</v>
      </c>
      <c r="H3" s="2" t="s">
        <v>9</v>
      </c>
      <c r="I3" s="2" t="s">
        <v>10</v>
      </c>
      <c r="J3" s="2" t="s">
        <v>11</v>
      </c>
      <c r="K3" s="2" t="s">
        <v>12</v>
      </c>
    </row>
    <row r="4" spans="1:12" ht="62.4" customHeight="1">
      <c r="A4" s="12">
        <v>1</v>
      </c>
      <c r="B4" s="12" t="s">
        <v>200</v>
      </c>
      <c r="C4" s="14" t="s">
        <v>201</v>
      </c>
      <c r="D4" s="12" t="s">
        <v>20</v>
      </c>
      <c r="E4" s="15">
        <f>0.6/1.13</f>
        <v>0.53097345132743368</v>
      </c>
      <c r="F4" s="7">
        <v>0.13</v>
      </c>
      <c r="G4" s="9"/>
      <c r="H4" s="15">
        <f>0.55/1.13</f>
        <v>0.48672566371681425</v>
      </c>
      <c r="I4" s="15">
        <f>H4</f>
        <v>0.48672566371681425</v>
      </c>
      <c r="J4" s="16" t="s">
        <v>202</v>
      </c>
      <c r="K4" s="16"/>
      <c r="L4" s="8"/>
    </row>
    <row r="5" spans="1:12" ht="27.75" customHeight="1">
      <c r="A5" s="191" t="s">
        <v>203</v>
      </c>
      <c r="B5" s="191"/>
      <c r="C5" s="191"/>
      <c r="D5" s="191"/>
      <c r="E5" s="191"/>
      <c r="F5" s="191"/>
      <c r="G5" s="191"/>
      <c r="H5" s="191"/>
      <c r="I5" s="191"/>
      <c r="J5" s="191"/>
      <c r="K5" s="191"/>
    </row>
    <row r="6" spans="1:12" ht="50.4" customHeight="1">
      <c r="A6" s="191"/>
      <c r="B6" s="191"/>
      <c r="C6" s="191"/>
      <c r="D6" s="191"/>
      <c r="E6" s="191"/>
      <c r="F6" s="191"/>
      <c r="G6" s="191"/>
      <c r="H6" s="191"/>
      <c r="I6" s="191"/>
      <c r="J6" s="191"/>
      <c r="K6" s="191"/>
    </row>
    <row r="7" spans="1:12" ht="93" customHeight="1">
      <c r="A7" s="192" t="s">
        <v>13</v>
      </c>
      <c r="B7" s="193"/>
      <c r="C7" s="194" t="s">
        <v>14</v>
      </c>
      <c r="D7" s="194"/>
      <c r="E7" s="191" t="s">
        <v>15</v>
      </c>
      <c r="F7" s="191"/>
      <c r="G7" s="191"/>
      <c r="H7" s="191" t="s">
        <v>16</v>
      </c>
      <c r="I7" s="191"/>
      <c r="J7" s="191" t="s">
        <v>17</v>
      </c>
      <c r="K7" s="191"/>
    </row>
  </sheetData>
  <mergeCells count="8">
    <mergeCell ref="A1:K1"/>
    <mergeCell ref="I2:K2"/>
    <mergeCell ref="A5:K6"/>
    <mergeCell ref="A7:B7"/>
    <mergeCell ref="C7:D7"/>
    <mergeCell ref="E7:G7"/>
    <mergeCell ref="H7:I7"/>
    <mergeCell ref="J7:K7"/>
  </mergeCells>
  <phoneticPr fontId="3" type="noConversion"/>
  <pageMargins left="0.75" right="0.75" top="1" bottom="1" header="0.5" footer="0.5"/>
  <pageSetup paperSize="9" scale="93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EE09F8-4535-44E7-92D2-4D446E7B048A}">
  <sheetPr>
    <pageSetUpPr fitToPage="1"/>
  </sheetPr>
  <dimension ref="A1:N13"/>
  <sheetViews>
    <sheetView zoomScale="90" zoomScaleNormal="90" workbookViewId="0">
      <selection activeCell="H6" sqref="H6"/>
    </sheetView>
  </sheetViews>
  <sheetFormatPr defaultColWidth="10" defaultRowHeight="27.75" customHeight="1"/>
  <cols>
    <col min="1" max="1" width="6.109375" style="1" bestFit="1" customWidth="1"/>
    <col min="2" max="2" width="25.5546875" style="1" customWidth="1"/>
    <col min="3" max="3" width="23.44140625" style="1" customWidth="1"/>
    <col min="4" max="4" width="7.21875" style="1" customWidth="1"/>
    <col min="5" max="5" width="14.88671875" style="1" customWidth="1"/>
    <col min="6" max="6" width="5.6640625" style="1" customWidth="1"/>
    <col min="7" max="7" width="11.77734375" style="1" customWidth="1"/>
    <col min="8" max="9" width="15.33203125" style="1" customWidth="1"/>
    <col min="10" max="10" width="32.6640625" style="1" customWidth="1"/>
    <col min="11" max="11" width="21.33203125" style="1" customWidth="1"/>
    <col min="12" max="256" width="10" style="1"/>
    <col min="257" max="257" width="6.109375" style="1" bestFit="1" customWidth="1"/>
    <col min="258" max="258" width="25.5546875" style="1" customWidth="1"/>
    <col min="259" max="259" width="23.44140625" style="1" customWidth="1"/>
    <col min="260" max="260" width="7.21875" style="1" customWidth="1"/>
    <col min="261" max="261" width="11.77734375" style="1" customWidth="1"/>
    <col min="262" max="262" width="5.6640625" style="1" customWidth="1"/>
    <col min="263" max="263" width="11.77734375" style="1" customWidth="1"/>
    <col min="264" max="265" width="11.88671875" style="1" customWidth="1"/>
    <col min="266" max="266" width="15.21875" style="1" customWidth="1"/>
    <col min="267" max="267" width="11.6640625" style="1" customWidth="1"/>
    <col min="268" max="512" width="10" style="1"/>
    <col min="513" max="513" width="6.109375" style="1" bestFit="1" customWidth="1"/>
    <col min="514" max="514" width="25.5546875" style="1" customWidth="1"/>
    <col min="515" max="515" width="23.44140625" style="1" customWidth="1"/>
    <col min="516" max="516" width="7.21875" style="1" customWidth="1"/>
    <col min="517" max="517" width="11.77734375" style="1" customWidth="1"/>
    <col min="518" max="518" width="5.6640625" style="1" customWidth="1"/>
    <col min="519" max="519" width="11.77734375" style="1" customWidth="1"/>
    <col min="520" max="521" width="11.88671875" style="1" customWidth="1"/>
    <col min="522" max="522" width="15.21875" style="1" customWidth="1"/>
    <col min="523" max="523" width="11.6640625" style="1" customWidth="1"/>
    <col min="524" max="768" width="10" style="1"/>
    <col min="769" max="769" width="6.109375" style="1" bestFit="1" customWidth="1"/>
    <col min="770" max="770" width="25.5546875" style="1" customWidth="1"/>
    <col min="771" max="771" width="23.44140625" style="1" customWidth="1"/>
    <col min="772" max="772" width="7.21875" style="1" customWidth="1"/>
    <col min="773" max="773" width="11.77734375" style="1" customWidth="1"/>
    <col min="774" max="774" width="5.6640625" style="1" customWidth="1"/>
    <col min="775" max="775" width="11.77734375" style="1" customWidth="1"/>
    <col min="776" max="777" width="11.88671875" style="1" customWidth="1"/>
    <col min="778" max="778" width="15.21875" style="1" customWidth="1"/>
    <col min="779" max="779" width="11.6640625" style="1" customWidth="1"/>
    <col min="780" max="1024" width="10" style="1"/>
    <col min="1025" max="1025" width="6.109375" style="1" bestFit="1" customWidth="1"/>
    <col min="1026" max="1026" width="25.5546875" style="1" customWidth="1"/>
    <col min="1027" max="1027" width="23.44140625" style="1" customWidth="1"/>
    <col min="1028" max="1028" width="7.21875" style="1" customWidth="1"/>
    <col min="1029" max="1029" width="11.77734375" style="1" customWidth="1"/>
    <col min="1030" max="1030" width="5.6640625" style="1" customWidth="1"/>
    <col min="1031" max="1031" width="11.77734375" style="1" customWidth="1"/>
    <col min="1032" max="1033" width="11.88671875" style="1" customWidth="1"/>
    <col min="1034" max="1034" width="15.21875" style="1" customWidth="1"/>
    <col min="1035" max="1035" width="11.6640625" style="1" customWidth="1"/>
    <col min="1036" max="1280" width="10" style="1"/>
    <col min="1281" max="1281" width="6.109375" style="1" bestFit="1" customWidth="1"/>
    <col min="1282" max="1282" width="25.5546875" style="1" customWidth="1"/>
    <col min="1283" max="1283" width="23.44140625" style="1" customWidth="1"/>
    <col min="1284" max="1284" width="7.21875" style="1" customWidth="1"/>
    <col min="1285" max="1285" width="11.77734375" style="1" customWidth="1"/>
    <col min="1286" max="1286" width="5.6640625" style="1" customWidth="1"/>
    <col min="1287" max="1287" width="11.77734375" style="1" customWidth="1"/>
    <col min="1288" max="1289" width="11.88671875" style="1" customWidth="1"/>
    <col min="1290" max="1290" width="15.21875" style="1" customWidth="1"/>
    <col min="1291" max="1291" width="11.6640625" style="1" customWidth="1"/>
    <col min="1292" max="1536" width="10" style="1"/>
    <col min="1537" max="1537" width="6.109375" style="1" bestFit="1" customWidth="1"/>
    <col min="1538" max="1538" width="25.5546875" style="1" customWidth="1"/>
    <col min="1539" max="1539" width="23.44140625" style="1" customWidth="1"/>
    <col min="1540" max="1540" width="7.21875" style="1" customWidth="1"/>
    <col min="1541" max="1541" width="11.77734375" style="1" customWidth="1"/>
    <col min="1542" max="1542" width="5.6640625" style="1" customWidth="1"/>
    <col min="1543" max="1543" width="11.77734375" style="1" customWidth="1"/>
    <col min="1544" max="1545" width="11.88671875" style="1" customWidth="1"/>
    <col min="1546" max="1546" width="15.21875" style="1" customWidth="1"/>
    <col min="1547" max="1547" width="11.6640625" style="1" customWidth="1"/>
    <col min="1548" max="1792" width="10" style="1"/>
    <col min="1793" max="1793" width="6.109375" style="1" bestFit="1" customWidth="1"/>
    <col min="1794" max="1794" width="25.5546875" style="1" customWidth="1"/>
    <col min="1795" max="1795" width="23.44140625" style="1" customWidth="1"/>
    <col min="1796" max="1796" width="7.21875" style="1" customWidth="1"/>
    <col min="1797" max="1797" width="11.77734375" style="1" customWidth="1"/>
    <col min="1798" max="1798" width="5.6640625" style="1" customWidth="1"/>
    <col min="1799" max="1799" width="11.77734375" style="1" customWidth="1"/>
    <col min="1800" max="1801" width="11.88671875" style="1" customWidth="1"/>
    <col min="1802" max="1802" width="15.21875" style="1" customWidth="1"/>
    <col min="1803" max="1803" width="11.6640625" style="1" customWidth="1"/>
    <col min="1804" max="2048" width="10" style="1"/>
    <col min="2049" max="2049" width="6.109375" style="1" bestFit="1" customWidth="1"/>
    <col min="2050" max="2050" width="25.5546875" style="1" customWidth="1"/>
    <col min="2051" max="2051" width="23.44140625" style="1" customWidth="1"/>
    <col min="2052" max="2052" width="7.21875" style="1" customWidth="1"/>
    <col min="2053" max="2053" width="11.77734375" style="1" customWidth="1"/>
    <col min="2054" max="2054" width="5.6640625" style="1" customWidth="1"/>
    <col min="2055" max="2055" width="11.77734375" style="1" customWidth="1"/>
    <col min="2056" max="2057" width="11.88671875" style="1" customWidth="1"/>
    <col min="2058" max="2058" width="15.21875" style="1" customWidth="1"/>
    <col min="2059" max="2059" width="11.6640625" style="1" customWidth="1"/>
    <col min="2060" max="2304" width="10" style="1"/>
    <col min="2305" max="2305" width="6.109375" style="1" bestFit="1" customWidth="1"/>
    <col min="2306" max="2306" width="25.5546875" style="1" customWidth="1"/>
    <col min="2307" max="2307" width="23.44140625" style="1" customWidth="1"/>
    <col min="2308" max="2308" width="7.21875" style="1" customWidth="1"/>
    <col min="2309" max="2309" width="11.77734375" style="1" customWidth="1"/>
    <col min="2310" max="2310" width="5.6640625" style="1" customWidth="1"/>
    <col min="2311" max="2311" width="11.77734375" style="1" customWidth="1"/>
    <col min="2312" max="2313" width="11.88671875" style="1" customWidth="1"/>
    <col min="2314" max="2314" width="15.21875" style="1" customWidth="1"/>
    <col min="2315" max="2315" width="11.6640625" style="1" customWidth="1"/>
    <col min="2316" max="2560" width="10" style="1"/>
    <col min="2561" max="2561" width="6.109375" style="1" bestFit="1" customWidth="1"/>
    <col min="2562" max="2562" width="25.5546875" style="1" customWidth="1"/>
    <col min="2563" max="2563" width="23.44140625" style="1" customWidth="1"/>
    <col min="2564" max="2564" width="7.21875" style="1" customWidth="1"/>
    <col min="2565" max="2565" width="11.77734375" style="1" customWidth="1"/>
    <col min="2566" max="2566" width="5.6640625" style="1" customWidth="1"/>
    <col min="2567" max="2567" width="11.77734375" style="1" customWidth="1"/>
    <col min="2568" max="2569" width="11.88671875" style="1" customWidth="1"/>
    <col min="2570" max="2570" width="15.21875" style="1" customWidth="1"/>
    <col min="2571" max="2571" width="11.6640625" style="1" customWidth="1"/>
    <col min="2572" max="2816" width="10" style="1"/>
    <col min="2817" max="2817" width="6.109375" style="1" bestFit="1" customWidth="1"/>
    <col min="2818" max="2818" width="25.5546875" style="1" customWidth="1"/>
    <col min="2819" max="2819" width="23.44140625" style="1" customWidth="1"/>
    <col min="2820" max="2820" width="7.21875" style="1" customWidth="1"/>
    <col min="2821" max="2821" width="11.77734375" style="1" customWidth="1"/>
    <col min="2822" max="2822" width="5.6640625" style="1" customWidth="1"/>
    <col min="2823" max="2823" width="11.77734375" style="1" customWidth="1"/>
    <col min="2824" max="2825" width="11.88671875" style="1" customWidth="1"/>
    <col min="2826" max="2826" width="15.21875" style="1" customWidth="1"/>
    <col min="2827" max="2827" width="11.6640625" style="1" customWidth="1"/>
    <col min="2828" max="3072" width="10" style="1"/>
    <col min="3073" max="3073" width="6.109375" style="1" bestFit="1" customWidth="1"/>
    <col min="3074" max="3074" width="25.5546875" style="1" customWidth="1"/>
    <col min="3075" max="3075" width="23.44140625" style="1" customWidth="1"/>
    <col min="3076" max="3076" width="7.21875" style="1" customWidth="1"/>
    <col min="3077" max="3077" width="11.77734375" style="1" customWidth="1"/>
    <col min="3078" max="3078" width="5.6640625" style="1" customWidth="1"/>
    <col min="3079" max="3079" width="11.77734375" style="1" customWidth="1"/>
    <col min="3080" max="3081" width="11.88671875" style="1" customWidth="1"/>
    <col min="3082" max="3082" width="15.21875" style="1" customWidth="1"/>
    <col min="3083" max="3083" width="11.6640625" style="1" customWidth="1"/>
    <col min="3084" max="3328" width="10" style="1"/>
    <col min="3329" max="3329" width="6.109375" style="1" bestFit="1" customWidth="1"/>
    <col min="3330" max="3330" width="25.5546875" style="1" customWidth="1"/>
    <col min="3331" max="3331" width="23.44140625" style="1" customWidth="1"/>
    <col min="3332" max="3332" width="7.21875" style="1" customWidth="1"/>
    <col min="3333" max="3333" width="11.77734375" style="1" customWidth="1"/>
    <col min="3334" max="3334" width="5.6640625" style="1" customWidth="1"/>
    <col min="3335" max="3335" width="11.77734375" style="1" customWidth="1"/>
    <col min="3336" max="3337" width="11.88671875" style="1" customWidth="1"/>
    <col min="3338" max="3338" width="15.21875" style="1" customWidth="1"/>
    <col min="3339" max="3339" width="11.6640625" style="1" customWidth="1"/>
    <col min="3340" max="3584" width="10" style="1"/>
    <col min="3585" max="3585" width="6.109375" style="1" bestFit="1" customWidth="1"/>
    <col min="3586" max="3586" width="25.5546875" style="1" customWidth="1"/>
    <col min="3587" max="3587" width="23.44140625" style="1" customWidth="1"/>
    <col min="3588" max="3588" width="7.21875" style="1" customWidth="1"/>
    <col min="3589" max="3589" width="11.77734375" style="1" customWidth="1"/>
    <col min="3590" max="3590" width="5.6640625" style="1" customWidth="1"/>
    <col min="3591" max="3591" width="11.77734375" style="1" customWidth="1"/>
    <col min="3592" max="3593" width="11.88671875" style="1" customWidth="1"/>
    <col min="3594" max="3594" width="15.21875" style="1" customWidth="1"/>
    <col min="3595" max="3595" width="11.6640625" style="1" customWidth="1"/>
    <col min="3596" max="3840" width="10" style="1"/>
    <col min="3841" max="3841" width="6.109375" style="1" bestFit="1" customWidth="1"/>
    <col min="3842" max="3842" width="25.5546875" style="1" customWidth="1"/>
    <col min="3843" max="3843" width="23.44140625" style="1" customWidth="1"/>
    <col min="3844" max="3844" width="7.21875" style="1" customWidth="1"/>
    <col min="3845" max="3845" width="11.77734375" style="1" customWidth="1"/>
    <col min="3846" max="3846" width="5.6640625" style="1" customWidth="1"/>
    <col min="3847" max="3847" width="11.77734375" style="1" customWidth="1"/>
    <col min="3848" max="3849" width="11.88671875" style="1" customWidth="1"/>
    <col min="3850" max="3850" width="15.21875" style="1" customWidth="1"/>
    <col min="3851" max="3851" width="11.6640625" style="1" customWidth="1"/>
    <col min="3852" max="4096" width="10" style="1"/>
    <col min="4097" max="4097" width="6.109375" style="1" bestFit="1" customWidth="1"/>
    <col min="4098" max="4098" width="25.5546875" style="1" customWidth="1"/>
    <col min="4099" max="4099" width="23.44140625" style="1" customWidth="1"/>
    <col min="4100" max="4100" width="7.21875" style="1" customWidth="1"/>
    <col min="4101" max="4101" width="11.77734375" style="1" customWidth="1"/>
    <col min="4102" max="4102" width="5.6640625" style="1" customWidth="1"/>
    <col min="4103" max="4103" width="11.77734375" style="1" customWidth="1"/>
    <col min="4104" max="4105" width="11.88671875" style="1" customWidth="1"/>
    <col min="4106" max="4106" width="15.21875" style="1" customWidth="1"/>
    <col min="4107" max="4107" width="11.6640625" style="1" customWidth="1"/>
    <col min="4108" max="4352" width="10" style="1"/>
    <col min="4353" max="4353" width="6.109375" style="1" bestFit="1" customWidth="1"/>
    <col min="4354" max="4354" width="25.5546875" style="1" customWidth="1"/>
    <col min="4355" max="4355" width="23.44140625" style="1" customWidth="1"/>
    <col min="4356" max="4356" width="7.21875" style="1" customWidth="1"/>
    <col min="4357" max="4357" width="11.77734375" style="1" customWidth="1"/>
    <col min="4358" max="4358" width="5.6640625" style="1" customWidth="1"/>
    <col min="4359" max="4359" width="11.77734375" style="1" customWidth="1"/>
    <col min="4360" max="4361" width="11.88671875" style="1" customWidth="1"/>
    <col min="4362" max="4362" width="15.21875" style="1" customWidth="1"/>
    <col min="4363" max="4363" width="11.6640625" style="1" customWidth="1"/>
    <col min="4364" max="4608" width="10" style="1"/>
    <col min="4609" max="4609" width="6.109375" style="1" bestFit="1" customWidth="1"/>
    <col min="4610" max="4610" width="25.5546875" style="1" customWidth="1"/>
    <col min="4611" max="4611" width="23.44140625" style="1" customWidth="1"/>
    <col min="4612" max="4612" width="7.21875" style="1" customWidth="1"/>
    <col min="4613" max="4613" width="11.77734375" style="1" customWidth="1"/>
    <col min="4614" max="4614" width="5.6640625" style="1" customWidth="1"/>
    <col min="4615" max="4615" width="11.77734375" style="1" customWidth="1"/>
    <col min="4616" max="4617" width="11.88671875" style="1" customWidth="1"/>
    <col min="4618" max="4618" width="15.21875" style="1" customWidth="1"/>
    <col min="4619" max="4619" width="11.6640625" style="1" customWidth="1"/>
    <col min="4620" max="4864" width="10" style="1"/>
    <col min="4865" max="4865" width="6.109375" style="1" bestFit="1" customWidth="1"/>
    <col min="4866" max="4866" width="25.5546875" style="1" customWidth="1"/>
    <col min="4867" max="4867" width="23.44140625" style="1" customWidth="1"/>
    <col min="4868" max="4868" width="7.21875" style="1" customWidth="1"/>
    <col min="4869" max="4869" width="11.77734375" style="1" customWidth="1"/>
    <col min="4870" max="4870" width="5.6640625" style="1" customWidth="1"/>
    <col min="4871" max="4871" width="11.77734375" style="1" customWidth="1"/>
    <col min="4872" max="4873" width="11.88671875" style="1" customWidth="1"/>
    <col min="4874" max="4874" width="15.21875" style="1" customWidth="1"/>
    <col min="4875" max="4875" width="11.6640625" style="1" customWidth="1"/>
    <col min="4876" max="5120" width="10" style="1"/>
    <col min="5121" max="5121" width="6.109375" style="1" bestFit="1" customWidth="1"/>
    <col min="5122" max="5122" width="25.5546875" style="1" customWidth="1"/>
    <col min="5123" max="5123" width="23.44140625" style="1" customWidth="1"/>
    <col min="5124" max="5124" width="7.21875" style="1" customWidth="1"/>
    <col min="5125" max="5125" width="11.77734375" style="1" customWidth="1"/>
    <col min="5126" max="5126" width="5.6640625" style="1" customWidth="1"/>
    <col min="5127" max="5127" width="11.77734375" style="1" customWidth="1"/>
    <col min="5128" max="5129" width="11.88671875" style="1" customWidth="1"/>
    <col min="5130" max="5130" width="15.21875" style="1" customWidth="1"/>
    <col min="5131" max="5131" width="11.6640625" style="1" customWidth="1"/>
    <col min="5132" max="5376" width="10" style="1"/>
    <col min="5377" max="5377" width="6.109375" style="1" bestFit="1" customWidth="1"/>
    <col min="5378" max="5378" width="25.5546875" style="1" customWidth="1"/>
    <col min="5379" max="5379" width="23.44140625" style="1" customWidth="1"/>
    <col min="5380" max="5380" width="7.21875" style="1" customWidth="1"/>
    <col min="5381" max="5381" width="11.77734375" style="1" customWidth="1"/>
    <col min="5382" max="5382" width="5.6640625" style="1" customWidth="1"/>
    <col min="5383" max="5383" width="11.77734375" style="1" customWidth="1"/>
    <col min="5384" max="5385" width="11.88671875" style="1" customWidth="1"/>
    <col min="5386" max="5386" width="15.21875" style="1" customWidth="1"/>
    <col min="5387" max="5387" width="11.6640625" style="1" customWidth="1"/>
    <col min="5388" max="5632" width="10" style="1"/>
    <col min="5633" max="5633" width="6.109375" style="1" bestFit="1" customWidth="1"/>
    <col min="5634" max="5634" width="25.5546875" style="1" customWidth="1"/>
    <col min="5635" max="5635" width="23.44140625" style="1" customWidth="1"/>
    <col min="5636" max="5636" width="7.21875" style="1" customWidth="1"/>
    <col min="5637" max="5637" width="11.77734375" style="1" customWidth="1"/>
    <col min="5638" max="5638" width="5.6640625" style="1" customWidth="1"/>
    <col min="5639" max="5639" width="11.77734375" style="1" customWidth="1"/>
    <col min="5640" max="5641" width="11.88671875" style="1" customWidth="1"/>
    <col min="5642" max="5642" width="15.21875" style="1" customWidth="1"/>
    <col min="5643" max="5643" width="11.6640625" style="1" customWidth="1"/>
    <col min="5644" max="5888" width="10" style="1"/>
    <col min="5889" max="5889" width="6.109375" style="1" bestFit="1" customWidth="1"/>
    <col min="5890" max="5890" width="25.5546875" style="1" customWidth="1"/>
    <col min="5891" max="5891" width="23.44140625" style="1" customWidth="1"/>
    <col min="5892" max="5892" width="7.21875" style="1" customWidth="1"/>
    <col min="5893" max="5893" width="11.77734375" style="1" customWidth="1"/>
    <col min="5894" max="5894" width="5.6640625" style="1" customWidth="1"/>
    <col min="5895" max="5895" width="11.77734375" style="1" customWidth="1"/>
    <col min="5896" max="5897" width="11.88671875" style="1" customWidth="1"/>
    <col min="5898" max="5898" width="15.21875" style="1" customWidth="1"/>
    <col min="5899" max="5899" width="11.6640625" style="1" customWidth="1"/>
    <col min="5900" max="6144" width="10" style="1"/>
    <col min="6145" max="6145" width="6.109375" style="1" bestFit="1" customWidth="1"/>
    <col min="6146" max="6146" width="25.5546875" style="1" customWidth="1"/>
    <col min="6147" max="6147" width="23.44140625" style="1" customWidth="1"/>
    <col min="6148" max="6148" width="7.21875" style="1" customWidth="1"/>
    <col min="6149" max="6149" width="11.77734375" style="1" customWidth="1"/>
    <col min="6150" max="6150" width="5.6640625" style="1" customWidth="1"/>
    <col min="6151" max="6151" width="11.77734375" style="1" customWidth="1"/>
    <col min="6152" max="6153" width="11.88671875" style="1" customWidth="1"/>
    <col min="6154" max="6154" width="15.21875" style="1" customWidth="1"/>
    <col min="6155" max="6155" width="11.6640625" style="1" customWidth="1"/>
    <col min="6156" max="6400" width="10" style="1"/>
    <col min="6401" max="6401" width="6.109375" style="1" bestFit="1" customWidth="1"/>
    <col min="6402" max="6402" width="25.5546875" style="1" customWidth="1"/>
    <col min="6403" max="6403" width="23.44140625" style="1" customWidth="1"/>
    <col min="6404" max="6404" width="7.21875" style="1" customWidth="1"/>
    <col min="6405" max="6405" width="11.77734375" style="1" customWidth="1"/>
    <col min="6406" max="6406" width="5.6640625" style="1" customWidth="1"/>
    <col min="6407" max="6407" width="11.77734375" style="1" customWidth="1"/>
    <col min="6408" max="6409" width="11.88671875" style="1" customWidth="1"/>
    <col min="6410" max="6410" width="15.21875" style="1" customWidth="1"/>
    <col min="6411" max="6411" width="11.6640625" style="1" customWidth="1"/>
    <col min="6412" max="6656" width="10" style="1"/>
    <col min="6657" max="6657" width="6.109375" style="1" bestFit="1" customWidth="1"/>
    <col min="6658" max="6658" width="25.5546875" style="1" customWidth="1"/>
    <col min="6659" max="6659" width="23.44140625" style="1" customWidth="1"/>
    <col min="6660" max="6660" width="7.21875" style="1" customWidth="1"/>
    <col min="6661" max="6661" width="11.77734375" style="1" customWidth="1"/>
    <col min="6662" max="6662" width="5.6640625" style="1" customWidth="1"/>
    <col min="6663" max="6663" width="11.77734375" style="1" customWidth="1"/>
    <col min="6664" max="6665" width="11.88671875" style="1" customWidth="1"/>
    <col min="6666" max="6666" width="15.21875" style="1" customWidth="1"/>
    <col min="6667" max="6667" width="11.6640625" style="1" customWidth="1"/>
    <col min="6668" max="6912" width="10" style="1"/>
    <col min="6913" max="6913" width="6.109375" style="1" bestFit="1" customWidth="1"/>
    <col min="6914" max="6914" width="25.5546875" style="1" customWidth="1"/>
    <col min="6915" max="6915" width="23.44140625" style="1" customWidth="1"/>
    <col min="6916" max="6916" width="7.21875" style="1" customWidth="1"/>
    <col min="6917" max="6917" width="11.77734375" style="1" customWidth="1"/>
    <col min="6918" max="6918" width="5.6640625" style="1" customWidth="1"/>
    <col min="6919" max="6919" width="11.77734375" style="1" customWidth="1"/>
    <col min="6920" max="6921" width="11.88671875" style="1" customWidth="1"/>
    <col min="6922" max="6922" width="15.21875" style="1" customWidth="1"/>
    <col min="6923" max="6923" width="11.6640625" style="1" customWidth="1"/>
    <col min="6924" max="7168" width="10" style="1"/>
    <col min="7169" max="7169" width="6.109375" style="1" bestFit="1" customWidth="1"/>
    <col min="7170" max="7170" width="25.5546875" style="1" customWidth="1"/>
    <col min="7171" max="7171" width="23.44140625" style="1" customWidth="1"/>
    <col min="7172" max="7172" width="7.21875" style="1" customWidth="1"/>
    <col min="7173" max="7173" width="11.77734375" style="1" customWidth="1"/>
    <col min="7174" max="7174" width="5.6640625" style="1" customWidth="1"/>
    <col min="7175" max="7175" width="11.77734375" style="1" customWidth="1"/>
    <col min="7176" max="7177" width="11.88671875" style="1" customWidth="1"/>
    <col min="7178" max="7178" width="15.21875" style="1" customWidth="1"/>
    <col min="7179" max="7179" width="11.6640625" style="1" customWidth="1"/>
    <col min="7180" max="7424" width="10" style="1"/>
    <col min="7425" max="7425" width="6.109375" style="1" bestFit="1" customWidth="1"/>
    <col min="7426" max="7426" width="25.5546875" style="1" customWidth="1"/>
    <col min="7427" max="7427" width="23.44140625" style="1" customWidth="1"/>
    <col min="7428" max="7428" width="7.21875" style="1" customWidth="1"/>
    <col min="7429" max="7429" width="11.77734375" style="1" customWidth="1"/>
    <col min="7430" max="7430" width="5.6640625" style="1" customWidth="1"/>
    <col min="7431" max="7431" width="11.77734375" style="1" customWidth="1"/>
    <col min="7432" max="7433" width="11.88671875" style="1" customWidth="1"/>
    <col min="7434" max="7434" width="15.21875" style="1" customWidth="1"/>
    <col min="7435" max="7435" width="11.6640625" style="1" customWidth="1"/>
    <col min="7436" max="7680" width="10" style="1"/>
    <col min="7681" max="7681" width="6.109375" style="1" bestFit="1" customWidth="1"/>
    <col min="7682" max="7682" width="25.5546875" style="1" customWidth="1"/>
    <col min="7683" max="7683" width="23.44140625" style="1" customWidth="1"/>
    <col min="7684" max="7684" width="7.21875" style="1" customWidth="1"/>
    <col min="7685" max="7685" width="11.77734375" style="1" customWidth="1"/>
    <col min="7686" max="7686" width="5.6640625" style="1" customWidth="1"/>
    <col min="7687" max="7687" width="11.77734375" style="1" customWidth="1"/>
    <col min="7688" max="7689" width="11.88671875" style="1" customWidth="1"/>
    <col min="7690" max="7690" width="15.21875" style="1" customWidth="1"/>
    <col min="7691" max="7691" width="11.6640625" style="1" customWidth="1"/>
    <col min="7692" max="7936" width="10" style="1"/>
    <col min="7937" max="7937" width="6.109375" style="1" bestFit="1" customWidth="1"/>
    <col min="7938" max="7938" width="25.5546875" style="1" customWidth="1"/>
    <col min="7939" max="7939" width="23.44140625" style="1" customWidth="1"/>
    <col min="7940" max="7940" width="7.21875" style="1" customWidth="1"/>
    <col min="7941" max="7941" width="11.77734375" style="1" customWidth="1"/>
    <col min="7942" max="7942" width="5.6640625" style="1" customWidth="1"/>
    <col min="7943" max="7943" width="11.77734375" style="1" customWidth="1"/>
    <col min="7944" max="7945" width="11.88671875" style="1" customWidth="1"/>
    <col min="7946" max="7946" width="15.21875" style="1" customWidth="1"/>
    <col min="7947" max="7947" width="11.6640625" style="1" customWidth="1"/>
    <col min="7948" max="8192" width="10" style="1"/>
    <col min="8193" max="8193" width="6.109375" style="1" bestFit="1" customWidth="1"/>
    <col min="8194" max="8194" width="25.5546875" style="1" customWidth="1"/>
    <col min="8195" max="8195" width="23.44140625" style="1" customWidth="1"/>
    <col min="8196" max="8196" width="7.21875" style="1" customWidth="1"/>
    <col min="8197" max="8197" width="11.77734375" style="1" customWidth="1"/>
    <col min="8198" max="8198" width="5.6640625" style="1" customWidth="1"/>
    <col min="8199" max="8199" width="11.77734375" style="1" customWidth="1"/>
    <col min="8200" max="8201" width="11.88671875" style="1" customWidth="1"/>
    <col min="8202" max="8202" width="15.21875" style="1" customWidth="1"/>
    <col min="8203" max="8203" width="11.6640625" style="1" customWidth="1"/>
    <col min="8204" max="8448" width="10" style="1"/>
    <col min="8449" max="8449" width="6.109375" style="1" bestFit="1" customWidth="1"/>
    <col min="8450" max="8450" width="25.5546875" style="1" customWidth="1"/>
    <col min="8451" max="8451" width="23.44140625" style="1" customWidth="1"/>
    <col min="8452" max="8452" width="7.21875" style="1" customWidth="1"/>
    <col min="8453" max="8453" width="11.77734375" style="1" customWidth="1"/>
    <col min="8454" max="8454" width="5.6640625" style="1" customWidth="1"/>
    <col min="8455" max="8455" width="11.77734375" style="1" customWidth="1"/>
    <col min="8456" max="8457" width="11.88671875" style="1" customWidth="1"/>
    <col min="8458" max="8458" width="15.21875" style="1" customWidth="1"/>
    <col min="8459" max="8459" width="11.6640625" style="1" customWidth="1"/>
    <col min="8460" max="8704" width="10" style="1"/>
    <col min="8705" max="8705" width="6.109375" style="1" bestFit="1" customWidth="1"/>
    <col min="8706" max="8706" width="25.5546875" style="1" customWidth="1"/>
    <col min="8707" max="8707" width="23.44140625" style="1" customWidth="1"/>
    <col min="8708" max="8708" width="7.21875" style="1" customWidth="1"/>
    <col min="8709" max="8709" width="11.77734375" style="1" customWidth="1"/>
    <col min="8710" max="8710" width="5.6640625" style="1" customWidth="1"/>
    <col min="8711" max="8711" width="11.77734375" style="1" customWidth="1"/>
    <col min="8712" max="8713" width="11.88671875" style="1" customWidth="1"/>
    <col min="8714" max="8714" width="15.21875" style="1" customWidth="1"/>
    <col min="8715" max="8715" width="11.6640625" style="1" customWidth="1"/>
    <col min="8716" max="8960" width="10" style="1"/>
    <col min="8961" max="8961" width="6.109375" style="1" bestFit="1" customWidth="1"/>
    <col min="8962" max="8962" width="25.5546875" style="1" customWidth="1"/>
    <col min="8963" max="8963" width="23.44140625" style="1" customWidth="1"/>
    <col min="8964" max="8964" width="7.21875" style="1" customWidth="1"/>
    <col min="8965" max="8965" width="11.77734375" style="1" customWidth="1"/>
    <col min="8966" max="8966" width="5.6640625" style="1" customWidth="1"/>
    <col min="8967" max="8967" width="11.77734375" style="1" customWidth="1"/>
    <col min="8968" max="8969" width="11.88671875" style="1" customWidth="1"/>
    <col min="8970" max="8970" width="15.21875" style="1" customWidth="1"/>
    <col min="8971" max="8971" width="11.6640625" style="1" customWidth="1"/>
    <col min="8972" max="9216" width="10" style="1"/>
    <col min="9217" max="9217" width="6.109375" style="1" bestFit="1" customWidth="1"/>
    <col min="9218" max="9218" width="25.5546875" style="1" customWidth="1"/>
    <col min="9219" max="9219" width="23.44140625" style="1" customWidth="1"/>
    <col min="9220" max="9220" width="7.21875" style="1" customWidth="1"/>
    <col min="9221" max="9221" width="11.77734375" style="1" customWidth="1"/>
    <col min="9222" max="9222" width="5.6640625" style="1" customWidth="1"/>
    <col min="9223" max="9223" width="11.77734375" style="1" customWidth="1"/>
    <col min="9224" max="9225" width="11.88671875" style="1" customWidth="1"/>
    <col min="9226" max="9226" width="15.21875" style="1" customWidth="1"/>
    <col min="9227" max="9227" width="11.6640625" style="1" customWidth="1"/>
    <col min="9228" max="9472" width="10" style="1"/>
    <col min="9473" max="9473" width="6.109375" style="1" bestFit="1" customWidth="1"/>
    <col min="9474" max="9474" width="25.5546875" style="1" customWidth="1"/>
    <col min="9475" max="9475" width="23.44140625" style="1" customWidth="1"/>
    <col min="9476" max="9476" width="7.21875" style="1" customWidth="1"/>
    <col min="9477" max="9477" width="11.77734375" style="1" customWidth="1"/>
    <col min="9478" max="9478" width="5.6640625" style="1" customWidth="1"/>
    <col min="9479" max="9479" width="11.77734375" style="1" customWidth="1"/>
    <col min="9480" max="9481" width="11.88671875" style="1" customWidth="1"/>
    <col min="9482" max="9482" width="15.21875" style="1" customWidth="1"/>
    <col min="9483" max="9483" width="11.6640625" style="1" customWidth="1"/>
    <col min="9484" max="9728" width="10" style="1"/>
    <col min="9729" max="9729" width="6.109375" style="1" bestFit="1" customWidth="1"/>
    <col min="9730" max="9730" width="25.5546875" style="1" customWidth="1"/>
    <col min="9731" max="9731" width="23.44140625" style="1" customWidth="1"/>
    <col min="9732" max="9732" width="7.21875" style="1" customWidth="1"/>
    <col min="9733" max="9733" width="11.77734375" style="1" customWidth="1"/>
    <col min="9734" max="9734" width="5.6640625" style="1" customWidth="1"/>
    <col min="9735" max="9735" width="11.77734375" style="1" customWidth="1"/>
    <col min="9736" max="9737" width="11.88671875" style="1" customWidth="1"/>
    <col min="9738" max="9738" width="15.21875" style="1" customWidth="1"/>
    <col min="9739" max="9739" width="11.6640625" style="1" customWidth="1"/>
    <col min="9740" max="9984" width="10" style="1"/>
    <col min="9985" max="9985" width="6.109375" style="1" bestFit="1" customWidth="1"/>
    <col min="9986" max="9986" width="25.5546875" style="1" customWidth="1"/>
    <col min="9987" max="9987" width="23.44140625" style="1" customWidth="1"/>
    <col min="9988" max="9988" width="7.21875" style="1" customWidth="1"/>
    <col min="9989" max="9989" width="11.77734375" style="1" customWidth="1"/>
    <col min="9990" max="9990" width="5.6640625" style="1" customWidth="1"/>
    <col min="9991" max="9991" width="11.77734375" style="1" customWidth="1"/>
    <col min="9992" max="9993" width="11.88671875" style="1" customWidth="1"/>
    <col min="9994" max="9994" width="15.21875" style="1" customWidth="1"/>
    <col min="9995" max="9995" width="11.6640625" style="1" customWidth="1"/>
    <col min="9996" max="10240" width="10" style="1"/>
    <col min="10241" max="10241" width="6.109375" style="1" bestFit="1" customWidth="1"/>
    <col min="10242" max="10242" width="25.5546875" style="1" customWidth="1"/>
    <col min="10243" max="10243" width="23.44140625" style="1" customWidth="1"/>
    <col min="10244" max="10244" width="7.21875" style="1" customWidth="1"/>
    <col min="10245" max="10245" width="11.77734375" style="1" customWidth="1"/>
    <col min="10246" max="10246" width="5.6640625" style="1" customWidth="1"/>
    <col min="10247" max="10247" width="11.77734375" style="1" customWidth="1"/>
    <col min="10248" max="10249" width="11.88671875" style="1" customWidth="1"/>
    <col min="10250" max="10250" width="15.21875" style="1" customWidth="1"/>
    <col min="10251" max="10251" width="11.6640625" style="1" customWidth="1"/>
    <col min="10252" max="10496" width="10" style="1"/>
    <col min="10497" max="10497" width="6.109375" style="1" bestFit="1" customWidth="1"/>
    <col min="10498" max="10498" width="25.5546875" style="1" customWidth="1"/>
    <col min="10499" max="10499" width="23.44140625" style="1" customWidth="1"/>
    <col min="10500" max="10500" width="7.21875" style="1" customWidth="1"/>
    <col min="10501" max="10501" width="11.77734375" style="1" customWidth="1"/>
    <col min="10502" max="10502" width="5.6640625" style="1" customWidth="1"/>
    <col min="10503" max="10503" width="11.77734375" style="1" customWidth="1"/>
    <col min="10504" max="10505" width="11.88671875" style="1" customWidth="1"/>
    <col min="10506" max="10506" width="15.21875" style="1" customWidth="1"/>
    <col min="10507" max="10507" width="11.6640625" style="1" customWidth="1"/>
    <col min="10508" max="10752" width="10" style="1"/>
    <col min="10753" max="10753" width="6.109375" style="1" bestFit="1" customWidth="1"/>
    <col min="10754" max="10754" width="25.5546875" style="1" customWidth="1"/>
    <col min="10755" max="10755" width="23.44140625" style="1" customWidth="1"/>
    <col min="10756" max="10756" width="7.21875" style="1" customWidth="1"/>
    <col min="10757" max="10757" width="11.77734375" style="1" customWidth="1"/>
    <col min="10758" max="10758" width="5.6640625" style="1" customWidth="1"/>
    <col min="10759" max="10759" width="11.77734375" style="1" customWidth="1"/>
    <col min="10760" max="10761" width="11.88671875" style="1" customWidth="1"/>
    <col min="10762" max="10762" width="15.21875" style="1" customWidth="1"/>
    <col min="10763" max="10763" width="11.6640625" style="1" customWidth="1"/>
    <col min="10764" max="11008" width="10" style="1"/>
    <col min="11009" max="11009" width="6.109375" style="1" bestFit="1" customWidth="1"/>
    <col min="11010" max="11010" width="25.5546875" style="1" customWidth="1"/>
    <col min="11011" max="11011" width="23.44140625" style="1" customWidth="1"/>
    <col min="11012" max="11012" width="7.21875" style="1" customWidth="1"/>
    <col min="11013" max="11013" width="11.77734375" style="1" customWidth="1"/>
    <col min="11014" max="11014" width="5.6640625" style="1" customWidth="1"/>
    <col min="11015" max="11015" width="11.77734375" style="1" customWidth="1"/>
    <col min="11016" max="11017" width="11.88671875" style="1" customWidth="1"/>
    <col min="11018" max="11018" width="15.21875" style="1" customWidth="1"/>
    <col min="11019" max="11019" width="11.6640625" style="1" customWidth="1"/>
    <col min="11020" max="11264" width="10" style="1"/>
    <col min="11265" max="11265" width="6.109375" style="1" bestFit="1" customWidth="1"/>
    <col min="11266" max="11266" width="25.5546875" style="1" customWidth="1"/>
    <col min="11267" max="11267" width="23.44140625" style="1" customWidth="1"/>
    <col min="11268" max="11268" width="7.21875" style="1" customWidth="1"/>
    <col min="11269" max="11269" width="11.77734375" style="1" customWidth="1"/>
    <col min="11270" max="11270" width="5.6640625" style="1" customWidth="1"/>
    <col min="11271" max="11271" width="11.77734375" style="1" customWidth="1"/>
    <col min="11272" max="11273" width="11.88671875" style="1" customWidth="1"/>
    <col min="11274" max="11274" width="15.21875" style="1" customWidth="1"/>
    <col min="11275" max="11275" width="11.6640625" style="1" customWidth="1"/>
    <col min="11276" max="11520" width="10" style="1"/>
    <col min="11521" max="11521" width="6.109375" style="1" bestFit="1" customWidth="1"/>
    <col min="11522" max="11522" width="25.5546875" style="1" customWidth="1"/>
    <col min="11523" max="11523" width="23.44140625" style="1" customWidth="1"/>
    <col min="11524" max="11524" width="7.21875" style="1" customWidth="1"/>
    <col min="11525" max="11525" width="11.77734375" style="1" customWidth="1"/>
    <col min="11526" max="11526" width="5.6640625" style="1" customWidth="1"/>
    <col min="11527" max="11527" width="11.77734375" style="1" customWidth="1"/>
    <col min="11528" max="11529" width="11.88671875" style="1" customWidth="1"/>
    <col min="11530" max="11530" width="15.21875" style="1" customWidth="1"/>
    <col min="11531" max="11531" width="11.6640625" style="1" customWidth="1"/>
    <col min="11532" max="11776" width="10" style="1"/>
    <col min="11777" max="11777" width="6.109375" style="1" bestFit="1" customWidth="1"/>
    <col min="11778" max="11778" width="25.5546875" style="1" customWidth="1"/>
    <col min="11779" max="11779" width="23.44140625" style="1" customWidth="1"/>
    <col min="11780" max="11780" width="7.21875" style="1" customWidth="1"/>
    <col min="11781" max="11781" width="11.77734375" style="1" customWidth="1"/>
    <col min="11782" max="11782" width="5.6640625" style="1" customWidth="1"/>
    <col min="11783" max="11783" width="11.77734375" style="1" customWidth="1"/>
    <col min="11784" max="11785" width="11.88671875" style="1" customWidth="1"/>
    <col min="11786" max="11786" width="15.21875" style="1" customWidth="1"/>
    <col min="11787" max="11787" width="11.6640625" style="1" customWidth="1"/>
    <col min="11788" max="12032" width="10" style="1"/>
    <col min="12033" max="12033" width="6.109375" style="1" bestFit="1" customWidth="1"/>
    <col min="12034" max="12034" width="25.5546875" style="1" customWidth="1"/>
    <col min="12035" max="12035" width="23.44140625" style="1" customWidth="1"/>
    <col min="12036" max="12036" width="7.21875" style="1" customWidth="1"/>
    <col min="12037" max="12037" width="11.77734375" style="1" customWidth="1"/>
    <col min="12038" max="12038" width="5.6640625" style="1" customWidth="1"/>
    <col min="12039" max="12039" width="11.77734375" style="1" customWidth="1"/>
    <col min="12040" max="12041" width="11.88671875" style="1" customWidth="1"/>
    <col min="12042" max="12042" width="15.21875" style="1" customWidth="1"/>
    <col min="12043" max="12043" width="11.6640625" style="1" customWidth="1"/>
    <col min="12044" max="12288" width="10" style="1"/>
    <col min="12289" max="12289" width="6.109375" style="1" bestFit="1" customWidth="1"/>
    <col min="12290" max="12290" width="25.5546875" style="1" customWidth="1"/>
    <col min="12291" max="12291" width="23.44140625" style="1" customWidth="1"/>
    <col min="12292" max="12292" width="7.21875" style="1" customWidth="1"/>
    <col min="12293" max="12293" width="11.77734375" style="1" customWidth="1"/>
    <col min="12294" max="12294" width="5.6640625" style="1" customWidth="1"/>
    <col min="12295" max="12295" width="11.77734375" style="1" customWidth="1"/>
    <col min="12296" max="12297" width="11.88671875" style="1" customWidth="1"/>
    <col min="12298" max="12298" width="15.21875" style="1" customWidth="1"/>
    <col min="12299" max="12299" width="11.6640625" style="1" customWidth="1"/>
    <col min="12300" max="12544" width="10" style="1"/>
    <col min="12545" max="12545" width="6.109375" style="1" bestFit="1" customWidth="1"/>
    <col min="12546" max="12546" width="25.5546875" style="1" customWidth="1"/>
    <col min="12547" max="12547" width="23.44140625" style="1" customWidth="1"/>
    <col min="12548" max="12548" width="7.21875" style="1" customWidth="1"/>
    <col min="12549" max="12549" width="11.77734375" style="1" customWidth="1"/>
    <col min="12550" max="12550" width="5.6640625" style="1" customWidth="1"/>
    <col min="12551" max="12551" width="11.77734375" style="1" customWidth="1"/>
    <col min="12552" max="12553" width="11.88671875" style="1" customWidth="1"/>
    <col min="12554" max="12554" width="15.21875" style="1" customWidth="1"/>
    <col min="12555" max="12555" width="11.6640625" style="1" customWidth="1"/>
    <col min="12556" max="12800" width="10" style="1"/>
    <col min="12801" max="12801" width="6.109375" style="1" bestFit="1" customWidth="1"/>
    <col min="12802" max="12802" width="25.5546875" style="1" customWidth="1"/>
    <col min="12803" max="12803" width="23.44140625" style="1" customWidth="1"/>
    <col min="12804" max="12804" width="7.21875" style="1" customWidth="1"/>
    <col min="12805" max="12805" width="11.77734375" style="1" customWidth="1"/>
    <col min="12806" max="12806" width="5.6640625" style="1" customWidth="1"/>
    <col min="12807" max="12807" width="11.77734375" style="1" customWidth="1"/>
    <col min="12808" max="12809" width="11.88671875" style="1" customWidth="1"/>
    <col min="12810" max="12810" width="15.21875" style="1" customWidth="1"/>
    <col min="12811" max="12811" width="11.6640625" style="1" customWidth="1"/>
    <col min="12812" max="13056" width="10" style="1"/>
    <col min="13057" max="13057" width="6.109375" style="1" bestFit="1" customWidth="1"/>
    <col min="13058" max="13058" width="25.5546875" style="1" customWidth="1"/>
    <col min="13059" max="13059" width="23.44140625" style="1" customWidth="1"/>
    <col min="13060" max="13060" width="7.21875" style="1" customWidth="1"/>
    <col min="13061" max="13061" width="11.77734375" style="1" customWidth="1"/>
    <col min="13062" max="13062" width="5.6640625" style="1" customWidth="1"/>
    <col min="13063" max="13063" width="11.77734375" style="1" customWidth="1"/>
    <col min="13064" max="13065" width="11.88671875" style="1" customWidth="1"/>
    <col min="13066" max="13066" width="15.21875" style="1" customWidth="1"/>
    <col min="13067" max="13067" width="11.6640625" style="1" customWidth="1"/>
    <col min="13068" max="13312" width="10" style="1"/>
    <col min="13313" max="13313" width="6.109375" style="1" bestFit="1" customWidth="1"/>
    <col min="13314" max="13314" width="25.5546875" style="1" customWidth="1"/>
    <col min="13315" max="13315" width="23.44140625" style="1" customWidth="1"/>
    <col min="13316" max="13316" width="7.21875" style="1" customWidth="1"/>
    <col min="13317" max="13317" width="11.77734375" style="1" customWidth="1"/>
    <col min="13318" max="13318" width="5.6640625" style="1" customWidth="1"/>
    <col min="13319" max="13319" width="11.77734375" style="1" customWidth="1"/>
    <col min="13320" max="13321" width="11.88671875" style="1" customWidth="1"/>
    <col min="13322" max="13322" width="15.21875" style="1" customWidth="1"/>
    <col min="13323" max="13323" width="11.6640625" style="1" customWidth="1"/>
    <col min="13324" max="13568" width="10" style="1"/>
    <col min="13569" max="13569" width="6.109375" style="1" bestFit="1" customWidth="1"/>
    <col min="13570" max="13570" width="25.5546875" style="1" customWidth="1"/>
    <col min="13571" max="13571" width="23.44140625" style="1" customWidth="1"/>
    <col min="13572" max="13572" width="7.21875" style="1" customWidth="1"/>
    <col min="13573" max="13573" width="11.77734375" style="1" customWidth="1"/>
    <col min="13574" max="13574" width="5.6640625" style="1" customWidth="1"/>
    <col min="13575" max="13575" width="11.77734375" style="1" customWidth="1"/>
    <col min="13576" max="13577" width="11.88671875" style="1" customWidth="1"/>
    <col min="13578" max="13578" width="15.21875" style="1" customWidth="1"/>
    <col min="13579" max="13579" width="11.6640625" style="1" customWidth="1"/>
    <col min="13580" max="13824" width="10" style="1"/>
    <col min="13825" max="13825" width="6.109375" style="1" bestFit="1" customWidth="1"/>
    <col min="13826" max="13826" width="25.5546875" style="1" customWidth="1"/>
    <col min="13827" max="13827" width="23.44140625" style="1" customWidth="1"/>
    <col min="13828" max="13828" width="7.21875" style="1" customWidth="1"/>
    <col min="13829" max="13829" width="11.77734375" style="1" customWidth="1"/>
    <col min="13830" max="13830" width="5.6640625" style="1" customWidth="1"/>
    <col min="13831" max="13831" width="11.77734375" style="1" customWidth="1"/>
    <col min="13832" max="13833" width="11.88671875" style="1" customWidth="1"/>
    <col min="13834" max="13834" width="15.21875" style="1" customWidth="1"/>
    <col min="13835" max="13835" width="11.6640625" style="1" customWidth="1"/>
    <col min="13836" max="14080" width="10" style="1"/>
    <col min="14081" max="14081" width="6.109375" style="1" bestFit="1" customWidth="1"/>
    <col min="14082" max="14082" width="25.5546875" style="1" customWidth="1"/>
    <col min="14083" max="14083" width="23.44140625" style="1" customWidth="1"/>
    <col min="14084" max="14084" width="7.21875" style="1" customWidth="1"/>
    <col min="14085" max="14085" width="11.77734375" style="1" customWidth="1"/>
    <col min="14086" max="14086" width="5.6640625" style="1" customWidth="1"/>
    <col min="14087" max="14087" width="11.77734375" style="1" customWidth="1"/>
    <col min="14088" max="14089" width="11.88671875" style="1" customWidth="1"/>
    <col min="14090" max="14090" width="15.21875" style="1" customWidth="1"/>
    <col min="14091" max="14091" width="11.6640625" style="1" customWidth="1"/>
    <col min="14092" max="14336" width="10" style="1"/>
    <col min="14337" max="14337" width="6.109375" style="1" bestFit="1" customWidth="1"/>
    <col min="14338" max="14338" width="25.5546875" style="1" customWidth="1"/>
    <col min="14339" max="14339" width="23.44140625" style="1" customWidth="1"/>
    <col min="14340" max="14340" width="7.21875" style="1" customWidth="1"/>
    <col min="14341" max="14341" width="11.77734375" style="1" customWidth="1"/>
    <col min="14342" max="14342" width="5.6640625" style="1" customWidth="1"/>
    <col min="14343" max="14343" width="11.77734375" style="1" customWidth="1"/>
    <col min="14344" max="14345" width="11.88671875" style="1" customWidth="1"/>
    <col min="14346" max="14346" width="15.21875" style="1" customWidth="1"/>
    <col min="14347" max="14347" width="11.6640625" style="1" customWidth="1"/>
    <col min="14348" max="14592" width="10" style="1"/>
    <col min="14593" max="14593" width="6.109375" style="1" bestFit="1" customWidth="1"/>
    <col min="14594" max="14594" width="25.5546875" style="1" customWidth="1"/>
    <col min="14595" max="14595" width="23.44140625" style="1" customWidth="1"/>
    <col min="14596" max="14596" width="7.21875" style="1" customWidth="1"/>
    <col min="14597" max="14597" width="11.77734375" style="1" customWidth="1"/>
    <col min="14598" max="14598" width="5.6640625" style="1" customWidth="1"/>
    <col min="14599" max="14599" width="11.77734375" style="1" customWidth="1"/>
    <col min="14600" max="14601" width="11.88671875" style="1" customWidth="1"/>
    <col min="14602" max="14602" width="15.21875" style="1" customWidth="1"/>
    <col min="14603" max="14603" width="11.6640625" style="1" customWidth="1"/>
    <col min="14604" max="14848" width="10" style="1"/>
    <col min="14849" max="14849" width="6.109375" style="1" bestFit="1" customWidth="1"/>
    <col min="14850" max="14850" width="25.5546875" style="1" customWidth="1"/>
    <col min="14851" max="14851" width="23.44140625" style="1" customWidth="1"/>
    <col min="14852" max="14852" width="7.21875" style="1" customWidth="1"/>
    <col min="14853" max="14853" width="11.77734375" style="1" customWidth="1"/>
    <col min="14854" max="14854" width="5.6640625" style="1" customWidth="1"/>
    <col min="14855" max="14855" width="11.77734375" style="1" customWidth="1"/>
    <col min="14856" max="14857" width="11.88671875" style="1" customWidth="1"/>
    <col min="14858" max="14858" width="15.21875" style="1" customWidth="1"/>
    <col min="14859" max="14859" width="11.6640625" style="1" customWidth="1"/>
    <col min="14860" max="15104" width="10" style="1"/>
    <col min="15105" max="15105" width="6.109375" style="1" bestFit="1" customWidth="1"/>
    <col min="15106" max="15106" width="25.5546875" style="1" customWidth="1"/>
    <col min="15107" max="15107" width="23.44140625" style="1" customWidth="1"/>
    <col min="15108" max="15108" width="7.21875" style="1" customWidth="1"/>
    <col min="15109" max="15109" width="11.77734375" style="1" customWidth="1"/>
    <col min="15110" max="15110" width="5.6640625" style="1" customWidth="1"/>
    <col min="15111" max="15111" width="11.77734375" style="1" customWidth="1"/>
    <col min="15112" max="15113" width="11.88671875" style="1" customWidth="1"/>
    <col min="15114" max="15114" width="15.21875" style="1" customWidth="1"/>
    <col min="15115" max="15115" width="11.6640625" style="1" customWidth="1"/>
    <col min="15116" max="15360" width="10" style="1"/>
    <col min="15361" max="15361" width="6.109375" style="1" bestFit="1" customWidth="1"/>
    <col min="15362" max="15362" width="25.5546875" style="1" customWidth="1"/>
    <col min="15363" max="15363" width="23.44140625" style="1" customWidth="1"/>
    <col min="15364" max="15364" width="7.21875" style="1" customWidth="1"/>
    <col min="15365" max="15365" width="11.77734375" style="1" customWidth="1"/>
    <col min="15366" max="15366" width="5.6640625" style="1" customWidth="1"/>
    <col min="15367" max="15367" width="11.77734375" style="1" customWidth="1"/>
    <col min="15368" max="15369" width="11.88671875" style="1" customWidth="1"/>
    <col min="15370" max="15370" width="15.21875" style="1" customWidth="1"/>
    <col min="15371" max="15371" width="11.6640625" style="1" customWidth="1"/>
    <col min="15372" max="15616" width="10" style="1"/>
    <col min="15617" max="15617" width="6.109375" style="1" bestFit="1" customWidth="1"/>
    <col min="15618" max="15618" width="25.5546875" style="1" customWidth="1"/>
    <col min="15619" max="15619" width="23.44140625" style="1" customWidth="1"/>
    <col min="15620" max="15620" width="7.21875" style="1" customWidth="1"/>
    <col min="15621" max="15621" width="11.77734375" style="1" customWidth="1"/>
    <col min="15622" max="15622" width="5.6640625" style="1" customWidth="1"/>
    <col min="15623" max="15623" width="11.77734375" style="1" customWidth="1"/>
    <col min="15624" max="15625" width="11.88671875" style="1" customWidth="1"/>
    <col min="15626" max="15626" width="15.21875" style="1" customWidth="1"/>
    <col min="15627" max="15627" width="11.6640625" style="1" customWidth="1"/>
    <col min="15628" max="15872" width="10" style="1"/>
    <col min="15873" max="15873" width="6.109375" style="1" bestFit="1" customWidth="1"/>
    <col min="15874" max="15874" width="25.5546875" style="1" customWidth="1"/>
    <col min="15875" max="15875" width="23.44140625" style="1" customWidth="1"/>
    <col min="15876" max="15876" width="7.21875" style="1" customWidth="1"/>
    <col min="15877" max="15877" width="11.77734375" style="1" customWidth="1"/>
    <col min="15878" max="15878" width="5.6640625" style="1" customWidth="1"/>
    <col min="15879" max="15879" width="11.77734375" style="1" customWidth="1"/>
    <col min="15880" max="15881" width="11.88671875" style="1" customWidth="1"/>
    <col min="15882" max="15882" width="15.21875" style="1" customWidth="1"/>
    <col min="15883" max="15883" width="11.6640625" style="1" customWidth="1"/>
    <col min="15884" max="16128" width="10" style="1"/>
    <col min="16129" max="16129" width="6.109375" style="1" bestFit="1" customWidth="1"/>
    <col min="16130" max="16130" width="25.5546875" style="1" customWidth="1"/>
    <col min="16131" max="16131" width="23.44140625" style="1" customWidth="1"/>
    <col min="16132" max="16132" width="7.21875" style="1" customWidth="1"/>
    <col min="16133" max="16133" width="11.77734375" style="1" customWidth="1"/>
    <col min="16134" max="16134" width="5.6640625" style="1" customWidth="1"/>
    <col min="16135" max="16135" width="11.77734375" style="1" customWidth="1"/>
    <col min="16136" max="16137" width="11.88671875" style="1" customWidth="1"/>
    <col min="16138" max="16138" width="15.21875" style="1" customWidth="1"/>
    <col min="16139" max="16139" width="11.6640625" style="1" customWidth="1"/>
    <col min="16140" max="16384" width="10" style="1"/>
  </cols>
  <sheetData>
    <row r="1" spans="1:14" ht="27.75" customHeight="1">
      <c r="A1" s="189" t="s">
        <v>0</v>
      </c>
      <c r="B1" s="189"/>
      <c r="C1" s="189"/>
      <c r="D1" s="189"/>
      <c r="E1" s="189"/>
      <c r="F1" s="189"/>
      <c r="G1" s="189"/>
      <c r="H1" s="189"/>
      <c r="I1" s="189"/>
      <c r="J1" s="189"/>
      <c r="K1" s="189"/>
    </row>
    <row r="2" spans="1:14" ht="27.75" customHeight="1">
      <c r="I2" s="190" t="s">
        <v>1</v>
      </c>
      <c r="J2" s="190"/>
      <c r="K2" s="190"/>
    </row>
    <row r="3" spans="1:14" s="4" customFormat="1" ht="39" customHeight="1">
      <c r="A3" s="2" t="s">
        <v>2</v>
      </c>
      <c r="B3" s="2" t="s">
        <v>3</v>
      </c>
      <c r="C3" s="2" t="s">
        <v>4</v>
      </c>
      <c r="D3" s="2" t="s">
        <v>5</v>
      </c>
      <c r="E3" s="3" t="s">
        <v>6</v>
      </c>
      <c r="F3" s="3" t="s">
        <v>7</v>
      </c>
      <c r="G3" s="3" t="s">
        <v>8</v>
      </c>
      <c r="H3" s="2" t="s">
        <v>9</v>
      </c>
      <c r="I3" s="2" t="s">
        <v>10</v>
      </c>
      <c r="J3" s="2" t="s">
        <v>11</v>
      </c>
      <c r="K3" s="2" t="s">
        <v>12</v>
      </c>
    </row>
    <row r="4" spans="1:14" ht="62.4" customHeight="1">
      <c r="A4" s="12">
        <v>1</v>
      </c>
      <c r="B4" s="42" t="s">
        <v>206</v>
      </c>
      <c r="C4" s="14" t="s">
        <v>205</v>
      </c>
      <c r="D4" s="12" t="s">
        <v>20</v>
      </c>
      <c r="E4" s="15">
        <v>4.0999999999999996</v>
      </c>
      <c r="F4" s="41">
        <v>0.13</v>
      </c>
      <c r="G4" s="9">
        <f>0.0462*7.965</f>
        <v>0.367983</v>
      </c>
      <c r="H4" s="15">
        <v>0.55000000000000004</v>
      </c>
      <c r="I4" s="15">
        <v>0.55000000000000004</v>
      </c>
      <c r="J4" s="40" t="s">
        <v>204</v>
      </c>
      <c r="K4" s="40" t="s">
        <v>215</v>
      </c>
      <c r="L4" s="8"/>
    </row>
    <row r="5" spans="1:14" ht="62.4" customHeight="1">
      <c r="A5" s="12">
        <v>2</v>
      </c>
      <c r="B5" s="42" t="s">
        <v>207</v>
      </c>
      <c r="C5" s="14" t="s">
        <v>208</v>
      </c>
      <c r="D5" s="12" t="s">
        <v>20</v>
      </c>
      <c r="E5" s="15">
        <v>0.14646135000000002</v>
      </c>
      <c r="F5" s="41">
        <v>0.13</v>
      </c>
      <c r="G5" s="30">
        <f>0.0089*10/1.13</f>
        <v>7.8761061946902661E-2</v>
      </c>
      <c r="H5" s="23"/>
      <c r="I5" s="23"/>
      <c r="J5" s="40" t="s">
        <v>204</v>
      </c>
      <c r="K5" s="40" t="s">
        <v>216</v>
      </c>
      <c r="L5" s="8"/>
    </row>
    <row r="6" spans="1:14" ht="62.4" customHeight="1">
      <c r="A6" s="12">
        <v>3</v>
      </c>
      <c r="B6" s="43" t="s">
        <v>209</v>
      </c>
      <c r="C6" s="14" t="s">
        <v>210</v>
      </c>
      <c r="D6" s="12" t="s">
        <v>20</v>
      </c>
      <c r="E6" s="15">
        <v>0.27163499999999996</v>
      </c>
      <c r="F6" s="41">
        <v>0.13</v>
      </c>
      <c r="G6" s="9">
        <f>((3+0.6+0.6)*(16+1.2)*0.6*7.85/1000000*50-(3+0.6+0.6)*(16+1.2)*0.6*7.85/1000000*20+0.03+0.03+25/3600*3)*1.12</f>
        <v>0.10196574677333334</v>
      </c>
      <c r="H6" s="23"/>
      <c r="I6" s="23"/>
      <c r="J6" s="40" t="s">
        <v>204</v>
      </c>
      <c r="K6" s="16" t="s">
        <v>218</v>
      </c>
      <c r="L6" s="8"/>
      <c r="N6" s="44"/>
    </row>
    <row r="7" spans="1:14" ht="62.4" customHeight="1">
      <c r="A7" s="12">
        <v>4</v>
      </c>
      <c r="B7" s="43" t="s">
        <v>220</v>
      </c>
      <c r="C7" s="14" t="s">
        <v>221</v>
      </c>
      <c r="D7" s="12" t="s">
        <v>20</v>
      </c>
      <c r="E7" s="15">
        <v>0.21042</v>
      </c>
      <c r="F7" s="41">
        <v>0.13</v>
      </c>
      <c r="G7" s="9">
        <f>(0.00015*50+25/3600*10+25/3600*5)*1.12</f>
        <v>0.12506666666666669</v>
      </c>
      <c r="H7" s="23"/>
      <c r="I7" s="23"/>
      <c r="J7" s="40" t="s">
        <v>204</v>
      </c>
      <c r="K7" s="16" t="s">
        <v>218</v>
      </c>
      <c r="L7" s="8"/>
    </row>
    <row r="8" spans="1:14" ht="62.4" customHeight="1">
      <c r="A8" s="12">
        <v>5</v>
      </c>
      <c r="B8" s="43" t="s">
        <v>211</v>
      </c>
      <c r="C8" s="14" t="s">
        <v>212</v>
      </c>
      <c r="D8" s="12" t="s">
        <v>20</v>
      </c>
      <c r="E8" s="15">
        <v>0.21598500000000004</v>
      </c>
      <c r="F8" s="41">
        <v>0.13</v>
      </c>
      <c r="G8" s="9">
        <f>(0.00025*50+25/3600*10+25/3600*5)*1.12</f>
        <v>0.13066666666666668</v>
      </c>
      <c r="H8" s="23"/>
      <c r="I8" s="23"/>
      <c r="J8" s="40" t="s">
        <v>204</v>
      </c>
      <c r="K8" s="16" t="s">
        <v>218</v>
      </c>
      <c r="L8" s="8"/>
    </row>
    <row r="9" spans="1:14" ht="62.4" customHeight="1">
      <c r="A9" s="12">
        <v>6</v>
      </c>
      <c r="B9" s="42" t="s">
        <v>214</v>
      </c>
      <c r="C9" s="14" t="s">
        <v>213</v>
      </c>
      <c r="D9" s="12" t="s">
        <v>20</v>
      </c>
      <c r="E9" s="15">
        <v>0.31384919999999999</v>
      </c>
      <c r="F9" s="41">
        <v>0.13</v>
      </c>
      <c r="G9" s="9">
        <f>0.0388*7.965</f>
        <v>0.30904199999999998</v>
      </c>
      <c r="H9" s="23"/>
      <c r="I9" s="23"/>
      <c r="J9" s="40" t="s">
        <v>204</v>
      </c>
      <c r="K9" s="16" t="s">
        <v>217</v>
      </c>
      <c r="L9" s="8"/>
    </row>
    <row r="10" spans="1:14" ht="62.4" customHeight="1">
      <c r="A10" s="12">
        <v>7</v>
      </c>
      <c r="B10" s="42" t="s">
        <v>222</v>
      </c>
      <c r="C10" s="14" t="s">
        <v>223</v>
      </c>
      <c r="D10" s="12" t="s">
        <v>20</v>
      </c>
      <c r="E10" s="15">
        <v>0.19112520000000002</v>
      </c>
      <c r="F10" s="41">
        <v>0.13</v>
      </c>
      <c r="G10" s="9">
        <f>(0.003*8+25/3600*10+25/3600*3)*1.12</f>
        <v>0.12799111111111111</v>
      </c>
      <c r="H10" s="23"/>
      <c r="I10" s="23"/>
      <c r="J10" s="40" t="s">
        <v>204</v>
      </c>
      <c r="K10" s="16" t="s">
        <v>215</v>
      </c>
      <c r="L10" s="8"/>
    </row>
    <row r="11" spans="1:14" ht="27.75" customHeight="1">
      <c r="A11" s="191" t="s">
        <v>219</v>
      </c>
      <c r="B11" s="191"/>
      <c r="C11" s="191"/>
      <c r="D11" s="191"/>
      <c r="E11" s="191"/>
      <c r="F11" s="191"/>
      <c r="G11" s="191"/>
      <c r="H11" s="191"/>
      <c r="I11" s="191"/>
      <c r="J11" s="191"/>
      <c r="K11" s="191"/>
    </row>
    <row r="12" spans="1:14" ht="50.4" customHeight="1">
      <c r="A12" s="191"/>
      <c r="B12" s="191"/>
      <c r="C12" s="191"/>
      <c r="D12" s="191"/>
      <c r="E12" s="191"/>
      <c r="F12" s="191"/>
      <c r="G12" s="191"/>
      <c r="H12" s="191"/>
      <c r="I12" s="191"/>
      <c r="J12" s="191"/>
      <c r="K12" s="191"/>
    </row>
    <row r="13" spans="1:14" ht="93" customHeight="1">
      <c r="A13" s="192" t="s">
        <v>13</v>
      </c>
      <c r="B13" s="193"/>
      <c r="C13" s="194" t="s">
        <v>14</v>
      </c>
      <c r="D13" s="194"/>
      <c r="E13" s="191" t="s">
        <v>15</v>
      </c>
      <c r="F13" s="191"/>
      <c r="G13" s="191"/>
      <c r="H13" s="191" t="s">
        <v>16</v>
      </c>
      <c r="I13" s="191"/>
      <c r="J13" s="191" t="s">
        <v>17</v>
      </c>
      <c r="K13" s="191"/>
    </row>
  </sheetData>
  <mergeCells count="8">
    <mergeCell ref="A1:K1"/>
    <mergeCell ref="I2:K2"/>
    <mergeCell ref="A11:K12"/>
    <mergeCell ref="A13:B13"/>
    <mergeCell ref="C13:D13"/>
    <mergeCell ref="E13:G13"/>
    <mergeCell ref="H13:I13"/>
    <mergeCell ref="J13:K13"/>
  </mergeCells>
  <phoneticPr fontId="3" type="noConversion"/>
  <pageMargins left="0.75" right="0.75" top="1" bottom="1" header="0.5" footer="0.5"/>
  <pageSetup paperSize="9" scale="93" orientation="landscape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57CE59-B2B2-4A78-832A-A90463FEE732}">
  <sheetPr>
    <pageSetUpPr fitToPage="1"/>
  </sheetPr>
  <dimension ref="A1:N15"/>
  <sheetViews>
    <sheetView zoomScale="60" zoomScaleNormal="60" workbookViewId="0">
      <selection activeCell="A13" sqref="A13:K14"/>
    </sheetView>
  </sheetViews>
  <sheetFormatPr defaultColWidth="10" defaultRowHeight="27.75" customHeight="1"/>
  <cols>
    <col min="1" max="1" width="6.109375" style="1" bestFit="1" customWidth="1"/>
    <col min="2" max="2" width="25.5546875" style="1" customWidth="1"/>
    <col min="3" max="3" width="23.44140625" style="1" customWidth="1"/>
    <col min="4" max="4" width="7.21875" style="1" customWidth="1"/>
    <col min="5" max="5" width="14.88671875" style="1" customWidth="1"/>
    <col min="6" max="6" width="5.6640625" style="1" customWidth="1"/>
    <col min="7" max="7" width="11.77734375" style="1" customWidth="1"/>
    <col min="8" max="9" width="15.33203125" style="1" customWidth="1"/>
    <col min="10" max="10" width="32.6640625" style="1" customWidth="1"/>
    <col min="11" max="11" width="21.33203125" style="1" customWidth="1"/>
    <col min="12" max="256" width="10" style="1"/>
    <col min="257" max="257" width="6.109375" style="1" bestFit="1" customWidth="1"/>
    <col min="258" max="258" width="25.5546875" style="1" customWidth="1"/>
    <col min="259" max="259" width="23.44140625" style="1" customWidth="1"/>
    <col min="260" max="260" width="7.21875" style="1" customWidth="1"/>
    <col min="261" max="261" width="11.77734375" style="1" customWidth="1"/>
    <col min="262" max="262" width="5.6640625" style="1" customWidth="1"/>
    <col min="263" max="263" width="11.77734375" style="1" customWidth="1"/>
    <col min="264" max="265" width="11.88671875" style="1" customWidth="1"/>
    <col min="266" max="266" width="15.21875" style="1" customWidth="1"/>
    <col min="267" max="267" width="11.6640625" style="1" customWidth="1"/>
    <col min="268" max="512" width="10" style="1"/>
    <col min="513" max="513" width="6.109375" style="1" bestFit="1" customWidth="1"/>
    <col min="514" max="514" width="25.5546875" style="1" customWidth="1"/>
    <col min="515" max="515" width="23.44140625" style="1" customWidth="1"/>
    <col min="516" max="516" width="7.21875" style="1" customWidth="1"/>
    <col min="517" max="517" width="11.77734375" style="1" customWidth="1"/>
    <col min="518" max="518" width="5.6640625" style="1" customWidth="1"/>
    <col min="519" max="519" width="11.77734375" style="1" customWidth="1"/>
    <col min="520" max="521" width="11.88671875" style="1" customWidth="1"/>
    <col min="522" max="522" width="15.21875" style="1" customWidth="1"/>
    <col min="523" max="523" width="11.6640625" style="1" customWidth="1"/>
    <col min="524" max="768" width="10" style="1"/>
    <col min="769" max="769" width="6.109375" style="1" bestFit="1" customWidth="1"/>
    <col min="770" max="770" width="25.5546875" style="1" customWidth="1"/>
    <col min="771" max="771" width="23.44140625" style="1" customWidth="1"/>
    <col min="772" max="772" width="7.21875" style="1" customWidth="1"/>
    <col min="773" max="773" width="11.77734375" style="1" customWidth="1"/>
    <col min="774" max="774" width="5.6640625" style="1" customWidth="1"/>
    <col min="775" max="775" width="11.77734375" style="1" customWidth="1"/>
    <col min="776" max="777" width="11.88671875" style="1" customWidth="1"/>
    <col min="778" max="778" width="15.21875" style="1" customWidth="1"/>
    <col min="779" max="779" width="11.6640625" style="1" customWidth="1"/>
    <col min="780" max="1024" width="10" style="1"/>
    <col min="1025" max="1025" width="6.109375" style="1" bestFit="1" customWidth="1"/>
    <col min="1026" max="1026" width="25.5546875" style="1" customWidth="1"/>
    <col min="1027" max="1027" width="23.44140625" style="1" customWidth="1"/>
    <col min="1028" max="1028" width="7.21875" style="1" customWidth="1"/>
    <col min="1029" max="1029" width="11.77734375" style="1" customWidth="1"/>
    <col min="1030" max="1030" width="5.6640625" style="1" customWidth="1"/>
    <col min="1031" max="1031" width="11.77734375" style="1" customWidth="1"/>
    <col min="1032" max="1033" width="11.88671875" style="1" customWidth="1"/>
    <col min="1034" max="1034" width="15.21875" style="1" customWidth="1"/>
    <col min="1035" max="1035" width="11.6640625" style="1" customWidth="1"/>
    <col min="1036" max="1280" width="10" style="1"/>
    <col min="1281" max="1281" width="6.109375" style="1" bestFit="1" customWidth="1"/>
    <col min="1282" max="1282" width="25.5546875" style="1" customWidth="1"/>
    <col min="1283" max="1283" width="23.44140625" style="1" customWidth="1"/>
    <col min="1284" max="1284" width="7.21875" style="1" customWidth="1"/>
    <col min="1285" max="1285" width="11.77734375" style="1" customWidth="1"/>
    <col min="1286" max="1286" width="5.6640625" style="1" customWidth="1"/>
    <col min="1287" max="1287" width="11.77734375" style="1" customWidth="1"/>
    <col min="1288" max="1289" width="11.88671875" style="1" customWidth="1"/>
    <col min="1290" max="1290" width="15.21875" style="1" customWidth="1"/>
    <col min="1291" max="1291" width="11.6640625" style="1" customWidth="1"/>
    <col min="1292" max="1536" width="10" style="1"/>
    <col min="1537" max="1537" width="6.109375" style="1" bestFit="1" customWidth="1"/>
    <col min="1538" max="1538" width="25.5546875" style="1" customWidth="1"/>
    <col min="1539" max="1539" width="23.44140625" style="1" customWidth="1"/>
    <col min="1540" max="1540" width="7.21875" style="1" customWidth="1"/>
    <col min="1541" max="1541" width="11.77734375" style="1" customWidth="1"/>
    <col min="1542" max="1542" width="5.6640625" style="1" customWidth="1"/>
    <col min="1543" max="1543" width="11.77734375" style="1" customWidth="1"/>
    <col min="1544" max="1545" width="11.88671875" style="1" customWidth="1"/>
    <col min="1546" max="1546" width="15.21875" style="1" customWidth="1"/>
    <col min="1547" max="1547" width="11.6640625" style="1" customWidth="1"/>
    <col min="1548" max="1792" width="10" style="1"/>
    <col min="1793" max="1793" width="6.109375" style="1" bestFit="1" customWidth="1"/>
    <col min="1794" max="1794" width="25.5546875" style="1" customWidth="1"/>
    <col min="1795" max="1795" width="23.44140625" style="1" customWidth="1"/>
    <col min="1796" max="1796" width="7.21875" style="1" customWidth="1"/>
    <col min="1797" max="1797" width="11.77734375" style="1" customWidth="1"/>
    <col min="1798" max="1798" width="5.6640625" style="1" customWidth="1"/>
    <col min="1799" max="1799" width="11.77734375" style="1" customWidth="1"/>
    <col min="1800" max="1801" width="11.88671875" style="1" customWidth="1"/>
    <col min="1802" max="1802" width="15.21875" style="1" customWidth="1"/>
    <col min="1803" max="1803" width="11.6640625" style="1" customWidth="1"/>
    <col min="1804" max="2048" width="10" style="1"/>
    <col min="2049" max="2049" width="6.109375" style="1" bestFit="1" customWidth="1"/>
    <col min="2050" max="2050" width="25.5546875" style="1" customWidth="1"/>
    <col min="2051" max="2051" width="23.44140625" style="1" customWidth="1"/>
    <col min="2052" max="2052" width="7.21875" style="1" customWidth="1"/>
    <col min="2053" max="2053" width="11.77734375" style="1" customWidth="1"/>
    <col min="2054" max="2054" width="5.6640625" style="1" customWidth="1"/>
    <col min="2055" max="2055" width="11.77734375" style="1" customWidth="1"/>
    <col min="2056" max="2057" width="11.88671875" style="1" customWidth="1"/>
    <col min="2058" max="2058" width="15.21875" style="1" customWidth="1"/>
    <col min="2059" max="2059" width="11.6640625" style="1" customWidth="1"/>
    <col min="2060" max="2304" width="10" style="1"/>
    <col min="2305" max="2305" width="6.109375" style="1" bestFit="1" customWidth="1"/>
    <col min="2306" max="2306" width="25.5546875" style="1" customWidth="1"/>
    <col min="2307" max="2307" width="23.44140625" style="1" customWidth="1"/>
    <col min="2308" max="2308" width="7.21875" style="1" customWidth="1"/>
    <col min="2309" max="2309" width="11.77734375" style="1" customWidth="1"/>
    <col min="2310" max="2310" width="5.6640625" style="1" customWidth="1"/>
    <col min="2311" max="2311" width="11.77734375" style="1" customWidth="1"/>
    <col min="2312" max="2313" width="11.88671875" style="1" customWidth="1"/>
    <col min="2314" max="2314" width="15.21875" style="1" customWidth="1"/>
    <col min="2315" max="2315" width="11.6640625" style="1" customWidth="1"/>
    <col min="2316" max="2560" width="10" style="1"/>
    <col min="2561" max="2561" width="6.109375" style="1" bestFit="1" customWidth="1"/>
    <col min="2562" max="2562" width="25.5546875" style="1" customWidth="1"/>
    <col min="2563" max="2563" width="23.44140625" style="1" customWidth="1"/>
    <col min="2564" max="2564" width="7.21875" style="1" customWidth="1"/>
    <col min="2565" max="2565" width="11.77734375" style="1" customWidth="1"/>
    <col min="2566" max="2566" width="5.6640625" style="1" customWidth="1"/>
    <col min="2567" max="2567" width="11.77734375" style="1" customWidth="1"/>
    <col min="2568" max="2569" width="11.88671875" style="1" customWidth="1"/>
    <col min="2570" max="2570" width="15.21875" style="1" customWidth="1"/>
    <col min="2571" max="2571" width="11.6640625" style="1" customWidth="1"/>
    <col min="2572" max="2816" width="10" style="1"/>
    <col min="2817" max="2817" width="6.109375" style="1" bestFit="1" customWidth="1"/>
    <col min="2818" max="2818" width="25.5546875" style="1" customWidth="1"/>
    <col min="2819" max="2819" width="23.44140625" style="1" customWidth="1"/>
    <col min="2820" max="2820" width="7.21875" style="1" customWidth="1"/>
    <col min="2821" max="2821" width="11.77734375" style="1" customWidth="1"/>
    <col min="2822" max="2822" width="5.6640625" style="1" customWidth="1"/>
    <col min="2823" max="2823" width="11.77734375" style="1" customWidth="1"/>
    <col min="2824" max="2825" width="11.88671875" style="1" customWidth="1"/>
    <col min="2826" max="2826" width="15.21875" style="1" customWidth="1"/>
    <col min="2827" max="2827" width="11.6640625" style="1" customWidth="1"/>
    <col min="2828" max="3072" width="10" style="1"/>
    <col min="3073" max="3073" width="6.109375" style="1" bestFit="1" customWidth="1"/>
    <col min="3074" max="3074" width="25.5546875" style="1" customWidth="1"/>
    <col min="3075" max="3075" width="23.44140625" style="1" customWidth="1"/>
    <col min="3076" max="3076" width="7.21875" style="1" customWidth="1"/>
    <col min="3077" max="3077" width="11.77734375" style="1" customWidth="1"/>
    <col min="3078" max="3078" width="5.6640625" style="1" customWidth="1"/>
    <col min="3079" max="3079" width="11.77734375" style="1" customWidth="1"/>
    <col min="3080" max="3081" width="11.88671875" style="1" customWidth="1"/>
    <col min="3082" max="3082" width="15.21875" style="1" customWidth="1"/>
    <col min="3083" max="3083" width="11.6640625" style="1" customWidth="1"/>
    <col min="3084" max="3328" width="10" style="1"/>
    <col min="3329" max="3329" width="6.109375" style="1" bestFit="1" customWidth="1"/>
    <col min="3330" max="3330" width="25.5546875" style="1" customWidth="1"/>
    <col min="3331" max="3331" width="23.44140625" style="1" customWidth="1"/>
    <col min="3332" max="3332" width="7.21875" style="1" customWidth="1"/>
    <col min="3333" max="3333" width="11.77734375" style="1" customWidth="1"/>
    <col min="3334" max="3334" width="5.6640625" style="1" customWidth="1"/>
    <col min="3335" max="3335" width="11.77734375" style="1" customWidth="1"/>
    <col min="3336" max="3337" width="11.88671875" style="1" customWidth="1"/>
    <col min="3338" max="3338" width="15.21875" style="1" customWidth="1"/>
    <col min="3339" max="3339" width="11.6640625" style="1" customWidth="1"/>
    <col min="3340" max="3584" width="10" style="1"/>
    <col min="3585" max="3585" width="6.109375" style="1" bestFit="1" customWidth="1"/>
    <col min="3586" max="3586" width="25.5546875" style="1" customWidth="1"/>
    <col min="3587" max="3587" width="23.44140625" style="1" customWidth="1"/>
    <col min="3588" max="3588" width="7.21875" style="1" customWidth="1"/>
    <col min="3589" max="3589" width="11.77734375" style="1" customWidth="1"/>
    <col min="3590" max="3590" width="5.6640625" style="1" customWidth="1"/>
    <col min="3591" max="3591" width="11.77734375" style="1" customWidth="1"/>
    <col min="3592" max="3593" width="11.88671875" style="1" customWidth="1"/>
    <col min="3594" max="3594" width="15.21875" style="1" customWidth="1"/>
    <col min="3595" max="3595" width="11.6640625" style="1" customWidth="1"/>
    <col min="3596" max="3840" width="10" style="1"/>
    <col min="3841" max="3841" width="6.109375" style="1" bestFit="1" customWidth="1"/>
    <col min="3842" max="3842" width="25.5546875" style="1" customWidth="1"/>
    <col min="3843" max="3843" width="23.44140625" style="1" customWidth="1"/>
    <col min="3844" max="3844" width="7.21875" style="1" customWidth="1"/>
    <col min="3845" max="3845" width="11.77734375" style="1" customWidth="1"/>
    <col min="3846" max="3846" width="5.6640625" style="1" customWidth="1"/>
    <col min="3847" max="3847" width="11.77734375" style="1" customWidth="1"/>
    <col min="3848" max="3849" width="11.88671875" style="1" customWidth="1"/>
    <col min="3850" max="3850" width="15.21875" style="1" customWidth="1"/>
    <col min="3851" max="3851" width="11.6640625" style="1" customWidth="1"/>
    <col min="3852" max="4096" width="10" style="1"/>
    <col min="4097" max="4097" width="6.109375" style="1" bestFit="1" customWidth="1"/>
    <col min="4098" max="4098" width="25.5546875" style="1" customWidth="1"/>
    <col min="4099" max="4099" width="23.44140625" style="1" customWidth="1"/>
    <col min="4100" max="4100" width="7.21875" style="1" customWidth="1"/>
    <col min="4101" max="4101" width="11.77734375" style="1" customWidth="1"/>
    <col min="4102" max="4102" width="5.6640625" style="1" customWidth="1"/>
    <col min="4103" max="4103" width="11.77734375" style="1" customWidth="1"/>
    <col min="4104" max="4105" width="11.88671875" style="1" customWidth="1"/>
    <col min="4106" max="4106" width="15.21875" style="1" customWidth="1"/>
    <col min="4107" max="4107" width="11.6640625" style="1" customWidth="1"/>
    <col min="4108" max="4352" width="10" style="1"/>
    <col min="4353" max="4353" width="6.109375" style="1" bestFit="1" customWidth="1"/>
    <col min="4354" max="4354" width="25.5546875" style="1" customWidth="1"/>
    <col min="4355" max="4355" width="23.44140625" style="1" customWidth="1"/>
    <col min="4356" max="4356" width="7.21875" style="1" customWidth="1"/>
    <col min="4357" max="4357" width="11.77734375" style="1" customWidth="1"/>
    <col min="4358" max="4358" width="5.6640625" style="1" customWidth="1"/>
    <col min="4359" max="4359" width="11.77734375" style="1" customWidth="1"/>
    <col min="4360" max="4361" width="11.88671875" style="1" customWidth="1"/>
    <col min="4362" max="4362" width="15.21875" style="1" customWidth="1"/>
    <col min="4363" max="4363" width="11.6640625" style="1" customWidth="1"/>
    <col min="4364" max="4608" width="10" style="1"/>
    <col min="4609" max="4609" width="6.109375" style="1" bestFit="1" customWidth="1"/>
    <col min="4610" max="4610" width="25.5546875" style="1" customWidth="1"/>
    <col min="4611" max="4611" width="23.44140625" style="1" customWidth="1"/>
    <col min="4612" max="4612" width="7.21875" style="1" customWidth="1"/>
    <col min="4613" max="4613" width="11.77734375" style="1" customWidth="1"/>
    <col min="4614" max="4614" width="5.6640625" style="1" customWidth="1"/>
    <col min="4615" max="4615" width="11.77734375" style="1" customWidth="1"/>
    <col min="4616" max="4617" width="11.88671875" style="1" customWidth="1"/>
    <col min="4618" max="4618" width="15.21875" style="1" customWidth="1"/>
    <col min="4619" max="4619" width="11.6640625" style="1" customWidth="1"/>
    <col min="4620" max="4864" width="10" style="1"/>
    <col min="4865" max="4865" width="6.109375" style="1" bestFit="1" customWidth="1"/>
    <col min="4866" max="4866" width="25.5546875" style="1" customWidth="1"/>
    <col min="4867" max="4867" width="23.44140625" style="1" customWidth="1"/>
    <col min="4868" max="4868" width="7.21875" style="1" customWidth="1"/>
    <col min="4869" max="4869" width="11.77734375" style="1" customWidth="1"/>
    <col min="4870" max="4870" width="5.6640625" style="1" customWidth="1"/>
    <col min="4871" max="4871" width="11.77734375" style="1" customWidth="1"/>
    <col min="4872" max="4873" width="11.88671875" style="1" customWidth="1"/>
    <col min="4874" max="4874" width="15.21875" style="1" customWidth="1"/>
    <col min="4875" max="4875" width="11.6640625" style="1" customWidth="1"/>
    <col min="4876" max="5120" width="10" style="1"/>
    <col min="5121" max="5121" width="6.109375" style="1" bestFit="1" customWidth="1"/>
    <col min="5122" max="5122" width="25.5546875" style="1" customWidth="1"/>
    <col min="5123" max="5123" width="23.44140625" style="1" customWidth="1"/>
    <col min="5124" max="5124" width="7.21875" style="1" customWidth="1"/>
    <col min="5125" max="5125" width="11.77734375" style="1" customWidth="1"/>
    <col min="5126" max="5126" width="5.6640625" style="1" customWidth="1"/>
    <col min="5127" max="5127" width="11.77734375" style="1" customWidth="1"/>
    <col min="5128" max="5129" width="11.88671875" style="1" customWidth="1"/>
    <col min="5130" max="5130" width="15.21875" style="1" customWidth="1"/>
    <col min="5131" max="5131" width="11.6640625" style="1" customWidth="1"/>
    <col min="5132" max="5376" width="10" style="1"/>
    <col min="5377" max="5377" width="6.109375" style="1" bestFit="1" customWidth="1"/>
    <col min="5378" max="5378" width="25.5546875" style="1" customWidth="1"/>
    <col min="5379" max="5379" width="23.44140625" style="1" customWidth="1"/>
    <col min="5380" max="5380" width="7.21875" style="1" customWidth="1"/>
    <col min="5381" max="5381" width="11.77734375" style="1" customWidth="1"/>
    <col min="5382" max="5382" width="5.6640625" style="1" customWidth="1"/>
    <col min="5383" max="5383" width="11.77734375" style="1" customWidth="1"/>
    <col min="5384" max="5385" width="11.88671875" style="1" customWidth="1"/>
    <col min="5386" max="5386" width="15.21875" style="1" customWidth="1"/>
    <col min="5387" max="5387" width="11.6640625" style="1" customWidth="1"/>
    <col min="5388" max="5632" width="10" style="1"/>
    <col min="5633" max="5633" width="6.109375" style="1" bestFit="1" customWidth="1"/>
    <col min="5634" max="5634" width="25.5546875" style="1" customWidth="1"/>
    <col min="5635" max="5635" width="23.44140625" style="1" customWidth="1"/>
    <col min="5636" max="5636" width="7.21875" style="1" customWidth="1"/>
    <col min="5637" max="5637" width="11.77734375" style="1" customWidth="1"/>
    <col min="5638" max="5638" width="5.6640625" style="1" customWidth="1"/>
    <col min="5639" max="5639" width="11.77734375" style="1" customWidth="1"/>
    <col min="5640" max="5641" width="11.88671875" style="1" customWidth="1"/>
    <col min="5642" max="5642" width="15.21875" style="1" customWidth="1"/>
    <col min="5643" max="5643" width="11.6640625" style="1" customWidth="1"/>
    <col min="5644" max="5888" width="10" style="1"/>
    <col min="5889" max="5889" width="6.109375" style="1" bestFit="1" customWidth="1"/>
    <col min="5890" max="5890" width="25.5546875" style="1" customWidth="1"/>
    <col min="5891" max="5891" width="23.44140625" style="1" customWidth="1"/>
    <col min="5892" max="5892" width="7.21875" style="1" customWidth="1"/>
    <col min="5893" max="5893" width="11.77734375" style="1" customWidth="1"/>
    <col min="5894" max="5894" width="5.6640625" style="1" customWidth="1"/>
    <col min="5895" max="5895" width="11.77734375" style="1" customWidth="1"/>
    <col min="5896" max="5897" width="11.88671875" style="1" customWidth="1"/>
    <col min="5898" max="5898" width="15.21875" style="1" customWidth="1"/>
    <col min="5899" max="5899" width="11.6640625" style="1" customWidth="1"/>
    <col min="5900" max="6144" width="10" style="1"/>
    <col min="6145" max="6145" width="6.109375" style="1" bestFit="1" customWidth="1"/>
    <col min="6146" max="6146" width="25.5546875" style="1" customWidth="1"/>
    <col min="6147" max="6147" width="23.44140625" style="1" customWidth="1"/>
    <col min="6148" max="6148" width="7.21875" style="1" customWidth="1"/>
    <col min="6149" max="6149" width="11.77734375" style="1" customWidth="1"/>
    <col min="6150" max="6150" width="5.6640625" style="1" customWidth="1"/>
    <col min="6151" max="6151" width="11.77734375" style="1" customWidth="1"/>
    <col min="6152" max="6153" width="11.88671875" style="1" customWidth="1"/>
    <col min="6154" max="6154" width="15.21875" style="1" customWidth="1"/>
    <col min="6155" max="6155" width="11.6640625" style="1" customWidth="1"/>
    <col min="6156" max="6400" width="10" style="1"/>
    <col min="6401" max="6401" width="6.109375" style="1" bestFit="1" customWidth="1"/>
    <col min="6402" max="6402" width="25.5546875" style="1" customWidth="1"/>
    <col min="6403" max="6403" width="23.44140625" style="1" customWidth="1"/>
    <col min="6404" max="6404" width="7.21875" style="1" customWidth="1"/>
    <col min="6405" max="6405" width="11.77734375" style="1" customWidth="1"/>
    <col min="6406" max="6406" width="5.6640625" style="1" customWidth="1"/>
    <col min="6407" max="6407" width="11.77734375" style="1" customWidth="1"/>
    <col min="6408" max="6409" width="11.88671875" style="1" customWidth="1"/>
    <col min="6410" max="6410" width="15.21875" style="1" customWidth="1"/>
    <col min="6411" max="6411" width="11.6640625" style="1" customWidth="1"/>
    <col min="6412" max="6656" width="10" style="1"/>
    <col min="6657" max="6657" width="6.109375" style="1" bestFit="1" customWidth="1"/>
    <col min="6658" max="6658" width="25.5546875" style="1" customWidth="1"/>
    <col min="6659" max="6659" width="23.44140625" style="1" customWidth="1"/>
    <col min="6660" max="6660" width="7.21875" style="1" customWidth="1"/>
    <col min="6661" max="6661" width="11.77734375" style="1" customWidth="1"/>
    <col min="6662" max="6662" width="5.6640625" style="1" customWidth="1"/>
    <col min="6663" max="6663" width="11.77734375" style="1" customWidth="1"/>
    <col min="6664" max="6665" width="11.88671875" style="1" customWidth="1"/>
    <col min="6666" max="6666" width="15.21875" style="1" customWidth="1"/>
    <col min="6667" max="6667" width="11.6640625" style="1" customWidth="1"/>
    <col min="6668" max="6912" width="10" style="1"/>
    <col min="6913" max="6913" width="6.109375" style="1" bestFit="1" customWidth="1"/>
    <col min="6914" max="6914" width="25.5546875" style="1" customWidth="1"/>
    <col min="6915" max="6915" width="23.44140625" style="1" customWidth="1"/>
    <col min="6916" max="6916" width="7.21875" style="1" customWidth="1"/>
    <col min="6917" max="6917" width="11.77734375" style="1" customWidth="1"/>
    <col min="6918" max="6918" width="5.6640625" style="1" customWidth="1"/>
    <col min="6919" max="6919" width="11.77734375" style="1" customWidth="1"/>
    <col min="6920" max="6921" width="11.88671875" style="1" customWidth="1"/>
    <col min="6922" max="6922" width="15.21875" style="1" customWidth="1"/>
    <col min="6923" max="6923" width="11.6640625" style="1" customWidth="1"/>
    <col min="6924" max="7168" width="10" style="1"/>
    <col min="7169" max="7169" width="6.109375" style="1" bestFit="1" customWidth="1"/>
    <col min="7170" max="7170" width="25.5546875" style="1" customWidth="1"/>
    <col min="7171" max="7171" width="23.44140625" style="1" customWidth="1"/>
    <col min="7172" max="7172" width="7.21875" style="1" customWidth="1"/>
    <col min="7173" max="7173" width="11.77734375" style="1" customWidth="1"/>
    <col min="7174" max="7174" width="5.6640625" style="1" customWidth="1"/>
    <col min="7175" max="7175" width="11.77734375" style="1" customWidth="1"/>
    <col min="7176" max="7177" width="11.88671875" style="1" customWidth="1"/>
    <col min="7178" max="7178" width="15.21875" style="1" customWidth="1"/>
    <col min="7179" max="7179" width="11.6640625" style="1" customWidth="1"/>
    <col min="7180" max="7424" width="10" style="1"/>
    <col min="7425" max="7425" width="6.109375" style="1" bestFit="1" customWidth="1"/>
    <col min="7426" max="7426" width="25.5546875" style="1" customWidth="1"/>
    <col min="7427" max="7427" width="23.44140625" style="1" customWidth="1"/>
    <col min="7428" max="7428" width="7.21875" style="1" customWidth="1"/>
    <col min="7429" max="7429" width="11.77734375" style="1" customWidth="1"/>
    <col min="7430" max="7430" width="5.6640625" style="1" customWidth="1"/>
    <col min="7431" max="7431" width="11.77734375" style="1" customWidth="1"/>
    <col min="7432" max="7433" width="11.88671875" style="1" customWidth="1"/>
    <col min="7434" max="7434" width="15.21875" style="1" customWidth="1"/>
    <col min="7435" max="7435" width="11.6640625" style="1" customWidth="1"/>
    <col min="7436" max="7680" width="10" style="1"/>
    <col min="7681" max="7681" width="6.109375" style="1" bestFit="1" customWidth="1"/>
    <col min="7682" max="7682" width="25.5546875" style="1" customWidth="1"/>
    <col min="7683" max="7683" width="23.44140625" style="1" customWidth="1"/>
    <col min="7684" max="7684" width="7.21875" style="1" customWidth="1"/>
    <col min="7685" max="7685" width="11.77734375" style="1" customWidth="1"/>
    <col min="7686" max="7686" width="5.6640625" style="1" customWidth="1"/>
    <col min="7687" max="7687" width="11.77734375" style="1" customWidth="1"/>
    <col min="7688" max="7689" width="11.88671875" style="1" customWidth="1"/>
    <col min="7690" max="7690" width="15.21875" style="1" customWidth="1"/>
    <col min="7691" max="7691" width="11.6640625" style="1" customWidth="1"/>
    <col min="7692" max="7936" width="10" style="1"/>
    <col min="7937" max="7937" width="6.109375" style="1" bestFit="1" customWidth="1"/>
    <col min="7938" max="7938" width="25.5546875" style="1" customWidth="1"/>
    <col min="7939" max="7939" width="23.44140625" style="1" customWidth="1"/>
    <col min="7940" max="7940" width="7.21875" style="1" customWidth="1"/>
    <col min="7941" max="7941" width="11.77734375" style="1" customWidth="1"/>
    <col min="7942" max="7942" width="5.6640625" style="1" customWidth="1"/>
    <col min="7943" max="7943" width="11.77734375" style="1" customWidth="1"/>
    <col min="7944" max="7945" width="11.88671875" style="1" customWidth="1"/>
    <col min="7946" max="7946" width="15.21875" style="1" customWidth="1"/>
    <col min="7947" max="7947" width="11.6640625" style="1" customWidth="1"/>
    <col min="7948" max="8192" width="10" style="1"/>
    <col min="8193" max="8193" width="6.109375" style="1" bestFit="1" customWidth="1"/>
    <col min="8194" max="8194" width="25.5546875" style="1" customWidth="1"/>
    <col min="8195" max="8195" width="23.44140625" style="1" customWidth="1"/>
    <col min="8196" max="8196" width="7.21875" style="1" customWidth="1"/>
    <col min="8197" max="8197" width="11.77734375" style="1" customWidth="1"/>
    <col min="8198" max="8198" width="5.6640625" style="1" customWidth="1"/>
    <col min="8199" max="8199" width="11.77734375" style="1" customWidth="1"/>
    <col min="8200" max="8201" width="11.88671875" style="1" customWidth="1"/>
    <col min="8202" max="8202" width="15.21875" style="1" customWidth="1"/>
    <col min="8203" max="8203" width="11.6640625" style="1" customWidth="1"/>
    <col min="8204" max="8448" width="10" style="1"/>
    <col min="8449" max="8449" width="6.109375" style="1" bestFit="1" customWidth="1"/>
    <col min="8450" max="8450" width="25.5546875" style="1" customWidth="1"/>
    <col min="8451" max="8451" width="23.44140625" style="1" customWidth="1"/>
    <col min="8452" max="8452" width="7.21875" style="1" customWidth="1"/>
    <col min="8453" max="8453" width="11.77734375" style="1" customWidth="1"/>
    <col min="8454" max="8454" width="5.6640625" style="1" customWidth="1"/>
    <col min="8455" max="8455" width="11.77734375" style="1" customWidth="1"/>
    <col min="8456" max="8457" width="11.88671875" style="1" customWidth="1"/>
    <col min="8458" max="8458" width="15.21875" style="1" customWidth="1"/>
    <col min="8459" max="8459" width="11.6640625" style="1" customWidth="1"/>
    <col min="8460" max="8704" width="10" style="1"/>
    <col min="8705" max="8705" width="6.109375" style="1" bestFit="1" customWidth="1"/>
    <col min="8706" max="8706" width="25.5546875" style="1" customWidth="1"/>
    <col min="8707" max="8707" width="23.44140625" style="1" customWidth="1"/>
    <col min="8708" max="8708" width="7.21875" style="1" customWidth="1"/>
    <col min="8709" max="8709" width="11.77734375" style="1" customWidth="1"/>
    <col min="8710" max="8710" width="5.6640625" style="1" customWidth="1"/>
    <col min="8711" max="8711" width="11.77734375" style="1" customWidth="1"/>
    <col min="8712" max="8713" width="11.88671875" style="1" customWidth="1"/>
    <col min="8714" max="8714" width="15.21875" style="1" customWidth="1"/>
    <col min="8715" max="8715" width="11.6640625" style="1" customWidth="1"/>
    <col min="8716" max="8960" width="10" style="1"/>
    <col min="8961" max="8961" width="6.109375" style="1" bestFit="1" customWidth="1"/>
    <col min="8962" max="8962" width="25.5546875" style="1" customWidth="1"/>
    <col min="8963" max="8963" width="23.44140625" style="1" customWidth="1"/>
    <col min="8964" max="8964" width="7.21875" style="1" customWidth="1"/>
    <col min="8965" max="8965" width="11.77734375" style="1" customWidth="1"/>
    <col min="8966" max="8966" width="5.6640625" style="1" customWidth="1"/>
    <col min="8967" max="8967" width="11.77734375" style="1" customWidth="1"/>
    <col min="8968" max="8969" width="11.88671875" style="1" customWidth="1"/>
    <col min="8970" max="8970" width="15.21875" style="1" customWidth="1"/>
    <col min="8971" max="8971" width="11.6640625" style="1" customWidth="1"/>
    <col min="8972" max="9216" width="10" style="1"/>
    <col min="9217" max="9217" width="6.109375" style="1" bestFit="1" customWidth="1"/>
    <col min="9218" max="9218" width="25.5546875" style="1" customWidth="1"/>
    <col min="9219" max="9219" width="23.44140625" style="1" customWidth="1"/>
    <col min="9220" max="9220" width="7.21875" style="1" customWidth="1"/>
    <col min="9221" max="9221" width="11.77734375" style="1" customWidth="1"/>
    <col min="9222" max="9222" width="5.6640625" style="1" customWidth="1"/>
    <col min="9223" max="9223" width="11.77734375" style="1" customWidth="1"/>
    <col min="9224" max="9225" width="11.88671875" style="1" customWidth="1"/>
    <col min="9226" max="9226" width="15.21875" style="1" customWidth="1"/>
    <col min="9227" max="9227" width="11.6640625" style="1" customWidth="1"/>
    <col min="9228" max="9472" width="10" style="1"/>
    <col min="9473" max="9473" width="6.109375" style="1" bestFit="1" customWidth="1"/>
    <col min="9474" max="9474" width="25.5546875" style="1" customWidth="1"/>
    <col min="9475" max="9475" width="23.44140625" style="1" customWidth="1"/>
    <col min="9476" max="9476" width="7.21875" style="1" customWidth="1"/>
    <col min="9477" max="9477" width="11.77734375" style="1" customWidth="1"/>
    <col min="9478" max="9478" width="5.6640625" style="1" customWidth="1"/>
    <col min="9479" max="9479" width="11.77734375" style="1" customWidth="1"/>
    <col min="9480" max="9481" width="11.88671875" style="1" customWidth="1"/>
    <col min="9482" max="9482" width="15.21875" style="1" customWidth="1"/>
    <col min="9483" max="9483" width="11.6640625" style="1" customWidth="1"/>
    <col min="9484" max="9728" width="10" style="1"/>
    <col min="9729" max="9729" width="6.109375" style="1" bestFit="1" customWidth="1"/>
    <col min="9730" max="9730" width="25.5546875" style="1" customWidth="1"/>
    <col min="9731" max="9731" width="23.44140625" style="1" customWidth="1"/>
    <col min="9732" max="9732" width="7.21875" style="1" customWidth="1"/>
    <col min="9733" max="9733" width="11.77734375" style="1" customWidth="1"/>
    <col min="9734" max="9734" width="5.6640625" style="1" customWidth="1"/>
    <col min="9735" max="9735" width="11.77734375" style="1" customWidth="1"/>
    <col min="9736" max="9737" width="11.88671875" style="1" customWidth="1"/>
    <col min="9738" max="9738" width="15.21875" style="1" customWidth="1"/>
    <col min="9739" max="9739" width="11.6640625" style="1" customWidth="1"/>
    <col min="9740" max="9984" width="10" style="1"/>
    <col min="9985" max="9985" width="6.109375" style="1" bestFit="1" customWidth="1"/>
    <col min="9986" max="9986" width="25.5546875" style="1" customWidth="1"/>
    <col min="9987" max="9987" width="23.44140625" style="1" customWidth="1"/>
    <col min="9988" max="9988" width="7.21875" style="1" customWidth="1"/>
    <col min="9989" max="9989" width="11.77734375" style="1" customWidth="1"/>
    <col min="9990" max="9990" width="5.6640625" style="1" customWidth="1"/>
    <col min="9991" max="9991" width="11.77734375" style="1" customWidth="1"/>
    <col min="9992" max="9993" width="11.88671875" style="1" customWidth="1"/>
    <col min="9994" max="9994" width="15.21875" style="1" customWidth="1"/>
    <col min="9995" max="9995" width="11.6640625" style="1" customWidth="1"/>
    <col min="9996" max="10240" width="10" style="1"/>
    <col min="10241" max="10241" width="6.109375" style="1" bestFit="1" customWidth="1"/>
    <col min="10242" max="10242" width="25.5546875" style="1" customWidth="1"/>
    <col min="10243" max="10243" width="23.44140625" style="1" customWidth="1"/>
    <col min="10244" max="10244" width="7.21875" style="1" customWidth="1"/>
    <col min="10245" max="10245" width="11.77734375" style="1" customWidth="1"/>
    <col min="10246" max="10246" width="5.6640625" style="1" customWidth="1"/>
    <col min="10247" max="10247" width="11.77734375" style="1" customWidth="1"/>
    <col min="10248" max="10249" width="11.88671875" style="1" customWidth="1"/>
    <col min="10250" max="10250" width="15.21875" style="1" customWidth="1"/>
    <col min="10251" max="10251" width="11.6640625" style="1" customWidth="1"/>
    <col min="10252" max="10496" width="10" style="1"/>
    <col min="10497" max="10497" width="6.109375" style="1" bestFit="1" customWidth="1"/>
    <col min="10498" max="10498" width="25.5546875" style="1" customWidth="1"/>
    <col min="10499" max="10499" width="23.44140625" style="1" customWidth="1"/>
    <col min="10500" max="10500" width="7.21875" style="1" customWidth="1"/>
    <col min="10501" max="10501" width="11.77734375" style="1" customWidth="1"/>
    <col min="10502" max="10502" width="5.6640625" style="1" customWidth="1"/>
    <col min="10503" max="10503" width="11.77734375" style="1" customWidth="1"/>
    <col min="10504" max="10505" width="11.88671875" style="1" customWidth="1"/>
    <col min="10506" max="10506" width="15.21875" style="1" customWidth="1"/>
    <col min="10507" max="10507" width="11.6640625" style="1" customWidth="1"/>
    <col min="10508" max="10752" width="10" style="1"/>
    <col min="10753" max="10753" width="6.109375" style="1" bestFit="1" customWidth="1"/>
    <col min="10754" max="10754" width="25.5546875" style="1" customWidth="1"/>
    <col min="10755" max="10755" width="23.44140625" style="1" customWidth="1"/>
    <col min="10756" max="10756" width="7.21875" style="1" customWidth="1"/>
    <col min="10757" max="10757" width="11.77734375" style="1" customWidth="1"/>
    <col min="10758" max="10758" width="5.6640625" style="1" customWidth="1"/>
    <col min="10759" max="10759" width="11.77734375" style="1" customWidth="1"/>
    <col min="10760" max="10761" width="11.88671875" style="1" customWidth="1"/>
    <col min="10762" max="10762" width="15.21875" style="1" customWidth="1"/>
    <col min="10763" max="10763" width="11.6640625" style="1" customWidth="1"/>
    <col min="10764" max="11008" width="10" style="1"/>
    <col min="11009" max="11009" width="6.109375" style="1" bestFit="1" customWidth="1"/>
    <col min="11010" max="11010" width="25.5546875" style="1" customWidth="1"/>
    <col min="11011" max="11011" width="23.44140625" style="1" customWidth="1"/>
    <col min="11012" max="11012" width="7.21875" style="1" customWidth="1"/>
    <col min="11013" max="11013" width="11.77734375" style="1" customWidth="1"/>
    <col min="11014" max="11014" width="5.6640625" style="1" customWidth="1"/>
    <col min="11015" max="11015" width="11.77734375" style="1" customWidth="1"/>
    <col min="11016" max="11017" width="11.88671875" style="1" customWidth="1"/>
    <col min="11018" max="11018" width="15.21875" style="1" customWidth="1"/>
    <col min="11019" max="11019" width="11.6640625" style="1" customWidth="1"/>
    <col min="11020" max="11264" width="10" style="1"/>
    <col min="11265" max="11265" width="6.109375" style="1" bestFit="1" customWidth="1"/>
    <col min="11266" max="11266" width="25.5546875" style="1" customWidth="1"/>
    <col min="11267" max="11267" width="23.44140625" style="1" customWidth="1"/>
    <col min="11268" max="11268" width="7.21875" style="1" customWidth="1"/>
    <col min="11269" max="11269" width="11.77734375" style="1" customWidth="1"/>
    <col min="11270" max="11270" width="5.6640625" style="1" customWidth="1"/>
    <col min="11271" max="11271" width="11.77734375" style="1" customWidth="1"/>
    <col min="11272" max="11273" width="11.88671875" style="1" customWidth="1"/>
    <col min="11274" max="11274" width="15.21875" style="1" customWidth="1"/>
    <col min="11275" max="11275" width="11.6640625" style="1" customWidth="1"/>
    <col min="11276" max="11520" width="10" style="1"/>
    <col min="11521" max="11521" width="6.109375" style="1" bestFit="1" customWidth="1"/>
    <col min="11522" max="11522" width="25.5546875" style="1" customWidth="1"/>
    <col min="11523" max="11523" width="23.44140625" style="1" customWidth="1"/>
    <col min="11524" max="11524" width="7.21875" style="1" customWidth="1"/>
    <col min="11525" max="11525" width="11.77734375" style="1" customWidth="1"/>
    <col min="11526" max="11526" width="5.6640625" style="1" customWidth="1"/>
    <col min="11527" max="11527" width="11.77734375" style="1" customWidth="1"/>
    <col min="11528" max="11529" width="11.88671875" style="1" customWidth="1"/>
    <col min="11530" max="11530" width="15.21875" style="1" customWidth="1"/>
    <col min="11531" max="11531" width="11.6640625" style="1" customWidth="1"/>
    <col min="11532" max="11776" width="10" style="1"/>
    <col min="11777" max="11777" width="6.109375" style="1" bestFit="1" customWidth="1"/>
    <col min="11778" max="11778" width="25.5546875" style="1" customWidth="1"/>
    <col min="11779" max="11779" width="23.44140625" style="1" customWidth="1"/>
    <col min="11780" max="11780" width="7.21875" style="1" customWidth="1"/>
    <col min="11781" max="11781" width="11.77734375" style="1" customWidth="1"/>
    <col min="11782" max="11782" width="5.6640625" style="1" customWidth="1"/>
    <col min="11783" max="11783" width="11.77734375" style="1" customWidth="1"/>
    <col min="11784" max="11785" width="11.88671875" style="1" customWidth="1"/>
    <col min="11786" max="11786" width="15.21875" style="1" customWidth="1"/>
    <col min="11787" max="11787" width="11.6640625" style="1" customWidth="1"/>
    <col min="11788" max="12032" width="10" style="1"/>
    <col min="12033" max="12033" width="6.109375" style="1" bestFit="1" customWidth="1"/>
    <col min="12034" max="12034" width="25.5546875" style="1" customWidth="1"/>
    <col min="12035" max="12035" width="23.44140625" style="1" customWidth="1"/>
    <col min="12036" max="12036" width="7.21875" style="1" customWidth="1"/>
    <col min="12037" max="12037" width="11.77734375" style="1" customWidth="1"/>
    <col min="12038" max="12038" width="5.6640625" style="1" customWidth="1"/>
    <col min="12039" max="12039" width="11.77734375" style="1" customWidth="1"/>
    <col min="12040" max="12041" width="11.88671875" style="1" customWidth="1"/>
    <col min="12042" max="12042" width="15.21875" style="1" customWidth="1"/>
    <col min="12043" max="12043" width="11.6640625" style="1" customWidth="1"/>
    <col min="12044" max="12288" width="10" style="1"/>
    <col min="12289" max="12289" width="6.109375" style="1" bestFit="1" customWidth="1"/>
    <col min="12290" max="12290" width="25.5546875" style="1" customWidth="1"/>
    <col min="12291" max="12291" width="23.44140625" style="1" customWidth="1"/>
    <col min="12292" max="12292" width="7.21875" style="1" customWidth="1"/>
    <col min="12293" max="12293" width="11.77734375" style="1" customWidth="1"/>
    <col min="12294" max="12294" width="5.6640625" style="1" customWidth="1"/>
    <col min="12295" max="12295" width="11.77734375" style="1" customWidth="1"/>
    <col min="12296" max="12297" width="11.88671875" style="1" customWidth="1"/>
    <col min="12298" max="12298" width="15.21875" style="1" customWidth="1"/>
    <col min="12299" max="12299" width="11.6640625" style="1" customWidth="1"/>
    <col min="12300" max="12544" width="10" style="1"/>
    <col min="12545" max="12545" width="6.109375" style="1" bestFit="1" customWidth="1"/>
    <col min="12546" max="12546" width="25.5546875" style="1" customWidth="1"/>
    <col min="12547" max="12547" width="23.44140625" style="1" customWidth="1"/>
    <col min="12548" max="12548" width="7.21875" style="1" customWidth="1"/>
    <col min="12549" max="12549" width="11.77734375" style="1" customWidth="1"/>
    <col min="12550" max="12550" width="5.6640625" style="1" customWidth="1"/>
    <col min="12551" max="12551" width="11.77734375" style="1" customWidth="1"/>
    <col min="12552" max="12553" width="11.88671875" style="1" customWidth="1"/>
    <col min="12554" max="12554" width="15.21875" style="1" customWidth="1"/>
    <col min="12555" max="12555" width="11.6640625" style="1" customWidth="1"/>
    <col min="12556" max="12800" width="10" style="1"/>
    <col min="12801" max="12801" width="6.109375" style="1" bestFit="1" customWidth="1"/>
    <col min="12802" max="12802" width="25.5546875" style="1" customWidth="1"/>
    <col min="12803" max="12803" width="23.44140625" style="1" customWidth="1"/>
    <col min="12804" max="12804" width="7.21875" style="1" customWidth="1"/>
    <col min="12805" max="12805" width="11.77734375" style="1" customWidth="1"/>
    <col min="12806" max="12806" width="5.6640625" style="1" customWidth="1"/>
    <col min="12807" max="12807" width="11.77734375" style="1" customWidth="1"/>
    <col min="12808" max="12809" width="11.88671875" style="1" customWidth="1"/>
    <col min="12810" max="12810" width="15.21875" style="1" customWidth="1"/>
    <col min="12811" max="12811" width="11.6640625" style="1" customWidth="1"/>
    <col min="12812" max="13056" width="10" style="1"/>
    <col min="13057" max="13057" width="6.109375" style="1" bestFit="1" customWidth="1"/>
    <col min="13058" max="13058" width="25.5546875" style="1" customWidth="1"/>
    <col min="13059" max="13059" width="23.44140625" style="1" customWidth="1"/>
    <col min="13060" max="13060" width="7.21875" style="1" customWidth="1"/>
    <col min="13061" max="13061" width="11.77734375" style="1" customWidth="1"/>
    <col min="13062" max="13062" width="5.6640625" style="1" customWidth="1"/>
    <col min="13063" max="13063" width="11.77734375" style="1" customWidth="1"/>
    <col min="13064" max="13065" width="11.88671875" style="1" customWidth="1"/>
    <col min="13066" max="13066" width="15.21875" style="1" customWidth="1"/>
    <col min="13067" max="13067" width="11.6640625" style="1" customWidth="1"/>
    <col min="13068" max="13312" width="10" style="1"/>
    <col min="13313" max="13313" width="6.109375" style="1" bestFit="1" customWidth="1"/>
    <col min="13314" max="13314" width="25.5546875" style="1" customWidth="1"/>
    <col min="13315" max="13315" width="23.44140625" style="1" customWidth="1"/>
    <col min="13316" max="13316" width="7.21875" style="1" customWidth="1"/>
    <col min="13317" max="13317" width="11.77734375" style="1" customWidth="1"/>
    <col min="13318" max="13318" width="5.6640625" style="1" customWidth="1"/>
    <col min="13319" max="13319" width="11.77734375" style="1" customWidth="1"/>
    <col min="13320" max="13321" width="11.88671875" style="1" customWidth="1"/>
    <col min="13322" max="13322" width="15.21875" style="1" customWidth="1"/>
    <col min="13323" max="13323" width="11.6640625" style="1" customWidth="1"/>
    <col min="13324" max="13568" width="10" style="1"/>
    <col min="13569" max="13569" width="6.109375" style="1" bestFit="1" customWidth="1"/>
    <col min="13570" max="13570" width="25.5546875" style="1" customWidth="1"/>
    <col min="13571" max="13571" width="23.44140625" style="1" customWidth="1"/>
    <col min="13572" max="13572" width="7.21875" style="1" customWidth="1"/>
    <col min="13573" max="13573" width="11.77734375" style="1" customWidth="1"/>
    <col min="13574" max="13574" width="5.6640625" style="1" customWidth="1"/>
    <col min="13575" max="13575" width="11.77734375" style="1" customWidth="1"/>
    <col min="13576" max="13577" width="11.88671875" style="1" customWidth="1"/>
    <col min="13578" max="13578" width="15.21875" style="1" customWidth="1"/>
    <col min="13579" max="13579" width="11.6640625" style="1" customWidth="1"/>
    <col min="13580" max="13824" width="10" style="1"/>
    <col min="13825" max="13825" width="6.109375" style="1" bestFit="1" customWidth="1"/>
    <col min="13826" max="13826" width="25.5546875" style="1" customWidth="1"/>
    <col min="13827" max="13827" width="23.44140625" style="1" customWidth="1"/>
    <col min="13828" max="13828" width="7.21875" style="1" customWidth="1"/>
    <col min="13829" max="13829" width="11.77734375" style="1" customWidth="1"/>
    <col min="13830" max="13830" width="5.6640625" style="1" customWidth="1"/>
    <col min="13831" max="13831" width="11.77734375" style="1" customWidth="1"/>
    <col min="13832" max="13833" width="11.88671875" style="1" customWidth="1"/>
    <col min="13834" max="13834" width="15.21875" style="1" customWidth="1"/>
    <col min="13835" max="13835" width="11.6640625" style="1" customWidth="1"/>
    <col min="13836" max="14080" width="10" style="1"/>
    <col min="14081" max="14081" width="6.109375" style="1" bestFit="1" customWidth="1"/>
    <col min="14082" max="14082" width="25.5546875" style="1" customWidth="1"/>
    <col min="14083" max="14083" width="23.44140625" style="1" customWidth="1"/>
    <col min="14084" max="14084" width="7.21875" style="1" customWidth="1"/>
    <col min="14085" max="14085" width="11.77734375" style="1" customWidth="1"/>
    <col min="14086" max="14086" width="5.6640625" style="1" customWidth="1"/>
    <col min="14087" max="14087" width="11.77734375" style="1" customWidth="1"/>
    <col min="14088" max="14089" width="11.88671875" style="1" customWidth="1"/>
    <col min="14090" max="14090" width="15.21875" style="1" customWidth="1"/>
    <col min="14091" max="14091" width="11.6640625" style="1" customWidth="1"/>
    <col min="14092" max="14336" width="10" style="1"/>
    <col min="14337" max="14337" width="6.109375" style="1" bestFit="1" customWidth="1"/>
    <col min="14338" max="14338" width="25.5546875" style="1" customWidth="1"/>
    <col min="14339" max="14339" width="23.44140625" style="1" customWidth="1"/>
    <col min="14340" max="14340" width="7.21875" style="1" customWidth="1"/>
    <col min="14341" max="14341" width="11.77734375" style="1" customWidth="1"/>
    <col min="14342" max="14342" width="5.6640625" style="1" customWidth="1"/>
    <col min="14343" max="14343" width="11.77734375" style="1" customWidth="1"/>
    <col min="14344" max="14345" width="11.88671875" style="1" customWidth="1"/>
    <col min="14346" max="14346" width="15.21875" style="1" customWidth="1"/>
    <col min="14347" max="14347" width="11.6640625" style="1" customWidth="1"/>
    <col min="14348" max="14592" width="10" style="1"/>
    <col min="14593" max="14593" width="6.109375" style="1" bestFit="1" customWidth="1"/>
    <col min="14594" max="14594" width="25.5546875" style="1" customWidth="1"/>
    <col min="14595" max="14595" width="23.44140625" style="1" customWidth="1"/>
    <col min="14596" max="14596" width="7.21875" style="1" customWidth="1"/>
    <col min="14597" max="14597" width="11.77734375" style="1" customWidth="1"/>
    <col min="14598" max="14598" width="5.6640625" style="1" customWidth="1"/>
    <col min="14599" max="14599" width="11.77734375" style="1" customWidth="1"/>
    <col min="14600" max="14601" width="11.88671875" style="1" customWidth="1"/>
    <col min="14602" max="14602" width="15.21875" style="1" customWidth="1"/>
    <col min="14603" max="14603" width="11.6640625" style="1" customWidth="1"/>
    <col min="14604" max="14848" width="10" style="1"/>
    <col min="14849" max="14849" width="6.109375" style="1" bestFit="1" customWidth="1"/>
    <col min="14850" max="14850" width="25.5546875" style="1" customWidth="1"/>
    <col min="14851" max="14851" width="23.44140625" style="1" customWidth="1"/>
    <col min="14852" max="14852" width="7.21875" style="1" customWidth="1"/>
    <col min="14853" max="14853" width="11.77734375" style="1" customWidth="1"/>
    <col min="14854" max="14854" width="5.6640625" style="1" customWidth="1"/>
    <col min="14855" max="14855" width="11.77734375" style="1" customWidth="1"/>
    <col min="14856" max="14857" width="11.88671875" style="1" customWidth="1"/>
    <col min="14858" max="14858" width="15.21875" style="1" customWidth="1"/>
    <col min="14859" max="14859" width="11.6640625" style="1" customWidth="1"/>
    <col min="14860" max="15104" width="10" style="1"/>
    <col min="15105" max="15105" width="6.109375" style="1" bestFit="1" customWidth="1"/>
    <col min="15106" max="15106" width="25.5546875" style="1" customWidth="1"/>
    <col min="15107" max="15107" width="23.44140625" style="1" customWidth="1"/>
    <col min="15108" max="15108" width="7.21875" style="1" customWidth="1"/>
    <col min="15109" max="15109" width="11.77734375" style="1" customWidth="1"/>
    <col min="15110" max="15110" width="5.6640625" style="1" customWidth="1"/>
    <col min="15111" max="15111" width="11.77734375" style="1" customWidth="1"/>
    <col min="15112" max="15113" width="11.88671875" style="1" customWidth="1"/>
    <col min="15114" max="15114" width="15.21875" style="1" customWidth="1"/>
    <col min="15115" max="15115" width="11.6640625" style="1" customWidth="1"/>
    <col min="15116" max="15360" width="10" style="1"/>
    <col min="15361" max="15361" width="6.109375" style="1" bestFit="1" customWidth="1"/>
    <col min="15362" max="15362" width="25.5546875" style="1" customWidth="1"/>
    <col min="15363" max="15363" width="23.44140625" style="1" customWidth="1"/>
    <col min="15364" max="15364" width="7.21875" style="1" customWidth="1"/>
    <col min="15365" max="15365" width="11.77734375" style="1" customWidth="1"/>
    <col min="15366" max="15366" width="5.6640625" style="1" customWidth="1"/>
    <col min="15367" max="15367" width="11.77734375" style="1" customWidth="1"/>
    <col min="15368" max="15369" width="11.88671875" style="1" customWidth="1"/>
    <col min="15370" max="15370" width="15.21875" style="1" customWidth="1"/>
    <col min="15371" max="15371" width="11.6640625" style="1" customWidth="1"/>
    <col min="15372" max="15616" width="10" style="1"/>
    <col min="15617" max="15617" width="6.109375" style="1" bestFit="1" customWidth="1"/>
    <col min="15618" max="15618" width="25.5546875" style="1" customWidth="1"/>
    <col min="15619" max="15619" width="23.44140625" style="1" customWidth="1"/>
    <col min="15620" max="15620" width="7.21875" style="1" customWidth="1"/>
    <col min="15621" max="15621" width="11.77734375" style="1" customWidth="1"/>
    <col min="15622" max="15622" width="5.6640625" style="1" customWidth="1"/>
    <col min="15623" max="15623" width="11.77734375" style="1" customWidth="1"/>
    <col min="15624" max="15625" width="11.88671875" style="1" customWidth="1"/>
    <col min="15626" max="15626" width="15.21875" style="1" customWidth="1"/>
    <col min="15627" max="15627" width="11.6640625" style="1" customWidth="1"/>
    <col min="15628" max="15872" width="10" style="1"/>
    <col min="15873" max="15873" width="6.109375" style="1" bestFit="1" customWidth="1"/>
    <col min="15874" max="15874" width="25.5546875" style="1" customWidth="1"/>
    <col min="15875" max="15875" width="23.44140625" style="1" customWidth="1"/>
    <col min="15876" max="15876" width="7.21875" style="1" customWidth="1"/>
    <col min="15877" max="15877" width="11.77734375" style="1" customWidth="1"/>
    <col min="15878" max="15878" width="5.6640625" style="1" customWidth="1"/>
    <col min="15879" max="15879" width="11.77734375" style="1" customWidth="1"/>
    <col min="15880" max="15881" width="11.88671875" style="1" customWidth="1"/>
    <col min="15882" max="15882" width="15.21875" style="1" customWidth="1"/>
    <col min="15883" max="15883" width="11.6640625" style="1" customWidth="1"/>
    <col min="15884" max="16128" width="10" style="1"/>
    <col min="16129" max="16129" width="6.109375" style="1" bestFit="1" customWidth="1"/>
    <col min="16130" max="16130" width="25.5546875" style="1" customWidth="1"/>
    <col min="16131" max="16131" width="23.44140625" style="1" customWidth="1"/>
    <col min="16132" max="16132" width="7.21875" style="1" customWidth="1"/>
    <col min="16133" max="16133" width="11.77734375" style="1" customWidth="1"/>
    <col min="16134" max="16134" width="5.6640625" style="1" customWidth="1"/>
    <col min="16135" max="16135" width="11.77734375" style="1" customWidth="1"/>
    <col min="16136" max="16137" width="11.88671875" style="1" customWidth="1"/>
    <col min="16138" max="16138" width="15.21875" style="1" customWidth="1"/>
    <col min="16139" max="16139" width="11.6640625" style="1" customWidth="1"/>
    <col min="16140" max="16384" width="10" style="1"/>
  </cols>
  <sheetData>
    <row r="1" spans="1:14" ht="27.75" customHeight="1">
      <c r="A1" s="189" t="s">
        <v>0</v>
      </c>
      <c r="B1" s="189"/>
      <c r="C1" s="189"/>
      <c r="D1" s="189"/>
      <c r="E1" s="189"/>
      <c r="F1" s="189"/>
      <c r="G1" s="189"/>
      <c r="H1" s="189"/>
      <c r="I1" s="189"/>
      <c r="J1" s="189"/>
      <c r="K1" s="189"/>
    </row>
    <row r="2" spans="1:14" ht="27.75" customHeight="1">
      <c r="I2" s="190" t="s">
        <v>1</v>
      </c>
      <c r="J2" s="190"/>
      <c r="K2" s="190"/>
    </row>
    <row r="3" spans="1:14" s="4" customFormat="1" ht="39" customHeight="1">
      <c r="A3" s="2" t="s">
        <v>2</v>
      </c>
      <c r="B3" s="2" t="s">
        <v>3</v>
      </c>
      <c r="C3" s="2" t="s">
        <v>4</v>
      </c>
      <c r="D3" s="2" t="s">
        <v>5</v>
      </c>
      <c r="E3" s="3" t="s">
        <v>6</v>
      </c>
      <c r="F3" s="3" t="s">
        <v>7</v>
      </c>
      <c r="G3" s="3" t="s">
        <v>8</v>
      </c>
      <c r="H3" s="2" t="s">
        <v>9</v>
      </c>
      <c r="I3" s="2" t="s">
        <v>10</v>
      </c>
      <c r="J3" s="2" t="s">
        <v>11</v>
      </c>
      <c r="K3" s="2" t="s">
        <v>12</v>
      </c>
    </row>
    <row r="4" spans="1:14" ht="62.4" customHeight="1">
      <c r="A4" s="12">
        <v>1</v>
      </c>
      <c r="B4" s="42" t="s">
        <v>206</v>
      </c>
      <c r="C4" s="52" t="s">
        <v>205</v>
      </c>
      <c r="D4" s="12" t="s">
        <v>20</v>
      </c>
      <c r="E4" s="15">
        <v>0.5523482999999999</v>
      </c>
      <c r="F4" s="41">
        <v>0.13</v>
      </c>
      <c r="G4" s="9">
        <f>VLOOKUP(B4,'[3]77'!$B$4:$P$28,15,0)</f>
        <v>0.36796460176991153</v>
      </c>
      <c r="H4" s="11">
        <v>0.36796460176991153</v>
      </c>
      <c r="I4" s="47">
        <v>0.36796460176991153</v>
      </c>
      <c r="J4" s="40" t="s">
        <v>204</v>
      </c>
      <c r="K4" s="46" t="s">
        <v>215</v>
      </c>
      <c r="L4" s="8"/>
    </row>
    <row r="5" spans="1:14" ht="62.4" customHeight="1">
      <c r="A5" s="12">
        <v>2</v>
      </c>
      <c r="B5" s="42" t="s">
        <v>230</v>
      </c>
      <c r="C5" s="27" t="s">
        <v>239</v>
      </c>
      <c r="D5" s="12" t="s">
        <v>20</v>
      </c>
      <c r="E5" s="15">
        <v>0.19047</v>
      </c>
      <c r="F5" s="41">
        <v>0.13</v>
      </c>
      <c r="G5" s="11">
        <f>VLOOKUP(B5,'[3]77'!$B$4:$P$28,15,0)</f>
        <v>0.11771200000000002</v>
      </c>
      <c r="H5" s="11">
        <v>0.11771200000000002</v>
      </c>
      <c r="I5" s="47">
        <v>0.11771200000000002</v>
      </c>
      <c r="J5" s="40" t="s">
        <v>204</v>
      </c>
      <c r="K5" s="46" t="s">
        <v>215</v>
      </c>
      <c r="L5" s="8"/>
    </row>
    <row r="6" spans="1:14" ht="62.4" customHeight="1">
      <c r="A6" s="12">
        <v>3</v>
      </c>
      <c r="B6" s="42" t="s">
        <v>222</v>
      </c>
      <c r="C6" s="35" t="s">
        <v>223</v>
      </c>
      <c r="D6" s="12" t="s">
        <v>20</v>
      </c>
      <c r="E6" s="15">
        <v>0.19112520000000002</v>
      </c>
      <c r="F6" s="41">
        <v>0.13</v>
      </c>
      <c r="G6" s="9">
        <f>VLOOKUP(B6,'[3]77'!$B$4:$P$28,15,0)</f>
        <v>0.11659200000000003</v>
      </c>
      <c r="H6" s="49">
        <v>0.186</v>
      </c>
      <c r="I6" s="50">
        <v>0.186</v>
      </c>
      <c r="J6" s="40" t="s">
        <v>204</v>
      </c>
      <c r="K6" s="16" t="s">
        <v>215</v>
      </c>
      <c r="L6" s="8"/>
    </row>
    <row r="7" spans="1:14" ht="62.4" customHeight="1">
      <c r="A7" s="12">
        <v>4</v>
      </c>
      <c r="B7" s="42" t="s">
        <v>232</v>
      </c>
      <c r="C7" s="27" t="s">
        <v>231</v>
      </c>
      <c r="D7" s="12" t="s">
        <v>20</v>
      </c>
      <c r="E7" s="15">
        <v>0.35</v>
      </c>
      <c r="F7" s="41">
        <v>0.13</v>
      </c>
      <c r="G7" s="9">
        <f>VLOOKUP(B7,'[3]77'!$B$4:$P$28,15,0)</f>
        <v>0.134792</v>
      </c>
      <c r="H7" s="51">
        <v>0.34</v>
      </c>
      <c r="I7" s="51">
        <v>0.34</v>
      </c>
      <c r="J7" s="40" t="s">
        <v>204</v>
      </c>
      <c r="K7" s="16" t="s">
        <v>215</v>
      </c>
      <c r="L7" s="8"/>
    </row>
    <row r="8" spans="1:14" ht="62.4" customHeight="1">
      <c r="A8" s="12">
        <v>5</v>
      </c>
      <c r="B8" s="42" t="s">
        <v>214</v>
      </c>
      <c r="C8" s="35" t="s">
        <v>213</v>
      </c>
      <c r="D8" s="12" t="s">
        <v>20</v>
      </c>
      <c r="E8" s="15">
        <v>0.31384919999999999</v>
      </c>
      <c r="F8" s="41">
        <v>0.13</v>
      </c>
      <c r="G8" s="9">
        <f>VLOOKUP(B8,'[3]77'!$B$4:$P$28,15,0)</f>
        <v>0.3090265486725664</v>
      </c>
      <c r="H8" s="11">
        <v>0.3090265486725664</v>
      </c>
      <c r="I8" s="48">
        <v>0.3090265486725664</v>
      </c>
      <c r="J8" s="40" t="s">
        <v>204</v>
      </c>
      <c r="K8" s="16" t="s">
        <v>217</v>
      </c>
      <c r="L8" s="8"/>
    </row>
    <row r="9" spans="1:14" ht="62.4" customHeight="1">
      <c r="A9" s="12">
        <v>6</v>
      </c>
      <c r="B9" s="42" t="s">
        <v>207</v>
      </c>
      <c r="C9" s="35" t="s">
        <v>208</v>
      </c>
      <c r="D9" s="12" t="s">
        <v>20</v>
      </c>
      <c r="E9" s="15">
        <v>0.14646135000000002</v>
      </c>
      <c r="F9" s="41">
        <v>0.13</v>
      </c>
      <c r="G9" s="9">
        <f>VLOOKUP(B9,'[3]77'!$B$4:$P$28,15,0)</f>
        <v>9.8448000000000022E-2</v>
      </c>
      <c r="H9" s="11">
        <v>9.8448000000000022E-2</v>
      </c>
      <c r="I9" s="48">
        <v>9.8448000000000022E-2</v>
      </c>
      <c r="J9" s="40" t="s">
        <v>204</v>
      </c>
      <c r="K9" s="46" t="s">
        <v>216</v>
      </c>
      <c r="L9" s="8"/>
    </row>
    <row r="10" spans="1:14" ht="62.4" customHeight="1">
      <c r="A10" s="12">
        <v>7</v>
      </c>
      <c r="B10" s="43" t="s">
        <v>209</v>
      </c>
      <c r="C10" s="35" t="s">
        <v>210</v>
      </c>
      <c r="D10" s="12" t="s">
        <v>20</v>
      </c>
      <c r="E10" s="15">
        <v>0.27163499999999996</v>
      </c>
      <c r="F10" s="41">
        <v>0.13</v>
      </c>
      <c r="G10" s="9">
        <f>VLOOKUP(B10,'[3]77'!$B$4:$P$28,15,0)</f>
        <v>0.10673600000000001</v>
      </c>
      <c r="H10" s="49">
        <v>0.27160000000000001</v>
      </c>
      <c r="I10" s="50">
        <v>0.27160000000000001</v>
      </c>
      <c r="J10" s="40" t="s">
        <v>204</v>
      </c>
      <c r="K10" s="16" t="s">
        <v>218</v>
      </c>
      <c r="L10" s="8"/>
      <c r="N10" s="44"/>
    </row>
    <row r="11" spans="1:14" ht="62.4" customHeight="1">
      <c r="A11" s="12">
        <v>8</v>
      </c>
      <c r="B11" s="43" t="s">
        <v>220</v>
      </c>
      <c r="C11" s="35" t="s">
        <v>221</v>
      </c>
      <c r="D11" s="12" t="s">
        <v>20</v>
      </c>
      <c r="E11" s="15">
        <v>0.21042</v>
      </c>
      <c r="F11" s="41">
        <v>0.13</v>
      </c>
      <c r="G11" s="9">
        <f>VLOOKUP(B11,'[3]77'!$B$4:$P$28,15,0)</f>
        <v>0.1312888888888889</v>
      </c>
      <c r="H11" s="11">
        <v>0.1312888888888889</v>
      </c>
      <c r="I11" s="48">
        <v>0.1312888888888889</v>
      </c>
      <c r="J11" s="40" t="s">
        <v>204</v>
      </c>
      <c r="K11" s="16" t="s">
        <v>218</v>
      </c>
      <c r="L11" s="8"/>
    </row>
    <row r="12" spans="1:14" ht="62.4" customHeight="1">
      <c r="A12" s="12">
        <v>9</v>
      </c>
      <c r="B12" s="43" t="s">
        <v>211</v>
      </c>
      <c r="C12" s="35" t="s">
        <v>212</v>
      </c>
      <c r="D12" s="12" t="s">
        <v>20</v>
      </c>
      <c r="E12" s="15">
        <v>0.21598500000000004</v>
      </c>
      <c r="F12" s="41">
        <v>0.13</v>
      </c>
      <c r="G12" s="9">
        <f>VLOOKUP(B12,'[3]77'!$B$4:$P$28,15,0)</f>
        <v>0.13688888888888889</v>
      </c>
      <c r="H12" s="11">
        <v>0.13688888888888889</v>
      </c>
      <c r="I12" s="48">
        <v>0.13688888888888889</v>
      </c>
      <c r="J12" s="40" t="s">
        <v>204</v>
      </c>
      <c r="K12" s="16" t="s">
        <v>218</v>
      </c>
      <c r="L12" s="8"/>
    </row>
    <row r="13" spans="1:14" ht="45.6" customHeight="1">
      <c r="A13" s="191" t="s">
        <v>238</v>
      </c>
      <c r="B13" s="191"/>
      <c r="C13" s="191"/>
      <c r="D13" s="191"/>
      <c r="E13" s="191"/>
      <c r="F13" s="191"/>
      <c r="G13" s="191"/>
      <c r="H13" s="191"/>
      <c r="I13" s="191"/>
      <c r="J13" s="191"/>
      <c r="K13" s="191"/>
    </row>
    <row r="14" spans="1:14" ht="32.4" customHeight="1">
      <c r="A14" s="191"/>
      <c r="B14" s="191"/>
      <c r="C14" s="191"/>
      <c r="D14" s="191"/>
      <c r="E14" s="191"/>
      <c r="F14" s="191"/>
      <c r="G14" s="191"/>
      <c r="H14" s="191"/>
      <c r="I14" s="191"/>
      <c r="J14" s="191"/>
      <c r="K14" s="191"/>
    </row>
    <row r="15" spans="1:14" ht="93" customHeight="1">
      <c r="A15" s="192" t="s">
        <v>13</v>
      </c>
      <c r="B15" s="193"/>
      <c r="C15" s="194" t="s">
        <v>14</v>
      </c>
      <c r="D15" s="194"/>
      <c r="E15" s="191" t="s">
        <v>15</v>
      </c>
      <c r="F15" s="191"/>
      <c r="G15" s="191"/>
      <c r="H15" s="191" t="s">
        <v>16</v>
      </c>
      <c r="I15" s="191"/>
      <c r="J15" s="191" t="s">
        <v>17</v>
      </c>
      <c r="K15" s="191"/>
    </row>
  </sheetData>
  <mergeCells count="8">
    <mergeCell ref="A1:K1"/>
    <mergeCell ref="I2:K2"/>
    <mergeCell ref="A13:K14"/>
    <mergeCell ref="A15:B15"/>
    <mergeCell ref="C15:D15"/>
    <mergeCell ref="E15:G15"/>
    <mergeCell ref="H15:I15"/>
    <mergeCell ref="J15:K15"/>
  </mergeCells>
  <phoneticPr fontId="3" type="noConversion"/>
  <pageMargins left="0.75" right="0.75" top="1" bottom="1" header="0.5" footer="0.5"/>
  <pageSetup paperSize="9" scale="93" orientation="landscape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6185CE-7E78-4C4B-9A27-B902FB34065F}">
  <sheetPr>
    <pageSetUpPr fitToPage="1"/>
  </sheetPr>
  <dimension ref="A1:L8"/>
  <sheetViews>
    <sheetView zoomScale="90" zoomScaleNormal="90" workbookViewId="0">
      <selection activeCell="A6" sqref="A6:K7"/>
    </sheetView>
  </sheetViews>
  <sheetFormatPr defaultColWidth="10" defaultRowHeight="27.75" customHeight="1"/>
  <cols>
    <col min="1" max="1" width="6.109375" style="1" bestFit="1" customWidth="1"/>
    <col min="2" max="2" width="25.5546875" style="1" customWidth="1"/>
    <col min="3" max="3" width="23.44140625" style="1" customWidth="1"/>
    <col min="4" max="4" width="7.21875" style="1" customWidth="1"/>
    <col min="5" max="5" width="14.88671875" style="1" customWidth="1"/>
    <col min="6" max="6" width="5.6640625" style="1" customWidth="1"/>
    <col min="7" max="7" width="11.77734375" style="1" customWidth="1"/>
    <col min="8" max="9" width="15.33203125" style="1" customWidth="1"/>
    <col min="10" max="10" width="32.6640625" style="1" customWidth="1"/>
    <col min="11" max="11" width="21.33203125" style="1" customWidth="1"/>
    <col min="12" max="256" width="10" style="1"/>
    <col min="257" max="257" width="6.109375" style="1" bestFit="1" customWidth="1"/>
    <col min="258" max="258" width="25.5546875" style="1" customWidth="1"/>
    <col min="259" max="259" width="23.44140625" style="1" customWidth="1"/>
    <col min="260" max="260" width="7.21875" style="1" customWidth="1"/>
    <col min="261" max="261" width="11.77734375" style="1" customWidth="1"/>
    <col min="262" max="262" width="5.6640625" style="1" customWidth="1"/>
    <col min="263" max="263" width="11.77734375" style="1" customWidth="1"/>
    <col min="264" max="265" width="11.88671875" style="1" customWidth="1"/>
    <col min="266" max="266" width="15.21875" style="1" customWidth="1"/>
    <col min="267" max="267" width="11.6640625" style="1" customWidth="1"/>
    <col min="268" max="512" width="10" style="1"/>
    <col min="513" max="513" width="6.109375" style="1" bestFit="1" customWidth="1"/>
    <col min="514" max="514" width="25.5546875" style="1" customWidth="1"/>
    <col min="515" max="515" width="23.44140625" style="1" customWidth="1"/>
    <col min="516" max="516" width="7.21875" style="1" customWidth="1"/>
    <col min="517" max="517" width="11.77734375" style="1" customWidth="1"/>
    <col min="518" max="518" width="5.6640625" style="1" customWidth="1"/>
    <col min="519" max="519" width="11.77734375" style="1" customWidth="1"/>
    <col min="520" max="521" width="11.88671875" style="1" customWidth="1"/>
    <col min="522" max="522" width="15.21875" style="1" customWidth="1"/>
    <col min="523" max="523" width="11.6640625" style="1" customWidth="1"/>
    <col min="524" max="768" width="10" style="1"/>
    <col min="769" max="769" width="6.109375" style="1" bestFit="1" customWidth="1"/>
    <col min="770" max="770" width="25.5546875" style="1" customWidth="1"/>
    <col min="771" max="771" width="23.44140625" style="1" customWidth="1"/>
    <col min="772" max="772" width="7.21875" style="1" customWidth="1"/>
    <col min="773" max="773" width="11.77734375" style="1" customWidth="1"/>
    <col min="774" max="774" width="5.6640625" style="1" customWidth="1"/>
    <col min="775" max="775" width="11.77734375" style="1" customWidth="1"/>
    <col min="776" max="777" width="11.88671875" style="1" customWidth="1"/>
    <col min="778" max="778" width="15.21875" style="1" customWidth="1"/>
    <col min="779" max="779" width="11.6640625" style="1" customWidth="1"/>
    <col min="780" max="1024" width="10" style="1"/>
    <col min="1025" max="1025" width="6.109375" style="1" bestFit="1" customWidth="1"/>
    <col min="1026" max="1026" width="25.5546875" style="1" customWidth="1"/>
    <col min="1027" max="1027" width="23.44140625" style="1" customWidth="1"/>
    <col min="1028" max="1028" width="7.21875" style="1" customWidth="1"/>
    <col min="1029" max="1029" width="11.77734375" style="1" customWidth="1"/>
    <col min="1030" max="1030" width="5.6640625" style="1" customWidth="1"/>
    <col min="1031" max="1031" width="11.77734375" style="1" customWidth="1"/>
    <col min="1032" max="1033" width="11.88671875" style="1" customWidth="1"/>
    <col min="1034" max="1034" width="15.21875" style="1" customWidth="1"/>
    <col min="1035" max="1035" width="11.6640625" style="1" customWidth="1"/>
    <col min="1036" max="1280" width="10" style="1"/>
    <col min="1281" max="1281" width="6.109375" style="1" bestFit="1" customWidth="1"/>
    <col min="1282" max="1282" width="25.5546875" style="1" customWidth="1"/>
    <col min="1283" max="1283" width="23.44140625" style="1" customWidth="1"/>
    <col min="1284" max="1284" width="7.21875" style="1" customWidth="1"/>
    <col min="1285" max="1285" width="11.77734375" style="1" customWidth="1"/>
    <col min="1286" max="1286" width="5.6640625" style="1" customWidth="1"/>
    <col min="1287" max="1287" width="11.77734375" style="1" customWidth="1"/>
    <col min="1288" max="1289" width="11.88671875" style="1" customWidth="1"/>
    <col min="1290" max="1290" width="15.21875" style="1" customWidth="1"/>
    <col min="1291" max="1291" width="11.6640625" style="1" customWidth="1"/>
    <col min="1292" max="1536" width="10" style="1"/>
    <col min="1537" max="1537" width="6.109375" style="1" bestFit="1" customWidth="1"/>
    <col min="1538" max="1538" width="25.5546875" style="1" customWidth="1"/>
    <col min="1539" max="1539" width="23.44140625" style="1" customWidth="1"/>
    <col min="1540" max="1540" width="7.21875" style="1" customWidth="1"/>
    <col min="1541" max="1541" width="11.77734375" style="1" customWidth="1"/>
    <col min="1542" max="1542" width="5.6640625" style="1" customWidth="1"/>
    <col min="1543" max="1543" width="11.77734375" style="1" customWidth="1"/>
    <col min="1544" max="1545" width="11.88671875" style="1" customWidth="1"/>
    <col min="1546" max="1546" width="15.21875" style="1" customWidth="1"/>
    <col min="1547" max="1547" width="11.6640625" style="1" customWidth="1"/>
    <col min="1548" max="1792" width="10" style="1"/>
    <col min="1793" max="1793" width="6.109375" style="1" bestFit="1" customWidth="1"/>
    <col min="1794" max="1794" width="25.5546875" style="1" customWidth="1"/>
    <col min="1795" max="1795" width="23.44140625" style="1" customWidth="1"/>
    <col min="1796" max="1796" width="7.21875" style="1" customWidth="1"/>
    <col min="1797" max="1797" width="11.77734375" style="1" customWidth="1"/>
    <col min="1798" max="1798" width="5.6640625" style="1" customWidth="1"/>
    <col min="1799" max="1799" width="11.77734375" style="1" customWidth="1"/>
    <col min="1800" max="1801" width="11.88671875" style="1" customWidth="1"/>
    <col min="1802" max="1802" width="15.21875" style="1" customWidth="1"/>
    <col min="1803" max="1803" width="11.6640625" style="1" customWidth="1"/>
    <col min="1804" max="2048" width="10" style="1"/>
    <col min="2049" max="2049" width="6.109375" style="1" bestFit="1" customWidth="1"/>
    <col min="2050" max="2050" width="25.5546875" style="1" customWidth="1"/>
    <col min="2051" max="2051" width="23.44140625" style="1" customWidth="1"/>
    <col min="2052" max="2052" width="7.21875" style="1" customWidth="1"/>
    <col min="2053" max="2053" width="11.77734375" style="1" customWidth="1"/>
    <col min="2054" max="2054" width="5.6640625" style="1" customWidth="1"/>
    <col min="2055" max="2055" width="11.77734375" style="1" customWidth="1"/>
    <col min="2056" max="2057" width="11.88671875" style="1" customWidth="1"/>
    <col min="2058" max="2058" width="15.21875" style="1" customWidth="1"/>
    <col min="2059" max="2059" width="11.6640625" style="1" customWidth="1"/>
    <col min="2060" max="2304" width="10" style="1"/>
    <col min="2305" max="2305" width="6.109375" style="1" bestFit="1" customWidth="1"/>
    <col min="2306" max="2306" width="25.5546875" style="1" customWidth="1"/>
    <col min="2307" max="2307" width="23.44140625" style="1" customWidth="1"/>
    <col min="2308" max="2308" width="7.21875" style="1" customWidth="1"/>
    <col min="2309" max="2309" width="11.77734375" style="1" customWidth="1"/>
    <col min="2310" max="2310" width="5.6640625" style="1" customWidth="1"/>
    <col min="2311" max="2311" width="11.77734375" style="1" customWidth="1"/>
    <col min="2312" max="2313" width="11.88671875" style="1" customWidth="1"/>
    <col min="2314" max="2314" width="15.21875" style="1" customWidth="1"/>
    <col min="2315" max="2315" width="11.6640625" style="1" customWidth="1"/>
    <col min="2316" max="2560" width="10" style="1"/>
    <col min="2561" max="2561" width="6.109375" style="1" bestFit="1" customWidth="1"/>
    <col min="2562" max="2562" width="25.5546875" style="1" customWidth="1"/>
    <col min="2563" max="2563" width="23.44140625" style="1" customWidth="1"/>
    <col min="2564" max="2564" width="7.21875" style="1" customWidth="1"/>
    <col min="2565" max="2565" width="11.77734375" style="1" customWidth="1"/>
    <col min="2566" max="2566" width="5.6640625" style="1" customWidth="1"/>
    <col min="2567" max="2567" width="11.77734375" style="1" customWidth="1"/>
    <col min="2568" max="2569" width="11.88671875" style="1" customWidth="1"/>
    <col min="2570" max="2570" width="15.21875" style="1" customWidth="1"/>
    <col min="2571" max="2571" width="11.6640625" style="1" customWidth="1"/>
    <col min="2572" max="2816" width="10" style="1"/>
    <col min="2817" max="2817" width="6.109375" style="1" bestFit="1" customWidth="1"/>
    <col min="2818" max="2818" width="25.5546875" style="1" customWidth="1"/>
    <col min="2819" max="2819" width="23.44140625" style="1" customWidth="1"/>
    <col min="2820" max="2820" width="7.21875" style="1" customWidth="1"/>
    <col min="2821" max="2821" width="11.77734375" style="1" customWidth="1"/>
    <col min="2822" max="2822" width="5.6640625" style="1" customWidth="1"/>
    <col min="2823" max="2823" width="11.77734375" style="1" customWidth="1"/>
    <col min="2824" max="2825" width="11.88671875" style="1" customWidth="1"/>
    <col min="2826" max="2826" width="15.21875" style="1" customWidth="1"/>
    <col min="2827" max="2827" width="11.6640625" style="1" customWidth="1"/>
    <col min="2828" max="3072" width="10" style="1"/>
    <col min="3073" max="3073" width="6.109375" style="1" bestFit="1" customWidth="1"/>
    <col min="3074" max="3074" width="25.5546875" style="1" customWidth="1"/>
    <col min="3075" max="3075" width="23.44140625" style="1" customWidth="1"/>
    <col min="3076" max="3076" width="7.21875" style="1" customWidth="1"/>
    <col min="3077" max="3077" width="11.77734375" style="1" customWidth="1"/>
    <col min="3078" max="3078" width="5.6640625" style="1" customWidth="1"/>
    <col min="3079" max="3079" width="11.77734375" style="1" customWidth="1"/>
    <col min="3080" max="3081" width="11.88671875" style="1" customWidth="1"/>
    <col min="3082" max="3082" width="15.21875" style="1" customWidth="1"/>
    <col min="3083" max="3083" width="11.6640625" style="1" customWidth="1"/>
    <col min="3084" max="3328" width="10" style="1"/>
    <col min="3329" max="3329" width="6.109375" style="1" bestFit="1" customWidth="1"/>
    <col min="3330" max="3330" width="25.5546875" style="1" customWidth="1"/>
    <col min="3331" max="3331" width="23.44140625" style="1" customWidth="1"/>
    <col min="3332" max="3332" width="7.21875" style="1" customWidth="1"/>
    <col min="3333" max="3333" width="11.77734375" style="1" customWidth="1"/>
    <col min="3334" max="3334" width="5.6640625" style="1" customWidth="1"/>
    <col min="3335" max="3335" width="11.77734375" style="1" customWidth="1"/>
    <col min="3336" max="3337" width="11.88671875" style="1" customWidth="1"/>
    <col min="3338" max="3338" width="15.21875" style="1" customWidth="1"/>
    <col min="3339" max="3339" width="11.6640625" style="1" customWidth="1"/>
    <col min="3340" max="3584" width="10" style="1"/>
    <col min="3585" max="3585" width="6.109375" style="1" bestFit="1" customWidth="1"/>
    <col min="3586" max="3586" width="25.5546875" style="1" customWidth="1"/>
    <col min="3587" max="3587" width="23.44140625" style="1" customWidth="1"/>
    <col min="3588" max="3588" width="7.21875" style="1" customWidth="1"/>
    <col min="3589" max="3589" width="11.77734375" style="1" customWidth="1"/>
    <col min="3590" max="3590" width="5.6640625" style="1" customWidth="1"/>
    <col min="3591" max="3591" width="11.77734375" style="1" customWidth="1"/>
    <col min="3592" max="3593" width="11.88671875" style="1" customWidth="1"/>
    <col min="3594" max="3594" width="15.21875" style="1" customWidth="1"/>
    <col min="3595" max="3595" width="11.6640625" style="1" customWidth="1"/>
    <col min="3596" max="3840" width="10" style="1"/>
    <col min="3841" max="3841" width="6.109375" style="1" bestFit="1" customWidth="1"/>
    <col min="3842" max="3842" width="25.5546875" style="1" customWidth="1"/>
    <col min="3843" max="3843" width="23.44140625" style="1" customWidth="1"/>
    <col min="3844" max="3844" width="7.21875" style="1" customWidth="1"/>
    <col min="3845" max="3845" width="11.77734375" style="1" customWidth="1"/>
    <col min="3846" max="3846" width="5.6640625" style="1" customWidth="1"/>
    <col min="3847" max="3847" width="11.77734375" style="1" customWidth="1"/>
    <col min="3848" max="3849" width="11.88671875" style="1" customWidth="1"/>
    <col min="3850" max="3850" width="15.21875" style="1" customWidth="1"/>
    <col min="3851" max="3851" width="11.6640625" style="1" customWidth="1"/>
    <col min="3852" max="4096" width="10" style="1"/>
    <col min="4097" max="4097" width="6.109375" style="1" bestFit="1" customWidth="1"/>
    <col min="4098" max="4098" width="25.5546875" style="1" customWidth="1"/>
    <col min="4099" max="4099" width="23.44140625" style="1" customWidth="1"/>
    <col min="4100" max="4100" width="7.21875" style="1" customWidth="1"/>
    <col min="4101" max="4101" width="11.77734375" style="1" customWidth="1"/>
    <col min="4102" max="4102" width="5.6640625" style="1" customWidth="1"/>
    <col min="4103" max="4103" width="11.77734375" style="1" customWidth="1"/>
    <col min="4104" max="4105" width="11.88671875" style="1" customWidth="1"/>
    <col min="4106" max="4106" width="15.21875" style="1" customWidth="1"/>
    <col min="4107" max="4107" width="11.6640625" style="1" customWidth="1"/>
    <col min="4108" max="4352" width="10" style="1"/>
    <col min="4353" max="4353" width="6.109375" style="1" bestFit="1" customWidth="1"/>
    <col min="4354" max="4354" width="25.5546875" style="1" customWidth="1"/>
    <col min="4355" max="4355" width="23.44140625" style="1" customWidth="1"/>
    <col min="4356" max="4356" width="7.21875" style="1" customWidth="1"/>
    <col min="4357" max="4357" width="11.77734375" style="1" customWidth="1"/>
    <col min="4358" max="4358" width="5.6640625" style="1" customWidth="1"/>
    <col min="4359" max="4359" width="11.77734375" style="1" customWidth="1"/>
    <col min="4360" max="4361" width="11.88671875" style="1" customWidth="1"/>
    <col min="4362" max="4362" width="15.21875" style="1" customWidth="1"/>
    <col min="4363" max="4363" width="11.6640625" style="1" customWidth="1"/>
    <col min="4364" max="4608" width="10" style="1"/>
    <col min="4609" max="4609" width="6.109375" style="1" bestFit="1" customWidth="1"/>
    <col min="4610" max="4610" width="25.5546875" style="1" customWidth="1"/>
    <col min="4611" max="4611" width="23.44140625" style="1" customWidth="1"/>
    <col min="4612" max="4612" width="7.21875" style="1" customWidth="1"/>
    <col min="4613" max="4613" width="11.77734375" style="1" customWidth="1"/>
    <col min="4614" max="4614" width="5.6640625" style="1" customWidth="1"/>
    <col min="4615" max="4615" width="11.77734375" style="1" customWidth="1"/>
    <col min="4616" max="4617" width="11.88671875" style="1" customWidth="1"/>
    <col min="4618" max="4618" width="15.21875" style="1" customWidth="1"/>
    <col min="4619" max="4619" width="11.6640625" style="1" customWidth="1"/>
    <col min="4620" max="4864" width="10" style="1"/>
    <col min="4865" max="4865" width="6.109375" style="1" bestFit="1" customWidth="1"/>
    <col min="4866" max="4866" width="25.5546875" style="1" customWidth="1"/>
    <col min="4867" max="4867" width="23.44140625" style="1" customWidth="1"/>
    <col min="4868" max="4868" width="7.21875" style="1" customWidth="1"/>
    <col min="4869" max="4869" width="11.77734375" style="1" customWidth="1"/>
    <col min="4870" max="4870" width="5.6640625" style="1" customWidth="1"/>
    <col min="4871" max="4871" width="11.77734375" style="1" customWidth="1"/>
    <col min="4872" max="4873" width="11.88671875" style="1" customWidth="1"/>
    <col min="4874" max="4874" width="15.21875" style="1" customWidth="1"/>
    <col min="4875" max="4875" width="11.6640625" style="1" customWidth="1"/>
    <col min="4876" max="5120" width="10" style="1"/>
    <col min="5121" max="5121" width="6.109375" style="1" bestFit="1" customWidth="1"/>
    <col min="5122" max="5122" width="25.5546875" style="1" customWidth="1"/>
    <col min="5123" max="5123" width="23.44140625" style="1" customWidth="1"/>
    <col min="5124" max="5124" width="7.21875" style="1" customWidth="1"/>
    <col min="5125" max="5125" width="11.77734375" style="1" customWidth="1"/>
    <col min="5126" max="5126" width="5.6640625" style="1" customWidth="1"/>
    <col min="5127" max="5127" width="11.77734375" style="1" customWidth="1"/>
    <col min="5128" max="5129" width="11.88671875" style="1" customWidth="1"/>
    <col min="5130" max="5130" width="15.21875" style="1" customWidth="1"/>
    <col min="5131" max="5131" width="11.6640625" style="1" customWidth="1"/>
    <col min="5132" max="5376" width="10" style="1"/>
    <col min="5377" max="5377" width="6.109375" style="1" bestFit="1" customWidth="1"/>
    <col min="5378" max="5378" width="25.5546875" style="1" customWidth="1"/>
    <col min="5379" max="5379" width="23.44140625" style="1" customWidth="1"/>
    <col min="5380" max="5380" width="7.21875" style="1" customWidth="1"/>
    <col min="5381" max="5381" width="11.77734375" style="1" customWidth="1"/>
    <col min="5382" max="5382" width="5.6640625" style="1" customWidth="1"/>
    <col min="5383" max="5383" width="11.77734375" style="1" customWidth="1"/>
    <col min="5384" max="5385" width="11.88671875" style="1" customWidth="1"/>
    <col min="5386" max="5386" width="15.21875" style="1" customWidth="1"/>
    <col min="5387" max="5387" width="11.6640625" style="1" customWidth="1"/>
    <col min="5388" max="5632" width="10" style="1"/>
    <col min="5633" max="5633" width="6.109375" style="1" bestFit="1" customWidth="1"/>
    <col min="5634" max="5634" width="25.5546875" style="1" customWidth="1"/>
    <col min="5635" max="5635" width="23.44140625" style="1" customWidth="1"/>
    <col min="5636" max="5636" width="7.21875" style="1" customWidth="1"/>
    <col min="5637" max="5637" width="11.77734375" style="1" customWidth="1"/>
    <col min="5638" max="5638" width="5.6640625" style="1" customWidth="1"/>
    <col min="5639" max="5639" width="11.77734375" style="1" customWidth="1"/>
    <col min="5640" max="5641" width="11.88671875" style="1" customWidth="1"/>
    <col min="5642" max="5642" width="15.21875" style="1" customWidth="1"/>
    <col min="5643" max="5643" width="11.6640625" style="1" customWidth="1"/>
    <col min="5644" max="5888" width="10" style="1"/>
    <col min="5889" max="5889" width="6.109375" style="1" bestFit="1" customWidth="1"/>
    <col min="5890" max="5890" width="25.5546875" style="1" customWidth="1"/>
    <col min="5891" max="5891" width="23.44140625" style="1" customWidth="1"/>
    <col min="5892" max="5892" width="7.21875" style="1" customWidth="1"/>
    <col min="5893" max="5893" width="11.77734375" style="1" customWidth="1"/>
    <col min="5894" max="5894" width="5.6640625" style="1" customWidth="1"/>
    <col min="5895" max="5895" width="11.77734375" style="1" customWidth="1"/>
    <col min="5896" max="5897" width="11.88671875" style="1" customWidth="1"/>
    <col min="5898" max="5898" width="15.21875" style="1" customWidth="1"/>
    <col min="5899" max="5899" width="11.6640625" style="1" customWidth="1"/>
    <col min="5900" max="6144" width="10" style="1"/>
    <col min="6145" max="6145" width="6.109375" style="1" bestFit="1" customWidth="1"/>
    <col min="6146" max="6146" width="25.5546875" style="1" customWidth="1"/>
    <col min="6147" max="6147" width="23.44140625" style="1" customWidth="1"/>
    <col min="6148" max="6148" width="7.21875" style="1" customWidth="1"/>
    <col min="6149" max="6149" width="11.77734375" style="1" customWidth="1"/>
    <col min="6150" max="6150" width="5.6640625" style="1" customWidth="1"/>
    <col min="6151" max="6151" width="11.77734375" style="1" customWidth="1"/>
    <col min="6152" max="6153" width="11.88671875" style="1" customWidth="1"/>
    <col min="6154" max="6154" width="15.21875" style="1" customWidth="1"/>
    <col min="6155" max="6155" width="11.6640625" style="1" customWidth="1"/>
    <col min="6156" max="6400" width="10" style="1"/>
    <col min="6401" max="6401" width="6.109375" style="1" bestFit="1" customWidth="1"/>
    <col min="6402" max="6402" width="25.5546875" style="1" customWidth="1"/>
    <col min="6403" max="6403" width="23.44140625" style="1" customWidth="1"/>
    <col min="6404" max="6404" width="7.21875" style="1" customWidth="1"/>
    <col min="6405" max="6405" width="11.77734375" style="1" customWidth="1"/>
    <col min="6406" max="6406" width="5.6640625" style="1" customWidth="1"/>
    <col min="6407" max="6407" width="11.77734375" style="1" customWidth="1"/>
    <col min="6408" max="6409" width="11.88671875" style="1" customWidth="1"/>
    <col min="6410" max="6410" width="15.21875" style="1" customWidth="1"/>
    <col min="6411" max="6411" width="11.6640625" style="1" customWidth="1"/>
    <col min="6412" max="6656" width="10" style="1"/>
    <col min="6657" max="6657" width="6.109375" style="1" bestFit="1" customWidth="1"/>
    <col min="6658" max="6658" width="25.5546875" style="1" customWidth="1"/>
    <col min="6659" max="6659" width="23.44140625" style="1" customWidth="1"/>
    <col min="6660" max="6660" width="7.21875" style="1" customWidth="1"/>
    <col min="6661" max="6661" width="11.77734375" style="1" customWidth="1"/>
    <col min="6662" max="6662" width="5.6640625" style="1" customWidth="1"/>
    <col min="6663" max="6663" width="11.77734375" style="1" customWidth="1"/>
    <col min="6664" max="6665" width="11.88671875" style="1" customWidth="1"/>
    <col min="6666" max="6666" width="15.21875" style="1" customWidth="1"/>
    <col min="6667" max="6667" width="11.6640625" style="1" customWidth="1"/>
    <col min="6668" max="6912" width="10" style="1"/>
    <col min="6913" max="6913" width="6.109375" style="1" bestFit="1" customWidth="1"/>
    <col min="6914" max="6914" width="25.5546875" style="1" customWidth="1"/>
    <col min="6915" max="6915" width="23.44140625" style="1" customWidth="1"/>
    <col min="6916" max="6916" width="7.21875" style="1" customWidth="1"/>
    <col min="6917" max="6917" width="11.77734375" style="1" customWidth="1"/>
    <col min="6918" max="6918" width="5.6640625" style="1" customWidth="1"/>
    <col min="6919" max="6919" width="11.77734375" style="1" customWidth="1"/>
    <col min="6920" max="6921" width="11.88671875" style="1" customWidth="1"/>
    <col min="6922" max="6922" width="15.21875" style="1" customWidth="1"/>
    <col min="6923" max="6923" width="11.6640625" style="1" customWidth="1"/>
    <col min="6924" max="7168" width="10" style="1"/>
    <col min="7169" max="7169" width="6.109375" style="1" bestFit="1" customWidth="1"/>
    <col min="7170" max="7170" width="25.5546875" style="1" customWidth="1"/>
    <col min="7171" max="7171" width="23.44140625" style="1" customWidth="1"/>
    <col min="7172" max="7172" width="7.21875" style="1" customWidth="1"/>
    <col min="7173" max="7173" width="11.77734375" style="1" customWidth="1"/>
    <col min="7174" max="7174" width="5.6640625" style="1" customWidth="1"/>
    <col min="7175" max="7175" width="11.77734375" style="1" customWidth="1"/>
    <col min="7176" max="7177" width="11.88671875" style="1" customWidth="1"/>
    <col min="7178" max="7178" width="15.21875" style="1" customWidth="1"/>
    <col min="7179" max="7179" width="11.6640625" style="1" customWidth="1"/>
    <col min="7180" max="7424" width="10" style="1"/>
    <col min="7425" max="7425" width="6.109375" style="1" bestFit="1" customWidth="1"/>
    <col min="7426" max="7426" width="25.5546875" style="1" customWidth="1"/>
    <col min="7427" max="7427" width="23.44140625" style="1" customWidth="1"/>
    <col min="7428" max="7428" width="7.21875" style="1" customWidth="1"/>
    <col min="7429" max="7429" width="11.77734375" style="1" customWidth="1"/>
    <col min="7430" max="7430" width="5.6640625" style="1" customWidth="1"/>
    <col min="7431" max="7431" width="11.77734375" style="1" customWidth="1"/>
    <col min="7432" max="7433" width="11.88671875" style="1" customWidth="1"/>
    <col min="7434" max="7434" width="15.21875" style="1" customWidth="1"/>
    <col min="7435" max="7435" width="11.6640625" style="1" customWidth="1"/>
    <col min="7436" max="7680" width="10" style="1"/>
    <col min="7681" max="7681" width="6.109375" style="1" bestFit="1" customWidth="1"/>
    <col min="7682" max="7682" width="25.5546875" style="1" customWidth="1"/>
    <col min="7683" max="7683" width="23.44140625" style="1" customWidth="1"/>
    <col min="7684" max="7684" width="7.21875" style="1" customWidth="1"/>
    <col min="7685" max="7685" width="11.77734375" style="1" customWidth="1"/>
    <col min="7686" max="7686" width="5.6640625" style="1" customWidth="1"/>
    <col min="7687" max="7687" width="11.77734375" style="1" customWidth="1"/>
    <col min="7688" max="7689" width="11.88671875" style="1" customWidth="1"/>
    <col min="7690" max="7690" width="15.21875" style="1" customWidth="1"/>
    <col min="7691" max="7691" width="11.6640625" style="1" customWidth="1"/>
    <col min="7692" max="7936" width="10" style="1"/>
    <col min="7937" max="7937" width="6.109375" style="1" bestFit="1" customWidth="1"/>
    <col min="7938" max="7938" width="25.5546875" style="1" customWidth="1"/>
    <col min="7939" max="7939" width="23.44140625" style="1" customWidth="1"/>
    <col min="7940" max="7940" width="7.21875" style="1" customWidth="1"/>
    <col min="7941" max="7941" width="11.77734375" style="1" customWidth="1"/>
    <col min="7942" max="7942" width="5.6640625" style="1" customWidth="1"/>
    <col min="7943" max="7943" width="11.77734375" style="1" customWidth="1"/>
    <col min="7944" max="7945" width="11.88671875" style="1" customWidth="1"/>
    <col min="7946" max="7946" width="15.21875" style="1" customWidth="1"/>
    <col min="7947" max="7947" width="11.6640625" style="1" customWidth="1"/>
    <col min="7948" max="8192" width="10" style="1"/>
    <col min="8193" max="8193" width="6.109375" style="1" bestFit="1" customWidth="1"/>
    <col min="8194" max="8194" width="25.5546875" style="1" customWidth="1"/>
    <col min="8195" max="8195" width="23.44140625" style="1" customWidth="1"/>
    <col min="8196" max="8196" width="7.21875" style="1" customWidth="1"/>
    <col min="8197" max="8197" width="11.77734375" style="1" customWidth="1"/>
    <col min="8198" max="8198" width="5.6640625" style="1" customWidth="1"/>
    <col min="8199" max="8199" width="11.77734375" style="1" customWidth="1"/>
    <col min="8200" max="8201" width="11.88671875" style="1" customWidth="1"/>
    <col min="8202" max="8202" width="15.21875" style="1" customWidth="1"/>
    <col min="8203" max="8203" width="11.6640625" style="1" customWidth="1"/>
    <col min="8204" max="8448" width="10" style="1"/>
    <col min="8449" max="8449" width="6.109375" style="1" bestFit="1" customWidth="1"/>
    <col min="8450" max="8450" width="25.5546875" style="1" customWidth="1"/>
    <col min="8451" max="8451" width="23.44140625" style="1" customWidth="1"/>
    <col min="8452" max="8452" width="7.21875" style="1" customWidth="1"/>
    <col min="8453" max="8453" width="11.77734375" style="1" customWidth="1"/>
    <col min="8454" max="8454" width="5.6640625" style="1" customWidth="1"/>
    <col min="8455" max="8455" width="11.77734375" style="1" customWidth="1"/>
    <col min="8456" max="8457" width="11.88671875" style="1" customWidth="1"/>
    <col min="8458" max="8458" width="15.21875" style="1" customWidth="1"/>
    <col min="8459" max="8459" width="11.6640625" style="1" customWidth="1"/>
    <col min="8460" max="8704" width="10" style="1"/>
    <col min="8705" max="8705" width="6.109375" style="1" bestFit="1" customWidth="1"/>
    <col min="8706" max="8706" width="25.5546875" style="1" customWidth="1"/>
    <col min="8707" max="8707" width="23.44140625" style="1" customWidth="1"/>
    <col min="8708" max="8708" width="7.21875" style="1" customWidth="1"/>
    <col min="8709" max="8709" width="11.77734375" style="1" customWidth="1"/>
    <col min="8710" max="8710" width="5.6640625" style="1" customWidth="1"/>
    <col min="8711" max="8711" width="11.77734375" style="1" customWidth="1"/>
    <col min="8712" max="8713" width="11.88671875" style="1" customWidth="1"/>
    <col min="8714" max="8714" width="15.21875" style="1" customWidth="1"/>
    <col min="8715" max="8715" width="11.6640625" style="1" customWidth="1"/>
    <col min="8716" max="8960" width="10" style="1"/>
    <col min="8961" max="8961" width="6.109375" style="1" bestFit="1" customWidth="1"/>
    <col min="8962" max="8962" width="25.5546875" style="1" customWidth="1"/>
    <col min="8963" max="8963" width="23.44140625" style="1" customWidth="1"/>
    <col min="8964" max="8964" width="7.21875" style="1" customWidth="1"/>
    <col min="8965" max="8965" width="11.77734375" style="1" customWidth="1"/>
    <col min="8966" max="8966" width="5.6640625" style="1" customWidth="1"/>
    <col min="8967" max="8967" width="11.77734375" style="1" customWidth="1"/>
    <col min="8968" max="8969" width="11.88671875" style="1" customWidth="1"/>
    <col min="8970" max="8970" width="15.21875" style="1" customWidth="1"/>
    <col min="8971" max="8971" width="11.6640625" style="1" customWidth="1"/>
    <col min="8972" max="9216" width="10" style="1"/>
    <col min="9217" max="9217" width="6.109375" style="1" bestFit="1" customWidth="1"/>
    <col min="9218" max="9218" width="25.5546875" style="1" customWidth="1"/>
    <col min="9219" max="9219" width="23.44140625" style="1" customWidth="1"/>
    <col min="9220" max="9220" width="7.21875" style="1" customWidth="1"/>
    <col min="9221" max="9221" width="11.77734375" style="1" customWidth="1"/>
    <col min="9222" max="9222" width="5.6640625" style="1" customWidth="1"/>
    <col min="9223" max="9223" width="11.77734375" style="1" customWidth="1"/>
    <col min="9224" max="9225" width="11.88671875" style="1" customWidth="1"/>
    <col min="9226" max="9226" width="15.21875" style="1" customWidth="1"/>
    <col min="9227" max="9227" width="11.6640625" style="1" customWidth="1"/>
    <col min="9228" max="9472" width="10" style="1"/>
    <col min="9473" max="9473" width="6.109375" style="1" bestFit="1" customWidth="1"/>
    <col min="9474" max="9474" width="25.5546875" style="1" customWidth="1"/>
    <col min="9475" max="9475" width="23.44140625" style="1" customWidth="1"/>
    <col min="9476" max="9476" width="7.21875" style="1" customWidth="1"/>
    <col min="9477" max="9477" width="11.77734375" style="1" customWidth="1"/>
    <col min="9478" max="9478" width="5.6640625" style="1" customWidth="1"/>
    <col min="9479" max="9479" width="11.77734375" style="1" customWidth="1"/>
    <col min="9480" max="9481" width="11.88671875" style="1" customWidth="1"/>
    <col min="9482" max="9482" width="15.21875" style="1" customWidth="1"/>
    <col min="9483" max="9483" width="11.6640625" style="1" customWidth="1"/>
    <col min="9484" max="9728" width="10" style="1"/>
    <col min="9729" max="9729" width="6.109375" style="1" bestFit="1" customWidth="1"/>
    <col min="9730" max="9730" width="25.5546875" style="1" customWidth="1"/>
    <col min="9731" max="9731" width="23.44140625" style="1" customWidth="1"/>
    <col min="9732" max="9732" width="7.21875" style="1" customWidth="1"/>
    <col min="9733" max="9733" width="11.77734375" style="1" customWidth="1"/>
    <col min="9734" max="9734" width="5.6640625" style="1" customWidth="1"/>
    <col min="9735" max="9735" width="11.77734375" style="1" customWidth="1"/>
    <col min="9736" max="9737" width="11.88671875" style="1" customWidth="1"/>
    <col min="9738" max="9738" width="15.21875" style="1" customWidth="1"/>
    <col min="9739" max="9739" width="11.6640625" style="1" customWidth="1"/>
    <col min="9740" max="9984" width="10" style="1"/>
    <col min="9985" max="9985" width="6.109375" style="1" bestFit="1" customWidth="1"/>
    <col min="9986" max="9986" width="25.5546875" style="1" customWidth="1"/>
    <col min="9987" max="9987" width="23.44140625" style="1" customWidth="1"/>
    <col min="9988" max="9988" width="7.21875" style="1" customWidth="1"/>
    <col min="9989" max="9989" width="11.77734375" style="1" customWidth="1"/>
    <col min="9990" max="9990" width="5.6640625" style="1" customWidth="1"/>
    <col min="9991" max="9991" width="11.77734375" style="1" customWidth="1"/>
    <col min="9992" max="9993" width="11.88671875" style="1" customWidth="1"/>
    <col min="9994" max="9994" width="15.21875" style="1" customWidth="1"/>
    <col min="9995" max="9995" width="11.6640625" style="1" customWidth="1"/>
    <col min="9996" max="10240" width="10" style="1"/>
    <col min="10241" max="10241" width="6.109375" style="1" bestFit="1" customWidth="1"/>
    <col min="10242" max="10242" width="25.5546875" style="1" customWidth="1"/>
    <col min="10243" max="10243" width="23.44140625" style="1" customWidth="1"/>
    <col min="10244" max="10244" width="7.21875" style="1" customWidth="1"/>
    <col min="10245" max="10245" width="11.77734375" style="1" customWidth="1"/>
    <col min="10246" max="10246" width="5.6640625" style="1" customWidth="1"/>
    <col min="10247" max="10247" width="11.77734375" style="1" customWidth="1"/>
    <col min="10248" max="10249" width="11.88671875" style="1" customWidth="1"/>
    <col min="10250" max="10250" width="15.21875" style="1" customWidth="1"/>
    <col min="10251" max="10251" width="11.6640625" style="1" customWidth="1"/>
    <col min="10252" max="10496" width="10" style="1"/>
    <col min="10497" max="10497" width="6.109375" style="1" bestFit="1" customWidth="1"/>
    <col min="10498" max="10498" width="25.5546875" style="1" customWidth="1"/>
    <col min="10499" max="10499" width="23.44140625" style="1" customWidth="1"/>
    <col min="10500" max="10500" width="7.21875" style="1" customWidth="1"/>
    <col min="10501" max="10501" width="11.77734375" style="1" customWidth="1"/>
    <col min="10502" max="10502" width="5.6640625" style="1" customWidth="1"/>
    <col min="10503" max="10503" width="11.77734375" style="1" customWidth="1"/>
    <col min="10504" max="10505" width="11.88671875" style="1" customWidth="1"/>
    <col min="10506" max="10506" width="15.21875" style="1" customWidth="1"/>
    <col min="10507" max="10507" width="11.6640625" style="1" customWidth="1"/>
    <col min="10508" max="10752" width="10" style="1"/>
    <col min="10753" max="10753" width="6.109375" style="1" bestFit="1" customWidth="1"/>
    <col min="10754" max="10754" width="25.5546875" style="1" customWidth="1"/>
    <col min="10755" max="10755" width="23.44140625" style="1" customWidth="1"/>
    <col min="10756" max="10756" width="7.21875" style="1" customWidth="1"/>
    <col min="10757" max="10757" width="11.77734375" style="1" customWidth="1"/>
    <col min="10758" max="10758" width="5.6640625" style="1" customWidth="1"/>
    <col min="10759" max="10759" width="11.77734375" style="1" customWidth="1"/>
    <col min="10760" max="10761" width="11.88671875" style="1" customWidth="1"/>
    <col min="10762" max="10762" width="15.21875" style="1" customWidth="1"/>
    <col min="10763" max="10763" width="11.6640625" style="1" customWidth="1"/>
    <col min="10764" max="11008" width="10" style="1"/>
    <col min="11009" max="11009" width="6.109375" style="1" bestFit="1" customWidth="1"/>
    <col min="11010" max="11010" width="25.5546875" style="1" customWidth="1"/>
    <col min="11011" max="11011" width="23.44140625" style="1" customWidth="1"/>
    <col min="11012" max="11012" width="7.21875" style="1" customWidth="1"/>
    <col min="11013" max="11013" width="11.77734375" style="1" customWidth="1"/>
    <col min="11014" max="11014" width="5.6640625" style="1" customWidth="1"/>
    <col min="11015" max="11015" width="11.77734375" style="1" customWidth="1"/>
    <col min="11016" max="11017" width="11.88671875" style="1" customWidth="1"/>
    <col min="11018" max="11018" width="15.21875" style="1" customWidth="1"/>
    <col min="11019" max="11019" width="11.6640625" style="1" customWidth="1"/>
    <col min="11020" max="11264" width="10" style="1"/>
    <col min="11265" max="11265" width="6.109375" style="1" bestFit="1" customWidth="1"/>
    <col min="11266" max="11266" width="25.5546875" style="1" customWidth="1"/>
    <col min="11267" max="11267" width="23.44140625" style="1" customWidth="1"/>
    <col min="11268" max="11268" width="7.21875" style="1" customWidth="1"/>
    <col min="11269" max="11269" width="11.77734375" style="1" customWidth="1"/>
    <col min="11270" max="11270" width="5.6640625" style="1" customWidth="1"/>
    <col min="11271" max="11271" width="11.77734375" style="1" customWidth="1"/>
    <col min="11272" max="11273" width="11.88671875" style="1" customWidth="1"/>
    <col min="11274" max="11274" width="15.21875" style="1" customWidth="1"/>
    <col min="11275" max="11275" width="11.6640625" style="1" customWidth="1"/>
    <col min="11276" max="11520" width="10" style="1"/>
    <col min="11521" max="11521" width="6.109375" style="1" bestFit="1" customWidth="1"/>
    <col min="11522" max="11522" width="25.5546875" style="1" customWidth="1"/>
    <col min="11523" max="11523" width="23.44140625" style="1" customWidth="1"/>
    <col min="11524" max="11524" width="7.21875" style="1" customWidth="1"/>
    <col min="11525" max="11525" width="11.77734375" style="1" customWidth="1"/>
    <col min="11526" max="11526" width="5.6640625" style="1" customWidth="1"/>
    <col min="11527" max="11527" width="11.77734375" style="1" customWidth="1"/>
    <col min="11528" max="11529" width="11.88671875" style="1" customWidth="1"/>
    <col min="11530" max="11530" width="15.21875" style="1" customWidth="1"/>
    <col min="11531" max="11531" width="11.6640625" style="1" customWidth="1"/>
    <col min="11532" max="11776" width="10" style="1"/>
    <col min="11777" max="11777" width="6.109375" style="1" bestFit="1" customWidth="1"/>
    <col min="11778" max="11778" width="25.5546875" style="1" customWidth="1"/>
    <col min="11779" max="11779" width="23.44140625" style="1" customWidth="1"/>
    <col min="11780" max="11780" width="7.21875" style="1" customWidth="1"/>
    <col min="11781" max="11781" width="11.77734375" style="1" customWidth="1"/>
    <col min="11782" max="11782" width="5.6640625" style="1" customWidth="1"/>
    <col min="11783" max="11783" width="11.77734375" style="1" customWidth="1"/>
    <col min="11784" max="11785" width="11.88671875" style="1" customWidth="1"/>
    <col min="11786" max="11786" width="15.21875" style="1" customWidth="1"/>
    <col min="11787" max="11787" width="11.6640625" style="1" customWidth="1"/>
    <col min="11788" max="12032" width="10" style="1"/>
    <col min="12033" max="12033" width="6.109375" style="1" bestFit="1" customWidth="1"/>
    <col min="12034" max="12034" width="25.5546875" style="1" customWidth="1"/>
    <col min="12035" max="12035" width="23.44140625" style="1" customWidth="1"/>
    <col min="12036" max="12036" width="7.21875" style="1" customWidth="1"/>
    <col min="12037" max="12037" width="11.77734375" style="1" customWidth="1"/>
    <col min="12038" max="12038" width="5.6640625" style="1" customWidth="1"/>
    <col min="12039" max="12039" width="11.77734375" style="1" customWidth="1"/>
    <col min="12040" max="12041" width="11.88671875" style="1" customWidth="1"/>
    <col min="12042" max="12042" width="15.21875" style="1" customWidth="1"/>
    <col min="12043" max="12043" width="11.6640625" style="1" customWidth="1"/>
    <col min="12044" max="12288" width="10" style="1"/>
    <col min="12289" max="12289" width="6.109375" style="1" bestFit="1" customWidth="1"/>
    <col min="12290" max="12290" width="25.5546875" style="1" customWidth="1"/>
    <col min="12291" max="12291" width="23.44140625" style="1" customWidth="1"/>
    <col min="12292" max="12292" width="7.21875" style="1" customWidth="1"/>
    <col min="12293" max="12293" width="11.77734375" style="1" customWidth="1"/>
    <col min="12294" max="12294" width="5.6640625" style="1" customWidth="1"/>
    <col min="12295" max="12295" width="11.77734375" style="1" customWidth="1"/>
    <col min="12296" max="12297" width="11.88671875" style="1" customWidth="1"/>
    <col min="12298" max="12298" width="15.21875" style="1" customWidth="1"/>
    <col min="12299" max="12299" width="11.6640625" style="1" customWidth="1"/>
    <col min="12300" max="12544" width="10" style="1"/>
    <col min="12545" max="12545" width="6.109375" style="1" bestFit="1" customWidth="1"/>
    <col min="12546" max="12546" width="25.5546875" style="1" customWidth="1"/>
    <col min="12547" max="12547" width="23.44140625" style="1" customWidth="1"/>
    <col min="12548" max="12548" width="7.21875" style="1" customWidth="1"/>
    <col min="12549" max="12549" width="11.77734375" style="1" customWidth="1"/>
    <col min="12550" max="12550" width="5.6640625" style="1" customWidth="1"/>
    <col min="12551" max="12551" width="11.77734375" style="1" customWidth="1"/>
    <col min="12552" max="12553" width="11.88671875" style="1" customWidth="1"/>
    <col min="12554" max="12554" width="15.21875" style="1" customWidth="1"/>
    <col min="12555" max="12555" width="11.6640625" style="1" customWidth="1"/>
    <col min="12556" max="12800" width="10" style="1"/>
    <col min="12801" max="12801" width="6.109375" style="1" bestFit="1" customWidth="1"/>
    <col min="12802" max="12802" width="25.5546875" style="1" customWidth="1"/>
    <col min="12803" max="12803" width="23.44140625" style="1" customWidth="1"/>
    <col min="12804" max="12804" width="7.21875" style="1" customWidth="1"/>
    <col min="12805" max="12805" width="11.77734375" style="1" customWidth="1"/>
    <col min="12806" max="12806" width="5.6640625" style="1" customWidth="1"/>
    <col min="12807" max="12807" width="11.77734375" style="1" customWidth="1"/>
    <col min="12808" max="12809" width="11.88671875" style="1" customWidth="1"/>
    <col min="12810" max="12810" width="15.21875" style="1" customWidth="1"/>
    <col min="12811" max="12811" width="11.6640625" style="1" customWidth="1"/>
    <col min="12812" max="13056" width="10" style="1"/>
    <col min="13057" max="13057" width="6.109375" style="1" bestFit="1" customWidth="1"/>
    <col min="13058" max="13058" width="25.5546875" style="1" customWidth="1"/>
    <col min="13059" max="13059" width="23.44140625" style="1" customWidth="1"/>
    <col min="13060" max="13060" width="7.21875" style="1" customWidth="1"/>
    <col min="13061" max="13061" width="11.77734375" style="1" customWidth="1"/>
    <col min="13062" max="13062" width="5.6640625" style="1" customWidth="1"/>
    <col min="13063" max="13063" width="11.77734375" style="1" customWidth="1"/>
    <col min="13064" max="13065" width="11.88671875" style="1" customWidth="1"/>
    <col min="13066" max="13066" width="15.21875" style="1" customWidth="1"/>
    <col min="13067" max="13067" width="11.6640625" style="1" customWidth="1"/>
    <col min="13068" max="13312" width="10" style="1"/>
    <col min="13313" max="13313" width="6.109375" style="1" bestFit="1" customWidth="1"/>
    <col min="13314" max="13314" width="25.5546875" style="1" customWidth="1"/>
    <col min="13315" max="13315" width="23.44140625" style="1" customWidth="1"/>
    <col min="13316" max="13316" width="7.21875" style="1" customWidth="1"/>
    <col min="13317" max="13317" width="11.77734375" style="1" customWidth="1"/>
    <col min="13318" max="13318" width="5.6640625" style="1" customWidth="1"/>
    <col min="13319" max="13319" width="11.77734375" style="1" customWidth="1"/>
    <col min="13320" max="13321" width="11.88671875" style="1" customWidth="1"/>
    <col min="13322" max="13322" width="15.21875" style="1" customWidth="1"/>
    <col min="13323" max="13323" width="11.6640625" style="1" customWidth="1"/>
    <col min="13324" max="13568" width="10" style="1"/>
    <col min="13569" max="13569" width="6.109375" style="1" bestFit="1" customWidth="1"/>
    <col min="13570" max="13570" width="25.5546875" style="1" customWidth="1"/>
    <col min="13571" max="13571" width="23.44140625" style="1" customWidth="1"/>
    <col min="13572" max="13572" width="7.21875" style="1" customWidth="1"/>
    <col min="13573" max="13573" width="11.77734375" style="1" customWidth="1"/>
    <col min="13574" max="13574" width="5.6640625" style="1" customWidth="1"/>
    <col min="13575" max="13575" width="11.77734375" style="1" customWidth="1"/>
    <col min="13576" max="13577" width="11.88671875" style="1" customWidth="1"/>
    <col min="13578" max="13578" width="15.21875" style="1" customWidth="1"/>
    <col min="13579" max="13579" width="11.6640625" style="1" customWidth="1"/>
    <col min="13580" max="13824" width="10" style="1"/>
    <col min="13825" max="13825" width="6.109375" style="1" bestFit="1" customWidth="1"/>
    <col min="13826" max="13826" width="25.5546875" style="1" customWidth="1"/>
    <col min="13827" max="13827" width="23.44140625" style="1" customWidth="1"/>
    <col min="13828" max="13828" width="7.21875" style="1" customWidth="1"/>
    <col min="13829" max="13829" width="11.77734375" style="1" customWidth="1"/>
    <col min="13830" max="13830" width="5.6640625" style="1" customWidth="1"/>
    <col min="13831" max="13831" width="11.77734375" style="1" customWidth="1"/>
    <col min="13832" max="13833" width="11.88671875" style="1" customWidth="1"/>
    <col min="13834" max="13834" width="15.21875" style="1" customWidth="1"/>
    <col min="13835" max="13835" width="11.6640625" style="1" customWidth="1"/>
    <col min="13836" max="14080" width="10" style="1"/>
    <col min="14081" max="14081" width="6.109375" style="1" bestFit="1" customWidth="1"/>
    <col min="14082" max="14082" width="25.5546875" style="1" customWidth="1"/>
    <col min="14083" max="14083" width="23.44140625" style="1" customWidth="1"/>
    <col min="14084" max="14084" width="7.21875" style="1" customWidth="1"/>
    <col min="14085" max="14085" width="11.77734375" style="1" customWidth="1"/>
    <col min="14086" max="14086" width="5.6640625" style="1" customWidth="1"/>
    <col min="14087" max="14087" width="11.77734375" style="1" customWidth="1"/>
    <col min="14088" max="14089" width="11.88671875" style="1" customWidth="1"/>
    <col min="14090" max="14090" width="15.21875" style="1" customWidth="1"/>
    <col min="14091" max="14091" width="11.6640625" style="1" customWidth="1"/>
    <col min="14092" max="14336" width="10" style="1"/>
    <col min="14337" max="14337" width="6.109375" style="1" bestFit="1" customWidth="1"/>
    <col min="14338" max="14338" width="25.5546875" style="1" customWidth="1"/>
    <col min="14339" max="14339" width="23.44140625" style="1" customWidth="1"/>
    <col min="14340" max="14340" width="7.21875" style="1" customWidth="1"/>
    <col min="14341" max="14341" width="11.77734375" style="1" customWidth="1"/>
    <col min="14342" max="14342" width="5.6640625" style="1" customWidth="1"/>
    <col min="14343" max="14343" width="11.77734375" style="1" customWidth="1"/>
    <col min="14344" max="14345" width="11.88671875" style="1" customWidth="1"/>
    <col min="14346" max="14346" width="15.21875" style="1" customWidth="1"/>
    <col min="14347" max="14347" width="11.6640625" style="1" customWidth="1"/>
    <col min="14348" max="14592" width="10" style="1"/>
    <col min="14593" max="14593" width="6.109375" style="1" bestFit="1" customWidth="1"/>
    <col min="14594" max="14594" width="25.5546875" style="1" customWidth="1"/>
    <col min="14595" max="14595" width="23.44140625" style="1" customWidth="1"/>
    <col min="14596" max="14596" width="7.21875" style="1" customWidth="1"/>
    <col min="14597" max="14597" width="11.77734375" style="1" customWidth="1"/>
    <col min="14598" max="14598" width="5.6640625" style="1" customWidth="1"/>
    <col min="14599" max="14599" width="11.77734375" style="1" customWidth="1"/>
    <col min="14600" max="14601" width="11.88671875" style="1" customWidth="1"/>
    <col min="14602" max="14602" width="15.21875" style="1" customWidth="1"/>
    <col min="14603" max="14603" width="11.6640625" style="1" customWidth="1"/>
    <col min="14604" max="14848" width="10" style="1"/>
    <col min="14849" max="14849" width="6.109375" style="1" bestFit="1" customWidth="1"/>
    <col min="14850" max="14850" width="25.5546875" style="1" customWidth="1"/>
    <col min="14851" max="14851" width="23.44140625" style="1" customWidth="1"/>
    <col min="14852" max="14852" width="7.21875" style="1" customWidth="1"/>
    <col min="14853" max="14853" width="11.77734375" style="1" customWidth="1"/>
    <col min="14854" max="14854" width="5.6640625" style="1" customWidth="1"/>
    <col min="14855" max="14855" width="11.77734375" style="1" customWidth="1"/>
    <col min="14856" max="14857" width="11.88671875" style="1" customWidth="1"/>
    <col min="14858" max="14858" width="15.21875" style="1" customWidth="1"/>
    <col min="14859" max="14859" width="11.6640625" style="1" customWidth="1"/>
    <col min="14860" max="15104" width="10" style="1"/>
    <col min="15105" max="15105" width="6.109375" style="1" bestFit="1" customWidth="1"/>
    <col min="15106" max="15106" width="25.5546875" style="1" customWidth="1"/>
    <col min="15107" max="15107" width="23.44140625" style="1" customWidth="1"/>
    <col min="15108" max="15108" width="7.21875" style="1" customWidth="1"/>
    <col min="15109" max="15109" width="11.77734375" style="1" customWidth="1"/>
    <col min="15110" max="15110" width="5.6640625" style="1" customWidth="1"/>
    <col min="15111" max="15111" width="11.77734375" style="1" customWidth="1"/>
    <col min="15112" max="15113" width="11.88671875" style="1" customWidth="1"/>
    <col min="15114" max="15114" width="15.21875" style="1" customWidth="1"/>
    <col min="15115" max="15115" width="11.6640625" style="1" customWidth="1"/>
    <col min="15116" max="15360" width="10" style="1"/>
    <col min="15361" max="15361" width="6.109375" style="1" bestFit="1" customWidth="1"/>
    <col min="15362" max="15362" width="25.5546875" style="1" customWidth="1"/>
    <col min="15363" max="15363" width="23.44140625" style="1" customWidth="1"/>
    <col min="15364" max="15364" width="7.21875" style="1" customWidth="1"/>
    <col min="15365" max="15365" width="11.77734375" style="1" customWidth="1"/>
    <col min="15366" max="15366" width="5.6640625" style="1" customWidth="1"/>
    <col min="15367" max="15367" width="11.77734375" style="1" customWidth="1"/>
    <col min="15368" max="15369" width="11.88671875" style="1" customWidth="1"/>
    <col min="15370" max="15370" width="15.21875" style="1" customWidth="1"/>
    <col min="15371" max="15371" width="11.6640625" style="1" customWidth="1"/>
    <col min="15372" max="15616" width="10" style="1"/>
    <col min="15617" max="15617" width="6.109375" style="1" bestFit="1" customWidth="1"/>
    <col min="15618" max="15618" width="25.5546875" style="1" customWidth="1"/>
    <col min="15619" max="15619" width="23.44140625" style="1" customWidth="1"/>
    <col min="15620" max="15620" width="7.21875" style="1" customWidth="1"/>
    <col min="15621" max="15621" width="11.77734375" style="1" customWidth="1"/>
    <col min="15622" max="15622" width="5.6640625" style="1" customWidth="1"/>
    <col min="15623" max="15623" width="11.77734375" style="1" customWidth="1"/>
    <col min="15624" max="15625" width="11.88671875" style="1" customWidth="1"/>
    <col min="15626" max="15626" width="15.21875" style="1" customWidth="1"/>
    <col min="15627" max="15627" width="11.6640625" style="1" customWidth="1"/>
    <col min="15628" max="15872" width="10" style="1"/>
    <col min="15873" max="15873" width="6.109375" style="1" bestFit="1" customWidth="1"/>
    <col min="15874" max="15874" width="25.5546875" style="1" customWidth="1"/>
    <col min="15875" max="15875" width="23.44140625" style="1" customWidth="1"/>
    <col min="15876" max="15876" width="7.21875" style="1" customWidth="1"/>
    <col min="15877" max="15877" width="11.77734375" style="1" customWidth="1"/>
    <col min="15878" max="15878" width="5.6640625" style="1" customWidth="1"/>
    <col min="15879" max="15879" width="11.77734375" style="1" customWidth="1"/>
    <col min="15880" max="15881" width="11.88671875" style="1" customWidth="1"/>
    <col min="15882" max="15882" width="15.21875" style="1" customWidth="1"/>
    <col min="15883" max="15883" width="11.6640625" style="1" customWidth="1"/>
    <col min="15884" max="16128" width="10" style="1"/>
    <col min="16129" max="16129" width="6.109375" style="1" bestFit="1" customWidth="1"/>
    <col min="16130" max="16130" width="25.5546875" style="1" customWidth="1"/>
    <col min="16131" max="16131" width="23.44140625" style="1" customWidth="1"/>
    <col min="16132" max="16132" width="7.21875" style="1" customWidth="1"/>
    <col min="16133" max="16133" width="11.77734375" style="1" customWidth="1"/>
    <col min="16134" max="16134" width="5.6640625" style="1" customWidth="1"/>
    <col min="16135" max="16135" width="11.77734375" style="1" customWidth="1"/>
    <col min="16136" max="16137" width="11.88671875" style="1" customWidth="1"/>
    <col min="16138" max="16138" width="15.21875" style="1" customWidth="1"/>
    <col min="16139" max="16139" width="11.6640625" style="1" customWidth="1"/>
    <col min="16140" max="16384" width="10" style="1"/>
  </cols>
  <sheetData>
    <row r="1" spans="1:12" ht="27.75" customHeight="1">
      <c r="A1" s="189" t="s">
        <v>0</v>
      </c>
      <c r="B1" s="189"/>
      <c r="C1" s="189"/>
      <c r="D1" s="189"/>
      <c r="E1" s="189"/>
      <c r="F1" s="189"/>
      <c r="G1" s="189"/>
      <c r="H1" s="189"/>
      <c r="I1" s="189"/>
      <c r="J1" s="189"/>
      <c r="K1" s="189"/>
    </row>
    <row r="2" spans="1:12" ht="27.75" customHeight="1">
      <c r="I2" s="190" t="s">
        <v>1</v>
      </c>
      <c r="J2" s="190"/>
      <c r="K2" s="190"/>
    </row>
    <row r="3" spans="1:12" s="4" customFormat="1" ht="39" customHeight="1">
      <c r="A3" s="2" t="s">
        <v>2</v>
      </c>
      <c r="B3" s="2" t="s">
        <v>3</v>
      </c>
      <c r="C3" s="2" t="s">
        <v>4</v>
      </c>
      <c r="D3" s="2" t="s">
        <v>5</v>
      </c>
      <c r="E3" s="3" t="s">
        <v>6</v>
      </c>
      <c r="F3" s="3" t="s">
        <v>7</v>
      </c>
      <c r="G3" s="3" t="s">
        <v>8</v>
      </c>
      <c r="H3" s="2" t="s">
        <v>9</v>
      </c>
      <c r="I3" s="2" t="s">
        <v>10</v>
      </c>
      <c r="J3" s="2" t="s">
        <v>11</v>
      </c>
      <c r="K3" s="2" t="s">
        <v>12</v>
      </c>
    </row>
    <row r="4" spans="1:12" ht="62.4" customHeight="1">
      <c r="A4" s="12">
        <v>1</v>
      </c>
      <c r="B4" s="34" t="s">
        <v>224</v>
      </c>
      <c r="C4" s="35" t="s">
        <v>225</v>
      </c>
      <c r="D4" s="12" t="s">
        <v>20</v>
      </c>
      <c r="E4" s="15">
        <v>1.1618999999999999</v>
      </c>
      <c r="F4" s="41">
        <v>0.13</v>
      </c>
      <c r="G4" s="9">
        <v>1.0282814999999998</v>
      </c>
      <c r="H4" s="9">
        <v>1.0282814999999998</v>
      </c>
      <c r="I4" s="9">
        <v>1.0282814999999998</v>
      </c>
      <c r="J4" s="40" t="s">
        <v>204</v>
      </c>
      <c r="K4" s="40" t="s">
        <v>228</v>
      </c>
      <c r="L4" s="8"/>
    </row>
    <row r="5" spans="1:12" ht="62.4" customHeight="1">
      <c r="A5" s="12">
        <v>2</v>
      </c>
      <c r="B5" s="34" t="s">
        <v>226</v>
      </c>
      <c r="C5" s="35" t="s">
        <v>227</v>
      </c>
      <c r="D5" s="12" t="s">
        <v>20</v>
      </c>
      <c r="E5" s="15">
        <v>1.1618999999999999</v>
      </c>
      <c r="F5" s="41">
        <v>0.13</v>
      </c>
      <c r="G5" s="45">
        <v>1.0282814999999998</v>
      </c>
      <c r="H5" s="45">
        <v>1.0282814999999998</v>
      </c>
      <c r="I5" s="45">
        <v>1.0282814999999998</v>
      </c>
      <c r="J5" s="40" t="s">
        <v>204</v>
      </c>
      <c r="K5" s="40" t="s">
        <v>228</v>
      </c>
      <c r="L5" s="8"/>
    </row>
    <row r="6" spans="1:12" ht="27.75" customHeight="1">
      <c r="A6" s="191" t="s">
        <v>229</v>
      </c>
      <c r="B6" s="191"/>
      <c r="C6" s="191"/>
      <c r="D6" s="191"/>
      <c r="E6" s="191"/>
      <c r="F6" s="191"/>
      <c r="G6" s="191"/>
      <c r="H6" s="191"/>
      <c r="I6" s="191"/>
      <c r="J6" s="191"/>
      <c r="K6" s="191"/>
    </row>
    <row r="7" spans="1:12" ht="50.4" customHeight="1">
      <c r="A7" s="191"/>
      <c r="B7" s="191"/>
      <c r="C7" s="191"/>
      <c r="D7" s="191"/>
      <c r="E7" s="191"/>
      <c r="F7" s="191"/>
      <c r="G7" s="191"/>
      <c r="H7" s="191"/>
      <c r="I7" s="191"/>
      <c r="J7" s="191"/>
      <c r="K7" s="191"/>
    </row>
    <row r="8" spans="1:12" ht="93" customHeight="1">
      <c r="A8" s="192" t="s">
        <v>13</v>
      </c>
      <c r="B8" s="193"/>
      <c r="C8" s="194" t="s">
        <v>14</v>
      </c>
      <c r="D8" s="194"/>
      <c r="E8" s="191" t="s">
        <v>15</v>
      </c>
      <c r="F8" s="191"/>
      <c r="G8" s="191"/>
      <c r="H8" s="191" t="s">
        <v>16</v>
      </c>
      <c r="I8" s="191"/>
      <c r="J8" s="191" t="s">
        <v>17</v>
      </c>
      <c r="K8" s="191"/>
    </row>
  </sheetData>
  <mergeCells count="8">
    <mergeCell ref="A1:K1"/>
    <mergeCell ref="I2:K2"/>
    <mergeCell ref="A6:K7"/>
    <mergeCell ref="A8:B8"/>
    <mergeCell ref="C8:D8"/>
    <mergeCell ref="E8:G8"/>
    <mergeCell ref="H8:I8"/>
    <mergeCell ref="J8:K8"/>
  </mergeCells>
  <phoneticPr fontId="3" type="noConversion"/>
  <pageMargins left="0.75" right="0.75" top="1" bottom="1" header="0.5" footer="0.5"/>
  <pageSetup paperSize="9" scale="93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45DC65-DDBB-4B6C-A319-576F852074C3}">
  <sheetPr>
    <pageSetUpPr fitToPage="1"/>
  </sheetPr>
  <dimension ref="A1:L7"/>
  <sheetViews>
    <sheetView zoomScale="70" zoomScaleNormal="70" workbookViewId="0">
      <selection activeCell="K14" sqref="K14"/>
    </sheetView>
  </sheetViews>
  <sheetFormatPr defaultColWidth="10" defaultRowHeight="27.75" customHeight="1"/>
  <cols>
    <col min="1" max="1" width="6.109375" style="1" bestFit="1" customWidth="1"/>
    <col min="2" max="2" width="25.5546875" style="1" customWidth="1"/>
    <col min="3" max="3" width="23.44140625" style="1" customWidth="1"/>
    <col min="4" max="4" width="7.21875" style="1" customWidth="1"/>
    <col min="5" max="5" width="14.88671875" style="1" customWidth="1"/>
    <col min="6" max="6" width="5.6640625" style="1" customWidth="1"/>
    <col min="7" max="7" width="11.77734375" style="1" customWidth="1"/>
    <col min="8" max="9" width="15.33203125" style="1" customWidth="1"/>
    <col min="10" max="10" width="32.6640625" style="1" customWidth="1"/>
    <col min="11" max="11" width="21.33203125" style="1" customWidth="1"/>
    <col min="12" max="256" width="10" style="1"/>
    <col min="257" max="257" width="6.109375" style="1" bestFit="1" customWidth="1"/>
    <col min="258" max="258" width="25.5546875" style="1" customWidth="1"/>
    <col min="259" max="259" width="23.44140625" style="1" customWidth="1"/>
    <col min="260" max="260" width="7.21875" style="1" customWidth="1"/>
    <col min="261" max="261" width="11.77734375" style="1" customWidth="1"/>
    <col min="262" max="262" width="5.6640625" style="1" customWidth="1"/>
    <col min="263" max="263" width="11.77734375" style="1" customWidth="1"/>
    <col min="264" max="265" width="11.88671875" style="1" customWidth="1"/>
    <col min="266" max="266" width="15.21875" style="1" customWidth="1"/>
    <col min="267" max="267" width="11.6640625" style="1" customWidth="1"/>
    <col min="268" max="512" width="10" style="1"/>
    <col min="513" max="513" width="6.109375" style="1" bestFit="1" customWidth="1"/>
    <col min="514" max="514" width="25.5546875" style="1" customWidth="1"/>
    <col min="515" max="515" width="23.44140625" style="1" customWidth="1"/>
    <col min="516" max="516" width="7.21875" style="1" customWidth="1"/>
    <col min="517" max="517" width="11.77734375" style="1" customWidth="1"/>
    <col min="518" max="518" width="5.6640625" style="1" customWidth="1"/>
    <col min="519" max="519" width="11.77734375" style="1" customWidth="1"/>
    <col min="520" max="521" width="11.88671875" style="1" customWidth="1"/>
    <col min="522" max="522" width="15.21875" style="1" customWidth="1"/>
    <col min="523" max="523" width="11.6640625" style="1" customWidth="1"/>
    <col min="524" max="768" width="10" style="1"/>
    <col min="769" max="769" width="6.109375" style="1" bestFit="1" customWidth="1"/>
    <col min="770" max="770" width="25.5546875" style="1" customWidth="1"/>
    <col min="771" max="771" width="23.44140625" style="1" customWidth="1"/>
    <col min="772" max="772" width="7.21875" style="1" customWidth="1"/>
    <col min="773" max="773" width="11.77734375" style="1" customWidth="1"/>
    <col min="774" max="774" width="5.6640625" style="1" customWidth="1"/>
    <col min="775" max="775" width="11.77734375" style="1" customWidth="1"/>
    <col min="776" max="777" width="11.88671875" style="1" customWidth="1"/>
    <col min="778" max="778" width="15.21875" style="1" customWidth="1"/>
    <col min="779" max="779" width="11.6640625" style="1" customWidth="1"/>
    <col min="780" max="1024" width="10" style="1"/>
    <col min="1025" max="1025" width="6.109375" style="1" bestFit="1" customWidth="1"/>
    <col min="1026" max="1026" width="25.5546875" style="1" customWidth="1"/>
    <col min="1027" max="1027" width="23.44140625" style="1" customWidth="1"/>
    <col min="1028" max="1028" width="7.21875" style="1" customWidth="1"/>
    <col min="1029" max="1029" width="11.77734375" style="1" customWidth="1"/>
    <col min="1030" max="1030" width="5.6640625" style="1" customWidth="1"/>
    <col min="1031" max="1031" width="11.77734375" style="1" customWidth="1"/>
    <col min="1032" max="1033" width="11.88671875" style="1" customWidth="1"/>
    <col min="1034" max="1034" width="15.21875" style="1" customWidth="1"/>
    <col min="1035" max="1035" width="11.6640625" style="1" customWidth="1"/>
    <col min="1036" max="1280" width="10" style="1"/>
    <col min="1281" max="1281" width="6.109375" style="1" bestFit="1" customWidth="1"/>
    <col min="1282" max="1282" width="25.5546875" style="1" customWidth="1"/>
    <col min="1283" max="1283" width="23.44140625" style="1" customWidth="1"/>
    <col min="1284" max="1284" width="7.21875" style="1" customWidth="1"/>
    <col min="1285" max="1285" width="11.77734375" style="1" customWidth="1"/>
    <col min="1286" max="1286" width="5.6640625" style="1" customWidth="1"/>
    <col min="1287" max="1287" width="11.77734375" style="1" customWidth="1"/>
    <col min="1288" max="1289" width="11.88671875" style="1" customWidth="1"/>
    <col min="1290" max="1290" width="15.21875" style="1" customWidth="1"/>
    <col min="1291" max="1291" width="11.6640625" style="1" customWidth="1"/>
    <col min="1292" max="1536" width="10" style="1"/>
    <col min="1537" max="1537" width="6.109375" style="1" bestFit="1" customWidth="1"/>
    <col min="1538" max="1538" width="25.5546875" style="1" customWidth="1"/>
    <col min="1539" max="1539" width="23.44140625" style="1" customWidth="1"/>
    <col min="1540" max="1540" width="7.21875" style="1" customWidth="1"/>
    <col min="1541" max="1541" width="11.77734375" style="1" customWidth="1"/>
    <col min="1542" max="1542" width="5.6640625" style="1" customWidth="1"/>
    <col min="1543" max="1543" width="11.77734375" style="1" customWidth="1"/>
    <col min="1544" max="1545" width="11.88671875" style="1" customWidth="1"/>
    <col min="1546" max="1546" width="15.21875" style="1" customWidth="1"/>
    <col min="1547" max="1547" width="11.6640625" style="1" customWidth="1"/>
    <col min="1548" max="1792" width="10" style="1"/>
    <col min="1793" max="1793" width="6.109375" style="1" bestFit="1" customWidth="1"/>
    <col min="1794" max="1794" width="25.5546875" style="1" customWidth="1"/>
    <col min="1795" max="1795" width="23.44140625" style="1" customWidth="1"/>
    <col min="1796" max="1796" width="7.21875" style="1" customWidth="1"/>
    <col min="1797" max="1797" width="11.77734375" style="1" customWidth="1"/>
    <col min="1798" max="1798" width="5.6640625" style="1" customWidth="1"/>
    <col min="1799" max="1799" width="11.77734375" style="1" customWidth="1"/>
    <col min="1800" max="1801" width="11.88671875" style="1" customWidth="1"/>
    <col min="1802" max="1802" width="15.21875" style="1" customWidth="1"/>
    <col min="1803" max="1803" width="11.6640625" style="1" customWidth="1"/>
    <col min="1804" max="2048" width="10" style="1"/>
    <col min="2049" max="2049" width="6.109375" style="1" bestFit="1" customWidth="1"/>
    <col min="2050" max="2050" width="25.5546875" style="1" customWidth="1"/>
    <col min="2051" max="2051" width="23.44140625" style="1" customWidth="1"/>
    <col min="2052" max="2052" width="7.21875" style="1" customWidth="1"/>
    <col min="2053" max="2053" width="11.77734375" style="1" customWidth="1"/>
    <col min="2054" max="2054" width="5.6640625" style="1" customWidth="1"/>
    <col min="2055" max="2055" width="11.77734375" style="1" customWidth="1"/>
    <col min="2056" max="2057" width="11.88671875" style="1" customWidth="1"/>
    <col min="2058" max="2058" width="15.21875" style="1" customWidth="1"/>
    <col min="2059" max="2059" width="11.6640625" style="1" customWidth="1"/>
    <col min="2060" max="2304" width="10" style="1"/>
    <col min="2305" max="2305" width="6.109375" style="1" bestFit="1" customWidth="1"/>
    <col min="2306" max="2306" width="25.5546875" style="1" customWidth="1"/>
    <col min="2307" max="2307" width="23.44140625" style="1" customWidth="1"/>
    <col min="2308" max="2308" width="7.21875" style="1" customWidth="1"/>
    <col min="2309" max="2309" width="11.77734375" style="1" customWidth="1"/>
    <col min="2310" max="2310" width="5.6640625" style="1" customWidth="1"/>
    <col min="2311" max="2311" width="11.77734375" style="1" customWidth="1"/>
    <col min="2312" max="2313" width="11.88671875" style="1" customWidth="1"/>
    <col min="2314" max="2314" width="15.21875" style="1" customWidth="1"/>
    <col min="2315" max="2315" width="11.6640625" style="1" customWidth="1"/>
    <col min="2316" max="2560" width="10" style="1"/>
    <col min="2561" max="2561" width="6.109375" style="1" bestFit="1" customWidth="1"/>
    <col min="2562" max="2562" width="25.5546875" style="1" customWidth="1"/>
    <col min="2563" max="2563" width="23.44140625" style="1" customWidth="1"/>
    <col min="2564" max="2564" width="7.21875" style="1" customWidth="1"/>
    <col min="2565" max="2565" width="11.77734375" style="1" customWidth="1"/>
    <col min="2566" max="2566" width="5.6640625" style="1" customWidth="1"/>
    <col min="2567" max="2567" width="11.77734375" style="1" customWidth="1"/>
    <col min="2568" max="2569" width="11.88671875" style="1" customWidth="1"/>
    <col min="2570" max="2570" width="15.21875" style="1" customWidth="1"/>
    <col min="2571" max="2571" width="11.6640625" style="1" customWidth="1"/>
    <col min="2572" max="2816" width="10" style="1"/>
    <col min="2817" max="2817" width="6.109375" style="1" bestFit="1" customWidth="1"/>
    <col min="2818" max="2818" width="25.5546875" style="1" customWidth="1"/>
    <col min="2819" max="2819" width="23.44140625" style="1" customWidth="1"/>
    <col min="2820" max="2820" width="7.21875" style="1" customWidth="1"/>
    <col min="2821" max="2821" width="11.77734375" style="1" customWidth="1"/>
    <col min="2822" max="2822" width="5.6640625" style="1" customWidth="1"/>
    <col min="2823" max="2823" width="11.77734375" style="1" customWidth="1"/>
    <col min="2824" max="2825" width="11.88671875" style="1" customWidth="1"/>
    <col min="2826" max="2826" width="15.21875" style="1" customWidth="1"/>
    <col min="2827" max="2827" width="11.6640625" style="1" customWidth="1"/>
    <col min="2828" max="3072" width="10" style="1"/>
    <col min="3073" max="3073" width="6.109375" style="1" bestFit="1" customWidth="1"/>
    <col min="3074" max="3074" width="25.5546875" style="1" customWidth="1"/>
    <col min="3075" max="3075" width="23.44140625" style="1" customWidth="1"/>
    <col min="3076" max="3076" width="7.21875" style="1" customWidth="1"/>
    <col min="3077" max="3077" width="11.77734375" style="1" customWidth="1"/>
    <col min="3078" max="3078" width="5.6640625" style="1" customWidth="1"/>
    <col min="3079" max="3079" width="11.77734375" style="1" customWidth="1"/>
    <col min="3080" max="3081" width="11.88671875" style="1" customWidth="1"/>
    <col min="3082" max="3082" width="15.21875" style="1" customWidth="1"/>
    <col min="3083" max="3083" width="11.6640625" style="1" customWidth="1"/>
    <col min="3084" max="3328" width="10" style="1"/>
    <col min="3329" max="3329" width="6.109375" style="1" bestFit="1" customWidth="1"/>
    <col min="3330" max="3330" width="25.5546875" style="1" customWidth="1"/>
    <col min="3331" max="3331" width="23.44140625" style="1" customWidth="1"/>
    <col min="3332" max="3332" width="7.21875" style="1" customWidth="1"/>
    <col min="3333" max="3333" width="11.77734375" style="1" customWidth="1"/>
    <col min="3334" max="3334" width="5.6640625" style="1" customWidth="1"/>
    <col min="3335" max="3335" width="11.77734375" style="1" customWidth="1"/>
    <col min="3336" max="3337" width="11.88671875" style="1" customWidth="1"/>
    <col min="3338" max="3338" width="15.21875" style="1" customWidth="1"/>
    <col min="3339" max="3339" width="11.6640625" style="1" customWidth="1"/>
    <col min="3340" max="3584" width="10" style="1"/>
    <col min="3585" max="3585" width="6.109375" style="1" bestFit="1" customWidth="1"/>
    <col min="3586" max="3586" width="25.5546875" style="1" customWidth="1"/>
    <col min="3587" max="3587" width="23.44140625" style="1" customWidth="1"/>
    <col min="3588" max="3588" width="7.21875" style="1" customWidth="1"/>
    <col min="3589" max="3589" width="11.77734375" style="1" customWidth="1"/>
    <col min="3590" max="3590" width="5.6640625" style="1" customWidth="1"/>
    <col min="3591" max="3591" width="11.77734375" style="1" customWidth="1"/>
    <col min="3592" max="3593" width="11.88671875" style="1" customWidth="1"/>
    <col min="3594" max="3594" width="15.21875" style="1" customWidth="1"/>
    <col min="3595" max="3595" width="11.6640625" style="1" customWidth="1"/>
    <col min="3596" max="3840" width="10" style="1"/>
    <col min="3841" max="3841" width="6.109375" style="1" bestFit="1" customWidth="1"/>
    <col min="3842" max="3842" width="25.5546875" style="1" customWidth="1"/>
    <col min="3843" max="3843" width="23.44140625" style="1" customWidth="1"/>
    <col min="3844" max="3844" width="7.21875" style="1" customWidth="1"/>
    <col min="3845" max="3845" width="11.77734375" style="1" customWidth="1"/>
    <col min="3846" max="3846" width="5.6640625" style="1" customWidth="1"/>
    <col min="3847" max="3847" width="11.77734375" style="1" customWidth="1"/>
    <col min="3848" max="3849" width="11.88671875" style="1" customWidth="1"/>
    <col min="3850" max="3850" width="15.21875" style="1" customWidth="1"/>
    <col min="3851" max="3851" width="11.6640625" style="1" customWidth="1"/>
    <col min="3852" max="4096" width="10" style="1"/>
    <col min="4097" max="4097" width="6.109375" style="1" bestFit="1" customWidth="1"/>
    <col min="4098" max="4098" width="25.5546875" style="1" customWidth="1"/>
    <col min="4099" max="4099" width="23.44140625" style="1" customWidth="1"/>
    <col min="4100" max="4100" width="7.21875" style="1" customWidth="1"/>
    <col min="4101" max="4101" width="11.77734375" style="1" customWidth="1"/>
    <col min="4102" max="4102" width="5.6640625" style="1" customWidth="1"/>
    <col min="4103" max="4103" width="11.77734375" style="1" customWidth="1"/>
    <col min="4104" max="4105" width="11.88671875" style="1" customWidth="1"/>
    <col min="4106" max="4106" width="15.21875" style="1" customWidth="1"/>
    <col min="4107" max="4107" width="11.6640625" style="1" customWidth="1"/>
    <col min="4108" max="4352" width="10" style="1"/>
    <col min="4353" max="4353" width="6.109375" style="1" bestFit="1" customWidth="1"/>
    <col min="4354" max="4354" width="25.5546875" style="1" customWidth="1"/>
    <col min="4355" max="4355" width="23.44140625" style="1" customWidth="1"/>
    <col min="4356" max="4356" width="7.21875" style="1" customWidth="1"/>
    <col min="4357" max="4357" width="11.77734375" style="1" customWidth="1"/>
    <col min="4358" max="4358" width="5.6640625" style="1" customWidth="1"/>
    <col min="4359" max="4359" width="11.77734375" style="1" customWidth="1"/>
    <col min="4360" max="4361" width="11.88671875" style="1" customWidth="1"/>
    <col min="4362" max="4362" width="15.21875" style="1" customWidth="1"/>
    <col min="4363" max="4363" width="11.6640625" style="1" customWidth="1"/>
    <col min="4364" max="4608" width="10" style="1"/>
    <col min="4609" max="4609" width="6.109375" style="1" bestFit="1" customWidth="1"/>
    <col min="4610" max="4610" width="25.5546875" style="1" customWidth="1"/>
    <col min="4611" max="4611" width="23.44140625" style="1" customWidth="1"/>
    <col min="4612" max="4612" width="7.21875" style="1" customWidth="1"/>
    <col min="4613" max="4613" width="11.77734375" style="1" customWidth="1"/>
    <col min="4614" max="4614" width="5.6640625" style="1" customWidth="1"/>
    <col min="4615" max="4615" width="11.77734375" style="1" customWidth="1"/>
    <col min="4616" max="4617" width="11.88671875" style="1" customWidth="1"/>
    <col min="4618" max="4618" width="15.21875" style="1" customWidth="1"/>
    <col min="4619" max="4619" width="11.6640625" style="1" customWidth="1"/>
    <col min="4620" max="4864" width="10" style="1"/>
    <col min="4865" max="4865" width="6.109375" style="1" bestFit="1" customWidth="1"/>
    <col min="4866" max="4866" width="25.5546875" style="1" customWidth="1"/>
    <col min="4867" max="4867" width="23.44140625" style="1" customWidth="1"/>
    <col min="4868" max="4868" width="7.21875" style="1" customWidth="1"/>
    <col min="4869" max="4869" width="11.77734375" style="1" customWidth="1"/>
    <col min="4870" max="4870" width="5.6640625" style="1" customWidth="1"/>
    <col min="4871" max="4871" width="11.77734375" style="1" customWidth="1"/>
    <col min="4872" max="4873" width="11.88671875" style="1" customWidth="1"/>
    <col min="4874" max="4874" width="15.21875" style="1" customWidth="1"/>
    <col min="4875" max="4875" width="11.6640625" style="1" customWidth="1"/>
    <col min="4876" max="5120" width="10" style="1"/>
    <col min="5121" max="5121" width="6.109375" style="1" bestFit="1" customWidth="1"/>
    <col min="5122" max="5122" width="25.5546875" style="1" customWidth="1"/>
    <col min="5123" max="5123" width="23.44140625" style="1" customWidth="1"/>
    <col min="5124" max="5124" width="7.21875" style="1" customWidth="1"/>
    <col min="5125" max="5125" width="11.77734375" style="1" customWidth="1"/>
    <col min="5126" max="5126" width="5.6640625" style="1" customWidth="1"/>
    <col min="5127" max="5127" width="11.77734375" style="1" customWidth="1"/>
    <col min="5128" max="5129" width="11.88671875" style="1" customWidth="1"/>
    <col min="5130" max="5130" width="15.21875" style="1" customWidth="1"/>
    <col min="5131" max="5131" width="11.6640625" style="1" customWidth="1"/>
    <col min="5132" max="5376" width="10" style="1"/>
    <col min="5377" max="5377" width="6.109375" style="1" bestFit="1" customWidth="1"/>
    <col min="5378" max="5378" width="25.5546875" style="1" customWidth="1"/>
    <col min="5379" max="5379" width="23.44140625" style="1" customWidth="1"/>
    <col min="5380" max="5380" width="7.21875" style="1" customWidth="1"/>
    <col min="5381" max="5381" width="11.77734375" style="1" customWidth="1"/>
    <col min="5382" max="5382" width="5.6640625" style="1" customWidth="1"/>
    <col min="5383" max="5383" width="11.77734375" style="1" customWidth="1"/>
    <col min="5384" max="5385" width="11.88671875" style="1" customWidth="1"/>
    <col min="5386" max="5386" width="15.21875" style="1" customWidth="1"/>
    <col min="5387" max="5387" width="11.6640625" style="1" customWidth="1"/>
    <col min="5388" max="5632" width="10" style="1"/>
    <col min="5633" max="5633" width="6.109375" style="1" bestFit="1" customWidth="1"/>
    <col min="5634" max="5634" width="25.5546875" style="1" customWidth="1"/>
    <col min="5635" max="5635" width="23.44140625" style="1" customWidth="1"/>
    <col min="5636" max="5636" width="7.21875" style="1" customWidth="1"/>
    <col min="5637" max="5637" width="11.77734375" style="1" customWidth="1"/>
    <col min="5638" max="5638" width="5.6640625" style="1" customWidth="1"/>
    <col min="5639" max="5639" width="11.77734375" style="1" customWidth="1"/>
    <col min="5640" max="5641" width="11.88671875" style="1" customWidth="1"/>
    <col min="5642" max="5642" width="15.21875" style="1" customWidth="1"/>
    <col min="5643" max="5643" width="11.6640625" style="1" customWidth="1"/>
    <col min="5644" max="5888" width="10" style="1"/>
    <col min="5889" max="5889" width="6.109375" style="1" bestFit="1" customWidth="1"/>
    <col min="5890" max="5890" width="25.5546875" style="1" customWidth="1"/>
    <col min="5891" max="5891" width="23.44140625" style="1" customWidth="1"/>
    <col min="5892" max="5892" width="7.21875" style="1" customWidth="1"/>
    <col min="5893" max="5893" width="11.77734375" style="1" customWidth="1"/>
    <col min="5894" max="5894" width="5.6640625" style="1" customWidth="1"/>
    <col min="5895" max="5895" width="11.77734375" style="1" customWidth="1"/>
    <col min="5896" max="5897" width="11.88671875" style="1" customWidth="1"/>
    <col min="5898" max="5898" width="15.21875" style="1" customWidth="1"/>
    <col min="5899" max="5899" width="11.6640625" style="1" customWidth="1"/>
    <col min="5900" max="6144" width="10" style="1"/>
    <col min="6145" max="6145" width="6.109375" style="1" bestFit="1" customWidth="1"/>
    <col min="6146" max="6146" width="25.5546875" style="1" customWidth="1"/>
    <col min="6147" max="6147" width="23.44140625" style="1" customWidth="1"/>
    <col min="6148" max="6148" width="7.21875" style="1" customWidth="1"/>
    <col min="6149" max="6149" width="11.77734375" style="1" customWidth="1"/>
    <col min="6150" max="6150" width="5.6640625" style="1" customWidth="1"/>
    <col min="6151" max="6151" width="11.77734375" style="1" customWidth="1"/>
    <col min="6152" max="6153" width="11.88671875" style="1" customWidth="1"/>
    <col min="6154" max="6154" width="15.21875" style="1" customWidth="1"/>
    <col min="6155" max="6155" width="11.6640625" style="1" customWidth="1"/>
    <col min="6156" max="6400" width="10" style="1"/>
    <col min="6401" max="6401" width="6.109375" style="1" bestFit="1" customWidth="1"/>
    <col min="6402" max="6402" width="25.5546875" style="1" customWidth="1"/>
    <col min="6403" max="6403" width="23.44140625" style="1" customWidth="1"/>
    <col min="6404" max="6404" width="7.21875" style="1" customWidth="1"/>
    <col min="6405" max="6405" width="11.77734375" style="1" customWidth="1"/>
    <col min="6406" max="6406" width="5.6640625" style="1" customWidth="1"/>
    <col min="6407" max="6407" width="11.77734375" style="1" customWidth="1"/>
    <col min="6408" max="6409" width="11.88671875" style="1" customWidth="1"/>
    <col min="6410" max="6410" width="15.21875" style="1" customWidth="1"/>
    <col min="6411" max="6411" width="11.6640625" style="1" customWidth="1"/>
    <col min="6412" max="6656" width="10" style="1"/>
    <col min="6657" max="6657" width="6.109375" style="1" bestFit="1" customWidth="1"/>
    <col min="6658" max="6658" width="25.5546875" style="1" customWidth="1"/>
    <col min="6659" max="6659" width="23.44140625" style="1" customWidth="1"/>
    <col min="6660" max="6660" width="7.21875" style="1" customWidth="1"/>
    <col min="6661" max="6661" width="11.77734375" style="1" customWidth="1"/>
    <col min="6662" max="6662" width="5.6640625" style="1" customWidth="1"/>
    <col min="6663" max="6663" width="11.77734375" style="1" customWidth="1"/>
    <col min="6664" max="6665" width="11.88671875" style="1" customWidth="1"/>
    <col min="6666" max="6666" width="15.21875" style="1" customWidth="1"/>
    <col min="6667" max="6667" width="11.6640625" style="1" customWidth="1"/>
    <col min="6668" max="6912" width="10" style="1"/>
    <col min="6913" max="6913" width="6.109375" style="1" bestFit="1" customWidth="1"/>
    <col min="6914" max="6914" width="25.5546875" style="1" customWidth="1"/>
    <col min="6915" max="6915" width="23.44140625" style="1" customWidth="1"/>
    <col min="6916" max="6916" width="7.21875" style="1" customWidth="1"/>
    <col min="6917" max="6917" width="11.77734375" style="1" customWidth="1"/>
    <col min="6918" max="6918" width="5.6640625" style="1" customWidth="1"/>
    <col min="6919" max="6919" width="11.77734375" style="1" customWidth="1"/>
    <col min="6920" max="6921" width="11.88671875" style="1" customWidth="1"/>
    <col min="6922" max="6922" width="15.21875" style="1" customWidth="1"/>
    <col min="6923" max="6923" width="11.6640625" style="1" customWidth="1"/>
    <col min="6924" max="7168" width="10" style="1"/>
    <col min="7169" max="7169" width="6.109375" style="1" bestFit="1" customWidth="1"/>
    <col min="7170" max="7170" width="25.5546875" style="1" customWidth="1"/>
    <col min="7171" max="7171" width="23.44140625" style="1" customWidth="1"/>
    <col min="7172" max="7172" width="7.21875" style="1" customWidth="1"/>
    <col min="7173" max="7173" width="11.77734375" style="1" customWidth="1"/>
    <col min="7174" max="7174" width="5.6640625" style="1" customWidth="1"/>
    <col min="7175" max="7175" width="11.77734375" style="1" customWidth="1"/>
    <col min="7176" max="7177" width="11.88671875" style="1" customWidth="1"/>
    <col min="7178" max="7178" width="15.21875" style="1" customWidth="1"/>
    <col min="7179" max="7179" width="11.6640625" style="1" customWidth="1"/>
    <col min="7180" max="7424" width="10" style="1"/>
    <col min="7425" max="7425" width="6.109375" style="1" bestFit="1" customWidth="1"/>
    <col min="7426" max="7426" width="25.5546875" style="1" customWidth="1"/>
    <col min="7427" max="7427" width="23.44140625" style="1" customWidth="1"/>
    <col min="7428" max="7428" width="7.21875" style="1" customWidth="1"/>
    <col min="7429" max="7429" width="11.77734375" style="1" customWidth="1"/>
    <col min="7430" max="7430" width="5.6640625" style="1" customWidth="1"/>
    <col min="7431" max="7431" width="11.77734375" style="1" customWidth="1"/>
    <col min="7432" max="7433" width="11.88671875" style="1" customWidth="1"/>
    <col min="7434" max="7434" width="15.21875" style="1" customWidth="1"/>
    <col min="7435" max="7435" width="11.6640625" style="1" customWidth="1"/>
    <col min="7436" max="7680" width="10" style="1"/>
    <col min="7681" max="7681" width="6.109375" style="1" bestFit="1" customWidth="1"/>
    <col min="7682" max="7682" width="25.5546875" style="1" customWidth="1"/>
    <col min="7683" max="7683" width="23.44140625" style="1" customWidth="1"/>
    <col min="7684" max="7684" width="7.21875" style="1" customWidth="1"/>
    <col min="7685" max="7685" width="11.77734375" style="1" customWidth="1"/>
    <col min="7686" max="7686" width="5.6640625" style="1" customWidth="1"/>
    <col min="7687" max="7687" width="11.77734375" style="1" customWidth="1"/>
    <col min="7688" max="7689" width="11.88671875" style="1" customWidth="1"/>
    <col min="7690" max="7690" width="15.21875" style="1" customWidth="1"/>
    <col min="7691" max="7691" width="11.6640625" style="1" customWidth="1"/>
    <col min="7692" max="7936" width="10" style="1"/>
    <col min="7937" max="7937" width="6.109375" style="1" bestFit="1" customWidth="1"/>
    <col min="7938" max="7938" width="25.5546875" style="1" customWidth="1"/>
    <col min="7939" max="7939" width="23.44140625" style="1" customWidth="1"/>
    <col min="7940" max="7940" width="7.21875" style="1" customWidth="1"/>
    <col min="7941" max="7941" width="11.77734375" style="1" customWidth="1"/>
    <col min="7942" max="7942" width="5.6640625" style="1" customWidth="1"/>
    <col min="7943" max="7943" width="11.77734375" style="1" customWidth="1"/>
    <col min="7944" max="7945" width="11.88671875" style="1" customWidth="1"/>
    <col min="7946" max="7946" width="15.21875" style="1" customWidth="1"/>
    <col min="7947" max="7947" width="11.6640625" style="1" customWidth="1"/>
    <col min="7948" max="8192" width="10" style="1"/>
    <col min="8193" max="8193" width="6.109375" style="1" bestFit="1" customWidth="1"/>
    <col min="8194" max="8194" width="25.5546875" style="1" customWidth="1"/>
    <col min="8195" max="8195" width="23.44140625" style="1" customWidth="1"/>
    <col min="8196" max="8196" width="7.21875" style="1" customWidth="1"/>
    <col min="8197" max="8197" width="11.77734375" style="1" customWidth="1"/>
    <col min="8198" max="8198" width="5.6640625" style="1" customWidth="1"/>
    <col min="8199" max="8199" width="11.77734375" style="1" customWidth="1"/>
    <col min="8200" max="8201" width="11.88671875" style="1" customWidth="1"/>
    <col min="8202" max="8202" width="15.21875" style="1" customWidth="1"/>
    <col min="8203" max="8203" width="11.6640625" style="1" customWidth="1"/>
    <col min="8204" max="8448" width="10" style="1"/>
    <col min="8449" max="8449" width="6.109375" style="1" bestFit="1" customWidth="1"/>
    <col min="8450" max="8450" width="25.5546875" style="1" customWidth="1"/>
    <col min="8451" max="8451" width="23.44140625" style="1" customWidth="1"/>
    <col min="8452" max="8452" width="7.21875" style="1" customWidth="1"/>
    <col min="8453" max="8453" width="11.77734375" style="1" customWidth="1"/>
    <col min="8454" max="8454" width="5.6640625" style="1" customWidth="1"/>
    <col min="8455" max="8455" width="11.77734375" style="1" customWidth="1"/>
    <col min="8456" max="8457" width="11.88671875" style="1" customWidth="1"/>
    <col min="8458" max="8458" width="15.21875" style="1" customWidth="1"/>
    <col min="8459" max="8459" width="11.6640625" style="1" customWidth="1"/>
    <col min="8460" max="8704" width="10" style="1"/>
    <col min="8705" max="8705" width="6.109375" style="1" bestFit="1" customWidth="1"/>
    <col min="8706" max="8706" width="25.5546875" style="1" customWidth="1"/>
    <col min="8707" max="8707" width="23.44140625" style="1" customWidth="1"/>
    <col min="8708" max="8708" width="7.21875" style="1" customWidth="1"/>
    <col min="8709" max="8709" width="11.77734375" style="1" customWidth="1"/>
    <col min="8710" max="8710" width="5.6640625" style="1" customWidth="1"/>
    <col min="8711" max="8711" width="11.77734375" style="1" customWidth="1"/>
    <col min="8712" max="8713" width="11.88671875" style="1" customWidth="1"/>
    <col min="8714" max="8714" width="15.21875" style="1" customWidth="1"/>
    <col min="8715" max="8715" width="11.6640625" style="1" customWidth="1"/>
    <col min="8716" max="8960" width="10" style="1"/>
    <col min="8961" max="8961" width="6.109375" style="1" bestFit="1" customWidth="1"/>
    <col min="8962" max="8962" width="25.5546875" style="1" customWidth="1"/>
    <col min="8963" max="8963" width="23.44140625" style="1" customWidth="1"/>
    <col min="8964" max="8964" width="7.21875" style="1" customWidth="1"/>
    <col min="8965" max="8965" width="11.77734375" style="1" customWidth="1"/>
    <col min="8966" max="8966" width="5.6640625" style="1" customWidth="1"/>
    <col min="8967" max="8967" width="11.77734375" style="1" customWidth="1"/>
    <col min="8968" max="8969" width="11.88671875" style="1" customWidth="1"/>
    <col min="8970" max="8970" width="15.21875" style="1" customWidth="1"/>
    <col min="8971" max="8971" width="11.6640625" style="1" customWidth="1"/>
    <col min="8972" max="9216" width="10" style="1"/>
    <col min="9217" max="9217" width="6.109375" style="1" bestFit="1" customWidth="1"/>
    <col min="9218" max="9218" width="25.5546875" style="1" customWidth="1"/>
    <col min="9219" max="9219" width="23.44140625" style="1" customWidth="1"/>
    <col min="9220" max="9220" width="7.21875" style="1" customWidth="1"/>
    <col min="9221" max="9221" width="11.77734375" style="1" customWidth="1"/>
    <col min="9222" max="9222" width="5.6640625" style="1" customWidth="1"/>
    <col min="9223" max="9223" width="11.77734375" style="1" customWidth="1"/>
    <col min="9224" max="9225" width="11.88671875" style="1" customWidth="1"/>
    <col min="9226" max="9226" width="15.21875" style="1" customWidth="1"/>
    <col min="9227" max="9227" width="11.6640625" style="1" customWidth="1"/>
    <col min="9228" max="9472" width="10" style="1"/>
    <col min="9473" max="9473" width="6.109375" style="1" bestFit="1" customWidth="1"/>
    <col min="9474" max="9474" width="25.5546875" style="1" customWidth="1"/>
    <col min="9475" max="9475" width="23.44140625" style="1" customWidth="1"/>
    <col min="9476" max="9476" width="7.21875" style="1" customWidth="1"/>
    <col min="9477" max="9477" width="11.77734375" style="1" customWidth="1"/>
    <col min="9478" max="9478" width="5.6640625" style="1" customWidth="1"/>
    <col min="9479" max="9479" width="11.77734375" style="1" customWidth="1"/>
    <col min="9480" max="9481" width="11.88671875" style="1" customWidth="1"/>
    <col min="9482" max="9482" width="15.21875" style="1" customWidth="1"/>
    <col min="9483" max="9483" width="11.6640625" style="1" customWidth="1"/>
    <col min="9484" max="9728" width="10" style="1"/>
    <col min="9729" max="9729" width="6.109375" style="1" bestFit="1" customWidth="1"/>
    <col min="9730" max="9730" width="25.5546875" style="1" customWidth="1"/>
    <col min="9731" max="9731" width="23.44140625" style="1" customWidth="1"/>
    <col min="9732" max="9732" width="7.21875" style="1" customWidth="1"/>
    <col min="9733" max="9733" width="11.77734375" style="1" customWidth="1"/>
    <col min="9734" max="9734" width="5.6640625" style="1" customWidth="1"/>
    <col min="9735" max="9735" width="11.77734375" style="1" customWidth="1"/>
    <col min="9736" max="9737" width="11.88671875" style="1" customWidth="1"/>
    <col min="9738" max="9738" width="15.21875" style="1" customWidth="1"/>
    <col min="9739" max="9739" width="11.6640625" style="1" customWidth="1"/>
    <col min="9740" max="9984" width="10" style="1"/>
    <col min="9985" max="9985" width="6.109375" style="1" bestFit="1" customWidth="1"/>
    <col min="9986" max="9986" width="25.5546875" style="1" customWidth="1"/>
    <col min="9987" max="9987" width="23.44140625" style="1" customWidth="1"/>
    <col min="9988" max="9988" width="7.21875" style="1" customWidth="1"/>
    <col min="9989" max="9989" width="11.77734375" style="1" customWidth="1"/>
    <col min="9990" max="9990" width="5.6640625" style="1" customWidth="1"/>
    <col min="9991" max="9991" width="11.77734375" style="1" customWidth="1"/>
    <col min="9992" max="9993" width="11.88671875" style="1" customWidth="1"/>
    <col min="9994" max="9994" width="15.21875" style="1" customWidth="1"/>
    <col min="9995" max="9995" width="11.6640625" style="1" customWidth="1"/>
    <col min="9996" max="10240" width="10" style="1"/>
    <col min="10241" max="10241" width="6.109375" style="1" bestFit="1" customWidth="1"/>
    <col min="10242" max="10242" width="25.5546875" style="1" customWidth="1"/>
    <col min="10243" max="10243" width="23.44140625" style="1" customWidth="1"/>
    <col min="10244" max="10244" width="7.21875" style="1" customWidth="1"/>
    <col min="10245" max="10245" width="11.77734375" style="1" customWidth="1"/>
    <col min="10246" max="10246" width="5.6640625" style="1" customWidth="1"/>
    <col min="10247" max="10247" width="11.77734375" style="1" customWidth="1"/>
    <col min="10248" max="10249" width="11.88671875" style="1" customWidth="1"/>
    <col min="10250" max="10250" width="15.21875" style="1" customWidth="1"/>
    <col min="10251" max="10251" width="11.6640625" style="1" customWidth="1"/>
    <col min="10252" max="10496" width="10" style="1"/>
    <col min="10497" max="10497" width="6.109375" style="1" bestFit="1" customWidth="1"/>
    <col min="10498" max="10498" width="25.5546875" style="1" customWidth="1"/>
    <col min="10499" max="10499" width="23.44140625" style="1" customWidth="1"/>
    <col min="10500" max="10500" width="7.21875" style="1" customWidth="1"/>
    <col min="10501" max="10501" width="11.77734375" style="1" customWidth="1"/>
    <col min="10502" max="10502" width="5.6640625" style="1" customWidth="1"/>
    <col min="10503" max="10503" width="11.77734375" style="1" customWidth="1"/>
    <col min="10504" max="10505" width="11.88671875" style="1" customWidth="1"/>
    <col min="10506" max="10506" width="15.21875" style="1" customWidth="1"/>
    <col min="10507" max="10507" width="11.6640625" style="1" customWidth="1"/>
    <col min="10508" max="10752" width="10" style="1"/>
    <col min="10753" max="10753" width="6.109375" style="1" bestFit="1" customWidth="1"/>
    <col min="10754" max="10754" width="25.5546875" style="1" customWidth="1"/>
    <col min="10755" max="10755" width="23.44140625" style="1" customWidth="1"/>
    <col min="10756" max="10756" width="7.21875" style="1" customWidth="1"/>
    <col min="10757" max="10757" width="11.77734375" style="1" customWidth="1"/>
    <col min="10758" max="10758" width="5.6640625" style="1" customWidth="1"/>
    <col min="10759" max="10759" width="11.77734375" style="1" customWidth="1"/>
    <col min="10760" max="10761" width="11.88671875" style="1" customWidth="1"/>
    <col min="10762" max="10762" width="15.21875" style="1" customWidth="1"/>
    <col min="10763" max="10763" width="11.6640625" style="1" customWidth="1"/>
    <col min="10764" max="11008" width="10" style="1"/>
    <col min="11009" max="11009" width="6.109375" style="1" bestFit="1" customWidth="1"/>
    <col min="11010" max="11010" width="25.5546875" style="1" customWidth="1"/>
    <col min="11011" max="11011" width="23.44140625" style="1" customWidth="1"/>
    <col min="11012" max="11012" width="7.21875" style="1" customWidth="1"/>
    <col min="11013" max="11013" width="11.77734375" style="1" customWidth="1"/>
    <col min="11014" max="11014" width="5.6640625" style="1" customWidth="1"/>
    <col min="11015" max="11015" width="11.77734375" style="1" customWidth="1"/>
    <col min="11016" max="11017" width="11.88671875" style="1" customWidth="1"/>
    <col min="11018" max="11018" width="15.21875" style="1" customWidth="1"/>
    <col min="11019" max="11019" width="11.6640625" style="1" customWidth="1"/>
    <col min="11020" max="11264" width="10" style="1"/>
    <col min="11265" max="11265" width="6.109375" style="1" bestFit="1" customWidth="1"/>
    <col min="11266" max="11266" width="25.5546875" style="1" customWidth="1"/>
    <col min="11267" max="11267" width="23.44140625" style="1" customWidth="1"/>
    <col min="11268" max="11268" width="7.21875" style="1" customWidth="1"/>
    <col min="11269" max="11269" width="11.77734375" style="1" customWidth="1"/>
    <col min="11270" max="11270" width="5.6640625" style="1" customWidth="1"/>
    <col min="11271" max="11271" width="11.77734375" style="1" customWidth="1"/>
    <col min="11272" max="11273" width="11.88671875" style="1" customWidth="1"/>
    <col min="11274" max="11274" width="15.21875" style="1" customWidth="1"/>
    <col min="11275" max="11275" width="11.6640625" style="1" customWidth="1"/>
    <col min="11276" max="11520" width="10" style="1"/>
    <col min="11521" max="11521" width="6.109375" style="1" bestFit="1" customWidth="1"/>
    <col min="11522" max="11522" width="25.5546875" style="1" customWidth="1"/>
    <col min="11523" max="11523" width="23.44140625" style="1" customWidth="1"/>
    <col min="11524" max="11524" width="7.21875" style="1" customWidth="1"/>
    <col min="11525" max="11525" width="11.77734375" style="1" customWidth="1"/>
    <col min="11526" max="11526" width="5.6640625" style="1" customWidth="1"/>
    <col min="11527" max="11527" width="11.77734375" style="1" customWidth="1"/>
    <col min="11528" max="11529" width="11.88671875" style="1" customWidth="1"/>
    <col min="11530" max="11530" width="15.21875" style="1" customWidth="1"/>
    <col min="11531" max="11531" width="11.6640625" style="1" customWidth="1"/>
    <col min="11532" max="11776" width="10" style="1"/>
    <col min="11777" max="11777" width="6.109375" style="1" bestFit="1" customWidth="1"/>
    <col min="11778" max="11778" width="25.5546875" style="1" customWidth="1"/>
    <col min="11779" max="11779" width="23.44140625" style="1" customWidth="1"/>
    <col min="11780" max="11780" width="7.21875" style="1" customWidth="1"/>
    <col min="11781" max="11781" width="11.77734375" style="1" customWidth="1"/>
    <col min="11782" max="11782" width="5.6640625" style="1" customWidth="1"/>
    <col min="11783" max="11783" width="11.77734375" style="1" customWidth="1"/>
    <col min="11784" max="11785" width="11.88671875" style="1" customWidth="1"/>
    <col min="11786" max="11786" width="15.21875" style="1" customWidth="1"/>
    <col min="11787" max="11787" width="11.6640625" style="1" customWidth="1"/>
    <col min="11788" max="12032" width="10" style="1"/>
    <col min="12033" max="12033" width="6.109375" style="1" bestFit="1" customWidth="1"/>
    <col min="12034" max="12034" width="25.5546875" style="1" customWidth="1"/>
    <col min="12035" max="12035" width="23.44140625" style="1" customWidth="1"/>
    <col min="12036" max="12036" width="7.21875" style="1" customWidth="1"/>
    <col min="12037" max="12037" width="11.77734375" style="1" customWidth="1"/>
    <col min="12038" max="12038" width="5.6640625" style="1" customWidth="1"/>
    <col min="12039" max="12039" width="11.77734375" style="1" customWidth="1"/>
    <col min="12040" max="12041" width="11.88671875" style="1" customWidth="1"/>
    <col min="12042" max="12042" width="15.21875" style="1" customWidth="1"/>
    <col min="12043" max="12043" width="11.6640625" style="1" customWidth="1"/>
    <col min="12044" max="12288" width="10" style="1"/>
    <col min="12289" max="12289" width="6.109375" style="1" bestFit="1" customWidth="1"/>
    <col min="12290" max="12290" width="25.5546875" style="1" customWidth="1"/>
    <col min="12291" max="12291" width="23.44140625" style="1" customWidth="1"/>
    <col min="12292" max="12292" width="7.21875" style="1" customWidth="1"/>
    <col min="12293" max="12293" width="11.77734375" style="1" customWidth="1"/>
    <col min="12294" max="12294" width="5.6640625" style="1" customWidth="1"/>
    <col min="12295" max="12295" width="11.77734375" style="1" customWidth="1"/>
    <col min="12296" max="12297" width="11.88671875" style="1" customWidth="1"/>
    <col min="12298" max="12298" width="15.21875" style="1" customWidth="1"/>
    <col min="12299" max="12299" width="11.6640625" style="1" customWidth="1"/>
    <col min="12300" max="12544" width="10" style="1"/>
    <col min="12545" max="12545" width="6.109375" style="1" bestFit="1" customWidth="1"/>
    <col min="12546" max="12546" width="25.5546875" style="1" customWidth="1"/>
    <col min="12547" max="12547" width="23.44140625" style="1" customWidth="1"/>
    <col min="12548" max="12548" width="7.21875" style="1" customWidth="1"/>
    <col min="12549" max="12549" width="11.77734375" style="1" customWidth="1"/>
    <col min="12550" max="12550" width="5.6640625" style="1" customWidth="1"/>
    <col min="12551" max="12551" width="11.77734375" style="1" customWidth="1"/>
    <col min="12552" max="12553" width="11.88671875" style="1" customWidth="1"/>
    <col min="12554" max="12554" width="15.21875" style="1" customWidth="1"/>
    <col min="12555" max="12555" width="11.6640625" style="1" customWidth="1"/>
    <col min="12556" max="12800" width="10" style="1"/>
    <col min="12801" max="12801" width="6.109375" style="1" bestFit="1" customWidth="1"/>
    <col min="12802" max="12802" width="25.5546875" style="1" customWidth="1"/>
    <col min="12803" max="12803" width="23.44140625" style="1" customWidth="1"/>
    <col min="12804" max="12804" width="7.21875" style="1" customWidth="1"/>
    <col min="12805" max="12805" width="11.77734375" style="1" customWidth="1"/>
    <col min="12806" max="12806" width="5.6640625" style="1" customWidth="1"/>
    <col min="12807" max="12807" width="11.77734375" style="1" customWidth="1"/>
    <col min="12808" max="12809" width="11.88671875" style="1" customWidth="1"/>
    <col min="12810" max="12810" width="15.21875" style="1" customWidth="1"/>
    <col min="12811" max="12811" width="11.6640625" style="1" customWidth="1"/>
    <col min="12812" max="13056" width="10" style="1"/>
    <col min="13057" max="13057" width="6.109375" style="1" bestFit="1" customWidth="1"/>
    <col min="13058" max="13058" width="25.5546875" style="1" customWidth="1"/>
    <col min="13059" max="13059" width="23.44140625" style="1" customWidth="1"/>
    <col min="13060" max="13060" width="7.21875" style="1" customWidth="1"/>
    <col min="13061" max="13061" width="11.77734375" style="1" customWidth="1"/>
    <col min="13062" max="13062" width="5.6640625" style="1" customWidth="1"/>
    <col min="13063" max="13063" width="11.77734375" style="1" customWidth="1"/>
    <col min="13064" max="13065" width="11.88671875" style="1" customWidth="1"/>
    <col min="13066" max="13066" width="15.21875" style="1" customWidth="1"/>
    <col min="13067" max="13067" width="11.6640625" style="1" customWidth="1"/>
    <col min="13068" max="13312" width="10" style="1"/>
    <col min="13313" max="13313" width="6.109375" style="1" bestFit="1" customWidth="1"/>
    <col min="13314" max="13314" width="25.5546875" style="1" customWidth="1"/>
    <col min="13315" max="13315" width="23.44140625" style="1" customWidth="1"/>
    <col min="13316" max="13316" width="7.21875" style="1" customWidth="1"/>
    <col min="13317" max="13317" width="11.77734375" style="1" customWidth="1"/>
    <col min="13318" max="13318" width="5.6640625" style="1" customWidth="1"/>
    <col min="13319" max="13319" width="11.77734375" style="1" customWidth="1"/>
    <col min="13320" max="13321" width="11.88671875" style="1" customWidth="1"/>
    <col min="13322" max="13322" width="15.21875" style="1" customWidth="1"/>
    <col min="13323" max="13323" width="11.6640625" style="1" customWidth="1"/>
    <col min="13324" max="13568" width="10" style="1"/>
    <col min="13569" max="13569" width="6.109375" style="1" bestFit="1" customWidth="1"/>
    <col min="13570" max="13570" width="25.5546875" style="1" customWidth="1"/>
    <col min="13571" max="13571" width="23.44140625" style="1" customWidth="1"/>
    <col min="13572" max="13572" width="7.21875" style="1" customWidth="1"/>
    <col min="13573" max="13573" width="11.77734375" style="1" customWidth="1"/>
    <col min="13574" max="13574" width="5.6640625" style="1" customWidth="1"/>
    <col min="13575" max="13575" width="11.77734375" style="1" customWidth="1"/>
    <col min="13576" max="13577" width="11.88671875" style="1" customWidth="1"/>
    <col min="13578" max="13578" width="15.21875" style="1" customWidth="1"/>
    <col min="13579" max="13579" width="11.6640625" style="1" customWidth="1"/>
    <col min="13580" max="13824" width="10" style="1"/>
    <col min="13825" max="13825" width="6.109375" style="1" bestFit="1" customWidth="1"/>
    <col min="13826" max="13826" width="25.5546875" style="1" customWidth="1"/>
    <col min="13827" max="13827" width="23.44140625" style="1" customWidth="1"/>
    <col min="13828" max="13828" width="7.21875" style="1" customWidth="1"/>
    <col min="13829" max="13829" width="11.77734375" style="1" customWidth="1"/>
    <col min="13830" max="13830" width="5.6640625" style="1" customWidth="1"/>
    <col min="13831" max="13831" width="11.77734375" style="1" customWidth="1"/>
    <col min="13832" max="13833" width="11.88671875" style="1" customWidth="1"/>
    <col min="13834" max="13834" width="15.21875" style="1" customWidth="1"/>
    <col min="13835" max="13835" width="11.6640625" style="1" customWidth="1"/>
    <col min="13836" max="14080" width="10" style="1"/>
    <col min="14081" max="14081" width="6.109375" style="1" bestFit="1" customWidth="1"/>
    <col min="14082" max="14082" width="25.5546875" style="1" customWidth="1"/>
    <col min="14083" max="14083" width="23.44140625" style="1" customWidth="1"/>
    <col min="14084" max="14084" width="7.21875" style="1" customWidth="1"/>
    <col min="14085" max="14085" width="11.77734375" style="1" customWidth="1"/>
    <col min="14086" max="14086" width="5.6640625" style="1" customWidth="1"/>
    <col min="14087" max="14087" width="11.77734375" style="1" customWidth="1"/>
    <col min="14088" max="14089" width="11.88671875" style="1" customWidth="1"/>
    <col min="14090" max="14090" width="15.21875" style="1" customWidth="1"/>
    <col min="14091" max="14091" width="11.6640625" style="1" customWidth="1"/>
    <col min="14092" max="14336" width="10" style="1"/>
    <col min="14337" max="14337" width="6.109375" style="1" bestFit="1" customWidth="1"/>
    <col min="14338" max="14338" width="25.5546875" style="1" customWidth="1"/>
    <col min="14339" max="14339" width="23.44140625" style="1" customWidth="1"/>
    <col min="14340" max="14340" width="7.21875" style="1" customWidth="1"/>
    <col min="14341" max="14341" width="11.77734375" style="1" customWidth="1"/>
    <col min="14342" max="14342" width="5.6640625" style="1" customWidth="1"/>
    <col min="14343" max="14343" width="11.77734375" style="1" customWidth="1"/>
    <col min="14344" max="14345" width="11.88671875" style="1" customWidth="1"/>
    <col min="14346" max="14346" width="15.21875" style="1" customWidth="1"/>
    <col min="14347" max="14347" width="11.6640625" style="1" customWidth="1"/>
    <col min="14348" max="14592" width="10" style="1"/>
    <col min="14593" max="14593" width="6.109375" style="1" bestFit="1" customWidth="1"/>
    <col min="14594" max="14594" width="25.5546875" style="1" customWidth="1"/>
    <col min="14595" max="14595" width="23.44140625" style="1" customWidth="1"/>
    <col min="14596" max="14596" width="7.21875" style="1" customWidth="1"/>
    <col min="14597" max="14597" width="11.77734375" style="1" customWidth="1"/>
    <col min="14598" max="14598" width="5.6640625" style="1" customWidth="1"/>
    <col min="14599" max="14599" width="11.77734375" style="1" customWidth="1"/>
    <col min="14600" max="14601" width="11.88671875" style="1" customWidth="1"/>
    <col min="14602" max="14602" width="15.21875" style="1" customWidth="1"/>
    <col min="14603" max="14603" width="11.6640625" style="1" customWidth="1"/>
    <col min="14604" max="14848" width="10" style="1"/>
    <col min="14849" max="14849" width="6.109375" style="1" bestFit="1" customWidth="1"/>
    <col min="14850" max="14850" width="25.5546875" style="1" customWidth="1"/>
    <col min="14851" max="14851" width="23.44140625" style="1" customWidth="1"/>
    <col min="14852" max="14852" width="7.21875" style="1" customWidth="1"/>
    <col min="14853" max="14853" width="11.77734375" style="1" customWidth="1"/>
    <col min="14854" max="14854" width="5.6640625" style="1" customWidth="1"/>
    <col min="14855" max="14855" width="11.77734375" style="1" customWidth="1"/>
    <col min="14856" max="14857" width="11.88671875" style="1" customWidth="1"/>
    <col min="14858" max="14858" width="15.21875" style="1" customWidth="1"/>
    <col min="14859" max="14859" width="11.6640625" style="1" customWidth="1"/>
    <col min="14860" max="15104" width="10" style="1"/>
    <col min="15105" max="15105" width="6.109375" style="1" bestFit="1" customWidth="1"/>
    <col min="15106" max="15106" width="25.5546875" style="1" customWidth="1"/>
    <col min="15107" max="15107" width="23.44140625" style="1" customWidth="1"/>
    <col min="15108" max="15108" width="7.21875" style="1" customWidth="1"/>
    <col min="15109" max="15109" width="11.77734375" style="1" customWidth="1"/>
    <col min="15110" max="15110" width="5.6640625" style="1" customWidth="1"/>
    <col min="15111" max="15111" width="11.77734375" style="1" customWidth="1"/>
    <col min="15112" max="15113" width="11.88671875" style="1" customWidth="1"/>
    <col min="15114" max="15114" width="15.21875" style="1" customWidth="1"/>
    <col min="15115" max="15115" width="11.6640625" style="1" customWidth="1"/>
    <col min="15116" max="15360" width="10" style="1"/>
    <col min="15361" max="15361" width="6.109375" style="1" bestFit="1" customWidth="1"/>
    <col min="15362" max="15362" width="25.5546875" style="1" customWidth="1"/>
    <col min="15363" max="15363" width="23.44140625" style="1" customWidth="1"/>
    <col min="15364" max="15364" width="7.21875" style="1" customWidth="1"/>
    <col min="15365" max="15365" width="11.77734375" style="1" customWidth="1"/>
    <col min="15366" max="15366" width="5.6640625" style="1" customWidth="1"/>
    <col min="15367" max="15367" width="11.77734375" style="1" customWidth="1"/>
    <col min="15368" max="15369" width="11.88671875" style="1" customWidth="1"/>
    <col min="15370" max="15370" width="15.21875" style="1" customWidth="1"/>
    <col min="15371" max="15371" width="11.6640625" style="1" customWidth="1"/>
    <col min="15372" max="15616" width="10" style="1"/>
    <col min="15617" max="15617" width="6.109375" style="1" bestFit="1" customWidth="1"/>
    <col min="15618" max="15618" width="25.5546875" style="1" customWidth="1"/>
    <col min="15619" max="15619" width="23.44140625" style="1" customWidth="1"/>
    <col min="15620" max="15620" width="7.21875" style="1" customWidth="1"/>
    <col min="15621" max="15621" width="11.77734375" style="1" customWidth="1"/>
    <col min="15622" max="15622" width="5.6640625" style="1" customWidth="1"/>
    <col min="15623" max="15623" width="11.77734375" style="1" customWidth="1"/>
    <col min="15624" max="15625" width="11.88671875" style="1" customWidth="1"/>
    <col min="15626" max="15626" width="15.21875" style="1" customWidth="1"/>
    <col min="15627" max="15627" width="11.6640625" style="1" customWidth="1"/>
    <col min="15628" max="15872" width="10" style="1"/>
    <col min="15873" max="15873" width="6.109375" style="1" bestFit="1" customWidth="1"/>
    <col min="15874" max="15874" width="25.5546875" style="1" customWidth="1"/>
    <col min="15875" max="15875" width="23.44140625" style="1" customWidth="1"/>
    <col min="15876" max="15876" width="7.21875" style="1" customWidth="1"/>
    <col min="15877" max="15877" width="11.77734375" style="1" customWidth="1"/>
    <col min="15878" max="15878" width="5.6640625" style="1" customWidth="1"/>
    <col min="15879" max="15879" width="11.77734375" style="1" customWidth="1"/>
    <col min="15880" max="15881" width="11.88671875" style="1" customWidth="1"/>
    <col min="15882" max="15882" width="15.21875" style="1" customWidth="1"/>
    <col min="15883" max="15883" width="11.6640625" style="1" customWidth="1"/>
    <col min="15884" max="16128" width="10" style="1"/>
    <col min="16129" max="16129" width="6.109375" style="1" bestFit="1" customWidth="1"/>
    <col min="16130" max="16130" width="25.5546875" style="1" customWidth="1"/>
    <col min="16131" max="16131" width="23.44140625" style="1" customWidth="1"/>
    <col min="16132" max="16132" width="7.21875" style="1" customWidth="1"/>
    <col min="16133" max="16133" width="11.77734375" style="1" customWidth="1"/>
    <col min="16134" max="16134" width="5.6640625" style="1" customWidth="1"/>
    <col min="16135" max="16135" width="11.77734375" style="1" customWidth="1"/>
    <col min="16136" max="16137" width="11.88671875" style="1" customWidth="1"/>
    <col min="16138" max="16138" width="15.21875" style="1" customWidth="1"/>
    <col min="16139" max="16139" width="11.6640625" style="1" customWidth="1"/>
    <col min="16140" max="16384" width="10" style="1"/>
  </cols>
  <sheetData>
    <row r="1" spans="1:12" ht="27.75" customHeight="1">
      <c r="A1" s="189" t="s">
        <v>0</v>
      </c>
      <c r="B1" s="189"/>
      <c r="C1" s="189"/>
      <c r="D1" s="189"/>
      <c r="E1" s="189"/>
      <c r="F1" s="189"/>
      <c r="G1" s="189"/>
      <c r="H1" s="189"/>
      <c r="I1" s="189"/>
      <c r="J1" s="189"/>
      <c r="K1" s="189"/>
    </row>
    <row r="2" spans="1:12" ht="27.75" customHeight="1">
      <c r="I2" s="190" t="s">
        <v>1</v>
      </c>
      <c r="J2" s="190"/>
      <c r="K2" s="190"/>
    </row>
    <row r="3" spans="1:12" s="4" customFormat="1" ht="39" customHeight="1">
      <c r="A3" s="2" t="s">
        <v>2</v>
      </c>
      <c r="B3" s="2" t="s">
        <v>3</v>
      </c>
      <c r="C3" s="2" t="s">
        <v>4</v>
      </c>
      <c r="D3" s="2" t="s">
        <v>5</v>
      </c>
      <c r="E3" s="3" t="s">
        <v>6</v>
      </c>
      <c r="F3" s="3" t="s">
        <v>7</v>
      </c>
      <c r="G3" s="3" t="s">
        <v>8</v>
      </c>
      <c r="H3" s="2" t="s">
        <v>9</v>
      </c>
      <c r="I3" s="2" t="s">
        <v>10</v>
      </c>
      <c r="J3" s="2" t="s">
        <v>11</v>
      </c>
      <c r="K3" s="2" t="s">
        <v>12</v>
      </c>
    </row>
    <row r="4" spans="1:12" ht="62.4" customHeight="1">
      <c r="A4" s="12">
        <v>1</v>
      </c>
      <c r="B4" s="42" t="s">
        <v>235</v>
      </c>
      <c r="C4" s="14" t="s">
        <v>236</v>
      </c>
      <c r="D4" s="12" t="s">
        <v>20</v>
      </c>
      <c r="E4" s="15">
        <v>54</v>
      </c>
      <c r="F4" s="41">
        <v>0.13</v>
      </c>
      <c r="G4" s="9"/>
      <c r="H4" s="15">
        <v>52.6</v>
      </c>
      <c r="I4" s="15">
        <v>52.6</v>
      </c>
      <c r="J4" s="40" t="s">
        <v>237</v>
      </c>
      <c r="K4" s="40" t="s">
        <v>215</v>
      </c>
      <c r="L4" s="8"/>
    </row>
    <row r="5" spans="1:12" ht="27.75" customHeight="1">
      <c r="A5" s="191" t="s">
        <v>219</v>
      </c>
      <c r="B5" s="191"/>
      <c r="C5" s="191"/>
      <c r="D5" s="191"/>
      <c r="E5" s="191"/>
      <c r="F5" s="191"/>
      <c r="G5" s="191"/>
      <c r="H5" s="191"/>
      <c r="I5" s="191"/>
      <c r="J5" s="191"/>
      <c r="K5" s="191"/>
    </row>
    <row r="6" spans="1:12" ht="50.4" customHeight="1">
      <c r="A6" s="191"/>
      <c r="B6" s="191"/>
      <c r="C6" s="191"/>
      <c r="D6" s="191"/>
      <c r="E6" s="191"/>
      <c r="F6" s="191"/>
      <c r="G6" s="191"/>
      <c r="H6" s="191"/>
      <c r="I6" s="191"/>
      <c r="J6" s="191"/>
      <c r="K6" s="191"/>
    </row>
    <row r="7" spans="1:12" ht="93" customHeight="1">
      <c r="A7" s="192" t="s">
        <v>13</v>
      </c>
      <c r="B7" s="193"/>
      <c r="C7" s="194" t="s">
        <v>14</v>
      </c>
      <c r="D7" s="194"/>
      <c r="E7" s="191" t="s">
        <v>15</v>
      </c>
      <c r="F7" s="191"/>
      <c r="G7" s="191"/>
      <c r="H7" s="191" t="s">
        <v>16</v>
      </c>
      <c r="I7" s="191"/>
      <c r="J7" s="191" t="s">
        <v>17</v>
      </c>
      <c r="K7" s="191"/>
    </row>
  </sheetData>
  <mergeCells count="8">
    <mergeCell ref="A1:K1"/>
    <mergeCell ref="I2:K2"/>
    <mergeCell ref="A5:K6"/>
    <mergeCell ref="A7:B7"/>
    <mergeCell ref="C7:D7"/>
    <mergeCell ref="E7:G7"/>
    <mergeCell ref="H7:I7"/>
    <mergeCell ref="J7:K7"/>
  </mergeCells>
  <phoneticPr fontId="3" type="noConversion"/>
  <pageMargins left="0.75" right="0.75" top="1" bottom="1" header="0.5" footer="0.5"/>
  <pageSetup paperSize="9" scale="93" orientation="landscape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8330BB-28EE-4D19-A3B7-0FB7B91864ED}">
  <sheetPr>
    <pageSetUpPr fitToPage="1"/>
  </sheetPr>
  <dimension ref="A1:Q542"/>
  <sheetViews>
    <sheetView topLeftCell="A16" zoomScale="70" zoomScaleNormal="70" workbookViewId="0">
      <selection activeCell="G19" sqref="G19"/>
    </sheetView>
  </sheetViews>
  <sheetFormatPr defaultColWidth="10" defaultRowHeight="27.75" customHeight="1"/>
  <cols>
    <col min="1" max="1" width="6.109375" style="1" bestFit="1" customWidth="1"/>
    <col min="2" max="2" width="18.77734375" style="1" customWidth="1"/>
    <col min="3" max="3" width="23.44140625" style="1" customWidth="1"/>
    <col min="4" max="4" width="24" style="1" customWidth="1"/>
    <col min="5" max="5" width="7.21875" style="1" customWidth="1"/>
    <col min="6" max="6" width="17.5546875" style="21" customWidth="1"/>
    <col min="7" max="7" width="14.88671875" style="17" customWidth="1"/>
    <col min="8" max="8" width="5.6640625" style="1" customWidth="1"/>
    <col min="9" max="9" width="11.77734375" style="21" customWidth="1"/>
    <col min="10" max="10" width="11.77734375" style="17" customWidth="1"/>
    <col min="11" max="11" width="13.21875" style="21" customWidth="1"/>
    <col min="12" max="12" width="13.21875" style="17" customWidth="1"/>
    <col min="13" max="13" width="13.21875" style="21" customWidth="1"/>
    <col min="14" max="14" width="13.21875" style="17" customWidth="1"/>
    <col min="15" max="15" width="23.109375" style="1" customWidth="1"/>
    <col min="16" max="16" width="36.5546875" style="1" customWidth="1"/>
    <col min="17" max="261" width="10" style="1"/>
    <col min="262" max="262" width="6.109375" style="1" bestFit="1" customWidth="1"/>
    <col min="263" max="263" width="25.5546875" style="1" customWidth="1"/>
    <col min="264" max="264" width="23.44140625" style="1" customWidth="1"/>
    <col min="265" max="265" width="7.21875" style="1" customWidth="1"/>
    <col min="266" max="266" width="11.77734375" style="1" customWidth="1"/>
    <col min="267" max="267" width="5.6640625" style="1" customWidth="1"/>
    <col min="268" max="268" width="11.77734375" style="1" customWidth="1"/>
    <col min="269" max="270" width="11.88671875" style="1" customWidth="1"/>
    <col min="271" max="271" width="15.21875" style="1" customWidth="1"/>
    <col min="272" max="272" width="11.6640625" style="1" customWidth="1"/>
    <col min="273" max="517" width="10" style="1"/>
    <col min="518" max="518" width="6.109375" style="1" bestFit="1" customWidth="1"/>
    <col min="519" max="519" width="25.5546875" style="1" customWidth="1"/>
    <col min="520" max="520" width="23.44140625" style="1" customWidth="1"/>
    <col min="521" max="521" width="7.21875" style="1" customWidth="1"/>
    <col min="522" max="522" width="11.77734375" style="1" customWidth="1"/>
    <col min="523" max="523" width="5.6640625" style="1" customWidth="1"/>
    <col min="524" max="524" width="11.77734375" style="1" customWidth="1"/>
    <col min="525" max="526" width="11.88671875" style="1" customWidth="1"/>
    <col min="527" max="527" width="15.21875" style="1" customWidth="1"/>
    <col min="528" max="528" width="11.6640625" style="1" customWidth="1"/>
    <col min="529" max="773" width="10" style="1"/>
    <col min="774" max="774" width="6.109375" style="1" bestFit="1" customWidth="1"/>
    <col min="775" max="775" width="25.5546875" style="1" customWidth="1"/>
    <col min="776" max="776" width="23.44140625" style="1" customWidth="1"/>
    <col min="777" max="777" width="7.21875" style="1" customWidth="1"/>
    <col min="778" max="778" width="11.77734375" style="1" customWidth="1"/>
    <col min="779" max="779" width="5.6640625" style="1" customWidth="1"/>
    <col min="780" max="780" width="11.77734375" style="1" customWidth="1"/>
    <col min="781" max="782" width="11.88671875" style="1" customWidth="1"/>
    <col min="783" max="783" width="15.21875" style="1" customWidth="1"/>
    <col min="784" max="784" width="11.6640625" style="1" customWidth="1"/>
    <col min="785" max="1029" width="10" style="1"/>
    <col min="1030" max="1030" width="6.109375" style="1" bestFit="1" customWidth="1"/>
    <col min="1031" max="1031" width="25.5546875" style="1" customWidth="1"/>
    <col min="1032" max="1032" width="23.44140625" style="1" customWidth="1"/>
    <col min="1033" max="1033" width="7.21875" style="1" customWidth="1"/>
    <col min="1034" max="1034" width="11.77734375" style="1" customWidth="1"/>
    <col min="1035" max="1035" width="5.6640625" style="1" customWidth="1"/>
    <col min="1036" max="1036" width="11.77734375" style="1" customWidth="1"/>
    <col min="1037" max="1038" width="11.88671875" style="1" customWidth="1"/>
    <col min="1039" max="1039" width="15.21875" style="1" customWidth="1"/>
    <col min="1040" max="1040" width="11.6640625" style="1" customWidth="1"/>
    <col min="1041" max="1285" width="10" style="1"/>
    <col min="1286" max="1286" width="6.109375" style="1" bestFit="1" customWidth="1"/>
    <col min="1287" max="1287" width="25.5546875" style="1" customWidth="1"/>
    <col min="1288" max="1288" width="23.44140625" style="1" customWidth="1"/>
    <col min="1289" max="1289" width="7.21875" style="1" customWidth="1"/>
    <col min="1290" max="1290" width="11.77734375" style="1" customWidth="1"/>
    <col min="1291" max="1291" width="5.6640625" style="1" customWidth="1"/>
    <col min="1292" max="1292" width="11.77734375" style="1" customWidth="1"/>
    <col min="1293" max="1294" width="11.88671875" style="1" customWidth="1"/>
    <col min="1295" max="1295" width="15.21875" style="1" customWidth="1"/>
    <col min="1296" max="1296" width="11.6640625" style="1" customWidth="1"/>
    <col min="1297" max="1541" width="10" style="1"/>
    <col min="1542" max="1542" width="6.109375" style="1" bestFit="1" customWidth="1"/>
    <col min="1543" max="1543" width="25.5546875" style="1" customWidth="1"/>
    <col min="1544" max="1544" width="23.44140625" style="1" customWidth="1"/>
    <col min="1545" max="1545" width="7.21875" style="1" customWidth="1"/>
    <col min="1546" max="1546" width="11.77734375" style="1" customWidth="1"/>
    <col min="1547" max="1547" width="5.6640625" style="1" customWidth="1"/>
    <col min="1548" max="1548" width="11.77734375" style="1" customWidth="1"/>
    <col min="1549" max="1550" width="11.88671875" style="1" customWidth="1"/>
    <col min="1551" max="1551" width="15.21875" style="1" customWidth="1"/>
    <col min="1552" max="1552" width="11.6640625" style="1" customWidth="1"/>
    <col min="1553" max="1797" width="10" style="1"/>
    <col min="1798" max="1798" width="6.109375" style="1" bestFit="1" customWidth="1"/>
    <col min="1799" max="1799" width="25.5546875" style="1" customWidth="1"/>
    <col min="1800" max="1800" width="23.44140625" style="1" customWidth="1"/>
    <col min="1801" max="1801" width="7.21875" style="1" customWidth="1"/>
    <col min="1802" max="1802" width="11.77734375" style="1" customWidth="1"/>
    <col min="1803" max="1803" width="5.6640625" style="1" customWidth="1"/>
    <col min="1804" max="1804" width="11.77734375" style="1" customWidth="1"/>
    <col min="1805" max="1806" width="11.88671875" style="1" customWidth="1"/>
    <col min="1807" max="1807" width="15.21875" style="1" customWidth="1"/>
    <col min="1808" max="1808" width="11.6640625" style="1" customWidth="1"/>
    <col min="1809" max="2053" width="10" style="1"/>
    <col min="2054" max="2054" width="6.109375" style="1" bestFit="1" customWidth="1"/>
    <col min="2055" max="2055" width="25.5546875" style="1" customWidth="1"/>
    <col min="2056" max="2056" width="23.44140625" style="1" customWidth="1"/>
    <col min="2057" max="2057" width="7.21875" style="1" customWidth="1"/>
    <col min="2058" max="2058" width="11.77734375" style="1" customWidth="1"/>
    <col min="2059" max="2059" width="5.6640625" style="1" customWidth="1"/>
    <col min="2060" max="2060" width="11.77734375" style="1" customWidth="1"/>
    <col min="2061" max="2062" width="11.88671875" style="1" customWidth="1"/>
    <col min="2063" max="2063" width="15.21875" style="1" customWidth="1"/>
    <col min="2064" max="2064" width="11.6640625" style="1" customWidth="1"/>
    <col min="2065" max="2309" width="10" style="1"/>
    <col min="2310" max="2310" width="6.109375" style="1" bestFit="1" customWidth="1"/>
    <col min="2311" max="2311" width="25.5546875" style="1" customWidth="1"/>
    <col min="2312" max="2312" width="23.44140625" style="1" customWidth="1"/>
    <col min="2313" max="2313" width="7.21875" style="1" customWidth="1"/>
    <col min="2314" max="2314" width="11.77734375" style="1" customWidth="1"/>
    <col min="2315" max="2315" width="5.6640625" style="1" customWidth="1"/>
    <col min="2316" max="2316" width="11.77734375" style="1" customWidth="1"/>
    <col min="2317" max="2318" width="11.88671875" style="1" customWidth="1"/>
    <col min="2319" max="2319" width="15.21875" style="1" customWidth="1"/>
    <col min="2320" max="2320" width="11.6640625" style="1" customWidth="1"/>
    <col min="2321" max="2565" width="10" style="1"/>
    <col min="2566" max="2566" width="6.109375" style="1" bestFit="1" customWidth="1"/>
    <col min="2567" max="2567" width="25.5546875" style="1" customWidth="1"/>
    <col min="2568" max="2568" width="23.44140625" style="1" customWidth="1"/>
    <col min="2569" max="2569" width="7.21875" style="1" customWidth="1"/>
    <col min="2570" max="2570" width="11.77734375" style="1" customWidth="1"/>
    <col min="2571" max="2571" width="5.6640625" style="1" customWidth="1"/>
    <col min="2572" max="2572" width="11.77734375" style="1" customWidth="1"/>
    <col min="2573" max="2574" width="11.88671875" style="1" customWidth="1"/>
    <col min="2575" max="2575" width="15.21875" style="1" customWidth="1"/>
    <col min="2576" max="2576" width="11.6640625" style="1" customWidth="1"/>
    <col min="2577" max="2821" width="10" style="1"/>
    <col min="2822" max="2822" width="6.109375" style="1" bestFit="1" customWidth="1"/>
    <col min="2823" max="2823" width="25.5546875" style="1" customWidth="1"/>
    <col min="2824" max="2824" width="23.44140625" style="1" customWidth="1"/>
    <col min="2825" max="2825" width="7.21875" style="1" customWidth="1"/>
    <col min="2826" max="2826" width="11.77734375" style="1" customWidth="1"/>
    <col min="2827" max="2827" width="5.6640625" style="1" customWidth="1"/>
    <col min="2828" max="2828" width="11.77734375" style="1" customWidth="1"/>
    <col min="2829" max="2830" width="11.88671875" style="1" customWidth="1"/>
    <col min="2831" max="2831" width="15.21875" style="1" customWidth="1"/>
    <col min="2832" max="2832" width="11.6640625" style="1" customWidth="1"/>
    <col min="2833" max="3077" width="10" style="1"/>
    <col min="3078" max="3078" width="6.109375" style="1" bestFit="1" customWidth="1"/>
    <col min="3079" max="3079" width="25.5546875" style="1" customWidth="1"/>
    <col min="3080" max="3080" width="23.44140625" style="1" customWidth="1"/>
    <col min="3081" max="3081" width="7.21875" style="1" customWidth="1"/>
    <col min="3082" max="3082" width="11.77734375" style="1" customWidth="1"/>
    <col min="3083" max="3083" width="5.6640625" style="1" customWidth="1"/>
    <col min="3084" max="3084" width="11.77734375" style="1" customWidth="1"/>
    <col min="3085" max="3086" width="11.88671875" style="1" customWidth="1"/>
    <col min="3087" max="3087" width="15.21875" style="1" customWidth="1"/>
    <col min="3088" max="3088" width="11.6640625" style="1" customWidth="1"/>
    <col min="3089" max="3333" width="10" style="1"/>
    <col min="3334" max="3334" width="6.109375" style="1" bestFit="1" customWidth="1"/>
    <col min="3335" max="3335" width="25.5546875" style="1" customWidth="1"/>
    <col min="3336" max="3336" width="23.44140625" style="1" customWidth="1"/>
    <col min="3337" max="3337" width="7.21875" style="1" customWidth="1"/>
    <col min="3338" max="3338" width="11.77734375" style="1" customWidth="1"/>
    <col min="3339" max="3339" width="5.6640625" style="1" customWidth="1"/>
    <col min="3340" max="3340" width="11.77734375" style="1" customWidth="1"/>
    <col min="3341" max="3342" width="11.88671875" style="1" customWidth="1"/>
    <col min="3343" max="3343" width="15.21875" style="1" customWidth="1"/>
    <col min="3344" max="3344" width="11.6640625" style="1" customWidth="1"/>
    <col min="3345" max="3589" width="10" style="1"/>
    <col min="3590" max="3590" width="6.109375" style="1" bestFit="1" customWidth="1"/>
    <col min="3591" max="3591" width="25.5546875" style="1" customWidth="1"/>
    <col min="3592" max="3592" width="23.44140625" style="1" customWidth="1"/>
    <col min="3593" max="3593" width="7.21875" style="1" customWidth="1"/>
    <col min="3594" max="3594" width="11.77734375" style="1" customWidth="1"/>
    <col min="3595" max="3595" width="5.6640625" style="1" customWidth="1"/>
    <col min="3596" max="3596" width="11.77734375" style="1" customWidth="1"/>
    <col min="3597" max="3598" width="11.88671875" style="1" customWidth="1"/>
    <col min="3599" max="3599" width="15.21875" style="1" customWidth="1"/>
    <col min="3600" max="3600" width="11.6640625" style="1" customWidth="1"/>
    <col min="3601" max="3845" width="10" style="1"/>
    <col min="3846" max="3846" width="6.109375" style="1" bestFit="1" customWidth="1"/>
    <col min="3847" max="3847" width="25.5546875" style="1" customWidth="1"/>
    <col min="3848" max="3848" width="23.44140625" style="1" customWidth="1"/>
    <col min="3849" max="3849" width="7.21875" style="1" customWidth="1"/>
    <col min="3850" max="3850" width="11.77734375" style="1" customWidth="1"/>
    <col min="3851" max="3851" width="5.6640625" style="1" customWidth="1"/>
    <col min="3852" max="3852" width="11.77734375" style="1" customWidth="1"/>
    <col min="3853" max="3854" width="11.88671875" style="1" customWidth="1"/>
    <col min="3855" max="3855" width="15.21875" style="1" customWidth="1"/>
    <col min="3856" max="3856" width="11.6640625" style="1" customWidth="1"/>
    <col min="3857" max="4101" width="10" style="1"/>
    <col min="4102" max="4102" width="6.109375" style="1" bestFit="1" customWidth="1"/>
    <col min="4103" max="4103" width="25.5546875" style="1" customWidth="1"/>
    <col min="4104" max="4104" width="23.44140625" style="1" customWidth="1"/>
    <col min="4105" max="4105" width="7.21875" style="1" customWidth="1"/>
    <col min="4106" max="4106" width="11.77734375" style="1" customWidth="1"/>
    <col min="4107" max="4107" width="5.6640625" style="1" customWidth="1"/>
    <col min="4108" max="4108" width="11.77734375" style="1" customWidth="1"/>
    <col min="4109" max="4110" width="11.88671875" style="1" customWidth="1"/>
    <col min="4111" max="4111" width="15.21875" style="1" customWidth="1"/>
    <col min="4112" max="4112" width="11.6640625" style="1" customWidth="1"/>
    <col min="4113" max="4357" width="10" style="1"/>
    <col min="4358" max="4358" width="6.109375" style="1" bestFit="1" customWidth="1"/>
    <col min="4359" max="4359" width="25.5546875" style="1" customWidth="1"/>
    <col min="4360" max="4360" width="23.44140625" style="1" customWidth="1"/>
    <col min="4361" max="4361" width="7.21875" style="1" customWidth="1"/>
    <col min="4362" max="4362" width="11.77734375" style="1" customWidth="1"/>
    <col min="4363" max="4363" width="5.6640625" style="1" customWidth="1"/>
    <col min="4364" max="4364" width="11.77734375" style="1" customWidth="1"/>
    <col min="4365" max="4366" width="11.88671875" style="1" customWidth="1"/>
    <col min="4367" max="4367" width="15.21875" style="1" customWidth="1"/>
    <col min="4368" max="4368" width="11.6640625" style="1" customWidth="1"/>
    <col min="4369" max="4613" width="10" style="1"/>
    <col min="4614" max="4614" width="6.109375" style="1" bestFit="1" customWidth="1"/>
    <col min="4615" max="4615" width="25.5546875" style="1" customWidth="1"/>
    <col min="4616" max="4616" width="23.44140625" style="1" customWidth="1"/>
    <col min="4617" max="4617" width="7.21875" style="1" customWidth="1"/>
    <col min="4618" max="4618" width="11.77734375" style="1" customWidth="1"/>
    <col min="4619" max="4619" width="5.6640625" style="1" customWidth="1"/>
    <col min="4620" max="4620" width="11.77734375" style="1" customWidth="1"/>
    <col min="4621" max="4622" width="11.88671875" style="1" customWidth="1"/>
    <col min="4623" max="4623" width="15.21875" style="1" customWidth="1"/>
    <col min="4624" max="4624" width="11.6640625" style="1" customWidth="1"/>
    <col min="4625" max="4869" width="10" style="1"/>
    <col min="4870" max="4870" width="6.109375" style="1" bestFit="1" customWidth="1"/>
    <col min="4871" max="4871" width="25.5546875" style="1" customWidth="1"/>
    <col min="4872" max="4872" width="23.44140625" style="1" customWidth="1"/>
    <col min="4873" max="4873" width="7.21875" style="1" customWidth="1"/>
    <col min="4874" max="4874" width="11.77734375" style="1" customWidth="1"/>
    <col min="4875" max="4875" width="5.6640625" style="1" customWidth="1"/>
    <col min="4876" max="4876" width="11.77734375" style="1" customWidth="1"/>
    <col min="4877" max="4878" width="11.88671875" style="1" customWidth="1"/>
    <col min="4879" max="4879" width="15.21875" style="1" customWidth="1"/>
    <col min="4880" max="4880" width="11.6640625" style="1" customWidth="1"/>
    <col min="4881" max="5125" width="10" style="1"/>
    <col min="5126" max="5126" width="6.109375" style="1" bestFit="1" customWidth="1"/>
    <col min="5127" max="5127" width="25.5546875" style="1" customWidth="1"/>
    <col min="5128" max="5128" width="23.44140625" style="1" customWidth="1"/>
    <col min="5129" max="5129" width="7.21875" style="1" customWidth="1"/>
    <col min="5130" max="5130" width="11.77734375" style="1" customWidth="1"/>
    <col min="5131" max="5131" width="5.6640625" style="1" customWidth="1"/>
    <col min="5132" max="5132" width="11.77734375" style="1" customWidth="1"/>
    <col min="5133" max="5134" width="11.88671875" style="1" customWidth="1"/>
    <col min="5135" max="5135" width="15.21875" style="1" customWidth="1"/>
    <col min="5136" max="5136" width="11.6640625" style="1" customWidth="1"/>
    <col min="5137" max="5381" width="10" style="1"/>
    <col min="5382" max="5382" width="6.109375" style="1" bestFit="1" customWidth="1"/>
    <col min="5383" max="5383" width="25.5546875" style="1" customWidth="1"/>
    <col min="5384" max="5384" width="23.44140625" style="1" customWidth="1"/>
    <col min="5385" max="5385" width="7.21875" style="1" customWidth="1"/>
    <col min="5386" max="5386" width="11.77734375" style="1" customWidth="1"/>
    <col min="5387" max="5387" width="5.6640625" style="1" customWidth="1"/>
    <col min="5388" max="5388" width="11.77734375" style="1" customWidth="1"/>
    <col min="5389" max="5390" width="11.88671875" style="1" customWidth="1"/>
    <col min="5391" max="5391" width="15.21875" style="1" customWidth="1"/>
    <col min="5392" max="5392" width="11.6640625" style="1" customWidth="1"/>
    <col min="5393" max="5637" width="10" style="1"/>
    <col min="5638" max="5638" width="6.109375" style="1" bestFit="1" customWidth="1"/>
    <col min="5639" max="5639" width="25.5546875" style="1" customWidth="1"/>
    <col min="5640" max="5640" width="23.44140625" style="1" customWidth="1"/>
    <col min="5641" max="5641" width="7.21875" style="1" customWidth="1"/>
    <col min="5642" max="5642" width="11.77734375" style="1" customWidth="1"/>
    <col min="5643" max="5643" width="5.6640625" style="1" customWidth="1"/>
    <col min="5644" max="5644" width="11.77734375" style="1" customWidth="1"/>
    <col min="5645" max="5646" width="11.88671875" style="1" customWidth="1"/>
    <col min="5647" max="5647" width="15.21875" style="1" customWidth="1"/>
    <col min="5648" max="5648" width="11.6640625" style="1" customWidth="1"/>
    <col min="5649" max="5893" width="10" style="1"/>
    <col min="5894" max="5894" width="6.109375" style="1" bestFit="1" customWidth="1"/>
    <col min="5895" max="5895" width="25.5546875" style="1" customWidth="1"/>
    <col min="5896" max="5896" width="23.44140625" style="1" customWidth="1"/>
    <col min="5897" max="5897" width="7.21875" style="1" customWidth="1"/>
    <col min="5898" max="5898" width="11.77734375" style="1" customWidth="1"/>
    <col min="5899" max="5899" width="5.6640625" style="1" customWidth="1"/>
    <col min="5900" max="5900" width="11.77734375" style="1" customWidth="1"/>
    <col min="5901" max="5902" width="11.88671875" style="1" customWidth="1"/>
    <col min="5903" max="5903" width="15.21875" style="1" customWidth="1"/>
    <col min="5904" max="5904" width="11.6640625" style="1" customWidth="1"/>
    <col min="5905" max="6149" width="10" style="1"/>
    <col min="6150" max="6150" width="6.109375" style="1" bestFit="1" customWidth="1"/>
    <col min="6151" max="6151" width="25.5546875" style="1" customWidth="1"/>
    <col min="6152" max="6152" width="23.44140625" style="1" customWidth="1"/>
    <col min="6153" max="6153" width="7.21875" style="1" customWidth="1"/>
    <col min="6154" max="6154" width="11.77734375" style="1" customWidth="1"/>
    <col min="6155" max="6155" width="5.6640625" style="1" customWidth="1"/>
    <col min="6156" max="6156" width="11.77734375" style="1" customWidth="1"/>
    <col min="6157" max="6158" width="11.88671875" style="1" customWidth="1"/>
    <col min="6159" max="6159" width="15.21875" style="1" customWidth="1"/>
    <col min="6160" max="6160" width="11.6640625" style="1" customWidth="1"/>
    <col min="6161" max="6405" width="10" style="1"/>
    <col min="6406" max="6406" width="6.109375" style="1" bestFit="1" customWidth="1"/>
    <col min="6407" max="6407" width="25.5546875" style="1" customWidth="1"/>
    <col min="6408" max="6408" width="23.44140625" style="1" customWidth="1"/>
    <col min="6409" max="6409" width="7.21875" style="1" customWidth="1"/>
    <col min="6410" max="6410" width="11.77734375" style="1" customWidth="1"/>
    <col min="6411" max="6411" width="5.6640625" style="1" customWidth="1"/>
    <col min="6412" max="6412" width="11.77734375" style="1" customWidth="1"/>
    <col min="6413" max="6414" width="11.88671875" style="1" customWidth="1"/>
    <col min="6415" max="6415" width="15.21875" style="1" customWidth="1"/>
    <col min="6416" max="6416" width="11.6640625" style="1" customWidth="1"/>
    <col min="6417" max="6661" width="10" style="1"/>
    <col min="6662" max="6662" width="6.109375" style="1" bestFit="1" customWidth="1"/>
    <col min="6663" max="6663" width="25.5546875" style="1" customWidth="1"/>
    <col min="6664" max="6664" width="23.44140625" style="1" customWidth="1"/>
    <col min="6665" max="6665" width="7.21875" style="1" customWidth="1"/>
    <col min="6666" max="6666" width="11.77734375" style="1" customWidth="1"/>
    <col min="6667" max="6667" width="5.6640625" style="1" customWidth="1"/>
    <col min="6668" max="6668" width="11.77734375" style="1" customWidth="1"/>
    <col min="6669" max="6670" width="11.88671875" style="1" customWidth="1"/>
    <col min="6671" max="6671" width="15.21875" style="1" customWidth="1"/>
    <col min="6672" max="6672" width="11.6640625" style="1" customWidth="1"/>
    <col min="6673" max="6917" width="10" style="1"/>
    <col min="6918" max="6918" width="6.109375" style="1" bestFit="1" customWidth="1"/>
    <col min="6919" max="6919" width="25.5546875" style="1" customWidth="1"/>
    <col min="6920" max="6920" width="23.44140625" style="1" customWidth="1"/>
    <col min="6921" max="6921" width="7.21875" style="1" customWidth="1"/>
    <col min="6922" max="6922" width="11.77734375" style="1" customWidth="1"/>
    <col min="6923" max="6923" width="5.6640625" style="1" customWidth="1"/>
    <col min="6924" max="6924" width="11.77734375" style="1" customWidth="1"/>
    <col min="6925" max="6926" width="11.88671875" style="1" customWidth="1"/>
    <col min="6927" max="6927" width="15.21875" style="1" customWidth="1"/>
    <col min="6928" max="6928" width="11.6640625" style="1" customWidth="1"/>
    <col min="6929" max="7173" width="10" style="1"/>
    <col min="7174" max="7174" width="6.109375" style="1" bestFit="1" customWidth="1"/>
    <col min="7175" max="7175" width="25.5546875" style="1" customWidth="1"/>
    <col min="7176" max="7176" width="23.44140625" style="1" customWidth="1"/>
    <col min="7177" max="7177" width="7.21875" style="1" customWidth="1"/>
    <col min="7178" max="7178" width="11.77734375" style="1" customWidth="1"/>
    <col min="7179" max="7179" width="5.6640625" style="1" customWidth="1"/>
    <col min="7180" max="7180" width="11.77734375" style="1" customWidth="1"/>
    <col min="7181" max="7182" width="11.88671875" style="1" customWidth="1"/>
    <col min="7183" max="7183" width="15.21875" style="1" customWidth="1"/>
    <col min="7184" max="7184" width="11.6640625" style="1" customWidth="1"/>
    <col min="7185" max="7429" width="10" style="1"/>
    <col min="7430" max="7430" width="6.109375" style="1" bestFit="1" customWidth="1"/>
    <col min="7431" max="7431" width="25.5546875" style="1" customWidth="1"/>
    <col min="7432" max="7432" width="23.44140625" style="1" customWidth="1"/>
    <col min="7433" max="7433" width="7.21875" style="1" customWidth="1"/>
    <col min="7434" max="7434" width="11.77734375" style="1" customWidth="1"/>
    <col min="7435" max="7435" width="5.6640625" style="1" customWidth="1"/>
    <col min="7436" max="7436" width="11.77734375" style="1" customWidth="1"/>
    <col min="7437" max="7438" width="11.88671875" style="1" customWidth="1"/>
    <col min="7439" max="7439" width="15.21875" style="1" customWidth="1"/>
    <col min="7440" max="7440" width="11.6640625" style="1" customWidth="1"/>
    <col min="7441" max="7685" width="10" style="1"/>
    <col min="7686" max="7686" width="6.109375" style="1" bestFit="1" customWidth="1"/>
    <col min="7687" max="7687" width="25.5546875" style="1" customWidth="1"/>
    <col min="7688" max="7688" width="23.44140625" style="1" customWidth="1"/>
    <col min="7689" max="7689" width="7.21875" style="1" customWidth="1"/>
    <col min="7690" max="7690" width="11.77734375" style="1" customWidth="1"/>
    <col min="7691" max="7691" width="5.6640625" style="1" customWidth="1"/>
    <col min="7692" max="7692" width="11.77734375" style="1" customWidth="1"/>
    <col min="7693" max="7694" width="11.88671875" style="1" customWidth="1"/>
    <col min="7695" max="7695" width="15.21875" style="1" customWidth="1"/>
    <col min="7696" max="7696" width="11.6640625" style="1" customWidth="1"/>
    <col min="7697" max="7941" width="10" style="1"/>
    <col min="7942" max="7942" width="6.109375" style="1" bestFit="1" customWidth="1"/>
    <col min="7943" max="7943" width="25.5546875" style="1" customWidth="1"/>
    <col min="7944" max="7944" width="23.44140625" style="1" customWidth="1"/>
    <col min="7945" max="7945" width="7.21875" style="1" customWidth="1"/>
    <col min="7946" max="7946" width="11.77734375" style="1" customWidth="1"/>
    <col min="7947" max="7947" width="5.6640625" style="1" customWidth="1"/>
    <col min="7948" max="7948" width="11.77734375" style="1" customWidth="1"/>
    <col min="7949" max="7950" width="11.88671875" style="1" customWidth="1"/>
    <col min="7951" max="7951" width="15.21875" style="1" customWidth="1"/>
    <col min="7952" max="7952" width="11.6640625" style="1" customWidth="1"/>
    <col min="7953" max="8197" width="10" style="1"/>
    <col min="8198" max="8198" width="6.109375" style="1" bestFit="1" customWidth="1"/>
    <col min="8199" max="8199" width="25.5546875" style="1" customWidth="1"/>
    <col min="8200" max="8200" width="23.44140625" style="1" customWidth="1"/>
    <col min="8201" max="8201" width="7.21875" style="1" customWidth="1"/>
    <col min="8202" max="8202" width="11.77734375" style="1" customWidth="1"/>
    <col min="8203" max="8203" width="5.6640625" style="1" customWidth="1"/>
    <col min="8204" max="8204" width="11.77734375" style="1" customWidth="1"/>
    <col min="8205" max="8206" width="11.88671875" style="1" customWidth="1"/>
    <col min="8207" max="8207" width="15.21875" style="1" customWidth="1"/>
    <col min="8208" max="8208" width="11.6640625" style="1" customWidth="1"/>
    <col min="8209" max="8453" width="10" style="1"/>
    <col min="8454" max="8454" width="6.109375" style="1" bestFit="1" customWidth="1"/>
    <col min="8455" max="8455" width="25.5546875" style="1" customWidth="1"/>
    <col min="8456" max="8456" width="23.44140625" style="1" customWidth="1"/>
    <col min="8457" max="8457" width="7.21875" style="1" customWidth="1"/>
    <col min="8458" max="8458" width="11.77734375" style="1" customWidth="1"/>
    <col min="8459" max="8459" width="5.6640625" style="1" customWidth="1"/>
    <col min="8460" max="8460" width="11.77734375" style="1" customWidth="1"/>
    <col min="8461" max="8462" width="11.88671875" style="1" customWidth="1"/>
    <col min="8463" max="8463" width="15.21875" style="1" customWidth="1"/>
    <col min="8464" max="8464" width="11.6640625" style="1" customWidth="1"/>
    <col min="8465" max="8709" width="10" style="1"/>
    <col min="8710" max="8710" width="6.109375" style="1" bestFit="1" customWidth="1"/>
    <col min="8711" max="8711" width="25.5546875" style="1" customWidth="1"/>
    <col min="8712" max="8712" width="23.44140625" style="1" customWidth="1"/>
    <col min="8713" max="8713" width="7.21875" style="1" customWidth="1"/>
    <col min="8714" max="8714" width="11.77734375" style="1" customWidth="1"/>
    <col min="8715" max="8715" width="5.6640625" style="1" customWidth="1"/>
    <col min="8716" max="8716" width="11.77734375" style="1" customWidth="1"/>
    <col min="8717" max="8718" width="11.88671875" style="1" customWidth="1"/>
    <col min="8719" max="8719" width="15.21875" style="1" customWidth="1"/>
    <col min="8720" max="8720" width="11.6640625" style="1" customWidth="1"/>
    <col min="8721" max="8965" width="10" style="1"/>
    <col min="8966" max="8966" width="6.109375" style="1" bestFit="1" customWidth="1"/>
    <col min="8967" max="8967" width="25.5546875" style="1" customWidth="1"/>
    <col min="8968" max="8968" width="23.44140625" style="1" customWidth="1"/>
    <col min="8969" max="8969" width="7.21875" style="1" customWidth="1"/>
    <col min="8970" max="8970" width="11.77734375" style="1" customWidth="1"/>
    <col min="8971" max="8971" width="5.6640625" style="1" customWidth="1"/>
    <col min="8972" max="8972" width="11.77734375" style="1" customWidth="1"/>
    <col min="8973" max="8974" width="11.88671875" style="1" customWidth="1"/>
    <col min="8975" max="8975" width="15.21875" style="1" customWidth="1"/>
    <col min="8976" max="8976" width="11.6640625" style="1" customWidth="1"/>
    <col min="8977" max="9221" width="10" style="1"/>
    <col min="9222" max="9222" width="6.109375" style="1" bestFit="1" customWidth="1"/>
    <col min="9223" max="9223" width="25.5546875" style="1" customWidth="1"/>
    <col min="9224" max="9224" width="23.44140625" style="1" customWidth="1"/>
    <col min="9225" max="9225" width="7.21875" style="1" customWidth="1"/>
    <col min="9226" max="9226" width="11.77734375" style="1" customWidth="1"/>
    <col min="9227" max="9227" width="5.6640625" style="1" customWidth="1"/>
    <col min="9228" max="9228" width="11.77734375" style="1" customWidth="1"/>
    <col min="9229" max="9230" width="11.88671875" style="1" customWidth="1"/>
    <col min="9231" max="9231" width="15.21875" style="1" customWidth="1"/>
    <col min="9232" max="9232" width="11.6640625" style="1" customWidth="1"/>
    <col min="9233" max="9477" width="10" style="1"/>
    <col min="9478" max="9478" width="6.109375" style="1" bestFit="1" customWidth="1"/>
    <col min="9479" max="9479" width="25.5546875" style="1" customWidth="1"/>
    <col min="9480" max="9480" width="23.44140625" style="1" customWidth="1"/>
    <col min="9481" max="9481" width="7.21875" style="1" customWidth="1"/>
    <col min="9482" max="9482" width="11.77734375" style="1" customWidth="1"/>
    <col min="9483" max="9483" width="5.6640625" style="1" customWidth="1"/>
    <col min="9484" max="9484" width="11.77734375" style="1" customWidth="1"/>
    <col min="9485" max="9486" width="11.88671875" style="1" customWidth="1"/>
    <col min="9487" max="9487" width="15.21875" style="1" customWidth="1"/>
    <col min="9488" max="9488" width="11.6640625" style="1" customWidth="1"/>
    <col min="9489" max="9733" width="10" style="1"/>
    <col min="9734" max="9734" width="6.109375" style="1" bestFit="1" customWidth="1"/>
    <col min="9735" max="9735" width="25.5546875" style="1" customWidth="1"/>
    <col min="9736" max="9736" width="23.44140625" style="1" customWidth="1"/>
    <col min="9737" max="9737" width="7.21875" style="1" customWidth="1"/>
    <col min="9738" max="9738" width="11.77734375" style="1" customWidth="1"/>
    <col min="9739" max="9739" width="5.6640625" style="1" customWidth="1"/>
    <col min="9740" max="9740" width="11.77734375" style="1" customWidth="1"/>
    <col min="9741" max="9742" width="11.88671875" style="1" customWidth="1"/>
    <col min="9743" max="9743" width="15.21875" style="1" customWidth="1"/>
    <col min="9744" max="9744" width="11.6640625" style="1" customWidth="1"/>
    <col min="9745" max="9989" width="10" style="1"/>
    <col min="9990" max="9990" width="6.109375" style="1" bestFit="1" customWidth="1"/>
    <col min="9991" max="9991" width="25.5546875" style="1" customWidth="1"/>
    <col min="9992" max="9992" width="23.44140625" style="1" customWidth="1"/>
    <col min="9993" max="9993" width="7.21875" style="1" customWidth="1"/>
    <col min="9994" max="9994" width="11.77734375" style="1" customWidth="1"/>
    <col min="9995" max="9995" width="5.6640625" style="1" customWidth="1"/>
    <col min="9996" max="9996" width="11.77734375" style="1" customWidth="1"/>
    <col min="9997" max="9998" width="11.88671875" style="1" customWidth="1"/>
    <col min="9999" max="9999" width="15.21875" style="1" customWidth="1"/>
    <col min="10000" max="10000" width="11.6640625" style="1" customWidth="1"/>
    <col min="10001" max="10245" width="10" style="1"/>
    <col min="10246" max="10246" width="6.109375" style="1" bestFit="1" customWidth="1"/>
    <col min="10247" max="10247" width="25.5546875" style="1" customWidth="1"/>
    <col min="10248" max="10248" width="23.44140625" style="1" customWidth="1"/>
    <col min="10249" max="10249" width="7.21875" style="1" customWidth="1"/>
    <col min="10250" max="10250" width="11.77734375" style="1" customWidth="1"/>
    <col min="10251" max="10251" width="5.6640625" style="1" customWidth="1"/>
    <col min="10252" max="10252" width="11.77734375" style="1" customWidth="1"/>
    <col min="10253" max="10254" width="11.88671875" style="1" customWidth="1"/>
    <col min="10255" max="10255" width="15.21875" style="1" customWidth="1"/>
    <col min="10256" max="10256" width="11.6640625" style="1" customWidth="1"/>
    <col min="10257" max="10501" width="10" style="1"/>
    <col min="10502" max="10502" width="6.109375" style="1" bestFit="1" customWidth="1"/>
    <col min="10503" max="10503" width="25.5546875" style="1" customWidth="1"/>
    <col min="10504" max="10504" width="23.44140625" style="1" customWidth="1"/>
    <col min="10505" max="10505" width="7.21875" style="1" customWidth="1"/>
    <col min="10506" max="10506" width="11.77734375" style="1" customWidth="1"/>
    <col min="10507" max="10507" width="5.6640625" style="1" customWidth="1"/>
    <col min="10508" max="10508" width="11.77734375" style="1" customWidth="1"/>
    <col min="10509" max="10510" width="11.88671875" style="1" customWidth="1"/>
    <col min="10511" max="10511" width="15.21875" style="1" customWidth="1"/>
    <col min="10512" max="10512" width="11.6640625" style="1" customWidth="1"/>
    <col min="10513" max="10757" width="10" style="1"/>
    <col min="10758" max="10758" width="6.109375" style="1" bestFit="1" customWidth="1"/>
    <col min="10759" max="10759" width="25.5546875" style="1" customWidth="1"/>
    <col min="10760" max="10760" width="23.44140625" style="1" customWidth="1"/>
    <col min="10761" max="10761" width="7.21875" style="1" customWidth="1"/>
    <col min="10762" max="10762" width="11.77734375" style="1" customWidth="1"/>
    <col min="10763" max="10763" width="5.6640625" style="1" customWidth="1"/>
    <col min="10764" max="10764" width="11.77734375" style="1" customWidth="1"/>
    <col min="10765" max="10766" width="11.88671875" style="1" customWidth="1"/>
    <col min="10767" max="10767" width="15.21875" style="1" customWidth="1"/>
    <col min="10768" max="10768" width="11.6640625" style="1" customWidth="1"/>
    <col min="10769" max="11013" width="10" style="1"/>
    <col min="11014" max="11014" width="6.109375" style="1" bestFit="1" customWidth="1"/>
    <col min="11015" max="11015" width="25.5546875" style="1" customWidth="1"/>
    <col min="11016" max="11016" width="23.44140625" style="1" customWidth="1"/>
    <col min="11017" max="11017" width="7.21875" style="1" customWidth="1"/>
    <col min="11018" max="11018" width="11.77734375" style="1" customWidth="1"/>
    <col min="11019" max="11019" width="5.6640625" style="1" customWidth="1"/>
    <col min="11020" max="11020" width="11.77734375" style="1" customWidth="1"/>
    <col min="11021" max="11022" width="11.88671875" style="1" customWidth="1"/>
    <col min="11023" max="11023" width="15.21875" style="1" customWidth="1"/>
    <col min="11024" max="11024" width="11.6640625" style="1" customWidth="1"/>
    <col min="11025" max="11269" width="10" style="1"/>
    <col min="11270" max="11270" width="6.109375" style="1" bestFit="1" customWidth="1"/>
    <col min="11271" max="11271" width="25.5546875" style="1" customWidth="1"/>
    <col min="11272" max="11272" width="23.44140625" style="1" customWidth="1"/>
    <col min="11273" max="11273" width="7.21875" style="1" customWidth="1"/>
    <col min="11274" max="11274" width="11.77734375" style="1" customWidth="1"/>
    <col min="11275" max="11275" width="5.6640625" style="1" customWidth="1"/>
    <col min="11276" max="11276" width="11.77734375" style="1" customWidth="1"/>
    <col min="11277" max="11278" width="11.88671875" style="1" customWidth="1"/>
    <col min="11279" max="11279" width="15.21875" style="1" customWidth="1"/>
    <col min="11280" max="11280" width="11.6640625" style="1" customWidth="1"/>
    <col min="11281" max="11525" width="10" style="1"/>
    <col min="11526" max="11526" width="6.109375" style="1" bestFit="1" customWidth="1"/>
    <col min="11527" max="11527" width="25.5546875" style="1" customWidth="1"/>
    <col min="11528" max="11528" width="23.44140625" style="1" customWidth="1"/>
    <col min="11529" max="11529" width="7.21875" style="1" customWidth="1"/>
    <col min="11530" max="11530" width="11.77734375" style="1" customWidth="1"/>
    <col min="11531" max="11531" width="5.6640625" style="1" customWidth="1"/>
    <col min="11532" max="11532" width="11.77734375" style="1" customWidth="1"/>
    <col min="11533" max="11534" width="11.88671875" style="1" customWidth="1"/>
    <col min="11535" max="11535" width="15.21875" style="1" customWidth="1"/>
    <col min="11536" max="11536" width="11.6640625" style="1" customWidth="1"/>
    <col min="11537" max="11781" width="10" style="1"/>
    <col min="11782" max="11782" width="6.109375" style="1" bestFit="1" customWidth="1"/>
    <col min="11783" max="11783" width="25.5546875" style="1" customWidth="1"/>
    <col min="11784" max="11784" width="23.44140625" style="1" customWidth="1"/>
    <col min="11785" max="11785" width="7.21875" style="1" customWidth="1"/>
    <col min="11786" max="11786" width="11.77734375" style="1" customWidth="1"/>
    <col min="11787" max="11787" width="5.6640625" style="1" customWidth="1"/>
    <col min="11788" max="11788" width="11.77734375" style="1" customWidth="1"/>
    <col min="11789" max="11790" width="11.88671875" style="1" customWidth="1"/>
    <col min="11791" max="11791" width="15.21875" style="1" customWidth="1"/>
    <col min="11792" max="11792" width="11.6640625" style="1" customWidth="1"/>
    <col min="11793" max="12037" width="10" style="1"/>
    <col min="12038" max="12038" width="6.109375" style="1" bestFit="1" customWidth="1"/>
    <col min="12039" max="12039" width="25.5546875" style="1" customWidth="1"/>
    <col min="12040" max="12040" width="23.44140625" style="1" customWidth="1"/>
    <col min="12041" max="12041" width="7.21875" style="1" customWidth="1"/>
    <col min="12042" max="12042" width="11.77734375" style="1" customWidth="1"/>
    <col min="12043" max="12043" width="5.6640625" style="1" customWidth="1"/>
    <col min="12044" max="12044" width="11.77734375" style="1" customWidth="1"/>
    <col min="12045" max="12046" width="11.88671875" style="1" customWidth="1"/>
    <col min="12047" max="12047" width="15.21875" style="1" customWidth="1"/>
    <col min="12048" max="12048" width="11.6640625" style="1" customWidth="1"/>
    <col min="12049" max="12293" width="10" style="1"/>
    <col min="12294" max="12294" width="6.109375" style="1" bestFit="1" customWidth="1"/>
    <col min="12295" max="12295" width="25.5546875" style="1" customWidth="1"/>
    <col min="12296" max="12296" width="23.44140625" style="1" customWidth="1"/>
    <col min="12297" max="12297" width="7.21875" style="1" customWidth="1"/>
    <col min="12298" max="12298" width="11.77734375" style="1" customWidth="1"/>
    <col min="12299" max="12299" width="5.6640625" style="1" customWidth="1"/>
    <col min="12300" max="12300" width="11.77734375" style="1" customWidth="1"/>
    <col min="12301" max="12302" width="11.88671875" style="1" customWidth="1"/>
    <col min="12303" max="12303" width="15.21875" style="1" customWidth="1"/>
    <col min="12304" max="12304" width="11.6640625" style="1" customWidth="1"/>
    <col min="12305" max="12549" width="10" style="1"/>
    <col min="12550" max="12550" width="6.109375" style="1" bestFit="1" customWidth="1"/>
    <col min="12551" max="12551" width="25.5546875" style="1" customWidth="1"/>
    <col min="12552" max="12552" width="23.44140625" style="1" customWidth="1"/>
    <col min="12553" max="12553" width="7.21875" style="1" customWidth="1"/>
    <col min="12554" max="12554" width="11.77734375" style="1" customWidth="1"/>
    <col min="12555" max="12555" width="5.6640625" style="1" customWidth="1"/>
    <col min="12556" max="12556" width="11.77734375" style="1" customWidth="1"/>
    <col min="12557" max="12558" width="11.88671875" style="1" customWidth="1"/>
    <col min="12559" max="12559" width="15.21875" style="1" customWidth="1"/>
    <col min="12560" max="12560" width="11.6640625" style="1" customWidth="1"/>
    <col min="12561" max="12805" width="10" style="1"/>
    <col min="12806" max="12806" width="6.109375" style="1" bestFit="1" customWidth="1"/>
    <col min="12807" max="12807" width="25.5546875" style="1" customWidth="1"/>
    <col min="12808" max="12808" width="23.44140625" style="1" customWidth="1"/>
    <col min="12809" max="12809" width="7.21875" style="1" customWidth="1"/>
    <col min="12810" max="12810" width="11.77734375" style="1" customWidth="1"/>
    <col min="12811" max="12811" width="5.6640625" style="1" customWidth="1"/>
    <col min="12812" max="12812" width="11.77734375" style="1" customWidth="1"/>
    <col min="12813" max="12814" width="11.88671875" style="1" customWidth="1"/>
    <col min="12815" max="12815" width="15.21875" style="1" customWidth="1"/>
    <col min="12816" max="12816" width="11.6640625" style="1" customWidth="1"/>
    <col min="12817" max="13061" width="10" style="1"/>
    <col min="13062" max="13062" width="6.109375" style="1" bestFit="1" customWidth="1"/>
    <col min="13063" max="13063" width="25.5546875" style="1" customWidth="1"/>
    <col min="13064" max="13064" width="23.44140625" style="1" customWidth="1"/>
    <col min="13065" max="13065" width="7.21875" style="1" customWidth="1"/>
    <col min="13066" max="13066" width="11.77734375" style="1" customWidth="1"/>
    <col min="13067" max="13067" width="5.6640625" style="1" customWidth="1"/>
    <col min="13068" max="13068" width="11.77734375" style="1" customWidth="1"/>
    <col min="13069" max="13070" width="11.88671875" style="1" customWidth="1"/>
    <col min="13071" max="13071" width="15.21875" style="1" customWidth="1"/>
    <col min="13072" max="13072" width="11.6640625" style="1" customWidth="1"/>
    <col min="13073" max="13317" width="10" style="1"/>
    <col min="13318" max="13318" width="6.109375" style="1" bestFit="1" customWidth="1"/>
    <col min="13319" max="13319" width="25.5546875" style="1" customWidth="1"/>
    <col min="13320" max="13320" width="23.44140625" style="1" customWidth="1"/>
    <col min="13321" max="13321" width="7.21875" style="1" customWidth="1"/>
    <col min="13322" max="13322" width="11.77734375" style="1" customWidth="1"/>
    <col min="13323" max="13323" width="5.6640625" style="1" customWidth="1"/>
    <col min="13324" max="13324" width="11.77734375" style="1" customWidth="1"/>
    <col min="13325" max="13326" width="11.88671875" style="1" customWidth="1"/>
    <col min="13327" max="13327" width="15.21875" style="1" customWidth="1"/>
    <col min="13328" max="13328" width="11.6640625" style="1" customWidth="1"/>
    <col min="13329" max="13573" width="10" style="1"/>
    <col min="13574" max="13574" width="6.109375" style="1" bestFit="1" customWidth="1"/>
    <col min="13575" max="13575" width="25.5546875" style="1" customWidth="1"/>
    <col min="13576" max="13576" width="23.44140625" style="1" customWidth="1"/>
    <col min="13577" max="13577" width="7.21875" style="1" customWidth="1"/>
    <col min="13578" max="13578" width="11.77734375" style="1" customWidth="1"/>
    <col min="13579" max="13579" width="5.6640625" style="1" customWidth="1"/>
    <col min="13580" max="13580" width="11.77734375" style="1" customWidth="1"/>
    <col min="13581" max="13582" width="11.88671875" style="1" customWidth="1"/>
    <col min="13583" max="13583" width="15.21875" style="1" customWidth="1"/>
    <col min="13584" max="13584" width="11.6640625" style="1" customWidth="1"/>
    <col min="13585" max="13829" width="10" style="1"/>
    <col min="13830" max="13830" width="6.109375" style="1" bestFit="1" customWidth="1"/>
    <col min="13831" max="13831" width="25.5546875" style="1" customWidth="1"/>
    <col min="13832" max="13832" width="23.44140625" style="1" customWidth="1"/>
    <col min="13833" max="13833" width="7.21875" style="1" customWidth="1"/>
    <col min="13834" max="13834" width="11.77734375" style="1" customWidth="1"/>
    <col min="13835" max="13835" width="5.6640625" style="1" customWidth="1"/>
    <col min="13836" max="13836" width="11.77734375" style="1" customWidth="1"/>
    <col min="13837" max="13838" width="11.88671875" style="1" customWidth="1"/>
    <col min="13839" max="13839" width="15.21875" style="1" customWidth="1"/>
    <col min="13840" max="13840" width="11.6640625" style="1" customWidth="1"/>
    <col min="13841" max="14085" width="10" style="1"/>
    <col min="14086" max="14086" width="6.109375" style="1" bestFit="1" customWidth="1"/>
    <col min="14087" max="14087" width="25.5546875" style="1" customWidth="1"/>
    <col min="14088" max="14088" width="23.44140625" style="1" customWidth="1"/>
    <col min="14089" max="14089" width="7.21875" style="1" customWidth="1"/>
    <col min="14090" max="14090" width="11.77734375" style="1" customWidth="1"/>
    <col min="14091" max="14091" width="5.6640625" style="1" customWidth="1"/>
    <col min="14092" max="14092" width="11.77734375" style="1" customWidth="1"/>
    <col min="14093" max="14094" width="11.88671875" style="1" customWidth="1"/>
    <col min="14095" max="14095" width="15.21875" style="1" customWidth="1"/>
    <col min="14096" max="14096" width="11.6640625" style="1" customWidth="1"/>
    <col min="14097" max="14341" width="10" style="1"/>
    <col min="14342" max="14342" width="6.109375" style="1" bestFit="1" customWidth="1"/>
    <col min="14343" max="14343" width="25.5546875" style="1" customWidth="1"/>
    <col min="14344" max="14344" width="23.44140625" style="1" customWidth="1"/>
    <col min="14345" max="14345" width="7.21875" style="1" customWidth="1"/>
    <col min="14346" max="14346" width="11.77734375" style="1" customWidth="1"/>
    <col min="14347" max="14347" width="5.6640625" style="1" customWidth="1"/>
    <col min="14348" max="14348" width="11.77734375" style="1" customWidth="1"/>
    <col min="14349" max="14350" width="11.88671875" style="1" customWidth="1"/>
    <col min="14351" max="14351" width="15.21875" style="1" customWidth="1"/>
    <col min="14352" max="14352" width="11.6640625" style="1" customWidth="1"/>
    <col min="14353" max="14597" width="10" style="1"/>
    <col min="14598" max="14598" width="6.109375" style="1" bestFit="1" customWidth="1"/>
    <col min="14599" max="14599" width="25.5546875" style="1" customWidth="1"/>
    <col min="14600" max="14600" width="23.44140625" style="1" customWidth="1"/>
    <col min="14601" max="14601" width="7.21875" style="1" customWidth="1"/>
    <col min="14602" max="14602" width="11.77734375" style="1" customWidth="1"/>
    <col min="14603" max="14603" width="5.6640625" style="1" customWidth="1"/>
    <col min="14604" max="14604" width="11.77734375" style="1" customWidth="1"/>
    <col min="14605" max="14606" width="11.88671875" style="1" customWidth="1"/>
    <col min="14607" max="14607" width="15.21875" style="1" customWidth="1"/>
    <col min="14608" max="14608" width="11.6640625" style="1" customWidth="1"/>
    <col min="14609" max="14853" width="10" style="1"/>
    <col min="14854" max="14854" width="6.109375" style="1" bestFit="1" customWidth="1"/>
    <col min="14855" max="14855" width="25.5546875" style="1" customWidth="1"/>
    <col min="14856" max="14856" width="23.44140625" style="1" customWidth="1"/>
    <col min="14857" max="14857" width="7.21875" style="1" customWidth="1"/>
    <col min="14858" max="14858" width="11.77734375" style="1" customWidth="1"/>
    <col min="14859" max="14859" width="5.6640625" style="1" customWidth="1"/>
    <col min="14860" max="14860" width="11.77734375" style="1" customWidth="1"/>
    <col min="14861" max="14862" width="11.88671875" style="1" customWidth="1"/>
    <col min="14863" max="14863" width="15.21875" style="1" customWidth="1"/>
    <col min="14864" max="14864" width="11.6640625" style="1" customWidth="1"/>
    <col min="14865" max="15109" width="10" style="1"/>
    <col min="15110" max="15110" width="6.109375" style="1" bestFit="1" customWidth="1"/>
    <col min="15111" max="15111" width="25.5546875" style="1" customWidth="1"/>
    <col min="15112" max="15112" width="23.44140625" style="1" customWidth="1"/>
    <col min="15113" max="15113" width="7.21875" style="1" customWidth="1"/>
    <col min="15114" max="15114" width="11.77734375" style="1" customWidth="1"/>
    <col min="15115" max="15115" width="5.6640625" style="1" customWidth="1"/>
    <col min="15116" max="15116" width="11.77734375" style="1" customWidth="1"/>
    <col min="15117" max="15118" width="11.88671875" style="1" customWidth="1"/>
    <col min="15119" max="15119" width="15.21875" style="1" customWidth="1"/>
    <col min="15120" max="15120" width="11.6640625" style="1" customWidth="1"/>
    <col min="15121" max="15365" width="10" style="1"/>
    <col min="15366" max="15366" width="6.109375" style="1" bestFit="1" customWidth="1"/>
    <col min="15367" max="15367" width="25.5546875" style="1" customWidth="1"/>
    <col min="15368" max="15368" width="23.44140625" style="1" customWidth="1"/>
    <col min="15369" max="15369" width="7.21875" style="1" customWidth="1"/>
    <col min="15370" max="15370" width="11.77734375" style="1" customWidth="1"/>
    <col min="15371" max="15371" width="5.6640625" style="1" customWidth="1"/>
    <col min="15372" max="15372" width="11.77734375" style="1" customWidth="1"/>
    <col min="15373" max="15374" width="11.88671875" style="1" customWidth="1"/>
    <col min="15375" max="15375" width="15.21875" style="1" customWidth="1"/>
    <col min="15376" max="15376" width="11.6640625" style="1" customWidth="1"/>
    <col min="15377" max="15621" width="10" style="1"/>
    <col min="15622" max="15622" width="6.109375" style="1" bestFit="1" customWidth="1"/>
    <col min="15623" max="15623" width="25.5546875" style="1" customWidth="1"/>
    <col min="15624" max="15624" width="23.44140625" style="1" customWidth="1"/>
    <col min="15625" max="15625" width="7.21875" style="1" customWidth="1"/>
    <col min="15626" max="15626" width="11.77734375" style="1" customWidth="1"/>
    <col min="15627" max="15627" width="5.6640625" style="1" customWidth="1"/>
    <col min="15628" max="15628" width="11.77734375" style="1" customWidth="1"/>
    <col min="15629" max="15630" width="11.88671875" style="1" customWidth="1"/>
    <col min="15631" max="15631" width="15.21875" style="1" customWidth="1"/>
    <col min="15632" max="15632" width="11.6640625" style="1" customWidth="1"/>
    <col min="15633" max="15877" width="10" style="1"/>
    <col min="15878" max="15878" width="6.109375" style="1" bestFit="1" customWidth="1"/>
    <col min="15879" max="15879" width="25.5546875" style="1" customWidth="1"/>
    <col min="15880" max="15880" width="23.44140625" style="1" customWidth="1"/>
    <col min="15881" max="15881" width="7.21875" style="1" customWidth="1"/>
    <col min="15882" max="15882" width="11.77734375" style="1" customWidth="1"/>
    <col min="15883" max="15883" width="5.6640625" style="1" customWidth="1"/>
    <col min="15884" max="15884" width="11.77734375" style="1" customWidth="1"/>
    <col min="15885" max="15886" width="11.88671875" style="1" customWidth="1"/>
    <col min="15887" max="15887" width="15.21875" style="1" customWidth="1"/>
    <col min="15888" max="15888" width="11.6640625" style="1" customWidth="1"/>
    <col min="15889" max="16133" width="10" style="1"/>
    <col min="16134" max="16134" width="6.109375" style="1" bestFit="1" customWidth="1"/>
    <col min="16135" max="16135" width="25.5546875" style="1" customWidth="1"/>
    <col min="16136" max="16136" width="23.44140625" style="1" customWidth="1"/>
    <col min="16137" max="16137" width="7.21875" style="1" customWidth="1"/>
    <col min="16138" max="16138" width="11.77734375" style="1" customWidth="1"/>
    <col min="16139" max="16139" width="5.6640625" style="1" customWidth="1"/>
    <col min="16140" max="16140" width="11.77734375" style="1" customWidth="1"/>
    <col min="16141" max="16142" width="11.88671875" style="1" customWidth="1"/>
    <col min="16143" max="16143" width="15.21875" style="1" customWidth="1"/>
    <col min="16144" max="16144" width="11.6640625" style="1" customWidth="1"/>
    <col min="16145" max="16384" width="10" style="1"/>
  </cols>
  <sheetData>
    <row r="1" spans="1:17" ht="27.75" customHeight="1">
      <c r="A1" s="189" t="s">
        <v>0</v>
      </c>
      <c r="B1" s="189"/>
      <c r="C1" s="189"/>
      <c r="D1" s="189"/>
      <c r="E1" s="189"/>
      <c r="F1" s="189"/>
      <c r="G1" s="189"/>
      <c r="H1" s="189"/>
      <c r="I1" s="189"/>
      <c r="J1" s="189"/>
      <c r="K1" s="189"/>
      <c r="L1" s="189"/>
      <c r="M1" s="189"/>
      <c r="N1" s="189"/>
      <c r="O1" s="189"/>
      <c r="P1" s="189"/>
    </row>
    <row r="2" spans="1:17" s="39" customFormat="1" ht="27.75" customHeight="1">
      <c r="M2" s="195" t="s">
        <v>1</v>
      </c>
      <c r="N2" s="195"/>
      <c r="O2" s="195"/>
      <c r="P2" s="195"/>
    </row>
    <row r="3" spans="1:17" s="83" customFormat="1" ht="39" customHeight="1">
      <c r="A3" s="81" t="s">
        <v>2</v>
      </c>
      <c r="B3" s="81" t="s">
        <v>3</v>
      </c>
      <c r="C3" s="81" t="s">
        <v>4</v>
      </c>
      <c r="D3" s="81" t="s">
        <v>141</v>
      </c>
      <c r="E3" s="81" t="s">
        <v>5</v>
      </c>
      <c r="F3" s="82" t="s">
        <v>246</v>
      </c>
      <c r="G3" s="82" t="s">
        <v>247</v>
      </c>
      <c r="H3" s="82" t="s">
        <v>7</v>
      </c>
      <c r="I3" s="82" t="s">
        <v>145</v>
      </c>
      <c r="J3" s="82" t="s">
        <v>146</v>
      </c>
      <c r="K3" s="82" t="s">
        <v>147</v>
      </c>
      <c r="L3" s="82" t="s">
        <v>148</v>
      </c>
      <c r="M3" s="82" t="s">
        <v>149</v>
      </c>
      <c r="N3" s="82" t="s">
        <v>150</v>
      </c>
      <c r="O3" s="81" t="s">
        <v>11</v>
      </c>
      <c r="P3" s="81" t="s">
        <v>12</v>
      </c>
    </row>
    <row r="4" spans="1:17" s="21" customFormat="1" ht="62.4" customHeight="1">
      <c r="A4" s="43">
        <v>1</v>
      </c>
      <c r="B4" s="43" t="s">
        <v>76</v>
      </c>
      <c r="C4" s="52" t="s">
        <v>77</v>
      </c>
      <c r="D4" s="52" t="s">
        <v>156</v>
      </c>
      <c r="E4" s="43" t="s">
        <v>20</v>
      </c>
      <c r="F4" s="23">
        <v>6.79</v>
      </c>
      <c r="G4" s="23">
        <v>6.79</v>
      </c>
      <c r="H4" s="69">
        <v>0.13</v>
      </c>
      <c r="I4" s="24">
        <f>VLOOKUP(D4,'[2]2022年7-12月'!$B$4:$AA$210,26,0)</f>
        <v>6.811418896570796</v>
      </c>
      <c r="J4" s="24">
        <f>VLOOKUP(D4,'[2]2022年7-12月'!$B$4:$AE$210,30,0)</f>
        <v>6.811418896570796</v>
      </c>
      <c r="K4" s="23">
        <f>F4</f>
        <v>6.79</v>
      </c>
      <c r="L4" s="23">
        <f>G4</f>
        <v>6.79</v>
      </c>
      <c r="M4" s="23">
        <f>F4</f>
        <v>6.79</v>
      </c>
      <c r="N4" s="23">
        <f>G4</f>
        <v>6.79</v>
      </c>
      <c r="O4" s="70" t="s">
        <v>243</v>
      </c>
      <c r="P4" s="70" t="s">
        <v>252</v>
      </c>
      <c r="Q4" s="71"/>
    </row>
    <row r="5" spans="1:17" s="21" customFormat="1" ht="62.4" customHeight="1">
      <c r="A5" s="43">
        <v>2</v>
      </c>
      <c r="B5" s="43" t="s">
        <v>78</v>
      </c>
      <c r="C5" s="52" t="s">
        <v>79</v>
      </c>
      <c r="D5" s="52" t="s">
        <v>157</v>
      </c>
      <c r="E5" s="43" t="s">
        <v>20</v>
      </c>
      <c r="F5" s="23">
        <v>6.79</v>
      </c>
      <c r="G5" s="23">
        <v>6.79</v>
      </c>
      <c r="H5" s="69">
        <v>0.13</v>
      </c>
      <c r="I5" s="24">
        <f>VLOOKUP(D5,'[2]2022年7-12月'!$B$4:$AA$210,26,0)</f>
        <v>6.811418896570796</v>
      </c>
      <c r="J5" s="24">
        <f>VLOOKUP(D5,'[2]2022年7-12月'!$B$4:$AE$210,30,0)</f>
        <v>6.811418896570796</v>
      </c>
      <c r="K5" s="23">
        <f t="shared" ref="K5:L38" si="0">F5</f>
        <v>6.79</v>
      </c>
      <c r="L5" s="23">
        <f t="shared" si="0"/>
        <v>6.79</v>
      </c>
      <c r="M5" s="23">
        <f t="shared" ref="M5:N38" si="1">F5</f>
        <v>6.79</v>
      </c>
      <c r="N5" s="23">
        <f t="shared" si="1"/>
        <v>6.79</v>
      </c>
      <c r="O5" s="70" t="s">
        <v>243</v>
      </c>
      <c r="P5" s="70" t="s">
        <v>252</v>
      </c>
      <c r="Q5" s="71"/>
    </row>
    <row r="6" spans="1:17" s="60" customFormat="1" ht="62.4" customHeight="1">
      <c r="A6" s="53">
        <v>3</v>
      </c>
      <c r="B6" s="53" t="s">
        <v>80</v>
      </c>
      <c r="C6" s="54" t="s">
        <v>81</v>
      </c>
      <c r="D6" s="54" t="s">
        <v>194</v>
      </c>
      <c r="E6" s="53" t="s">
        <v>20</v>
      </c>
      <c r="F6" s="55">
        <f>VLOOKUP(D6,'[1]2021年7-12月 (调整后)'!$B$4:$AA$210,26,0)</f>
        <v>5.3799975056000005</v>
      </c>
      <c r="G6" s="55">
        <f>VLOOKUP(D6,'[1]2021年7-12月 (调整后)'!$B$4:$AE$210,30,0)</f>
        <v>5.3799975056000005</v>
      </c>
      <c r="H6" s="56">
        <v>0.13</v>
      </c>
      <c r="I6" s="57">
        <f>VLOOKUP(D6,'[2]2022年7-12月'!$B$4:$AA$210,26,0)</f>
        <v>5.1618043480000004</v>
      </c>
      <c r="J6" s="57">
        <f>VLOOKUP(D6,'[2]2022年7-12月'!$B$4:$AE$210,30,0)</f>
        <v>5.1618043480000004</v>
      </c>
      <c r="K6" s="55">
        <f t="shared" si="0"/>
        <v>5.3799975056000005</v>
      </c>
      <c r="L6" s="55">
        <f t="shared" si="0"/>
        <v>5.3799975056000005</v>
      </c>
      <c r="M6" s="55">
        <f t="shared" si="1"/>
        <v>5.3799975056000005</v>
      </c>
      <c r="N6" s="55">
        <f t="shared" si="1"/>
        <v>5.3799975056000005</v>
      </c>
      <c r="O6" s="58" t="s">
        <v>241</v>
      </c>
      <c r="P6" s="58" t="s">
        <v>251</v>
      </c>
      <c r="Q6" s="59"/>
    </row>
    <row r="7" spans="1:17" s="68" customFormat="1" ht="51" customHeight="1">
      <c r="A7" s="61">
        <v>4</v>
      </c>
      <c r="B7" s="61" t="s">
        <v>80</v>
      </c>
      <c r="C7" s="62" t="s">
        <v>81</v>
      </c>
      <c r="D7" s="62" t="s">
        <v>188</v>
      </c>
      <c r="E7" s="61" t="s">
        <v>20</v>
      </c>
      <c r="F7" s="63"/>
      <c r="G7" s="63"/>
      <c r="H7" s="64">
        <v>0.13</v>
      </c>
      <c r="I7" s="65">
        <v>5.5068043480000002</v>
      </c>
      <c r="J7" s="65">
        <v>5.5068043480000002</v>
      </c>
      <c r="K7" s="63"/>
      <c r="L7" s="63"/>
      <c r="M7" s="63"/>
      <c r="N7" s="63"/>
      <c r="O7" s="66" t="s">
        <v>250</v>
      </c>
      <c r="P7" s="66" t="s">
        <v>249</v>
      </c>
      <c r="Q7" s="67"/>
    </row>
    <row r="8" spans="1:17" s="60" customFormat="1" ht="62.4" customHeight="1">
      <c r="A8" s="53">
        <v>5</v>
      </c>
      <c r="B8" s="53" t="s">
        <v>82</v>
      </c>
      <c r="C8" s="54" t="s">
        <v>83</v>
      </c>
      <c r="D8" s="54" t="s">
        <v>193</v>
      </c>
      <c r="E8" s="53" t="s">
        <v>20</v>
      </c>
      <c r="F8" s="55">
        <v>5.25</v>
      </c>
      <c r="G8" s="55">
        <v>5.25</v>
      </c>
      <c r="H8" s="56">
        <v>0.13</v>
      </c>
      <c r="I8" s="57">
        <f>VLOOKUP(D8,'[2]2022年7-12月'!$B$4:$AA$210,26,0)</f>
        <v>5.127304348</v>
      </c>
      <c r="J8" s="57">
        <f>VLOOKUP(D8,'[2]2022年7-12月'!$B$4:$AE$210,30,0)</f>
        <v>5.3873043479999998</v>
      </c>
      <c r="K8" s="55">
        <f t="shared" si="0"/>
        <v>5.25</v>
      </c>
      <c r="L8" s="55">
        <f t="shared" si="0"/>
        <v>5.25</v>
      </c>
      <c r="M8" s="55">
        <f t="shared" si="1"/>
        <v>5.25</v>
      </c>
      <c r="N8" s="55">
        <f t="shared" si="1"/>
        <v>5.25</v>
      </c>
      <c r="O8" s="58" t="s">
        <v>240</v>
      </c>
      <c r="P8" s="58" t="s">
        <v>251</v>
      </c>
      <c r="Q8" s="59"/>
    </row>
    <row r="9" spans="1:17" s="68" customFormat="1" ht="62.4" customHeight="1">
      <c r="A9" s="61">
        <v>6</v>
      </c>
      <c r="B9" s="61" t="s">
        <v>84</v>
      </c>
      <c r="C9" s="62" t="s">
        <v>85</v>
      </c>
      <c r="D9" s="62" t="s">
        <v>160</v>
      </c>
      <c r="E9" s="61" t="s">
        <v>20</v>
      </c>
      <c r="F9" s="63"/>
      <c r="G9" s="63"/>
      <c r="H9" s="64">
        <v>0.13</v>
      </c>
      <c r="I9" s="65">
        <v>6.5916653694999994</v>
      </c>
      <c r="J9" s="65">
        <v>6.901665369499999</v>
      </c>
      <c r="K9" s="63"/>
      <c r="L9" s="63"/>
      <c r="M9" s="63"/>
      <c r="N9" s="63"/>
      <c r="O9" s="66" t="s">
        <v>250</v>
      </c>
      <c r="P9" s="66" t="s">
        <v>249</v>
      </c>
      <c r="Q9" s="67"/>
    </row>
    <row r="10" spans="1:17" s="21" customFormat="1" ht="62.4" customHeight="1">
      <c r="A10" s="43">
        <v>7</v>
      </c>
      <c r="B10" s="43" t="s">
        <v>84</v>
      </c>
      <c r="C10" s="52" t="s">
        <v>85</v>
      </c>
      <c r="D10" s="52" t="s">
        <v>189</v>
      </c>
      <c r="E10" s="43" t="s">
        <v>20</v>
      </c>
      <c r="F10" s="23">
        <v>6.69</v>
      </c>
      <c r="G10" s="23">
        <v>6.69</v>
      </c>
      <c r="H10" s="69">
        <v>0.13</v>
      </c>
      <c r="I10" s="24">
        <f>VLOOKUP(D10,'[2]2022年7-12月'!$B$4:$AA$210,26,0)</f>
        <v>6.6491653694999995</v>
      </c>
      <c r="J10" s="24">
        <f>VLOOKUP(D10,'[2]2022年7-12月'!$B$4:$AE$210,30,0)</f>
        <v>7.0791653694999992</v>
      </c>
      <c r="K10" s="23">
        <f t="shared" si="0"/>
        <v>6.69</v>
      </c>
      <c r="L10" s="23">
        <f t="shared" si="0"/>
        <v>6.69</v>
      </c>
      <c r="M10" s="23">
        <f t="shared" si="1"/>
        <v>6.69</v>
      </c>
      <c r="N10" s="23">
        <f t="shared" si="1"/>
        <v>6.69</v>
      </c>
      <c r="O10" s="70" t="s">
        <v>242</v>
      </c>
      <c r="P10" s="70" t="s">
        <v>251</v>
      </c>
      <c r="Q10" s="71"/>
    </row>
    <row r="11" spans="1:17" s="39" customFormat="1" ht="62.4" customHeight="1">
      <c r="A11" s="34">
        <v>8</v>
      </c>
      <c r="B11" s="34" t="s">
        <v>86</v>
      </c>
      <c r="C11" s="35" t="s">
        <v>87</v>
      </c>
      <c r="D11" s="35" t="s">
        <v>161</v>
      </c>
      <c r="E11" s="34" t="s">
        <v>20</v>
      </c>
      <c r="F11" s="80"/>
      <c r="G11" s="80"/>
      <c r="H11" s="36">
        <v>0.13</v>
      </c>
      <c r="I11" s="45">
        <f>VLOOKUP(D11,'[2]2022年7-12月'!$B$4:$AA$210,26,0)</f>
        <v>0.35213895575221243</v>
      </c>
      <c r="J11" s="45">
        <f>VLOOKUP(D11,'[2]2022年7-12月'!$B$4:$AE$210,30,0)</f>
        <v>0.35213895575221243</v>
      </c>
      <c r="K11" s="80"/>
      <c r="L11" s="80"/>
      <c r="M11" s="80"/>
      <c r="N11" s="80"/>
      <c r="O11" s="37" t="s">
        <v>244</v>
      </c>
      <c r="P11" s="37" t="s">
        <v>251</v>
      </c>
      <c r="Q11" s="38"/>
    </row>
    <row r="12" spans="1:17" s="79" customFormat="1" ht="62.4" customHeight="1">
      <c r="A12" s="72">
        <v>9</v>
      </c>
      <c r="B12" s="72" t="s">
        <v>88</v>
      </c>
      <c r="C12" s="73" t="s">
        <v>89</v>
      </c>
      <c r="D12" s="73" t="s">
        <v>162</v>
      </c>
      <c r="E12" s="72" t="s">
        <v>20</v>
      </c>
      <c r="F12" s="74">
        <v>2.65</v>
      </c>
      <c r="G12" s="74">
        <v>2.65</v>
      </c>
      <c r="H12" s="75">
        <v>0.13</v>
      </c>
      <c r="I12" s="76">
        <f>VLOOKUP(D12,'[2]2022年7-12月'!$B$4:$AA$210,26,0)</f>
        <v>2.5352687850000004</v>
      </c>
      <c r="J12" s="76">
        <f>VLOOKUP(D12,'[2]2022年7-12月'!$B$4:$AE$210,30,0)</f>
        <v>2.5352687850000004</v>
      </c>
      <c r="K12" s="74">
        <f t="shared" si="0"/>
        <v>2.65</v>
      </c>
      <c r="L12" s="74">
        <f t="shared" si="0"/>
        <v>2.65</v>
      </c>
      <c r="M12" s="74">
        <f t="shared" si="1"/>
        <v>2.65</v>
      </c>
      <c r="N12" s="74">
        <f t="shared" si="1"/>
        <v>2.65</v>
      </c>
      <c r="O12" s="77" t="s">
        <v>241</v>
      </c>
      <c r="P12" s="77" t="s">
        <v>251</v>
      </c>
      <c r="Q12" s="78"/>
    </row>
    <row r="13" spans="1:17" s="79" customFormat="1" ht="62.4" customHeight="1">
      <c r="A13" s="72">
        <v>10</v>
      </c>
      <c r="B13" s="72" t="s">
        <v>90</v>
      </c>
      <c r="C13" s="73" t="s">
        <v>91</v>
      </c>
      <c r="D13" s="73" t="s">
        <v>163</v>
      </c>
      <c r="E13" s="72" t="s">
        <v>20</v>
      </c>
      <c r="F13" s="74">
        <v>2.65</v>
      </c>
      <c r="G13" s="74">
        <v>2.65</v>
      </c>
      <c r="H13" s="75">
        <v>0.13</v>
      </c>
      <c r="I13" s="76">
        <f>VLOOKUP(D13,'[2]2022年7-12月'!$B$4:$AA$210,26,0)</f>
        <v>2.5352687850000004</v>
      </c>
      <c r="J13" s="76">
        <f>VLOOKUP(D13,'[2]2022年7-12月'!$B$4:$AE$210,30,0)</f>
        <v>2.5352687850000004</v>
      </c>
      <c r="K13" s="74">
        <f t="shared" si="0"/>
        <v>2.65</v>
      </c>
      <c r="L13" s="74">
        <f t="shared" si="0"/>
        <v>2.65</v>
      </c>
      <c r="M13" s="74">
        <f t="shared" si="1"/>
        <v>2.65</v>
      </c>
      <c r="N13" s="74">
        <f t="shared" si="1"/>
        <v>2.65</v>
      </c>
      <c r="O13" s="77" t="s">
        <v>241</v>
      </c>
      <c r="P13" s="77" t="s">
        <v>251</v>
      </c>
      <c r="Q13" s="78"/>
    </row>
    <row r="14" spans="1:17" s="39" customFormat="1" ht="62.4" customHeight="1">
      <c r="A14" s="34">
        <v>11</v>
      </c>
      <c r="B14" s="34" t="s">
        <v>92</v>
      </c>
      <c r="C14" s="35" t="s">
        <v>93</v>
      </c>
      <c r="D14" s="35" t="s">
        <v>164</v>
      </c>
      <c r="E14" s="34" t="s">
        <v>20</v>
      </c>
      <c r="F14" s="80"/>
      <c r="G14" s="80"/>
      <c r="H14" s="36">
        <v>0.13</v>
      </c>
      <c r="I14" s="45">
        <v>0.36985742952212386</v>
      </c>
      <c r="J14" s="45">
        <v>0.36985742952212386</v>
      </c>
      <c r="K14" s="80"/>
      <c r="L14" s="80"/>
      <c r="M14" s="80"/>
      <c r="N14" s="80"/>
      <c r="O14" s="37" t="s">
        <v>244</v>
      </c>
      <c r="P14" s="37" t="s">
        <v>251</v>
      </c>
      <c r="Q14" s="38"/>
    </row>
    <row r="15" spans="1:17" s="91" customFormat="1" ht="62.4" customHeight="1">
      <c r="A15" s="84">
        <v>12</v>
      </c>
      <c r="B15" s="84" t="s">
        <v>94</v>
      </c>
      <c r="C15" s="85" t="s">
        <v>95</v>
      </c>
      <c r="D15" s="85" t="s">
        <v>165</v>
      </c>
      <c r="E15" s="84" t="s">
        <v>20</v>
      </c>
      <c r="F15" s="86"/>
      <c r="G15" s="86"/>
      <c r="H15" s="87">
        <v>0.13</v>
      </c>
      <c r="I15" s="88">
        <f>VLOOKUP(D15,'[2]2022年7-12月'!$B$4:$AA$210,26,0)</f>
        <v>1.5302411956999997</v>
      </c>
      <c r="J15" s="88">
        <f>VLOOKUP(D15,'[2]2022年7-12月'!$B$4:$AE$210,30,0)</f>
        <v>1.9862411956999997</v>
      </c>
      <c r="K15" s="86"/>
      <c r="L15" s="86"/>
      <c r="M15" s="86"/>
      <c r="N15" s="86"/>
      <c r="O15" s="89" t="s">
        <v>250</v>
      </c>
      <c r="P15" s="89" t="s">
        <v>248</v>
      </c>
      <c r="Q15" s="90"/>
    </row>
    <row r="16" spans="1:17" s="79" customFormat="1" ht="62.4" customHeight="1">
      <c r="A16" s="72">
        <v>13</v>
      </c>
      <c r="B16" s="72" t="s">
        <v>94</v>
      </c>
      <c r="C16" s="73" t="s">
        <v>96</v>
      </c>
      <c r="D16" s="73" t="s">
        <v>191</v>
      </c>
      <c r="E16" s="72" t="s">
        <v>20</v>
      </c>
      <c r="F16" s="74">
        <v>2.35</v>
      </c>
      <c r="G16" s="74">
        <v>2.35</v>
      </c>
      <c r="H16" s="75">
        <v>0.13</v>
      </c>
      <c r="I16" s="76">
        <f>VLOOKUP(D16,'[2]2022年7-12月'!$B$4:$AA$210,26,0)</f>
        <v>2.3347773750549994</v>
      </c>
      <c r="J16" s="76">
        <f>VLOOKUP(D16,'[2]2022年7-12月'!$B$4:$AE$210,30,0)</f>
        <v>2.3347773750549994</v>
      </c>
      <c r="K16" s="74">
        <f t="shared" si="0"/>
        <v>2.35</v>
      </c>
      <c r="L16" s="74">
        <f t="shared" si="0"/>
        <v>2.35</v>
      </c>
      <c r="M16" s="74">
        <f t="shared" si="1"/>
        <v>2.35</v>
      </c>
      <c r="N16" s="74">
        <f t="shared" si="1"/>
        <v>2.35</v>
      </c>
      <c r="O16" s="77" t="s">
        <v>241</v>
      </c>
      <c r="P16" s="77" t="s">
        <v>251</v>
      </c>
      <c r="Q16" s="78"/>
    </row>
    <row r="17" spans="1:17" s="79" customFormat="1" ht="62.4" customHeight="1">
      <c r="A17" s="72">
        <v>14</v>
      </c>
      <c r="B17" s="72" t="s">
        <v>97</v>
      </c>
      <c r="C17" s="73" t="s">
        <v>98</v>
      </c>
      <c r="D17" s="73" t="s">
        <v>166</v>
      </c>
      <c r="E17" s="72" t="s">
        <v>20</v>
      </c>
      <c r="F17" s="74">
        <v>6.6</v>
      </c>
      <c r="G17" s="74">
        <v>6.6</v>
      </c>
      <c r="H17" s="75">
        <v>0.13</v>
      </c>
      <c r="I17" s="76">
        <f>VLOOKUP(D17,'[2]2022年7-12月'!$B$4:$AA$210,26,0)</f>
        <v>6.5321581249999996</v>
      </c>
      <c r="J17" s="76">
        <f>VLOOKUP(D17,'[2]2022年7-12月'!$B$4:$AE$210,30,0)</f>
        <v>7.2621581249999991</v>
      </c>
      <c r="K17" s="74">
        <f t="shared" si="0"/>
        <v>6.6</v>
      </c>
      <c r="L17" s="74">
        <f t="shared" si="0"/>
        <v>6.6</v>
      </c>
      <c r="M17" s="74">
        <f t="shared" si="1"/>
        <v>6.6</v>
      </c>
      <c r="N17" s="74">
        <f t="shared" si="1"/>
        <v>6.6</v>
      </c>
      <c r="O17" s="77" t="s">
        <v>241</v>
      </c>
      <c r="P17" s="77" t="s">
        <v>251</v>
      </c>
      <c r="Q17" s="78"/>
    </row>
    <row r="18" spans="1:17" s="21" customFormat="1" ht="62.4" customHeight="1">
      <c r="A18" s="43">
        <v>15</v>
      </c>
      <c r="B18" s="43" t="s">
        <v>99</v>
      </c>
      <c r="C18" s="52" t="s">
        <v>100</v>
      </c>
      <c r="D18" s="52" t="s">
        <v>167</v>
      </c>
      <c r="E18" s="43" t="s">
        <v>20</v>
      </c>
      <c r="F18" s="23">
        <v>4.62</v>
      </c>
      <c r="G18" s="23">
        <v>4.62</v>
      </c>
      <c r="H18" s="69">
        <v>0.13</v>
      </c>
      <c r="I18" s="24">
        <f>VLOOKUP(D18,'[2]2022年7-12月'!$B$4:$AA$210,26,0)</f>
        <v>4.6393573996125008</v>
      </c>
      <c r="J18" s="24">
        <f>VLOOKUP(D18,'[2]2022年7-12月'!$B$4:$AE$210,30,0)</f>
        <v>4.6393573996125008</v>
      </c>
      <c r="K18" s="23">
        <f t="shared" si="0"/>
        <v>4.62</v>
      </c>
      <c r="L18" s="23">
        <f t="shared" si="0"/>
        <v>4.62</v>
      </c>
      <c r="M18" s="23">
        <f t="shared" si="1"/>
        <v>4.62</v>
      </c>
      <c r="N18" s="23">
        <f t="shared" si="1"/>
        <v>4.62</v>
      </c>
      <c r="O18" s="70" t="s">
        <v>243</v>
      </c>
      <c r="P18" s="70" t="s">
        <v>251</v>
      </c>
      <c r="Q18" s="71"/>
    </row>
    <row r="19" spans="1:17" s="21" customFormat="1" ht="62.4" customHeight="1">
      <c r="A19" s="43">
        <v>16</v>
      </c>
      <c r="B19" s="43" t="s">
        <v>101</v>
      </c>
      <c r="C19" s="52" t="s">
        <v>102</v>
      </c>
      <c r="D19" s="52" t="s">
        <v>168</v>
      </c>
      <c r="E19" s="43" t="s">
        <v>20</v>
      </c>
      <c r="F19" s="23">
        <v>4.1100000000000003</v>
      </c>
      <c r="G19" s="23">
        <v>4.1100000000000003</v>
      </c>
      <c r="H19" s="69">
        <v>0.13</v>
      </c>
      <c r="I19" s="24">
        <f>VLOOKUP(D19,'[2]2022年7-12月'!$B$4:$AA$210,26,0)</f>
        <v>4.1140506568124993</v>
      </c>
      <c r="J19" s="24">
        <f>VLOOKUP(D19,'[2]2022年7-12月'!$B$4:$AE$210,30,0)</f>
        <v>4.1140506568124993</v>
      </c>
      <c r="K19" s="23">
        <f t="shared" si="0"/>
        <v>4.1100000000000003</v>
      </c>
      <c r="L19" s="23">
        <f t="shared" si="0"/>
        <v>4.1100000000000003</v>
      </c>
      <c r="M19" s="23">
        <f t="shared" si="1"/>
        <v>4.1100000000000003</v>
      </c>
      <c r="N19" s="23">
        <f t="shared" si="1"/>
        <v>4.1100000000000003</v>
      </c>
      <c r="O19" s="70" t="s">
        <v>243</v>
      </c>
      <c r="P19" s="70" t="s">
        <v>251</v>
      </c>
      <c r="Q19" s="71"/>
    </row>
    <row r="20" spans="1:17" s="79" customFormat="1" ht="62.4" customHeight="1">
      <c r="A20" s="72">
        <v>17</v>
      </c>
      <c r="B20" s="72" t="s">
        <v>103</v>
      </c>
      <c r="C20" s="73" t="s">
        <v>104</v>
      </c>
      <c r="D20" s="73" t="s">
        <v>169</v>
      </c>
      <c r="E20" s="72" t="s">
        <v>20</v>
      </c>
      <c r="F20" s="74">
        <v>4.0999999999999996</v>
      </c>
      <c r="G20" s="74">
        <v>4.0999999999999996</v>
      </c>
      <c r="H20" s="75">
        <v>0.13</v>
      </c>
      <c r="I20" s="76">
        <f>VLOOKUP(D20,'[2]2022年7-12月'!$B$4:$AA$210,26,0)</f>
        <v>4.0565506568124992</v>
      </c>
      <c r="J20" s="76">
        <f>VLOOKUP(D20,'[2]2022年7-12月'!$B$4:$AE$210,30,0)</f>
        <v>4.0565506568124992</v>
      </c>
      <c r="K20" s="74">
        <f t="shared" si="0"/>
        <v>4.0999999999999996</v>
      </c>
      <c r="L20" s="74">
        <f t="shared" si="0"/>
        <v>4.0999999999999996</v>
      </c>
      <c r="M20" s="74">
        <f t="shared" si="1"/>
        <v>4.0999999999999996</v>
      </c>
      <c r="N20" s="74">
        <f t="shared" si="1"/>
        <v>4.0999999999999996</v>
      </c>
      <c r="O20" s="77" t="s">
        <v>241</v>
      </c>
      <c r="P20" s="77" t="s">
        <v>251</v>
      </c>
      <c r="Q20" s="78"/>
    </row>
    <row r="21" spans="1:17" s="21" customFormat="1" ht="62.4" customHeight="1">
      <c r="A21" s="43">
        <v>18</v>
      </c>
      <c r="B21" s="43" t="s">
        <v>105</v>
      </c>
      <c r="C21" s="52" t="s">
        <v>106</v>
      </c>
      <c r="D21" s="52" t="s">
        <v>170</v>
      </c>
      <c r="E21" s="43" t="s">
        <v>20</v>
      </c>
      <c r="F21" s="23">
        <v>4.62</v>
      </c>
      <c r="G21" s="23">
        <v>4.62</v>
      </c>
      <c r="H21" s="69">
        <v>0.13</v>
      </c>
      <c r="I21" s="24">
        <f>VLOOKUP(D21,'[2]2022年7-12月'!$B$4:$AA$210,26,0)</f>
        <v>4.6393573996125008</v>
      </c>
      <c r="J21" s="24">
        <f>VLOOKUP(D21,'[2]2022年7-12月'!$B$4:$AE$210,30,0)</f>
        <v>4.6393573996125008</v>
      </c>
      <c r="K21" s="23">
        <f t="shared" si="0"/>
        <v>4.62</v>
      </c>
      <c r="L21" s="23">
        <f t="shared" si="0"/>
        <v>4.62</v>
      </c>
      <c r="M21" s="23">
        <f t="shared" si="1"/>
        <v>4.62</v>
      </c>
      <c r="N21" s="23">
        <f t="shared" si="1"/>
        <v>4.62</v>
      </c>
      <c r="O21" s="70" t="s">
        <v>242</v>
      </c>
      <c r="P21" s="70" t="s">
        <v>251</v>
      </c>
      <c r="Q21" s="71"/>
    </row>
    <row r="22" spans="1:17" s="39" customFormat="1" ht="62.4" customHeight="1">
      <c r="A22" s="34">
        <v>19</v>
      </c>
      <c r="B22" s="34" t="s">
        <v>107</v>
      </c>
      <c r="C22" s="35" t="s">
        <v>108</v>
      </c>
      <c r="D22" s="35" t="s">
        <v>171</v>
      </c>
      <c r="E22" s="34" t="s">
        <v>20</v>
      </c>
      <c r="F22" s="80"/>
      <c r="G22" s="80"/>
      <c r="H22" s="36">
        <v>0.13</v>
      </c>
      <c r="I22" s="45">
        <f>VLOOKUP(D22,'[2]2022年7-12月'!$B$4:$AA$210,26,0)</f>
        <v>2.3063945965625003</v>
      </c>
      <c r="J22" s="45">
        <f>VLOOKUP(D22,'[2]2022年7-12月'!$B$4:$AE$210,30,0)</f>
        <v>2.3383945965625004</v>
      </c>
      <c r="K22" s="80"/>
      <c r="L22" s="80"/>
      <c r="M22" s="80"/>
      <c r="N22" s="80"/>
      <c r="O22" s="37" t="s">
        <v>244</v>
      </c>
      <c r="P22" s="37" t="s">
        <v>251</v>
      </c>
      <c r="Q22" s="38"/>
    </row>
    <row r="23" spans="1:17" s="21" customFormat="1" ht="62.4" customHeight="1">
      <c r="A23" s="43">
        <v>20</v>
      </c>
      <c r="B23" s="43" t="s">
        <v>109</v>
      </c>
      <c r="C23" s="52" t="s">
        <v>110</v>
      </c>
      <c r="D23" s="52" t="s">
        <v>172</v>
      </c>
      <c r="E23" s="43" t="s">
        <v>20</v>
      </c>
      <c r="F23" s="92">
        <v>0.26602887407142856</v>
      </c>
      <c r="G23" s="23">
        <v>0.26602887407142856</v>
      </c>
      <c r="H23" s="69">
        <v>0.13</v>
      </c>
      <c r="I23" s="24">
        <f>VLOOKUP(D23,'[2]2022年7-12月'!$B$4:$AA$210,26,0)</f>
        <v>0.26602887407142856</v>
      </c>
      <c r="J23" s="24">
        <f>VLOOKUP(D23,'[2]2022年7-12月'!$B$4:$AE$210,30,0)</f>
        <v>0.26602887407142856</v>
      </c>
      <c r="K23" s="23">
        <f t="shared" si="0"/>
        <v>0.26602887407142856</v>
      </c>
      <c r="L23" s="23">
        <f t="shared" si="0"/>
        <v>0.26602887407142856</v>
      </c>
      <c r="M23" s="23">
        <f t="shared" si="1"/>
        <v>0.26602887407142856</v>
      </c>
      <c r="N23" s="23">
        <f t="shared" si="1"/>
        <v>0.26602887407142856</v>
      </c>
      <c r="O23" s="70" t="s">
        <v>253</v>
      </c>
      <c r="P23" s="70" t="s">
        <v>251</v>
      </c>
      <c r="Q23" s="71"/>
    </row>
    <row r="24" spans="1:17" s="39" customFormat="1" ht="62.4" customHeight="1">
      <c r="A24" s="34">
        <v>21</v>
      </c>
      <c r="B24" s="34" t="s">
        <v>111</v>
      </c>
      <c r="C24" s="35" t="s">
        <v>112</v>
      </c>
      <c r="D24" s="35" t="s">
        <v>173</v>
      </c>
      <c r="E24" s="34" t="s">
        <v>20</v>
      </c>
      <c r="F24" s="80"/>
      <c r="G24" s="80"/>
      <c r="H24" s="36">
        <v>0.13</v>
      </c>
      <c r="I24" s="45">
        <f>VLOOKUP(D24,'[2]2022年7-12月'!$B$4:$AA$210,26,0)</f>
        <v>4.0731055467762332</v>
      </c>
      <c r="J24" s="45">
        <f>VLOOKUP(D24,'[2]2022年7-12月'!$B$4:$AE$210,30,0)</f>
        <v>4.0731055467762332</v>
      </c>
      <c r="K24" s="80">
        <f t="shared" si="0"/>
        <v>0</v>
      </c>
      <c r="L24" s="80">
        <f t="shared" si="0"/>
        <v>0</v>
      </c>
      <c r="M24" s="80">
        <f t="shared" si="1"/>
        <v>0</v>
      </c>
      <c r="N24" s="80">
        <f t="shared" si="1"/>
        <v>0</v>
      </c>
      <c r="O24" s="37" t="s">
        <v>244</v>
      </c>
      <c r="P24" s="37" t="s">
        <v>251</v>
      </c>
      <c r="Q24" s="38"/>
    </row>
    <row r="25" spans="1:17" s="39" customFormat="1" ht="62.4" customHeight="1">
      <c r="A25" s="34">
        <v>22</v>
      </c>
      <c r="B25" s="34" t="s">
        <v>113</v>
      </c>
      <c r="C25" s="35" t="s">
        <v>114</v>
      </c>
      <c r="D25" s="35" t="s">
        <v>174</v>
      </c>
      <c r="E25" s="34" t="s">
        <v>20</v>
      </c>
      <c r="F25" s="80"/>
      <c r="G25" s="80"/>
      <c r="H25" s="36">
        <v>0.13</v>
      </c>
      <c r="I25" s="45">
        <f>VLOOKUP(D25,'[2]2022年7-12月'!$B$4:$AA$210,26,0)</f>
        <v>4.0731055467762332</v>
      </c>
      <c r="J25" s="45">
        <f>VLOOKUP(D25,'[2]2022年7-12月'!$B$4:$AE$210,30,0)</f>
        <v>4.0731055467762332</v>
      </c>
      <c r="K25" s="80">
        <f t="shared" si="0"/>
        <v>0</v>
      </c>
      <c r="L25" s="80">
        <f t="shared" si="0"/>
        <v>0</v>
      </c>
      <c r="M25" s="80">
        <f t="shared" si="1"/>
        <v>0</v>
      </c>
      <c r="N25" s="80">
        <f t="shared" si="1"/>
        <v>0</v>
      </c>
      <c r="O25" s="37" t="s">
        <v>244</v>
      </c>
      <c r="P25" s="37" t="s">
        <v>251</v>
      </c>
      <c r="Q25" s="38"/>
    </row>
    <row r="26" spans="1:17" s="39" customFormat="1" ht="62.4" customHeight="1">
      <c r="A26" s="34">
        <v>23</v>
      </c>
      <c r="B26" s="34" t="s">
        <v>115</v>
      </c>
      <c r="C26" s="35" t="s">
        <v>116</v>
      </c>
      <c r="D26" s="35" t="s">
        <v>175</v>
      </c>
      <c r="E26" s="34" t="s">
        <v>20</v>
      </c>
      <c r="F26" s="80"/>
      <c r="G26" s="80"/>
      <c r="H26" s="36">
        <v>0.13</v>
      </c>
      <c r="I26" s="45">
        <f>VLOOKUP(D26,'[2]2022年7-12月'!$B$4:$AA$210,26,0)</f>
        <v>3.0136855221238941</v>
      </c>
      <c r="J26" s="45">
        <f>VLOOKUP(D26,'[2]2022年7-12月'!$B$4:$AE$210,30,0)</f>
        <v>3.0136855221238941</v>
      </c>
      <c r="K26" s="80">
        <f t="shared" si="0"/>
        <v>0</v>
      </c>
      <c r="L26" s="80">
        <f t="shared" si="0"/>
        <v>0</v>
      </c>
      <c r="M26" s="80">
        <f t="shared" si="1"/>
        <v>0</v>
      </c>
      <c r="N26" s="80">
        <f t="shared" si="1"/>
        <v>0</v>
      </c>
      <c r="O26" s="37" t="s">
        <v>244</v>
      </c>
      <c r="P26" s="37" t="s">
        <v>251</v>
      </c>
      <c r="Q26" s="38"/>
    </row>
    <row r="27" spans="1:17" s="39" customFormat="1" ht="62.4" customHeight="1">
      <c r="A27" s="34">
        <v>24</v>
      </c>
      <c r="B27" s="34" t="s">
        <v>117</v>
      </c>
      <c r="C27" s="35" t="s">
        <v>118</v>
      </c>
      <c r="D27" s="35" t="s">
        <v>176</v>
      </c>
      <c r="E27" s="34" t="s">
        <v>20</v>
      </c>
      <c r="F27" s="80"/>
      <c r="G27" s="80"/>
      <c r="H27" s="36">
        <v>0.13</v>
      </c>
      <c r="I27" s="45">
        <f>VLOOKUP(D27,'[2]2022年7-12月'!$B$4:$AA$210,26,0)</f>
        <v>3.3064751150442482</v>
      </c>
      <c r="J27" s="45">
        <f>VLOOKUP(D27,'[2]2022年7-12月'!$B$4:$AE$210,30,0)</f>
        <v>3.3064751150442482</v>
      </c>
      <c r="K27" s="80">
        <f t="shared" si="0"/>
        <v>0</v>
      </c>
      <c r="L27" s="80">
        <f t="shared" si="0"/>
        <v>0</v>
      </c>
      <c r="M27" s="80">
        <f t="shared" si="1"/>
        <v>0</v>
      </c>
      <c r="N27" s="80">
        <f t="shared" si="1"/>
        <v>0</v>
      </c>
      <c r="O27" s="37" t="s">
        <v>244</v>
      </c>
      <c r="P27" s="37" t="s">
        <v>251</v>
      </c>
      <c r="Q27" s="38"/>
    </row>
    <row r="28" spans="1:17" s="39" customFormat="1" ht="62.4" customHeight="1">
      <c r="A28" s="34">
        <v>25</v>
      </c>
      <c r="B28" s="34" t="s">
        <v>119</v>
      </c>
      <c r="C28" s="35" t="s">
        <v>120</v>
      </c>
      <c r="D28" s="35" t="s">
        <v>177</v>
      </c>
      <c r="E28" s="34" t="s">
        <v>20</v>
      </c>
      <c r="F28" s="80"/>
      <c r="G28" s="80"/>
      <c r="H28" s="36">
        <v>0.13</v>
      </c>
      <c r="I28" s="45">
        <f>VLOOKUP(D28,'[2]2022年7-12月'!$B$4:$AA$210,26,0)</f>
        <v>0.48088675185840707</v>
      </c>
      <c r="J28" s="45">
        <f>VLOOKUP(D28,'[2]2022年7-12月'!$B$4:$AE$210,30,0)</f>
        <v>0.48088675185840707</v>
      </c>
      <c r="K28" s="80">
        <f t="shared" si="0"/>
        <v>0</v>
      </c>
      <c r="L28" s="80">
        <f t="shared" si="0"/>
        <v>0</v>
      </c>
      <c r="M28" s="80">
        <f t="shared" si="1"/>
        <v>0</v>
      </c>
      <c r="N28" s="80">
        <f t="shared" si="1"/>
        <v>0</v>
      </c>
      <c r="O28" s="37" t="s">
        <v>244</v>
      </c>
      <c r="P28" s="37" t="s">
        <v>251</v>
      </c>
      <c r="Q28" s="38"/>
    </row>
    <row r="29" spans="1:17" s="39" customFormat="1" ht="62.4" customHeight="1">
      <c r="A29" s="34">
        <v>26</v>
      </c>
      <c r="B29" s="34" t="s">
        <v>121</v>
      </c>
      <c r="C29" s="35" t="s">
        <v>122</v>
      </c>
      <c r="D29" s="35" t="s">
        <v>178</v>
      </c>
      <c r="E29" s="34" t="s">
        <v>20</v>
      </c>
      <c r="F29" s="80"/>
      <c r="G29" s="80"/>
      <c r="H29" s="36">
        <v>0.13</v>
      </c>
      <c r="I29" s="45">
        <f>VLOOKUP(D29,'[2]2022年7-12月'!$B$4:$AA$210,26,0)</f>
        <v>0.39841335999999994</v>
      </c>
      <c r="J29" s="45">
        <f>VLOOKUP(D29,'[2]2022年7-12月'!$B$4:$AE$210,30,0)</f>
        <v>0.39841335999999994</v>
      </c>
      <c r="K29" s="80">
        <f t="shared" si="0"/>
        <v>0</v>
      </c>
      <c r="L29" s="80">
        <f t="shared" si="0"/>
        <v>0</v>
      </c>
      <c r="M29" s="80">
        <f t="shared" si="1"/>
        <v>0</v>
      </c>
      <c r="N29" s="80">
        <f t="shared" si="1"/>
        <v>0</v>
      </c>
      <c r="O29" s="37" t="s">
        <v>244</v>
      </c>
      <c r="P29" s="37" t="s">
        <v>251</v>
      </c>
      <c r="Q29" s="38"/>
    </row>
    <row r="30" spans="1:17" s="39" customFormat="1" ht="62.4" customHeight="1">
      <c r="A30" s="34">
        <v>27</v>
      </c>
      <c r="B30" s="34" t="s">
        <v>123</v>
      </c>
      <c r="C30" s="35" t="s">
        <v>124</v>
      </c>
      <c r="D30" s="35" t="s">
        <v>179</v>
      </c>
      <c r="E30" s="34" t="s">
        <v>20</v>
      </c>
      <c r="F30" s="80"/>
      <c r="G30" s="80"/>
      <c r="H30" s="36">
        <v>0.13</v>
      </c>
      <c r="I30" s="45">
        <f>VLOOKUP(D30,'[2]2022年7-12月'!$B$4:$AA$210,26,0)</f>
        <v>2.2266989999999995</v>
      </c>
      <c r="J30" s="45">
        <f>VLOOKUP(D30,'[2]2022年7-12月'!$B$4:$AE$210,30,0)</f>
        <v>2.2266989999999995</v>
      </c>
      <c r="K30" s="80">
        <f t="shared" si="0"/>
        <v>0</v>
      </c>
      <c r="L30" s="80">
        <f t="shared" si="0"/>
        <v>0</v>
      </c>
      <c r="M30" s="80">
        <f t="shared" si="1"/>
        <v>0</v>
      </c>
      <c r="N30" s="80">
        <f t="shared" si="1"/>
        <v>0</v>
      </c>
      <c r="O30" s="37" t="s">
        <v>244</v>
      </c>
      <c r="P30" s="37" t="s">
        <v>251</v>
      </c>
      <c r="Q30" s="38"/>
    </row>
    <row r="31" spans="1:17" s="39" customFormat="1" ht="62.4" customHeight="1">
      <c r="A31" s="34">
        <v>28</v>
      </c>
      <c r="B31" s="34" t="s">
        <v>125</v>
      </c>
      <c r="C31" s="35" t="s">
        <v>126</v>
      </c>
      <c r="D31" s="35" t="s">
        <v>180</v>
      </c>
      <c r="E31" s="34" t="s">
        <v>20</v>
      </c>
      <c r="F31" s="80"/>
      <c r="G31" s="80"/>
      <c r="H31" s="36">
        <v>0.13</v>
      </c>
      <c r="I31" s="45">
        <f>VLOOKUP(D31,'[2]2022年7-12月'!$B$4:$AA$210,26,0)</f>
        <v>2.2266989999999995</v>
      </c>
      <c r="J31" s="45">
        <f>VLOOKUP(D31,'[2]2022年7-12月'!$B$4:$AE$210,30,0)</f>
        <v>2.2266989999999995</v>
      </c>
      <c r="K31" s="80">
        <f t="shared" si="0"/>
        <v>0</v>
      </c>
      <c r="L31" s="80">
        <f t="shared" si="0"/>
        <v>0</v>
      </c>
      <c r="M31" s="80">
        <f t="shared" si="1"/>
        <v>0</v>
      </c>
      <c r="N31" s="80">
        <f t="shared" si="1"/>
        <v>0</v>
      </c>
      <c r="O31" s="37" t="s">
        <v>244</v>
      </c>
      <c r="P31" s="37" t="s">
        <v>251</v>
      </c>
      <c r="Q31" s="38"/>
    </row>
    <row r="32" spans="1:17" s="39" customFormat="1" ht="62.4" customHeight="1">
      <c r="A32" s="34">
        <v>29</v>
      </c>
      <c r="B32" s="34" t="s">
        <v>127</v>
      </c>
      <c r="C32" s="35" t="s">
        <v>128</v>
      </c>
      <c r="D32" s="35" t="s">
        <v>181</v>
      </c>
      <c r="E32" s="34" t="s">
        <v>20</v>
      </c>
      <c r="F32" s="80"/>
      <c r="G32" s="80"/>
      <c r="H32" s="36">
        <v>0.13</v>
      </c>
      <c r="I32" s="45">
        <f>VLOOKUP(D32,'[2]2022年7-12月'!$B$4:$AA$210,26,0)</f>
        <v>0.6985905</v>
      </c>
      <c r="J32" s="45">
        <f>VLOOKUP(D32,'[2]2022年7-12月'!$B$4:$AE$210,30,0)</f>
        <v>0.6985905</v>
      </c>
      <c r="K32" s="80">
        <f t="shared" si="0"/>
        <v>0</v>
      </c>
      <c r="L32" s="80">
        <f t="shared" si="0"/>
        <v>0</v>
      </c>
      <c r="M32" s="80">
        <f t="shared" si="1"/>
        <v>0</v>
      </c>
      <c r="N32" s="80">
        <f t="shared" si="1"/>
        <v>0</v>
      </c>
      <c r="O32" s="37" t="s">
        <v>244</v>
      </c>
      <c r="P32" s="37" t="s">
        <v>251</v>
      </c>
      <c r="Q32" s="38"/>
    </row>
    <row r="33" spans="1:17" s="91" customFormat="1" ht="62.4" customHeight="1">
      <c r="A33" s="84">
        <v>30</v>
      </c>
      <c r="B33" s="84" t="s">
        <v>129</v>
      </c>
      <c r="C33" s="85" t="s">
        <v>130</v>
      </c>
      <c r="D33" s="85" t="s">
        <v>182</v>
      </c>
      <c r="E33" s="84" t="s">
        <v>20</v>
      </c>
      <c r="F33" s="86"/>
      <c r="G33" s="86"/>
      <c r="H33" s="87">
        <v>0.13</v>
      </c>
      <c r="I33" s="88">
        <f>VLOOKUP(D33,'[2]2022年7-12月'!$B$4:$AA$210,26,0)</f>
        <v>0.34455465100000005</v>
      </c>
      <c r="J33" s="88">
        <f>VLOOKUP(D33,'[2]2022年7-12月'!$B$4:$AE$210,30,0)</f>
        <v>0.34455465100000005</v>
      </c>
      <c r="K33" s="86"/>
      <c r="L33" s="86"/>
      <c r="M33" s="86"/>
      <c r="N33" s="86"/>
      <c r="O33" s="89" t="s">
        <v>245</v>
      </c>
      <c r="P33" s="89"/>
      <c r="Q33" s="90"/>
    </row>
    <row r="34" spans="1:17" s="21" customFormat="1" ht="62.4" customHeight="1">
      <c r="A34" s="43">
        <v>31</v>
      </c>
      <c r="B34" s="43" t="s">
        <v>131</v>
      </c>
      <c r="C34" s="52" t="s">
        <v>132</v>
      </c>
      <c r="D34" s="52" t="s">
        <v>183</v>
      </c>
      <c r="E34" s="43" t="s">
        <v>20</v>
      </c>
      <c r="F34" s="23">
        <v>4.97</v>
      </c>
      <c r="G34" s="23">
        <v>4.97</v>
      </c>
      <c r="H34" s="69">
        <v>0.13</v>
      </c>
      <c r="I34" s="24">
        <f>VLOOKUP(D34,'[2]2022年7-12月'!$B$4:$AA$210,26,0)</f>
        <v>4.8115245974004415</v>
      </c>
      <c r="J34" s="24">
        <f>VLOOKUP(D34,'[2]2022年7-12月'!$B$4:$AE$210,30,0)</f>
        <v>4.8115245974004415</v>
      </c>
      <c r="K34" s="23">
        <f t="shared" si="0"/>
        <v>4.97</v>
      </c>
      <c r="L34" s="23">
        <f t="shared" si="0"/>
        <v>4.97</v>
      </c>
      <c r="M34" s="23">
        <f t="shared" si="1"/>
        <v>4.97</v>
      </c>
      <c r="N34" s="23">
        <f t="shared" si="1"/>
        <v>4.97</v>
      </c>
      <c r="O34" s="70" t="s">
        <v>243</v>
      </c>
      <c r="P34" s="70" t="s">
        <v>251</v>
      </c>
      <c r="Q34" s="71"/>
    </row>
    <row r="35" spans="1:17" s="21" customFormat="1" ht="62.4" customHeight="1">
      <c r="A35" s="43">
        <v>32</v>
      </c>
      <c r="B35" s="43" t="s">
        <v>133</v>
      </c>
      <c r="C35" s="52" t="s">
        <v>134</v>
      </c>
      <c r="D35" s="52" t="s">
        <v>184</v>
      </c>
      <c r="E35" s="43" t="s">
        <v>20</v>
      </c>
      <c r="F35" s="23">
        <v>4.97</v>
      </c>
      <c r="G35" s="23">
        <v>4.97</v>
      </c>
      <c r="H35" s="69">
        <v>0.13</v>
      </c>
      <c r="I35" s="24">
        <f>VLOOKUP(D35,'[2]2022年7-12月'!$B$4:$AA$210,26,0)</f>
        <v>4.8115245974004415</v>
      </c>
      <c r="J35" s="24">
        <f>VLOOKUP(D35,'[2]2022年7-12月'!$B$4:$AE$210,30,0)</f>
        <v>4.8115245974004415</v>
      </c>
      <c r="K35" s="23">
        <f t="shared" si="0"/>
        <v>4.97</v>
      </c>
      <c r="L35" s="23">
        <f t="shared" si="0"/>
        <v>4.97</v>
      </c>
      <c r="M35" s="23">
        <f t="shared" si="1"/>
        <v>4.97</v>
      </c>
      <c r="N35" s="23">
        <f t="shared" si="1"/>
        <v>4.97</v>
      </c>
      <c r="O35" s="70" t="s">
        <v>243</v>
      </c>
      <c r="P35" s="70" t="s">
        <v>251</v>
      </c>
      <c r="Q35" s="71"/>
    </row>
    <row r="36" spans="1:17" s="79" customFormat="1" ht="62.4" customHeight="1">
      <c r="A36" s="72">
        <v>33</v>
      </c>
      <c r="B36" s="72" t="s">
        <v>135</v>
      </c>
      <c r="C36" s="73" t="s">
        <v>136</v>
      </c>
      <c r="D36" s="73" t="s">
        <v>185</v>
      </c>
      <c r="E36" s="72" t="s">
        <v>20</v>
      </c>
      <c r="F36" s="74">
        <v>11.5</v>
      </c>
      <c r="G36" s="74">
        <v>11.5</v>
      </c>
      <c r="H36" s="75">
        <v>0.13</v>
      </c>
      <c r="I36" s="76">
        <f>VLOOKUP(D36,'[2]2022年7-12月'!$B$4:$AA$210,26,0)</f>
        <v>11.412496431814159</v>
      </c>
      <c r="J36" s="76">
        <f>VLOOKUP(D36,'[2]2022年7-12月'!$B$4:$AE$210,30,0)</f>
        <v>11.412496431814159</v>
      </c>
      <c r="K36" s="74">
        <f t="shared" si="0"/>
        <v>11.5</v>
      </c>
      <c r="L36" s="74">
        <f t="shared" si="0"/>
        <v>11.5</v>
      </c>
      <c r="M36" s="74">
        <f t="shared" si="1"/>
        <v>11.5</v>
      </c>
      <c r="N36" s="74">
        <f t="shared" si="1"/>
        <v>11.5</v>
      </c>
      <c r="O36" s="77" t="s">
        <v>241</v>
      </c>
      <c r="P36" s="77" t="s">
        <v>251</v>
      </c>
      <c r="Q36" s="78"/>
    </row>
    <row r="37" spans="1:17" s="79" customFormat="1" ht="62.4" customHeight="1">
      <c r="A37" s="72">
        <v>34</v>
      </c>
      <c r="B37" s="72" t="s">
        <v>137</v>
      </c>
      <c r="C37" s="73" t="s">
        <v>138</v>
      </c>
      <c r="D37" s="73" t="s">
        <v>186</v>
      </c>
      <c r="E37" s="72" t="s">
        <v>20</v>
      </c>
      <c r="F37" s="74">
        <v>11.6</v>
      </c>
      <c r="G37" s="74">
        <v>11.6</v>
      </c>
      <c r="H37" s="75">
        <v>0.13</v>
      </c>
      <c r="I37" s="76">
        <f>VLOOKUP(D37,'[2]2022年7-12月'!$B$4:$AA$210,26,0)</f>
        <v>11.453896431814158</v>
      </c>
      <c r="J37" s="76">
        <f>VLOOKUP(D37,'[2]2022年7-12月'!$B$4:$AE$210,30,0)</f>
        <v>11.841796431814158</v>
      </c>
      <c r="K37" s="74">
        <f t="shared" si="0"/>
        <v>11.6</v>
      </c>
      <c r="L37" s="74">
        <f t="shared" si="0"/>
        <v>11.6</v>
      </c>
      <c r="M37" s="74">
        <f t="shared" si="1"/>
        <v>11.6</v>
      </c>
      <c r="N37" s="74">
        <f t="shared" si="1"/>
        <v>11.6</v>
      </c>
      <c r="O37" s="77" t="s">
        <v>241</v>
      </c>
      <c r="P37" s="77" t="s">
        <v>251</v>
      </c>
      <c r="Q37" s="78"/>
    </row>
    <row r="38" spans="1:17" s="79" customFormat="1" ht="62.4" customHeight="1">
      <c r="A38" s="72">
        <v>35</v>
      </c>
      <c r="B38" s="72" t="s">
        <v>139</v>
      </c>
      <c r="C38" s="73" t="s">
        <v>140</v>
      </c>
      <c r="D38" s="73" t="s">
        <v>187</v>
      </c>
      <c r="E38" s="72" t="s">
        <v>20</v>
      </c>
      <c r="F38" s="74">
        <v>11.9</v>
      </c>
      <c r="G38" s="74">
        <v>11.9</v>
      </c>
      <c r="H38" s="75">
        <v>0.13</v>
      </c>
      <c r="I38" s="76">
        <f>VLOOKUP(D38,'[2]2022年7-12月'!$B$4:$AA$210,26,0)</f>
        <v>11.740246431814159</v>
      </c>
      <c r="J38" s="76">
        <f>VLOOKUP(D38,'[2]2022年7-12月'!$B$4:$AE$210,30,0)</f>
        <v>12.128146431814159</v>
      </c>
      <c r="K38" s="74">
        <f t="shared" si="0"/>
        <v>11.9</v>
      </c>
      <c r="L38" s="74">
        <f t="shared" si="0"/>
        <v>11.9</v>
      </c>
      <c r="M38" s="74">
        <f t="shared" si="1"/>
        <v>11.9</v>
      </c>
      <c r="N38" s="74">
        <f t="shared" si="1"/>
        <v>11.9</v>
      </c>
      <c r="O38" s="77" t="s">
        <v>241</v>
      </c>
      <c r="P38" s="77" t="s">
        <v>251</v>
      </c>
      <c r="Q38" s="78"/>
    </row>
    <row r="39" spans="1:17" s="39" customFormat="1" ht="27.75" customHeight="1">
      <c r="A39" s="196" t="s">
        <v>254</v>
      </c>
      <c r="B39" s="196"/>
      <c r="C39" s="196"/>
      <c r="D39" s="196"/>
      <c r="E39" s="196"/>
      <c r="F39" s="196"/>
      <c r="G39" s="196"/>
      <c r="H39" s="196"/>
      <c r="I39" s="196"/>
      <c r="J39" s="196"/>
      <c r="K39" s="196"/>
      <c r="L39" s="196"/>
      <c r="M39" s="196"/>
      <c r="N39" s="196"/>
      <c r="O39" s="196"/>
      <c r="P39" s="196"/>
    </row>
    <row r="40" spans="1:17" s="39" customFormat="1" ht="82.2" customHeight="1">
      <c r="A40" s="196"/>
      <c r="B40" s="196"/>
      <c r="C40" s="196"/>
      <c r="D40" s="196"/>
      <c r="E40" s="196"/>
      <c r="F40" s="196"/>
      <c r="G40" s="196"/>
      <c r="H40" s="196"/>
      <c r="I40" s="196"/>
      <c r="J40" s="196"/>
      <c r="K40" s="196"/>
      <c r="L40" s="196"/>
      <c r="M40" s="196"/>
      <c r="N40" s="196"/>
      <c r="O40" s="196"/>
      <c r="P40" s="196"/>
    </row>
    <row r="41" spans="1:17" s="39" customFormat="1" ht="93" customHeight="1">
      <c r="A41" s="197" t="s">
        <v>13</v>
      </c>
      <c r="B41" s="198"/>
      <c r="C41" s="199" t="s">
        <v>14</v>
      </c>
      <c r="D41" s="199"/>
      <c r="E41" s="199"/>
      <c r="F41" s="200" t="s">
        <v>15</v>
      </c>
      <c r="G41" s="201"/>
      <c r="H41" s="201"/>
      <c r="I41" s="201"/>
      <c r="J41" s="202"/>
      <c r="K41" s="200" t="s">
        <v>16</v>
      </c>
      <c r="L41" s="201"/>
      <c r="M41" s="201"/>
      <c r="N41" s="202"/>
      <c r="O41" s="196" t="s">
        <v>17</v>
      </c>
      <c r="P41" s="196"/>
    </row>
    <row r="42" spans="1:17" s="39" customFormat="1" ht="27.75" customHeight="1"/>
    <row r="43" spans="1:17" s="39" customFormat="1" ht="27.75" customHeight="1"/>
    <row r="44" spans="1:17" s="39" customFormat="1" ht="27.75" customHeight="1"/>
    <row r="45" spans="1:17" s="39" customFormat="1" ht="27.75" customHeight="1"/>
    <row r="46" spans="1:17" s="39" customFormat="1" ht="27.75" customHeight="1"/>
    <row r="47" spans="1:17" s="39" customFormat="1" ht="27.75" customHeight="1"/>
    <row r="48" spans="1:17" s="39" customFormat="1" ht="27.75" customHeight="1"/>
    <row r="49" s="39" customFormat="1" ht="27.75" customHeight="1"/>
    <row r="50" s="39" customFormat="1" ht="27.75" customHeight="1"/>
    <row r="51" s="39" customFormat="1" ht="27.75" customHeight="1"/>
    <row r="52" s="39" customFormat="1" ht="27.75" customHeight="1"/>
    <row r="53" s="39" customFormat="1" ht="27.75" customHeight="1"/>
    <row r="54" s="39" customFormat="1" ht="27.75" customHeight="1"/>
    <row r="55" s="39" customFormat="1" ht="27.75" customHeight="1"/>
    <row r="56" s="39" customFormat="1" ht="27.75" customHeight="1"/>
    <row r="57" s="39" customFormat="1" ht="27.75" customHeight="1"/>
    <row r="58" s="39" customFormat="1" ht="27.75" customHeight="1"/>
    <row r="59" s="39" customFormat="1" ht="27.75" customHeight="1"/>
    <row r="60" s="39" customFormat="1" ht="27.75" customHeight="1"/>
    <row r="61" s="39" customFormat="1" ht="27.75" customHeight="1"/>
    <row r="62" s="39" customFormat="1" ht="27.75" customHeight="1"/>
    <row r="63" s="39" customFormat="1" ht="27.75" customHeight="1"/>
    <row r="64" s="39" customFormat="1" ht="27.75" customHeight="1"/>
    <row r="65" s="39" customFormat="1" ht="27.75" customHeight="1"/>
    <row r="66" s="39" customFormat="1" ht="27.75" customHeight="1"/>
    <row r="67" s="39" customFormat="1" ht="27.75" customHeight="1"/>
    <row r="68" s="39" customFormat="1" ht="27.75" customHeight="1"/>
    <row r="69" s="39" customFormat="1" ht="27.75" customHeight="1"/>
    <row r="70" s="39" customFormat="1" ht="27.75" customHeight="1"/>
    <row r="71" s="39" customFormat="1" ht="27.75" customHeight="1"/>
    <row r="72" s="39" customFormat="1" ht="27.75" customHeight="1"/>
    <row r="73" s="39" customFormat="1" ht="27.75" customHeight="1"/>
    <row r="74" s="39" customFormat="1" ht="27.75" customHeight="1"/>
    <row r="75" s="39" customFormat="1" ht="27.75" customHeight="1"/>
    <row r="76" s="39" customFormat="1" ht="27.75" customHeight="1"/>
    <row r="77" s="39" customFormat="1" ht="27.75" customHeight="1"/>
    <row r="78" s="39" customFormat="1" ht="27.75" customHeight="1"/>
    <row r="79" s="39" customFormat="1" ht="27.75" customHeight="1"/>
    <row r="80" s="39" customFormat="1" ht="27.75" customHeight="1"/>
    <row r="81" s="39" customFormat="1" ht="27.75" customHeight="1"/>
    <row r="82" s="39" customFormat="1" ht="27.75" customHeight="1"/>
    <row r="83" s="39" customFormat="1" ht="27.75" customHeight="1"/>
    <row r="84" s="39" customFormat="1" ht="27.75" customHeight="1"/>
    <row r="85" s="39" customFormat="1" ht="27.75" customHeight="1"/>
    <row r="86" s="39" customFormat="1" ht="27.75" customHeight="1"/>
    <row r="87" s="39" customFormat="1" ht="27.75" customHeight="1"/>
    <row r="88" s="39" customFormat="1" ht="27.75" customHeight="1"/>
    <row r="89" s="39" customFormat="1" ht="27.75" customHeight="1"/>
    <row r="90" s="39" customFormat="1" ht="27.75" customHeight="1"/>
    <row r="91" s="39" customFormat="1" ht="27.75" customHeight="1"/>
    <row r="92" s="39" customFormat="1" ht="27.75" customHeight="1"/>
    <row r="93" s="39" customFormat="1" ht="27.75" customHeight="1"/>
    <row r="94" s="39" customFormat="1" ht="27.75" customHeight="1"/>
    <row r="95" s="39" customFormat="1" ht="27.75" customHeight="1"/>
    <row r="96" s="39" customFormat="1" ht="27.75" customHeight="1"/>
    <row r="97" s="39" customFormat="1" ht="27.75" customHeight="1"/>
    <row r="98" s="39" customFormat="1" ht="27.75" customHeight="1"/>
    <row r="99" s="39" customFormat="1" ht="27.75" customHeight="1"/>
    <row r="100" s="39" customFormat="1" ht="27.75" customHeight="1"/>
    <row r="101" s="39" customFormat="1" ht="27.75" customHeight="1"/>
    <row r="102" s="39" customFormat="1" ht="27.75" customHeight="1"/>
    <row r="103" s="39" customFormat="1" ht="27.75" customHeight="1"/>
    <row r="104" s="39" customFormat="1" ht="27.75" customHeight="1"/>
    <row r="105" s="39" customFormat="1" ht="27.75" customHeight="1"/>
    <row r="106" s="39" customFormat="1" ht="27.75" customHeight="1"/>
    <row r="107" s="39" customFormat="1" ht="27.75" customHeight="1"/>
    <row r="108" s="39" customFormat="1" ht="27.75" customHeight="1"/>
    <row r="109" s="39" customFormat="1" ht="27.75" customHeight="1"/>
    <row r="110" s="39" customFormat="1" ht="27.75" customHeight="1"/>
    <row r="111" s="39" customFormat="1" ht="27.75" customHeight="1"/>
    <row r="112" s="39" customFormat="1" ht="27.75" customHeight="1"/>
    <row r="113" s="39" customFormat="1" ht="27.75" customHeight="1"/>
    <row r="114" s="39" customFormat="1" ht="27.75" customHeight="1"/>
    <row r="115" s="39" customFormat="1" ht="27.75" customHeight="1"/>
    <row r="116" s="39" customFormat="1" ht="27.75" customHeight="1"/>
    <row r="117" s="39" customFormat="1" ht="27.75" customHeight="1"/>
    <row r="118" s="39" customFormat="1" ht="27.75" customHeight="1"/>
    <row r="119" s="39" customFormat="1" ht="27.75" customHeight="1"/>
    <row r="120" s="39" customFormat="1" ht="27.75" customHeight="1"/>
    <row r="121" s="39" customFormat="1" ht="27.75" customHeight="1"/>
    <row r="122" s="39" customFormat="1" ht="27.75" customHeight="1"/>
    <row r="123" s="39" customFormat="1" ht="27.75" customHeight="1"/>
    <row r="124" s="39" customFormat="1" ht="27.75" customHeight="1"/>
    <row r="125" s="39" customFormat="1" ht="27.75" customHeight="1"/>
    <row r="126" s="39" customFormat="1" ht="27.75" customHeight="1"/>
    <row r="127" s="39" customFormat="1" ht="27.75" customHeight="1"/>
    <row r="128" s="39" customFormat="1" ht="27.75" customHeight="1"/>
    <row r="129" s="39" customFormat="1" ht="27.75" customHeight="1"/>
    <row r="130" s="39" customFormat="1" ht="27.75" customHeight="1"/>
    <row r="131" s="39" customFormat="1" ht="27.75" customHeight="1"/>
    <row r="132" s="39" customFormat="1" ht="27.75" customHeight="1"/>
    <row r="133" s="39" customFormat="1" ht="27.75" customHeight="1"/>
    <row r="134" s="39" customFormat="1" ht="27.75" customHeight="1"/>
    <row r="135" s="39" customFormat="1" ht="27.75" customHeight="1"/>
    <row r="136" s="39" customFormat="1" ht="27.75" customHeight="1"/>
    <row r="137" s="39" customFormat="1" ht="27.75" customHeight="1"/>
    <row r="138" s="39" customFormat="1" ht="27.75" customHeight="1"/>
    <row r="139" s="39" customFormat="1" ht="27.75" customHeight="1"/>
    <row r="140" s="39" customFormat="1" ht="27.75" customHeight="1"/>
    <row r="141" s="39" customFormat="1" ht="27.75" customHeight="1"/>
    <row r="142" s="39" customFormat="1" ht="27.75" customHeight="1"/>
    <row r="143" s="39" customFormat="1" ht="27.75" customHeight="1"/>
    <row r="144" s="39" customFormat="1" ht="27.75" customHeight="1"/>
    <row r="145" s="39" customFormat="1" ht="27.75" customHeight="1"/>
    <row r="146" s="39" customFormat="1" ht="27.75" customHeight="1"/>
    <row r="147" s="39" customFormat="1" ht="27.75" customHeight="1"/>
    <row r="148" s="39" customFormat="1" ht="27.75" customHeight="1"/>
    <row r="149" s="39" customFormat="1" ht="27.75" customHeight="1"/>
    <row r="150" s="39" customFormat="1" ht="27.75" customHeight="1"/>
    <row r="151" s="39" customFormat="1" ht="27.75" customHeight="1"/>
    <row r="152" s="39" customFormat="1" ht="27.75" customHeight="1"/>
    <row r="153" s="39" customFormat="1" ht="27.75" customHeight="1"/>
    <row r="154" s="39" customFormat="1" ht="27.75" customHeight="1"/>
    <row r="155" s="39" customFormat="1" ht="27.75" customHeight="1"/>
    <row r="156" s="39" customFormat="1" ht="27.75" customHeight="1"/>
    <row r="157" s="39" customFormat="1" ht="27.75" customHeight="1"/>
    <row r="158" s="39" customFormat="1" ht="27.75" customHeight="1"/>
    <row r="159" s="39" customFormat="1" ht="27.75" customHeight="1"/>
    <row r="160" s="39" customFormat="1" ht="27.75" customHeight="1"/>
    <row r="161" s="39" customFormat="1" ht="27.75" customHeight="1"/>
    <row r="162" s="39" customFormat="1" ht="27.75" customHeight="1"/>
    <row r="163" s="39" customFormat="1" ht="27.75" customHeight="1"/>
    <row r="164" s="39" customFormat="1" ht="27.75" customHeight="1"/>
    <row r="165" s="39" customFormat="1" ht="27.75" customHeight="1"/>
    <row r="166" s="39" customFormat="1" ht="27.75" customHeight="1"/>
    <row r="167" s="39" customFormat="1" ht="27.75" customHeight="1"/>
    <row r="168" s="39" customFormat="1" ht="27.75" customHeight="1"/>
    <row r="169" s="39" customFormat="1" ht="27.75" customHeight="1"/>
    <row r="170" s="39" customFormat="1" ht="27.75" customHeight="1"/>
    <row r="171" s="39" customFormat="1" ht="27.75" customHeight="1"/>
    <row r="172" s="39" customFormat="1" ht="27.75" customHeight="1"/>
    <row r="173" s="39" customFormat="1" ht="27.75" customHeight="1"/>
    <row r="174" s="39" customFormat="1" ht="27.75" customHeight="1"/>
    <row r="175" s="39" customFormat="1" ht="27.75" customHeight="1"/>
    <row r="176" s="39" customFormat="1" ht="27.75" customHeight="1"/>
    <row r="177" s="39" customFormat="1" ht="27.75" customHeight="1"/>
    <row r="178" s="39" customFormat="1" ht="27.75" customHeight="1"/>
    <row r="179" s="39" customFormat="1" ht="27.75" customHeight="1"/>
    <row r="180" s="39" customFormat="1" ht="27.75" customHeight="1"/>
    <row r="181" s="39" customFormat="1" ht="27.75" customHeight="1"/>
    <row r="182" s="39" customFormat="1" ht="27.75" customHeight="1"/>
    <row r="183" s="39" customFormat="1" ht="27.75" customHeight="1"/>
    <row r="184" s="39" customFormat="1" ht="27.75" customHeight="1"/>
    <row r="185" s="39" customFormat="1" ht="27.75" customHeight="1"/>
    <row r="186" s="39" customFormat="1" ht="27.75" customHeight="1"/>
    <row r="187" s="39" customFormat="1" ht="27.75" customHeight="1"/>
    <row r="188" s="39" customFormat="1" ht="27.75" customHeight="1"/>
    <row r="189" s="39" customFormat="1" ht="27.75" customHeight="1"/>
    <row r="190" s="39" customFormat="1" ht="27.75" customHeight="1"/>
    <row r="191" s="39" customFormat="1" ht="27.75" customHeight="1"/>
    <row r="192" s="39" customFormat="1" ht="27.75" customHeight="1"/>
    <row r="193" s="39" customFormat="1" ht="27.75" customHeight="1"/>
    <row r="194" s="39" customFormat="1" ht="27.75" customHeight="1"/>
    <row r="195" s="39" customFormat="1" ht="27.75" customHeight="1"/>
    <row r="196" s="39" customFormat="1" ht="27.75" customHeight="1"/>
    <row r="197" s="39" customFormat="1" ht="27.75" customHeight="1"/>
    <row r="198" s="39" customFormat="1" ht="27.75" customHeight="1"/>
    <row r="199" s="39" customFormat="1" ht="27.75" customHeight="1"/>
    <row r="200" s="39" customFormat="1" ht="27.75" customHeight="1"/>
    <row r="201" s="39" customFormat="1" ht="27.75" customHeight="1"/>
    <row r="202" s="39" customFormat="1" ht="27.75" customHeight="1"/>
    <row r="203" s="39" customFormat="1" ht="27.75" customHeight="1"/>
    <row r="204" s="39" customFormat="1" ht="27.75" customHeight="1"/>
    <row r="205" s="39" customFormat="1" ht="27.75" customHeight="1"/>
    <row r="206" s="39" customFormat="1" ht="27.75" customHeight="1"/>
    <row r="207" s="39" customFormat="1" ht="27.75" customHeight="1"/>
    <row r="208" s="39" customFormat="1" ht="27.75" customHeight="1"/>
    <row r="209" s="39" customFormat="1" ht="27.75" customHeight="1"/>
    <row r="210" s="39" customFormat="1" ht="27.75" customHeight="1"/>
    <row r="211" s="39" customFormat="1" ht="27.75" customHeight="1"/>
    <row r="212" s="39" customFormat="1" ht="27.75" customHeight="1"/>
    <row r="213" s="39" customFormat="1" ht="27.75" customHeight="1"/>
    <row r="214" s="39" customFormat="1" ht="27.75" customHeight="1"/>
    <row r="215" s="39" customFormat="1" ht="27.75" customHeight="1"/>
    <row r="216" s="39" customFormat="1" ht="27.75" customHeight="1"/>
    <row r="217" s="39" customFormat="1" ht="27.75" customHeight="1"/>
    <row r="218" s="39" customFormat="1" ht="27.75" customHeight="1"/>
    <row r="219" s="39" customFormat="1" ht="27.75" customHeight="1"/>
    <row r="220" s="39" customFormat="1" ht="27.75" customHeight="1"/>
    <row r="221" s="39" customFormat="1" ht="27.75" customHeight="1"/>
    <row r="222" s="39" customFormat="1" ht="27.75" customHeight="1"/>
    <row r="223" s="39" customFormat="1" ht="27.75" customHeight="1"/>
    <row r="224" s="39" customFormat="1" ht="27.75" customHeight="1"/>
    <row r="225" s="39" customFormat="1" ht="27.75" customHeight="1"/>
    <row r="226" s="39" customFormat="1" ht="27.75" customHeight="1"/>
    <row r="227" s="39" customFormat="1" ht="27.75" customHeight="1"/>
    <row r="228" s="39" customFormat="1" ht="27.75" customHeight="1"/>
    <row r="229" s="39" customFormat="1" ht="27.75" customHeight="1"/>
    <row r="230" s="39" customFormat="1" ht="27.75" customHeight="1"/>
    <row r="231" s="39" customFormat="1" ht="27.75" customHeight="1"/>
    <row r="232" s="39" customFormat="1" ht="27.75" customHeight="1"/>
    <row r="233" s="39" customFormat="1" ht="27.75" customHeight="1"/>
    <row r="234" s="39" customFormat="1" ht="27.75" customHeight="1"/>
    <row r="235" s="39" customFormat="1" ht="27.75" customHeight="1"/>
    <row r="236" s="39" customFormat="1" ht="27.75" customHeight="1"/>
    <row r="237" s="39" customFormat="1" ht="27.75" customHeight="1"/>
    <row r="238" s="39" customFormat="1" ht="27.75" customHeight="1"/>
    <row r="239" s="39" customFormat="1" ht="27.75" customHeight="1"/>
    <row r="240" s="39" customFormat="1" ht="27.75" customHeight="1"/>
    <row r="241" s="39" customFormat="1" ht="27.75" customHeight="1"/>
    <row r="242" s="39" customFormat="1" ht="27.75" customHeight="1"/>
    <row r="243" s="39" customFormat="1" ht="27.75" customHeight="1"/>
    <row r="244" s="39" customFormat="1" ht="27.75" customHeight="1"/>
    <row r="245" s="39" customFormat="1" ht="27.75" customHeight="1"/>
    <row r="246" s="39" customFormat="1" ht="27.75" customHeight="1"/>
    <row r="247" s="39" customFormat="1" ht="27.75" customHeight="1"/>
    <row r="248" s="39" customFormat="1" ht="27.75" customHeight="1"/>
    <row r="249" s="39" customFormat="1" ht="27.75" customHeight="1"/>
    <row r="250" s="39" customFormat="1" ht="27.75" customHeight="1"/>
    <row r="251" s="39" customFormat="1" ht="27.75" customHeight="1"/>
    <row r="252" s="39" customFormat="1" ht="27.75" customHeight="1"/>
    <row r="253" s="39" customFormat="1" ht="27.75" customHeight="1"/>
    <row r="254" s="39" customFormat="1" ht="27.75" customHeight="1"/>
    <row r="255" s="39" customFormat="1" ht="27.75" customHeight="1"/>
    <row r="256" s="39" customFormat="1" ht="27.75" customHeight="1"/>
    <row r="257" s="39" customFormat="1" ht="27.75" customHeight="1"/>
    <row r="258" s="39" customFormat="1" ht="27.75" customHeight="1"/>
    <row r="259" s="39" customFormat="1" ht="27.75" customHeight="1"/>
    <row r="260" s="39" customFormat="1" ht="27.75" customHeight="1"/>
    <row r="261" s="39" customFormat="1" ht="27.75" customHeight="1"/>
    <row r="262" s="39" customFormat="1" ht="27.75" customHeight="1"/>
    <row r="263" s="39" customFormat="1" ht="27.75" customHeight="1"/>
    <row r="264" s="39" customFormat="1" ht="27.75" customHeight="1"/>
    <row r="265" s="39" customFormat="1" ht="27.75" customHeight="1"/>
    <row r="266" s="39" customFormat="1" ht="27.75" customHeight="1"/>
    <row r="267" s="39" customFormat="1" ht="27.75" customHeight="1"/>
    <row r="268" s="39" customFormat="1" ht="27.75" customHeight="1"/>
    <row r="269" s="39" customFormat="1" ht="27.75" customHeight="1"/>
    <row r="270" s="39" customFormat="1" ht="27.75" customHeight="1"/>
    <row r="271" s="39" customFormat="1" ht="27.75" customHeight="1"/>
    <row r="272" s="39" customFormat="1" ht="27.75" customHeight="1"/>
    <row r="273" s="39" customFormat="1" ht="27.75" customHeight="1"/>
    <row r="274" s="39" customFormat="1" ht="27.75" customHeight="1"/>
    <row r="275" s="39" customFormat="1" ht="27.75" customHeight="1"/>
    <row r="276" s="39" customFormat="1" ht="27.75" customHeight="1"/>
    <row r="277" s="39" customFormat="1" ht="27.75" customHeight="1"/>
    <row r="278" s="39" customFormat="1" ht="27.75" customHeight="1"/>
    <row r="279" s="39" customFormat="1" ht="27.75" customHeight="1"/>
    <row r="280" s="39" customFormat="1" ht="27.75" customHeight="1"/>
    <row r="281" s="39" customFormat="1" ht="27.75" customHeight="1"/>
    <row r="282" s="39" customFormat="1" ht="27.75" customHeight="1"/>
    <row r="283" s="39" customFormat="1" ht="27.75" customHeight="1"/>
    <row r="284" s="39" customFormat="1" ht="27.75" customHeight="1"/>
    <row r="285" s="39" customFormat="1" ht="27.75" customHeight="1"/>
    <row r="286" s="39" customFormat="1" ht="27.75" customHeight="1"/>
    <row r="287" s="39" customFormat="1" ht="27.75" customHeight="1"/>
    <row r="288" s="39" customFormat="1" ht="27.75" customHeight="1"/>
    <row r="289" s="39" customFormat="1" ht="27.75" customHeight="1"/>
    <row r="290" s="39" customFormat="1" ht="27.75" customHeight="1"/>
    <row r="291" s="39" customFormat="1" ht="27.75" customHeight="1"/>
    <row r="292" s="39" customFormat="1" ht="27.75" customHeight="1"/>
    <row r="293" s="39" customFormat="1" ht="27.75" customHeight="1"/>
    <row r="294" s="39" customFormat="1" ht="27.75" customHeight="1"/>
    <row r="295" s="39" customFormat="1" ht="27.75" customHeight="1"/>
    <row r="296" s="39" customFormat="1" ht="27.75" customHeight="1"/>
    <row r="297" s="39" customFormat="1" ht="27.75" customHeight="1"/>
    <row r="298" s="39" customFormat="1" ht="27.75" customHeight="1"/>
    <row r="299" s="39" customFormat="1" ht="27.75" customHeight="1"/>
    <row r="300" s="39" customFormat="1" ht="27.75" customHeight="1"/>
    <row r="301" s="39" customFormat="1" ht="27.75" customHeight="1"/>
    <row r="302" s="39" customFormat="1" ht="27.75" customHeight="1"/>
    <row r="303" s="39" customFormat="1" ht="27.75" customHeight="1"/>
    <row r="304" s="39" customFormat="1" ht="27.75" customHeight="1"/>
    <row r="305" s="39" customFormat="1" ht="27.75" customHeight="1"/>
    <row r="306" s="39" customFormat="1" ht="27.75" customHeight="1"/>
    <row r="307" s="39" customFormat="1" ht="27.75" customHeight="1"/>
    <row r="308" s="39" customFormat="1" ht="27.75" customHeight="1"/>
    <row r="309" s="39" customFormat="1" ht="27.75" customHeight="1"/>
    <row r="310" s="39" customFormat="1" ht="27.75" customHeight="1"/>
    <row r="311" s="39" customFormat="1" ht="27.75" customHeight="1"/>
    <row r="312" s="39" customFormat="1" ht="27.75" customHeight="1"/>
    <row r="313" s="39" customFormat="1" ht="27.75" customHeight="1"/>
    <row r="314" s="39" customFormat="1" ht="27.75" customHeight="1"/>
    <row r="315" s="39" customFormat="1" ht="27.75" customHeight="1"/>
    <row r="316" s="39" customFormat="1" ht="27.75" customHeight="1"/>
    <row r="317" s="39" customFormat="1" ht="27.75" customHeight="1"/>
    <row r="318" s="39" customFormat="1" ht="27.75" customHeight="1"/>
    <row r="319" s="39" customFormat="1" ht="27.75" customHeight="1"/>
    <row r="320" s="39" customFormat="1" ht="27.75" customHeight="1"/>
    <row r="321" s="39" customFormat="1" ht="27.75" customHeight="1"/>
    <row r="322" s="39" customFormat="1" ht="27.75" customHeight="1"/>
    <row r="323" s="39" customFormat="1" ht="27.75" customHeight="1"/>
    <row r="324" s="39" customFormat="1" ht="27.75" customHeight="1"/>
    <row r="325" s="39" customFormat="1" ht="27.75" customHeight="1"/>
    <row r="326" s="39" customFormat="1" ht="27.75" customHeight="1"/>
    <row r="327" s="39" customFormat="1" ht="27.75" customHeight="1"/>
    <row r="328" s="39" customFormat="1" ht="27.75" customHeight="1"/>
    <row r="329" s="39" customFormat="1" ht="27.75" customHeight="1"/>
    <row r="330" s="39" customFormat="1" ht="27.75" customHeight="1"/>
    <row r="331" s="39" customFormat="1" ht="27.75" customHeight="1"/>
    <row r="332" s="39" customFormat="1" ht="27.75" customHeight="1"/>
    <row r="333" s="39" customFormat="1" ht="27.75" customHeight="1"/>
    <row r="334" s="39" customFormat="1" ht="27.75" customHeight="1"/>
    <row r="335" s="39" customFormat="1" ht="27.75" customHeight="1"/>
    <row r="336" s="39" customFormat="1" ht="27.75" customHeight="1"/>
    <row r="337" s="39" customFormat="1" ht="27.75" customHeight="1"/>
    <row r="338" s="39" customFormat="1" ht="27.75" customHeight="1"/>
    <row r="339" s="39" customFormat="1" ht="27.75" customHeight="1"/>
    <row r="340" s="39" customFormat="1" ht="27.75" customHeight="1"/>
    <row r="341" s="39" customFormat="1" ht="27.75" customHeight="1"/>
    <row r="342" s="39" customFormat="1" ht="27.75" customHeight="1"/>
    <row r="343" s="39" customFormat="1" ht="27.75" customHeight="1"/>
    <row r="344" s="39" customFormat="1" ht="27.75" customHeight="1"/>
    <row r="345" s="39" customFormat="1" ht="27.75" customHeight="1"/>
    <row r="346" s="39" customFormat="1" ht="27.75" customHeight="1"/>
    <row r="347" s="39" customFormat="1" ht="27.75" customHeight="1"/>
    <row r="348" s="39" customFormat="1" ht="27.75" customHeight="1"/>
    <row r="349" s="39" customFormat="1" ht="27.75" customHeight="1"/>
    <row r="350" s="39" customFormat="1" ht="27.75" customHeight="1"/>
    <row r="351" s="39" customFormat="1" ht="27.75" customHeight="1"/>
    <row r="352" s="39" customFormat="1" ht="27.75" customHeight="1"/>
    <row r="353" s="39" customFormat="1" ht="27.75" customHeight="1"/>
    <row r="354" s="39" customFormat="1" ht="27.75" customHeight="1"/>
    <row r="355" s="39" customFormat="1" ht="27.75" customHeight="1"/>
    <row r="356" s="39" customFormat="1" ht="27.75" customHeight="1"/>
    <row r="357" s="39" customFormat="1" ht="27.75" customHeight="1"/>
    <row r="358" s="39" customFormat="1" ht="27.75" customHeight="1"/>
    <row r="359" s="39" customFormat="1" ht="27.75" customHeight="1"/>
    <row r="360" s="39" customFormat="1" ht="27.75" customHeight="1"/>
    <row r="361" s="39" customFormat="1" ht="27.75" customHeight="1"/>
    <row r="362" s="39" customFormat="1" ht="27.75" customHeight="1"/>
    <row r="363" s="39" customFormat="1" ht="27.75" customHeight="1"/>
    <row r="364" s="39" customFormat="1" ht="27.75" customHeight="1"/>
    <row r="365" s="39" customFormat="1" ht="27.75" customHeight="1"/>
    <row r="366" s="39" customFormat="1" ht="27.75" customHeight="1"/>
    <row r="367" s="39" customFormat="1" ht="27.75" customHeight="1"/>
    <row r="368" s="39" customFormat="1" ht="27.75" customHeight="1"/>
    <row r="369" s="39" customFormat="1" ht="27.75" customHeight="1"/>
    <row r="370" s="39" customFormat="1" ht="27.75" customHeight="1"/>
    <row r="371" s="39" customFormat="1" ht="27.75" customHeight="1"/>
    <row r="372" s="39" customFormat="1" ht="27.75" customHeight="1"/>
    <row r="373" s="39" customFormat="1" ht="27.75" customHeight="1"/>
    <row r="374" s="39" customFormat="1" ht="27.75" customHeight="1"/>
    <row r="375" s="39" customFormat="1" ht="27.75" customHeight="1"/>
    <row r="376" s="39" customFormat="1" ht="27.75" customHeight="1"/>
    <row r="377" s="39" customFormat="1" ht="27.75" customHeight="1"/>
    <row r="378" s="39" customFormat="1" ht="27.75" customHeight="1"/>
    <row r="379" s="39" customFormat="1" ht="27.75" customHeight="1"/>
    <row r="380" s="39" customFormat="1" ht="27.75" customHeight="1"/>
    <row r="381" s="39" customFormat="1" ht="27.75" customHeight="1"/>
    <row r="382" s="39" customFormat="1" ht="27.75" customHeight="1"/>
    <row r="383" s="39" customFormat="1" ht="27.75" customHeight="1"/>
    <row r="384" s="39" customFormat="1" ht="27.75" customHeight="1"/>
    <row r="385" s="39" customFormat="1" ht="27.75" customHeight="1"/>
    <row r="386" s="39" customFormat="1" ht="27.75" customHeight="1"/>
    <row r="387" s="39" customFormat="1" ht="27.75" customHeight="1"/>
    <row r="388" s="39" customFormat="1" ht="27.75" customHeight="1"/>
    <row r="389" s="39" customFormat="1" ht="27.75" customHeight="1"/>
    <row r="390" s="39" customFormat="1" ht="27.75" customHeight="1"/>
    <row r="391" s="39" customFormat="1" ht="27.75" customHeight="1"/>
    <row r="392" s="39" customFormat="1" ht="27.75" customHeight="1"/>
    <row r="393" s="39" customFormat="1" ht="27.75" customHeight="1"/>
    <row r="394" s="39" customFormat="1" ht="27.75" customHeight="1"/>
    <row r="395" s="39" customFormat="1" ht="27.75" customHeight="1"/>
    <row r="396" s="39" customFormat="1" ht="27.75" customHeight="1"/>
    <row r="397" s="39" customFormat="1" ht="27.75" customHeight="1"/>
    <row r="398" s="39" customFormat="1" ht="27.75" customHeight="1"/>
    <row r="399" s="39" customFormat="1" ht="27.75" customHeight="1"/>
    <row r="400" s="39" customFormat="1" ht="27.75" customHeight="1"/>
    <row r="401" s="39" customFormat="1" ht="27.75" customHeight="1"/>
    <row r="402" s="39" customFormat="1" ht="27.75" customHeight="1"/>
    <row r="403" s="39" customFormat="1" ht="27.75" customHeight="1"/>
    <row r="404" s="39" customFormat="1" ht="27.75" customHeight="1"/>
    <row r="405" s="39" customFormat="1" ht="27.75" customHeight="1"/>
    <row r="406" s="39" customFormat="1" ht="27.75" customHeight="1"/>
    <row r="407" s="39" customFormat="1" ht="27.75" customHeight="1"/>
    <row r="408" s="39" customFormat="1" ht="27.75" customHeight="1"/>
    <row r="409" s="39" customFormat="1" ht="27.75" customHeight="1"/>
    <row r="410" s="39" customFormat="1" ht="27.75" customHeight="1"/>
    <row r="411" s="39" customFormat="1" ht="27.75" customHeight="1"/>
    <row r="412" s="39" customFormat="1" ht="27.75" customHeight="1"/>
    <row r="413" s="39" customFormat="1" ht="27.75" customHeight="1"/>
    <row r="414" s="39" customFormat="1" ht="27.75" customHeight="1"/>
    <row r="415" s="39" customFormat="1" ht="27.75" customHeight="1"/>
    <row r="416" s="39" customFormat="1" ht="27.75" customHeight="1"/>
    <row r="417" s="39" customFormat="1" ht="27.75" customHeight="1"/>
    <row r="418" s="39" customFormat="1" ht="27.75" customHeight="1"/>
    <row r="419" s="39" customFormat="1" ht="27.75" customHeight="1"/>
    <row r="420" s="39" customFormat="1" ht="27.75" customHeight="1"/>
    <row r="421" s="39" customFormat="1" ht="27.75" customHeight="1"/>
    <row r="422" s="39" customFormat="1" ht="27.75" customHeight="1"/>
    <row r="423" s="39" customFormat="1" ht="27.75" customHeight="1"/>
    <row r="424" s="39" customFormat="1" ht="27.75" customHeight="1"/>
    <row r="425" s="39" customFormat="1" ht="27.75" customHeight="1"/>
    <row r="426" s="39" customFormat="1" ht="27.75" customHeight="1"/>
    <row r="427" s="39" customFormat="1" ht="27.75" customHeight="1"/>
    <row r="428" s="39" customFormat="1" ht="27.75" customHeight="1"/>
    <row r="429" s="39" customFormat="1" ht="27.75" customHeight="1"/>
    <row r="430" s="39" customFormat="1" ht="27.75" customHeight="1"/>
    <row r="431" s="39" customFormat="1" ht="27.75" customHeight="1"/>
    <row r="432" s="39" customFormat="1" ht="27.75" customHeight="1"/>
    <row r="433" s="39" customFormat="1" ht="27.75" customHeight="1"/>
    <row r="434" s="39" customFormat="1" ht="27.75" customHeight="1"/>
    <row r="435" s="39" customFormat="1" ht="27.75" customHeight="1"/>
    <row r="436" s="39" customFormat="1" ht="27.75" customHeight="1"/>
    <row r="437" s="39" customFormat="1" ht="27.75" customHeight="1"/>
    <row r="438" s="39" customFormat="1" ht="27.75" customHeight="1"/>
    <row r="439" s="39" customFormat="1" ht="27.75" customHeight="1"/>
    <row r="440" s="39" customFormat="1" ht="27.75" customHeight="1"/>
    <row r="441" s="39" customFormat="1" ht="27.75" customHeight="1"/>
    <row r="442" s="39" customFormat="1" ht="27.75" customHeight="1"/>
    <row r="443" s="39" customFormat="1" ht="27.75" customHeight="1"/>
    <row r="444" s="39" customFormat="1" ht="27.75" customHeight="1"/>
    <row r="445" s="39" customFormat="1" ht="27.75" customHeight="1"/>
    <row r="446" s="39" customFormat="1" ht="27.75" customHeight="1"/>
    <row r="447" s="39" customFormat="1" ht="27.75" customHeight="1"/>
    <row r="448" s="39" customFormat="1" ht="27.75" customHeight="1"/>
    <row r="449" s="39" customFormat="1" ht="27.75" customHeight="1"/>
    <row r="450" s="39" customFormat="1" ht="27.75" customHeight="1"/>
    <row r="451" s="39" customFormat="1" ht="27.75" customHeight="1"/>
    <row r="452" s="39" customFormat="1" ht="27.75" customHeight="1"/>
    <row r="453" s="39" customFormat="1" ht="27.75" customHeight="1"/>
    <row r="454" s="39" customFormat="1" ht="27.75" customHeight="1"/>
    <row r="455" s="39" customFormat="1" ht="27.75" customHeight="1"/>
    <row r="456" s="39" customFormat="1" ht="27.75" customHeight="1"/>
    <row r="457" s="39" customFormat="1" ht="27.75" customHeight="1"/>
    <row r="458" s="39" customFormat="1" ht="27.75" customHeight="1"/>
    <row r="459" s="39" customFormat="1" ht="27.75" customHeight="1"/>
    <row r="460" s="39" customFormat="1" ht="27.75" customHeight="1"/>
    <row r="461" s="39" customFormat="1" ht="27.75" customHeight="1"/>
    <row r="462" s="39" customFormat="1" ht="27.75" customHeight="1"/>
    <row r="463" s="39" customFormat="1" ht="27.75" customHeight="1"/>
    <row r="464" s="39" customFormat="1" ht="27.75" customHeight="1"/>
    <row r="465" s="39" customFormat="1" ht="27.75" customHeight="1"/>
    <row r="466" s="39" customFormat="1" ht="27.75" customHeight="1"/>
    <row r="467" s="39" customFormat="1" ht="27.75" customHeight="1"/>
    <row r="468" s="39" customFormat="1" ht="27.75" customHeight="1"/>
    <row r="469" s="39" customFormat="1" ht="27.75" customHeight="1"/>
    <row r="470" s="39" customFormat="1" ht="27.75" customHeight="1"/>
    <row r="471" s="39" customFormat="1" ht="27.75" customHeight="1"/>
    <row r="472" s="39" customFormat="1" ht="27.75" customHeight="1"/>
    <row r="473" s="39" customFormat="1" ht="27.75" customHeight="1"/>
    <row r="474" s="39" customFormat="1" ht="27.75" customHeight="1"/>
    <row r="475" s="39" customFormat="1" ht="27.75" customHeight="1"/>
    <row r="476" s="39" customFormat="1" ht="27.75" customHeight="1"/>
    <row r="477" s="39" customFormat="1" ht="27.75" customHeight="1"/>
    <row r="478" s="39" customFormat="1" ht="27.75" customHeight="1"/>
    <row r="479" s="39" customFormat="1" ht="27.75" customHeight="1"/>
    <row r="480" s="39" customFormat="1" ht="27.75" customHeight="1"/>
    <row r="481" s="39" customFormat="1" ht="27.75" customHeight="1"/>
    <row r="482" s="39" customFormat="1" ht="27.75" customHeight="1"/>
    <row r="483" s="39" customFormat="1" ht="27.75" customHeight="1"/>
    <row r="484" s="39" customFormat="1" ht="27.75" customHeight="1"/>
    <row r="485" s="39" customFormat="1" ht="27.75" customHeight="1"/>
    <row r="486" s="39" customFormat="1" ht="27.75" customHeight="1"/>
    <row r="487" s="39" customFormat="1" ht="27.75" customHeight="1"/>
    <row r="488" s="39" customFormat="1" ht="27.75" customHeight="1"/>
    <row r="489" s="39" customFormat="1" ht="27.75" customHeight="1"/>
    <row r="490" s="39" customFormat="1" ht="27.75" customHeight="1"/>
    <row r="491" s="39" customFormat="1" ht="27.75" customHeight="1"/>
    <row r="492" s="39" customFormat="1" ht="27.75" customHeight="1"/>
    <row r="493" s="39" customFormat="1" ht="27.75" customHeight="1"/>
    <row r="494" s="39" customFormat="1" ht="27.75" customHeight="1"/>
    <row r="495" s="39" customFormat="1" ht="27.75" customHeight="1"/>
    <row r="496" s="39" customFormat="1" ht="27.75" customHeight="1"/>
    <row r="497" s="39" customFormat="1" ht="27.75" customHeight="1"/>
    <row r="498" s="39" customFormat="1" ht="27.75" customHeight="1"/>
    <row r="499" s="39" customFormat="1" ht="27.75" customHeight="1"/>
    <row r="500" s="39" customFormat="1" ht="27.75" customHeight="1"/>
    <row r="501" s="39" customFormat="1" ht="27.75" customHeight="1"/>
    <row r="502" s="39" customFormat="1" ht="27.75" customHeight="1"/>
    <row r="503" s="39" customFormat="1" ht="27.75" customHeight="1"/>
    <row r="504" s="39" customFormat="1" ht="27.75" customHeight="1"/>
    <row r="505" s="39" customFormat="1" ht="27.75" customHeight="1"/>
    <row r="506" s="39" customFormat="1" ht="27.75" customHeight="1"/>
    <row r="507" s="39" customFormat="1" ht="27.75" customHeight="1"/>
    <row r="508" s="39" customFormat="1" ht="27.75" customHeight="1"/>
    <row r="509" s="39" customFormat="1" ht="27.75" customHeight="1"/>
    <row r="510" s="39" customFormat="1" ht="27.75" customHeight="1"/>
    <row r="511" s="39" customFormat="1" ht="27.75" customHeight="1"/>
    <row r="512" s="39" customFormat="1" ht="27.75" customHeight="1"/>
    <row r="513" s="39" customFormat="1" ht="27.75" customHeight="1"/>
    <row r="514" s="39" customFormat="1" ht="27.75" customHeight="1"/>
    <row r="515" s="39" customFormat="1" ht="27.75" customHeight="1"/>
    <row r="516" s="39" customFormat="1" ht="27.75" customHeight="1"/>
    <row r="517" s="39" customFormat="1" ht="27.75" customHeight="1"/>
    <row r="518" s="39" customFormat="1" ht="27.75" customHeight="1"/>
    <row r="519" s="39" customFormat="1" ht="27.75" customHeight="1"/>
    <row r="520" s="39" customFormat="1" ht="27.75" customHeight="1"/>
    <row r="521" s="39" customFormat="1" ht="27.75" customHeight="1"/>
    <row r="522" s="39" customFormat="1" ht="27.75" customHeight="1"/>
    <row r="523" s="39" customFormat="1" ht="27.75" customHeight="1"/>
    <row r="524" s="39" customFormat="1" ht="27.75" customHeight="1"/>
    <row r="525" s="39" customFormat="1" ht="27.75" customHeight="1"/>
    <row r="526" s="39" customFormat="1" ht="27.75" customHeight="1"/>
    <row r="527" s="39" customFormat="1" ht="27.75" customHeight="1"/>
    <row r="528" s="39" customFormat="1" ht="27.75" customHeight="1"/>
    <row r="529" s="39" customFormat="1" ht="27.75" customHeight="1"/>
    <row r="530" s="39" customFormat="1" ht="27.75" customHeight="1"/>
    <row r="531" s="39" customFormat="1" ht="27.75" customHeight="1"/>
    <row r="532" s="39" customFormat="1" ht="27.75" customHeight="1"/>
    <row r="533" s="39" customFormat="1" ht="27.75" customHeight="1"/>
    <row r="534" s="39" customFormat="1" ht="27.75" customHeight="1"/>
    <row r="535" s="39" customFormat="1" ht="27.75" customHeight="1"/>
    <row r="536" s="39" customFormat="1" ht="27.75" customHeight="1"/>
    <row r="537" s="39" customFormat="1" ht="27.75" customHeight="1"/>
    <row r="538" s="39" customFormat="1" ht="27.75" customHeight="1"/>
    <row r="539" s="39" customFormat="1" ht="27.75" customHeight="1"/>
    <row r="540" s="39" customFormat="1" ht="27.75" customHeight="1"/>
    <row r="541" s="39" customFormat="1" ht="27.75" customHeight="1"/>
    <row r="542" s="39" customFormat="1" ht="27.75" customHeight="1"/>
  </sheetData>
  <autoFilter ref="A3:Q41" xr:uid="{5E8330BB-28EE-4D19-A3B7-0FB7B91864ED}"/>
  <mergeCells count="8">
    <mergeCell ref="A1:P1"/>
    <mergeCell ref="M2:P2"/>
    <mergeCell ref="A39:P40"/>
    <mergeCell ref="A41:B41"/>
    <mergeCell ref="C41:E41"/>
    <mergeCell ref="O41:P41"/>
    <mergeCell ref="F41:J41"/>
    <mergeCell ref="K41:N41"/>
  </mergeCells>
  <phoneticPr fontId="3" type="noConversion"/>
  <pageMargins left="0.75" right="0.75" top="1" bottom="1" header="0.5" footer="0.5"/>
  <pageSetup paperSize="9" scale="93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0E7EFB-4AD6-47B1-A8F5-97E30E36B0B6}">
  <sheetPr>
    <pageSetUpPr fitToPage="1"/>
  </sheetPr>
  <dimension ref="A1:Z508"/>
  <sheetViews>
    <sheetView zoomScale="70" zoomScaleNormal="70" workbookViewId="0">
      <selection activeCell="A5" sqref="A5:L6"/>
    </sheetView>
  </sheetViews>
  <sheetFormatPr defaultColWidth="10" defaultRowHeight="27.75" customHeight="1"/>
  <cols>
    <col min="1" max="1" width="6.109375" style="1" bestFit="1" customWidth="1"/>
    <col min="2" max="2" width="18.77734375" style="1" customWidth="1"/>
    <col min="3" max="3" width="23.44140625" style="1" customWidth="1"/>
    <col min="4" max="4" width="16" style="1" customWidth="1"/>
    <col min="5" max="5" width="8" style="1" customWidth="1"/>
    <col min="6" max="6" width="17.5546875" style="21" customWidth="1"/>
    <col min="7" max="7" width="5.6640625" style="1" customWidth="1"/>
    <col min="8" max="8" width="11.77734375" style="21" customWidth="1"/>
    <col min="9" max="10" width="13.21875" style="21" customWidth="1"/>
    <col min="11" max="11" width="23.109375" style="1" customWidth="1"/>
    <col min="12" max="12" width="36.5546875" style="1" customWidth="1"/>
    <col min="13" max="14" width="10" style="1"/>
    <col min="15" max="15" width="11" style="1" customWidth="1"/>
    <col min="16" max="16" width="11.21875" style="1" customWidth="1"/>
    <col min="17" max="17" width="14.33203125" style="1" customWidth="1"/>
    <col min="18" max="18" width="10" style="1"/>
    <col min="19" max="19" width="11.44140625" style="1" customWidth="1"/>
    <col min="20" max="25" width="10" style="1"/>
    <col min="26" max="26" width="21" style="1" customWidth="1"/>
    <col min="27" max="257" width="10" style="1"/>
    <col min="258" max="258" width="6.109375" style="1" bestFit="1" customWidth="1"/>
    <col min="259" max="259" width="25.5546875" style="1" customWidth="1"/>
    <col min="260" max="260" width="23.44140625" style="1" customWidth="1"/>
    <col min="261" max="261" width="7.21875" style="1" customWidth="1"/>
    <col min="262" max="262" width="11.77734375" style="1" customWidth="1"/>
    <col min="263" max="263" width="5.6640625" style="1" customWidth="1"/>
    <col min="264" max="264" width="11.77734375" style="1" customWidth="1"/>
    <col min="265" max="266" width="11.88671875" style="1" customWidth="1"/>
    <col min="267" max="267" width="15.21875" style="1" customWidth="1"/>
    <col min="268" max="268" width="11.6640625" style="1" customWidth="1"/>
    <col min="269" max="513" width="10" style="1"/>
    <col min="514" max="514" width="6.109375" style="1" bestFit="1" customWidth="1"/>
    <col min="515" max="515" width="25.5546875" style="1" customWidth="1"/>
    <col min="516" max="516" width="23.44140625" style="1" customWidth="1"/>
    <col min="517" max="517" width="7.21875" style="1" customWidth="1"/>
    <col min="518" max="518" width="11.77734375" style="1" customWidth="1"/>
    <col min="519" max="519" width="5.6640625" style="1" customWidth="1"/>
    <col min="520" max="520" width="11.77734375" style="1" customWidth="1"/>
    <col min="521" max="522" width="11.88671875" style="1" customWidth="1"/>
    <col min="523" max="523" width="15.21875" style="1" customWidth="1"/>
    <col min="524" max="524" width="11.6640625" style="1" customWidth="1"/>
    <col min="525" max="769" width="10" style="1"/>
    <col min="770" max="770" width="6.109375" style="1" bestFit="1" customWidth="1"/>
    <col min="771" max="771" width="25.5546875" style="1" customWidth="1"/>
    <col min="772" max="772" width="23.44140625" style="1" customWidth="1"/>
    <col min="773" max="773" width="7.21875" style="1" customWidth="1"/>
    <col min="774" max="774" width="11.77734375" style="1" customWidth="1"/>
    <col min="775" max="775" width="5.6640625" style="1" customWidth="1"/>
    <col min="776" max="776" width="11.77734375" style="1" customWidth="1"/>
    <col min="777" max="778" width="11.88671875" style="1" customWidth="1"/>
    <col min="779" max="779" width="15.21875" style="1" customWidth="1"/>
    <col min="780" max="780" width="11.6640625" style="1" customWidth="1"/>
    <col min="781" max="1025" width="10" style="1"/>
    <col min="1026" max="1026" width="6.109375" style="1" bestFit="1" customWidth="1"/>
    <col min="1027" max="1027" width="25.5546875" style="1" customWidth="1"/>
    <col min="1028" max="1028" width="23.44140625" style="1" customWidth="1"/>
    <col min="1029" max="1029" width="7.21875" style="1" customWidth="1"/>
    <col min="1030" max="1030" width="11.77734375" style="1" customWidth="1"/>
    <col min="1031" max="1031" width="5.6640625" style="1" customWidth="1"/>
    <col min="1032" max="1032" width="11.77734375" style="1" customWidth="1"/>
    <col min="1033" max="1034" width="11.88671875" style="1" customWidth="1"/>
    <col min="1035" max="1035" width="15.21875" style="1" customWidth="1"/>
    <col min="1036" max="1036" width="11.6640625" style="1" customWidth="1"/>
    <col min="1037" max="1281" width="10" style="1"/>
    <col min="1282" max="1282" width="6.109375" style="1" bestFit="1" customWidth="1"/>
    <col min="1283" max="1283" width="25.5546875" style="1" customWidth="1"/>
    <col min="1284" max="1284" width="23.44140625" style="1" customWidth="1"/>
    <col min="1285" max="1285" width="7.21875" style="1" customWidth="1"/>
    <col min="1286" max="1286" width="11.77734375" style="1" customWidth="1"/>
    <col min="1287" max="1287" width="5.6640625" style="1" customWidth="1"/>
    <col min="1288" max="1288" width="11.77734375" style="1" customWidth="1"/>
    <col min="1289" max="1290" width="11.88671875" style="1" customWidth="1"/>
    <col min="1291" max="1291" width="15.21875" style="1" customWidth="1"/>
    <col min="1292" max="1292" width="11.6640625" style="1" customWidth="1"/>
    <col min="1293" max="1537" width="10" style="1"/>
    <col min="1538" max="1538" width="6.109375" style="1" bestFit="1" customWidth="1"/>
    <col min="1539" max="1539" width="25.5546875" style="1" customWidth="1"/>
    <col min="1540" max="1540" width="23.44140625" style="1" customWidth="1"/>
    <col min="1541" max="1541" width="7.21875" style="1" customWidth="1"/>
    <col min="1542" max="1542" width="11.77734375" style="1" customWidth="1"/>
    <col min="1543" max="1543" width="5.6640625" style="1" customWidth="1"/>
    <col min="1544" max="1544" width="11.77734375" style="1" customWidth="1"/>
    <col min="1545" max="1546" width="11.88671875" style="1" customWidth="1"/>
    <col min="1547" max="1547" width="15.21875" style="1" customWidth="1"/>
    <col min="1548" max="1548" width="11.6640625" style="1" customWidth="1"/>
    <col min="1549" max="1793" width="10" style="1"/>
    <col min="1794" max="1794" width="6.109375" style="1" bestFit="1" customWidth="1"/>
    <col min="1795" max="1795" width="25.5546875" style="1" customWidth="1"/>
    <col min="1796" max="1796" width="23.44140625" style="1" customWidth="1"/>
    <col min="1797" max="1797" width="7.21875" style="1" customWidth="1"/>
    <col min="1798" max="1798" width="11.77734375" style="1" customWidth="1"/>
    <col min="1799" max="1799" width="5.6640625" style="1" customWidth="1"/>
    <col min="1800" max="1800" width="11.77734375" style="1" customWidth="1"/>
    <col min="1801" max="1802" width="11.88671875" style="1" customWidth="1"/>
    <col min="1803" max="1803" width="15.21875" style="1" customWidth="1"/>
    <col min="1804" max="1804" width="11.6640625" style="1" customWidth="1"/>
    <col min="1805" max="2049" width="10" style="1"/>
    <col min="2050" max="2050" width="6.109375" style="1" bestFit="1" customWidth="1"/>
    <col min="2051" max="2051" width="25.5546875" style="1" customWidth="1"/>
    <col min="2052" max="2052" width="23.44140625" style="1" customWidth="1"/>
    <col min="2053" max="2053" width="7.21875" style="1" customWidth="1"/>
    <col min="2054" max="2054" width="11.77734375" style="1" customWidth="1"/>
    <col min="2055" max="2055" width="5.6640625" style="1" customWidth="1"/>
    <col min="2056" max="2056" width="11.77734375" style="1" customWidth="1"/>
    <col min="2057" max="2058" width="11.88671875" style="1" customWidth="1"/>
    <col min="2059" max="2059" width="15.21875" style="1" customWidth="1"/>
    <col min="2060" max="2060" width="11.6640625" style="1" customWidth="1"/>
    <col min="2061" max="2305" width="10" style="1"/>
    <col min="2306" max="2306" width="6.109375" style="1" bestFit="1" customWidth="1"/>
    <col min="2307" max="2307" width="25.5546875" style="1" customWidth="1"/>
    <col min="2308" max="2308" width="23.44140625" style="1" customWidth="1"/>
    <col min="2309" max="2309" width="7.21875" style="1" customWidth="1"/>
    <col min="2310" max="2310" width="11.77734375" style="1" customWidth="1"/>
    <col min="2311" max="2311" width="5.6640625" style="1" customWidth="1"/>
    <col min="2312" max="2312" width="11.77734375" style="1" customWidth="1"/>
    <col min="2313" max="2314" width="11.88671875" style="1" customWidth="1"/>
    <col min="2315" max="2315" width="15.21875" style="1" customWidth="1"/>
    <col min="2316" max="2316" width="11.6640625" style="1" customWidth="1"/>
    <col min="2317" max="2561" width="10" style="1"/>
    <col min="2562" max="2562" width="6.109375" style="1" bestFit="1" customWidth="1"/>
    <col min="2563" max="2563" width="25.5546875" style="1" customWidth="1"/>
    <col min="2564" max="2564" width="23.44140625" style="1" customWidth="1"/>
    <col min="2565" max="2565" width="7.21875" style="1" customWidth="1"/>
    <col min="2566" max="2566" width="11.77734375" style="1" customWidth="1"/>
    <col min="2567" max="2567" width="5.6640625" style="1" customWidth="1"/>
    <col min="2568" max="2568" width="11.77734375" style="1" customWidth="1"/>
    <col min="2569" max="2570" width="11.88671875" style="1" customWidth="1"/>
    <col min="2571" max="2571" width="15.21875" style="1" customWidth="1"/>
    <col min="2572" max="2572" width="11.6640625" style="1" customWidth="1"/>
    <col min="2573" max="2817" width="10" style="1"/>
    <col min="2818" max="2818" width="6.109375" style="1" bestFit="1" customWidth="1"/>
    <col min="2819" max="2819" width="25.5546875" style="1" customWidth="1"/>
    <col min="2820" max="2820" width="23.44140625" style="1" customWidth="1"/>
    <col min="2821" max="2821" width="7.21875" style="1" customWidth="1"/>
    <col min="2822" max="2822" width="11.77734375" style="1" customWidth="1"/>
    <col min="2823" max="2823" width="5.6640625" style="1" customWidth="1"/>
    <col min="2824" max="2824" width="11.77734375" style="1" customWidth="1"/>
    <col min="2825" max="2826" width="11.88671875" style="1" customWidth="1"/>
    <col min="2827" max="2827" width="15.21875" style="1" customWidth="1"/>
    <col min="2828" max="2828" width="11.6640625" style="1" customWidth="1"/>
    <col min="2829" max="3073" width="10" style="1"/>
    <col min="3074" max="3074" width="6.109375" style="1" bestFit="1" customWidth="1"/>
    <col min="3075" max="3075" width="25.5546875" style="1" customWidth="1"/>
    <col min="3076" max="3076" width="23.44140625" style="1" customWidth="1"/>
    <col min="3077" max="3077" width="7.21875" style="1" customWidth="1"/>
    <col min="3078" max="3078" width="11.77734375" style="1" customWidth="1"/>
    <col min="3079" max="3079" width="5.6640625" style="1" customWidth="1"/>
    <col min="3080" max="3080" width="11.77734375" style="1" customWidth="1"/>
    <col min="3081" max="3082" width="11.88671875" style="1" customWidth="1"/>
    <col min="3083" max="3083" width="15.21875" style="1" customWidth="1"/>
    <col min="3084" max="3084" width="11.6640625" style="1" customWidth="1"/>
    <col min="3085" max="3329" width="10" style="1"/>
    <col min="3330" max="3330" width="6.109375" style="1" bestFit="1" customWidth="1"/>
    <col min="3331" max="3331" width="25.5546875" style="1" customWidth="1"/>
    <col min="3332" max="3332" width="23.44140625" style="1" customWidth="1"/>
    <col min="3333" max="3333" width="7.21875" style="1" customWidth="1"/>
    <col min="3334" max="3334" width="11.77734375" style="1" customWidth="1"/>
    <col min="3335" max="3335" width="5.6640625" style="1" customWidth="1"/>
    <col min="3336" max="3336" width="11.77734375" style="1" customWidth="1"/>
    <col min="3337" max="3338" width="11.88671875" style="1" customWidth="1"/>
    <col min="3339" max="3339" width="15.21875" style="1" customWidth="1"/>
    <col min="3340" max="3340" width="11.6640625" style="1" customWidth="1"/>
    <col min="3341" max="3585" width="10" style="1"/>
    <col min="3586" max="3586" width="6.109375" style="1" bestFit="1" customWidth="1"/>
    <col min="3587" max="3587" width="25.5546875" style="1" customWidth="1"/>
    <col min="3588" max="3588" width="23.44140625" style="1" customWidth="1"/>
    <col min="3589" max="3589" width="7.21875" style="1" customWidth="1"/>
    <col min="3590" max="3590" width="11.77734375" style="1" customWidth="1"/>
    <col min="3591" max="3591" width="5.6640625" style="1" customWidth="1"/>
    <col min="3592" max="3592" width="11.77734375" style="1" customWidth="1"/>
    <col min="3593" max="3594" width="11.88671875" style="1" customWidth="1"/>
    <col min="3595" max="3595" width="15.21875" style="1" customWidth="1"/>
    <col min="3596" max="3596" width="11.6640625" style="1" customWidth="1"/>
    <col min="3597" max="3841" width="10" style="1"/>
    <col min="3842" max="3842" width="6.109375" style="1" bestFit="1" customWidth="1"/>
    <col min="3843" max="3843" width="25.5546875" style="1" customWidth="1"/>
    <col min="3844" max="3844" width="23.44140625" style="1" customWidth="1"/>
    <col min="3845" max="3845" width="7.21875" style="1" customWidth="1"/>
    <col min="3846" max="3846" width="11.77734375" style="1" customWidth="1"/>
    <col min="3847" max="3847" width="5.6640625" style="1" customWidth="1"/>
    <col min="3848" max="3848" width="11.77734375" style="1" customWidth="1"/>
    <col min="3849" max="3850" width="11.88671875" style="1" customWidth="1"/>
    <col min="3851" max="3851" width="15.21875" style="1" customWidth="1"/>
    <col min="3852" max="3852" width="11.6640625" style="1" customWidth="1"/>
    <col min="3853" max="4097" width="10" style="1"/>
    <col min="4098" max="4098" width="6.109375" style="1" bestFit="1" customWidth="1"/>
    <col min="4099" max="4099" width="25.5546875" style="1" customWidth="1"/>
    <col min="4100" max="4100" width="23.44140625" style="1" customWidth="1"/>
    <col min="4101" max="4101" width="7.21875" style="1" customWidth="1"/>
    <col min="4102" max="4102" width="11.77734375" style="1" customWidth="1"/>
    <col min="4103" max="4103" width="5.6640625" style="1" customWidth="1"/>
    <col min="4104" max="4104" width="11.77734375" style="1" customWidth="1"/>
    <col min="4105" max="4106" width="11.88671875" style="1" customWidth="1"/>
    <col min="4107" max="4107" width="15.21875" style="1" customWidth="1"/>
    <col min="4108" max="4108" width="11.6640625" style="1" customWidth="1"/>
    <col min="4109" max="4353" width="10" style="1"/>
    <col min="4354" max="4354" width="6.109375" style="1" bestFit="1" customWidth="1"/>
    <col min="4355" max="4355" width="25.5546875" style="1" customWidth="1"/>
    <col min="4356" max="4356" width="23.44140625" style="1" customWidth="1"/>
    <col min="4357" max="4357" width="7.21875" style="1" customWidth="1"/>
    <col min="4358" max="4358" width="11.77734375" style="1" customWidth="1"/>
    <col min="4359" max="4359" width="5.6640625" style="1" customWidth="1"/>
    <col min="4360" max="4360" width="11.77734375" style="1" customWidth="1"/>
    <col min="4361" max="4362" width="11.88671875" style="1" customWidth="1"/>
    <col min="4363" max="4363" width="15.21875" style="1" customWidth="1"/>
    <col min="4364" max="4364" width="11.6640625" style="1" customWidth="1"/>
    <col min="4365" max="4609" width="10" style="1"/>
    <col min="4610" max="4610" width="6.109375" style="1" bestFit="1" customWidth="1"/>
    <col min="4611" max="4611" width="25.5546875" style="1" customWidth="1"/>
    <col min="4612" max="4612" width="23.44140625" style="1" customWidth="1"/>
    <col min="4613" max="4613" width="7.21875" style="1" customWidth="1"/>
    <col min="4614" max="4614" width="11.77734375" style="1" customWidth="1"/>
    <col min="4615" max="4615" width="5.6640625" style="1" customWidth="1"/>
    <col min="4616" max="4616" width="11.77734375" style="1" customWidth="1"/>
    <col min="4617" max="4618" width="11.88671875" style="1" customWidth="1"/>
    <col min="4619" max="4619" width="15.21875" style="1" customWidth="1"/>
    <col min="4620" max="4620" width="11.6640625" style="1" customWidth="1"/>
    <col min="4621" max="4865" width="10" style="1"/>
    <col min="4866" max="4866" width="6.109375" style="1" bestFit="1" customWidth="1"/>
    <col min="4867" max="4867" width="25.5546875" style="1" customWidth="1"/>
    <col min="4868" max="4868" width="23.44140625" style="1" customWidth="1"/>
    <col min="4869" max="4869" width="7.21875" style="1" customWidth="1"/>
    <col min="4870" max="4870" width="11.77734375" style="1" customWidth="1"/>
    <col min="4871" max="4871" width="5.6640625" style="1" customWidth="1"/>
    <col min="4872" max="4872" width="11.77734375" style="1" customWidth="1"/>
    <col min="4873" max="4874" width="11.88671875" style="1" customWidth="1"/>
    <col min="4875" max="4875" width="15.21875" style="1" customWidth="1"/>
    <col min="4876" max="4876" width="11.6640625" style="1" customWidth="1"/>
    <col min="4877" max="5121" width="10" style="1"/>
    <col min="5122" max="5122" width="6.109375" style="1" bestFit="1" customWidth="1"/>
    <col min="5123" max="5123" width="25.5546875" style="1" customWidth="1"/>
    <col min="5124" max="5124" width="23.44140625" style="1" customWidth="1"/>
    <col min="5125" max="5125" width="7.21875" style="1" customWidth="1"/>
    <col min="5126" max="5126" width="11.77734375" style="1" customWidth="1"/>
    <col min="5127" max="5127" width="5.6640625" style="1" customWidth="1"/>
    <col min="5128" max="5128" width="11.77734375" style="1" customWidth="1"/>
    <col min="5129" max="5130" width="11.88671875" style="1" customWidth="1"/>
    <col min="5131" max="5131" width="15.21875" style="1" customWidth="1"/>
    <col min="5132" max="5132" width="11.6640625" style="1" customWidth="1"/>
    <col min="5133" max="5377" width="10" style="1"/>
    <col min="5378" max="5378" width="6.109375" style="1" bestFit="1" customWidth="1"/>
    <col min="5379" max="5379" width="25.5546875" style="1" customWidth="1"/>
    <col min="5380" max="5380" width="23.44140625" style="1" customWidth="1"/>
    <col min="5381" max="5381" width="7.21875" style="1" customWidth="1"/>
    <col min="5382" max="5382" width="11.77734375" style="1" customWidth="1"/>
    <col min="5383" max="5383" width="5.6640625" style="1" customWidth="1"/>
    <col min="5384" max="5384" width="11.77734375" style="1" customWidth="1"/>
    <col min="5385" max="5386" width="11.88671875" style="1" customWidth="1"/>
    <col min="5387" max="5387" width="15.21875" style="1" customWidth="1"/>
    <col min="5388" max="5388" width="11.6640625" style="1" customWidth="1"/>
    <col min="5389" max="5633" width="10" style="1"/>
    <col min="5634" max="5634" width="6.109375" style="1" bestFit="1" customWidth="1"/>
    <col min="5635" max="5635" width="25.5546875" style="1" customWidth="1"/>
    <col min="5636" max="5636" width="23.44140625" style="1" customWidth="1"/>
    <col min="5637" max="5637" width="7.21875" style="1" customWidth="1"/>
    <col min="5638" max="5638" width="11.77734375" style="1" customWidth="1"/>
    <col min="5639" max="5639" width="5.6640625" style="1" customWidth="1"/>
    <col min="5640" max="5640" width="11.77734375" style="1" customWidth="1"/>
    <col min="5641" max="5642" width="11.88671875" style="1" customWidth="1"/>
    <col min="5643" max="5643" width="15.21875" style="1" customWidth="1"/>
    <col min="5644" max="5644" width="11.6640625" style="1" customWidth="1"/>
    <col min="5645" max="5889" width="10" style="1"/>
    <col min="5890" max="5890" width="6.109375" style="1" bestFit="1" customWidth="1"/>
    <col min="5891" max="5891" width="25.5546875" style="1" customWidth="1"/>
    <col min="5892" max="5892" width="23.44140625" style="1" customWidth="1"/>
    <col min="5893" max="5893" width="7.21875" style="1" customWidth="1"/>
    <col min="5894" max="5894" width="11.77734375" style="1" customWidth="1"/>
    <col min="5895" max="5895" width="5.6640625" style="1" customWidth="1"/>
    <col min="5896" max="5896" width="11.77734375" style="1" customWidth="1"/>
    <col min="5897" max="5898" width="11.88671875" style="1" customWidth="1"/>
    <col min="5899" max="5899" width="15.21875" style="1" customWidth="1"/>
    <col min="5900" max="5900" width="11.6640625" style="1" customWidth="1"/>
    <col min="5901" max="6145" width="10" style="1"/>
    <col min="6146" max="6146" width="6.109375" style="1" bestFit="1" customWidth="1"/>
    <col min="6147" max="6147" width="25.5546875" style="1" customWidth="1"/>
    <col min="6148" max="6148" width="23.44140625" style="1" customWidth="1"/>
    <col min="6149" max="6149" width="7.21875" style="1" customWidth="1"/>
    <col min="6150" max="6150" width="11.77734375" style="1" customWidth="1"/>
    <col min="6151" max="6151" width="5.6640625" style="1" customWidth="1"/>
    <col min="6152" max="6152" width="11.77734375" style="1" customWidth="1"/>
    <col min="6153" max="6154" width="11.88671875" style="1" customWidth="1"/>
    <col min="6155" max="6155" width="15.21875" style="1" customWidth="1"/>
    <col min="6156" max="6156" width="11.6640625" style="1" customWidth="1"/>
    <col min="6157" max="6401" width="10" style="1"/>
    <col min="6402" max="6402" width="6.109375" style="1" bestFit="1" customWidth="1"/>
    <col min="6403" max="6403" width="25.5546875" style="1" customWidth="1"/>
    <col min="6404" max="6404" width="23.44140625" style="1" customWidth="1"/>
    <col min="6405" max="6405" width="7.21875" style="1" customWidth="1"/>
    <col min="6406" max="6406" width="11.77734375" style="1" customWidth="1"/>
    <col min="6407" max="6407" width="5.6640625" style="1" customWidth="1"/>
    <col min="6408" max="6408" width="11.77734375" style="1" customWidth="1"/>
    <col min="6409" max="6410" width="11.88671875" style="1" customWidth="1"/>
    <col min="6411" max="6411" width="15.21875" style="1" customWidth="1"/>
    <col min="6412" max="6412" width="11.6640625" style="1" customWidth="1"/>
    <col min="6413" max="6657" width="10" style="1"/>
    <col min="6658" max="6658" width="6.109375" style="1" bestFit="1" customWidth="1"/>
    <col min="6659" max="6659" width="25.5546875" style="1" customWidth="1"/>
    <col min="6660" max="6660" width="23.44140625" style="1" customWidth="1"/>
    <col min="6661" max="6661" width="7.21875" style="1" customWidth="1"/>
    <col min="6662" max="6662" width="11.77734375" style="1" customWidth="1"/>
    <col min="6663" max="6663" width="5.6640625" style="1" customWidth="1"/>
    <col min="6664" max="6664" width="11.77734375" style="1" customWidth="1"/>
    <col min="6665" max="6666" width="11.88671875" style="1" customWidth="1"/>
    <col min="6667" max="6667" width="15.21875" style="1" customWidth="1"/>
    <col min="6668" max="6668" width="11.6640625" style="1" customWidth="1"/>
    <col min="6669" max="6913" width="10" style="1"/>
    <col min="6914" max="6914" width="6.109375" style="1" bestFit="1" customWidth="1"/>
    <col min="6915" max="6915" width="25.5546875" style="1" customWidth="1"/>
    <col min="6916" max="6916" width="23.44140625" style="1" customWidth="1"/>
    <col min="6917" max="6917" width="7.21875" style="1" customWidth="1"/>
    <col min="6918" max="6918" width="11.77734375" style="1" customWidth="1"/>
    <col min="6919" max="6919" width="5.6640625" style="1" customWidth="1"/>
    <col min="6920" max="6920" width="11.77734375" style="1" customWidth="1"/>
    <col min="6921" max="6922" width="11.88671875" style="1" customWidth="1"/>
    <col min="6923" max="6923" width="15.21875" style="1" customWidth="1"/>
    <col min="6924" max="6924" width="11.6640625" style="1" customWidth="1"/>
    <col min="6925" max="7169" width="10" style="1"/>
    <col min="7170" max="7170" width="6.109375" style="1" bestFit="1" customWidth="1"/>
    <col min="7171" max="7171" width="25.5546875" style="1" customWidth="1"/>
    <col min="7172" max="7172" width="23.44140625" style="1" customWidth="1"/>
    <col min="7173" max="7173" width="7.21875" style="1" customWidth="1"/>
    <col min="7174" max="7174" width="11.77734375" style="1" customWidth="1"/>
    <col min="7175" max="7175" width="5.6640625" style="1" customWidth="1"/>
    <col min="7176" max="7176" width="11.77734375" style="1" customWidth="1"/>
    <col min="7177" max="7178" width="11.88671875" style="1" customWidth="1"/>
    <col min="7179" max="7179" width="15.21875" style="1" customWidth="1"/>
    <col min="7180" max="7180" width="11.6640625" style="1" customWidth="1"/>
    <col min="7181" max="7425" width="10" style="1"/>
    <col min="7426" max="7426" width="6.109375" style="1" bestFit="1" customWidth="1"/>
    <col min="7427" max="7427" width="25.5546875" style="1" customWidth="1"/>
    <col min="7428" max="7428" width="23.44140625" style="1" customWidth="1"/>
    <col min="7429" max="7429" width="7.21875" style="1" customWidth="1"/>
    <col min="7430" max="7430" width="11.77734375" style="1" customWidth="1"/>
    <col min="7431" max="7431" width="5.6640625" style="1" customWidth="1"/>
    <col min="7432" max="7432" width="11.77734375" style="1" customWidth="1"/>
    <col min="7433" max="7434" width="11.88671875" style="1" customWidth="1"/>
    <col min="7435" max="7435" width="15.21875" style="1" customWidth="1"/>
    <col min="7436" max="7436" width="11.6640625" style="1" customWidth="1"/>
    <col min="7437" max="7681" width="10" style="1"/>
    <col min="7682" max="7682" width="6.109375" style="1" bestFit="1" customWidth="1"/>
    <col min="7683" max="7683" width="25.5546875" style="1" customWidth="1"/>
    <col min="7684" max="7684" width="23.44140625" style="1" customWidth="1"/>
    <col min="7685" max="7685" width="7.21875" style="1" customWidth="1"/>
    <col min="7686" max="7686" width="11.77734375" style="1" customWidth="1"/>
    <col min="7687" max="7687" width="5.6640625" style="1" customWidth="1"/>
    <col min="7688" max="7688" width="11.77734375" style="1" customWidth="1"/>
    <col min="7689" max="7690" width="11.88671875" style="1" customWidth="1"/>
    <col min="7691" max="7691" width="15.21875" style="1" customWidth="1"/>
    <col min="7692" max="7692" width="11.6640625" style="1" customWidth="1"/>
    <col min="7693" max="7937" width="10" style="1"/>
    <col min="7938" max="7938" width="6.109375" style="1" bestFit="1" customWidth="1"/>
    <col min="7939" max="7939" width="25.5546875" style="1" customWidth="1"/>
    <col min="7940" max="7940" width="23.44140625" style="1" customWidth="1"/>
    <col min="7941" max="7941" width="7.21875" style="1" customWidth="1"/>
    <col min="7942" max="7942" width="11.77734375" style="1" customWidth="1"/>
    <col min="7943" max="7943" width="5.6640625" style="1" customWidth="1"/>
    <col min="7944" max="7944" width="11.77734375" style="1" customWidth="1"/>
    <col min="7945" max="7946" width="11.88671875" style="1" customWidth="1"/>
    <col min="7947" max="7947" width="15.21875" style="1" customWidth="1"/>
    <col min="7948" max="7948" width="11.6640625" style="1" customWidth="1"/>
    <col min="7949" max="8193" width="10" style="1"/>
    <col min="8194" max="8194" width="6.109375" style="1" bestFit="1" customWidth="1"/>
    <col min="8195" max="8195" width="25.5546875" style="1" customWidth="1"/>
    <col min="8196" max="8196" width="23.44140625" style="1" customWidth="1"/>
    <col min="8197" max="8197" width="7.21875" style="1" customWidth="1"/>
    <col min="8198" max="8198" width="11.77734375" style="1" customWidth="1"/>
    <col min="8199" max="8199" width="5.6640625" style="1" customWidth="1"/>
    <col min="8200" max="8200" width="11.77734375" style="1" customWidth="1"/>
    <col min="8201" max="8202" width="11.88671875" style="1" customWidth="1"/>
    <col min="8203" max="8203" width="15.21875" style="1" customWidth="1"/>
    <col min="8204" max="8204" width="11.6640625" style="1" customWidth="1"/>
    <col min="8205" max="8449" width="10" style="1"/>
    <col min="8450" max="8450" width="6.109375" style="1" bestFit="1" customWidth="1"/>
    <col min="8451" max="8451" width="25.5546875" style="1" customWidth="1"/>
    <col min="8452" max="8452" width="23.44140625" style="1" customWidth="1"/>
    <col min="8453" max="8453" width="7.21875" style="1" customWidth="1"/>
    <col min="8454" max="8454" width="11.77734375" style="1" customWidth="1"/>
    <col min="8455" max="8455" width="5.6640625" style="1" customWidth="1"/>
    <col min="8456" max="8456" width="11.77734375" style="1" customWidth="1"/>
    <col min="8457" max="8458" width="11.88671875" style="1" customWidth="1"/>
    <col min="8459" max="8459" width="15.21875" style="1" customWidth="1"/>
    <col min="8460" max="8460" width="11.6640625" style="1" customWidth="1"/>
    <col min="8461" max="8705" width="10" style="1"/>
    <col min="8706" max="8706" width="6.109375" style="1" bestFit="1" customWidth="1"/>
    <col min="8707" max="8707" width="25.5546875" style="1" customWidth="1"/>
    <col min="8708" max="8708" width="23.44140625" style="1" customWidth="1"/>
    <col min="8709" max="8709" width="7.21875" style="1" customWidth="1"/>
    <col min="8710" max="8710" width="11.77734375" style="1" customWidth="1"/>
    <col min="8711" max="8711" width="5.6640625" style="1" customWidth="1"/>
    <col min="8712" max="8712" width="11.77734375" style="1" customWidth="1"/>
    <col min="8713" max="8714" width="11.88671875" style="1" customWidth="1"/>
    <col min="8715" max="8715" width="15.21875" style="1" customWidth="1"/>
    <col min="8716" max="8716" width="11.6640625" style="1" customWidth="1"/>
    <col min="8717" max="8961" width="10" style="1"/>
    <col min="8962" max="8962" width="6.109375" style="1" bestFit="1" customWidth="1"/>
    <col min="8963" max="8963" width="25.5546875" style="1" customWidth="1"/>
    <col min="8964" max="8964" width="23.44140625" style="1" customWidth="1"/>
    <col min="8965" max="8965" width="7.21875" style="1" customWidth="1"/>
    <col min="8966" max="8966" width="11.77734375" style="1" customWidth="1"/>
    <col min="8967" max="8967" width="5.6640625" style="1" customWidth="1"/>
    <col min="8968" max="8968" width="11.77734375" style="1" customWidth="1"/>
    <col min="8969" max="8970" width="11.88671875" style="1" customWidth="1"/>
    <col min="8971" max="8971" width="15.21875" style="1" customWidth="1"/>
    <col min="8972" max="8972" width="11.6640625" style="1" customWidth="1"/>
    <col min="8973" max="9217" width="10" style="1"/>
    <col min="9218" max="9218" width="6.109375" style="1" bestFit="1" customWidth="1"/>
    <col min="9219" max="9219" width="25.5546875" style="1" customWidth="1"/>
    <col min="9220" max="9220" width="23.44140625" style="1" customWidth="1"/>
    <col min="9221" max="9221" width="7.21875" style="1" customWidth="1"/>
    <col min="9222" max="9222" width="11.77734375" style="1" customWidth="1"/>
    <col min="9223" max="9223" width="5.6640625" style="1" customWidth="1"/>
    <col min="9224" max="9224" width="11.77734375" style="1" customWidth="1"/>
    <col min="9225" max="9226" width="11.88671875" style="1" customWidth="1"/>
    <col min="9227" max="9227" width="15.21875" style="1" customWidth="1"/>
    <col min="9228" max="9228" width="11.6640625" style="1" customWidth="1"/>
    <col min="9229" max="9473" width="10" style="1"/>
    <col min="9474" max="9474" width="6.109375" style="1" bestFit="1" customWidth="1"/>
    <col min="9475" max="9475" width="25.5546875" style="1" customWidth="1"/>
    <col min="9476" max="9476" width="23.44140625" style="1" customWidth="1"/>
    <col min="9477" max="9477" width="7.21875" style="1" customWidth="1"/>
    <col min="9478" max="9478" width="11.77734375" style="1" customWidth="1"/>
    <col min="9479" max="9479" width="5.6640625" style="1" customWidth="1"/>
    <col min="9480" max="9480" width="11.77734375" style="1" customWidth="1"/>
    <col min="9481" max="9482" width="11.88671875" style="1" customWidth="1"/>
    <col min="9483" max="9483" width="15.21875" style="1" customWidth="1"/>
    <col min="9484" max="9484" width="11.6640625" style="1" customWidth="1"/>
    <col min="9485" max="9729" width="10" style="1"/>
    <col min="9730" max="9730" width="6.109375" style="1" bestFit="1" customWidth="1"/>
    <col min="9731" max="9731" width="25.5546875" style="1" customWidth="1"/>
    <col min="9732" max="9732" width="23.44140625" style="1" customWidth="1"/>
    <col min="9733" max="9733" width="7.21875" style="1" customWidth="1"/>
    <col min="9734" max="9734" width="11.77734375" style="1" customWidth="1"/>
    <col min="9735" max="9735" width="5.6640625" style="1" customWidth="1"/>
    <col min="9736" max="9736" width="11.77734375" style="1" customWidth="1"/>
    <col min="9737" max="9738" width="11.88671875" style="1" customWidth="1"/>
    <col min="9739" max="9739" width="15.21875" style="1" customWidth="1"/>
    <col min="9740" max="9740" width="11.6640625" style="1" customWidth="1"/>
    <col min="9741" max="9985" width="10" style="1"/>
    <col min="9986" max="9986" width="6.109375" style="1" bestFit="1" customWidth="1"/>
    <col min="9987" max="9987" width="25.5546875" style="1" customWidth="1"/>
    <col min="9988" max="9988" width="23.44140625" style="1" customWidth="1"/>
    <col min="9989" max="9989" width="7.21875" style="1" customWidth="1"/>
    <col min="9990" max="9990" width="11.77734375" style="1" customWidth="1"/>
    <col min="9991" max="9991" width="5.6640625" style="1" customWidth="1"/>
    <col min="9992" max="9992" width="11.77734375" style="1" customWidth="1"/>
    <col min="9993" max="9994" width="11.88671875" style="1" customWidth="1"/>
    <col min="9995" max="9995" width="15.21875" style="1" customWidth="1"/>
    <col min="9996" max="9996" width="11.6640625" style="1" customWidth="1"/>
    <col min="9997" max="10241" width="10" style="1"/>
    <col min="10242" max="10242" width="6.109375" style="1" bestFit="1" customWidth="1"/>
    <col min="10243" max="10243" width="25.5546875" style="1" customWidth="1"/>
    <col min="10244" max="10244" width="23.44140625" style="1" customWidth="1"/>
    <col min="10245" max="10245" width="7.21875" style="1" customWidth="1"/>
    <col min="10246" max="10246" width="11.77734375" style="1" customWidth="1"/>
    <col min="10247" max="10247" width="5.6640625" style="1" customWidth="1"/>
    <col min="10248" max="10248" width="11.77734375" style="1" customWidth="1"/>
    <col min="10249" max="10250" width="11.88671875" style="1" customWidth="1"/>
    <col min="10251" max="10251" width="15.21875" style="1" customWidth="1"/>
    <col min="10252" max="10252" width="11.6640625" style="1" customWidth="1"/>
    <col min="10253" max="10497" width="10" style="1"/>
    <col min="10498" max="10498" width="6.109375" style="1" bestFit="1" customWidth="1"/>
    <col min="10499" max="10499" width="25.5546875" style="1" customWidth="1"/>
    <col min="10500" max="10500" width="23.44140625" style="1" customWidth="1"/>
    <col min="10501" max="10501" width="7.21875" style="1" customWidth="1"/>
    <col min="10502" max="10502" width="11.77734375" style="1" customWidth="1"/>
    <col min="10503" max="10503" width="5.6640625" style="1" customWidth="1"/>
    <col min="10504" max="10504" width="11.77734375" style="1" customWidth="1"/>
    <col min="10505" max="10506" width="11.88671875" style="1" customWidth="1"/>
    <col min="10507" max="10507" width="15.21875" style="1" customWidth="1"/>
    <col min="10508" max="10508" width="11.6640625" style="1" customWidth="1"/>
    <col min="10509" max="10753" width="10" style="1"/>
    <col min="10754" max="10754" width="6.109375" style="1" bestFit="1" customWidth="1"/>
    <col min="10755" max="10755" width="25.5546875" style="1" customWidth="1"/>
    <col min="10756" max="10756" width="23.44140625" style="1" customWidth="1"/>
    <col min="10757" max="10757" width="7.21875" style="1" customWidth="1"/>
    <col min="10758" max="10758" width="11.77734375" style="1" customWidth="1"/>
    <col min="10759" max="10759" width="5.6640625" style="1" customWidth="1"/>
    <col min="10760" max="10760" width="11.77734375" style="1" customWidth="1"/>
    <col min="10761" max="10762" width="11.88671875" style="1" customWidth="1"/>
    <col min="10763" max="10763" width="15.21875" style="1" customWidth="1"/>
    <col min="10764" max="10764" width="11.6640625" style="1" customWidth="1"/>
    <col min="10765" max="11009" width="10" style="1"/>
    <col min="11010" max="11010" width="6.109375" style="1" bestFit="1" customWidth="1"/>
    <col min="11011" max="11011" width="25.5546875" style="1" customWidth="1"/>
    <col min="11012" max="11012" width="23.44140625" style="1" customWidth="1"/>
    <col min="11013" max="11013" width="7.21875" style="1" customWidth="1"/>
    <col min="11014" max="11014" width="11.77734375" style="1" customWidth="1"/>
    <col min="11015" max="11015" width="5.6640625" style="1" customWidth="1"/>
    <col min="11016" max="11016" width="11.77734375" style="1" customWidth="1"/>
    <col min="11017" max="11018" width="11.88671875" style="1" customWidth="1"/>
    <col min="11019" max="11019" width="15.21875" style="1" customWidth="1"/>
    <col min="11020" max="11020" width="11.6640625" style="1" customWidth="1"/>
    <col min="11021" max="11265" width="10" style="1"/>
    <col min="11266" max="11266" width="6.109375" style="1" bestFit="1" customWidth="1"/>
    <col min="11267" max="11267" width="25.5546875" style="1" customWidth="1"/>
    <col min="11268" max="11268" width="23.44140625" style="1" customWidth="1"/>
    <col min="11269" max="11269" width="7.21875" style="1" customWidth="1"/>
    <col min="11270" max="11270" width="11.77734375" style="1" customWidth="1"/>
    <col min="11271" max="11271" width="5.6640625" style="1" customWidth="1"/>
    <col min="11272" max="11272" width="11.77734375" style="1" customWidth="1"/>
    <col min="11273" max="11274" width="11.88671875" style="1" customWidth="1"/>
    <col min="11275" max="11275" width="15.21875" style="1" customWidth="1"/>
    <col min="11276" max="11276" width="11.6640625" style="1" customWidth="1"/>
    <col min="11277" max="11521" width="10" style="1"/>
    <col min="11522" max="11522" width="6.109375" style="1" bestFit="1" customWidth="1"/>
    <col min="11523" max="11523" width="25.5546875" style="1" customWidth="1"/>
    <col min="11524" max="11524" width="23.44140625" style="1" customWidth="1"/>
    <col min="11525" max="11525" width="7.21875" style="1" customWidth="1"/>
    <col min="11526" max="11526" width="11.77734375" style="1" customWidth="1"/>
    <col min="11527" max="11527" width="5.6640625" style="1" customWidth="1"/>
    <col min="11528" max="11528" width="11.77734375" style="1" customWidth="1"/>
    <col min="11529" max="11530" width="11.88671875" style="1" customWidth="1"/>
    <col min="11531" max="11531" width="15.21875" style="1" customWidth="1"/>
    <col min="11532" max="11532" width="11.6640625" style="1" customWidth="1"/>
    <col min="11533" max="11777" width="10" style="1"/>
    <col min="11778" max="11778" width="6.109375" style="1" bestFit="1" customWidth="1"/>
    <col min="11779" max="11779" width="25.5546875" style="1" customWidth="1"/>
    <col min="11780" max="11780" width="23.44140625" style="1" customWidth="1"/>
    <col min="11781" max="11781" width="7.21875" style="1" customWidth="1"/>
    <col min="11782" max="11782" width="11.77734375" style="1" customWidth="1"/>
    <col min="11783" max="11783" width="5.6640625" style="1" customWidth="1"/>
    <col min="11784" max="11784" width="11.77734375" style="1" customWidth="1"/>
    <col min="11785" max="11786" width="11.88671875" style="1" customWidth="1"/>
    <col min="11787" max="11787" width="15.21875" style="1" customWidth="1"/>
    <col min="11788" max="11788" width="11.6640625" style="1" customWidth="1"/>
    <col min="11789" max="12033" width="10" style="1"/>
    <col min="12034" max="12034" width="6.109375" style="1" bestFit="1" customWidth="1"/>
    <col min="12035" max="12035" width="25.5546875" style="1" customWidth="1"/>
    <col min="12036" max="12036" width="23.44140625" style="1" customWidth="1"/>
    <col min="12037" max="12037" width="7.21875" style="1" customWidth="1"/>
    <col min="12038" max="12038" width="11.77734375" style="1" customWidth="1"/>
    <col min="12039" max="12039" width="5.6640625" style="1" customWidth="1"/>
    <col min="12040" max="12040" width="11.77734375" style="1" customWidth="1"/>
    <col min="12041" max="12042" width="11.88671875" style="1" customWidth="1"/>
    <col min="12043" max="12043" width="15.21875" style="1" customWidth="1"/>
    <col min="12044" max="12044" width="11.6640625" style="1" customWidth="1"/>
    <col min="12045" max="12289" width="10" style="1"/>
    <col min="12290" max="12290" width="6.109375" style="1" bestFit="1" customWidth="1"/>
    <col min="12291" max="12291" width="25.5546875" style="1" customWidth="1"/>
    <col min="12292" max="12292" width="23.44140625" style="1" customWidth="1"/>
    <col min="12293" max="12293" width="7.21875" style="1" customWidth="1"/>
    <col min="12294" max="12294" width="11.77734375" style="1" customWidth="1"/>
    <col min="12295" max="12295" width="5.6640625" style="1" customWidth="1"/>
    <col min="12296" max="12296" width="11.77734375" style="1" customWidth="1"/>
    <col min="12297" max="12298" width="11.88671875" style="1" customWidth="1"/>
    <col min="12299" max="12299" width="15.21875" style="1" customWidth="1"/>
    <col min="12300" max="12300" width="11.6640625" style="1" customWidth="1"/>
    <col min="12301" max="12545" width="10" style="1"/>
    <col min="12546" max="12546" width="6.109375" style="1" bestFit="1" customWidth="1"/>
    <col min="12547" max="12547" width="25.5546875" style="1" customWidth="1"/>
    <col min="12548" max="12548" width="23.44140625" style="1" customWidth="1"/>
    <col min="12549" max="12549" width="7.21875" style="1" customWidth="1"/>
    <col min="12550" max="12550" width="11.77734375" style="1" customWidth="1"/>
    <col min="12551" max="12551" width="5.6640625" style="1" customWidth="1"/>
    <col min="12552" max="12552" width="11.77734375" style="1" customWidth="1"/>
    <col min="12553" max="12554" width="11.88671875" style="1" customWidth="1"/>
    <col min="12555" max="12555" width="15.21875" style="1" customWidth="1"/>
    <col min="12556" max="12556" width="11.6640625" style="1" customWidth="1"/>
    <col min="12557" max="12801" width="10" style="1"/>
    <col min="12802" max="12802" width="6.109375" style="1" bestFit="1" customWidth="1"/>
    <col min="12803" max="12803" width="25.5546875" style="1" customWidth="1"/>
    <col min="12804" max="12804" width="23.44140625" style="1" customWidth="1"/>
    <col min="12805" max="12805" width="7.21875" style="1" customWidth="1"/>
    <col min="12806" max="12806" width="11.77734375" style="1" customWidth="1"/>
    <col min="12807" max="12807" width="5.6640625" style="1" customWidth="1"/>
    <col min="12808" max="12808" width="11.77734375" style="1" customWidth="1"/>
    <col min="12809" max="12810" width="11.88671875" style="1" customWidth="1"/>
    <col min="12811" max="12811" width="15.21875" style="1" customWidth="1"/>
    <col min="12812" max="12812" width="11.6640625" style="1" customWidth="1"/>
    <col min="12813" max="13057" width="10" style="1"/>
    <col min="13058" max="13058" width="6.109375" style="1" bestFit="1" customWidth="1"/>
    <col min="13059" max="13059" width="25.5546875" style="1" customWidth="1"/>
    <col min="13060" max="13060" width="23.44140625" style="1" customWidth="1"/>
    <col min="13061" max="13061" width="7.21875" style="1" customWidth="1"/>
    <col min="13062" max="13062" width="11.77734375" style="1" customWidth="1"/>
    <col min="13063" max="13063" width="5.6640625" style="1" customWidth="1"/>
    <col min="13064" max="13064" width="11.77734375" style="1" customWidth="1"/>
    <col min="13065" max="13066" width="11.88671875" style="1" customWidth="1"/>
    <col min="13067" max="13067" width="15.21875" style="1" customWidth="1"/>
    <col min="13068" max="13068" width="11.6640625" style="1" customWidth="1"/>
    <col min="13069" max="13313" width="10" style="1"/>
    <col min="13314" max="13314" width="6.109375" style="1" bestFit="1" customWidth="1"/>
    <col min="13315" max="13315" width="25.5546875" style="1" customWidth="1"/>
    <col min="13316" max="13316" width="23.44140625" style="1" customWidth="1"/>
    <col min="13317" max="13317" width="7.21875" style="1" customWidth="1"/>
    <col min="13318" max="13318" width="11.77734375" style="1" customWidth="1"/>
    <col min="13319" max="13319" width="5.6640625" style="1" customWidth="1"/>
    <col min="13320" max="13320" width="11.77734375" style="1" customWidth="1"/>
    <col min="13321" max="13322" width="11.88671875" style="1" customWidth="1"/>
    <col min="13323" max="13323" width="15.21875" style="1" customWidth="1"/>
    <col min="13324" max="13324" width="11.6640625" style="1" customWidth="1"/>
    <col min="13325" max="13569" width="10" style="1"/>
    <col min="13570" max="13570" width="6.109375" style="1" bestFit="1" customWidth="1"/>
    <col min="13571" max="13571" width="25.5546875" style="1" customWidth="1"/>
    <col min="13572" max="13572" width="23.44140625" style="1" customWidth="1"/>
    <col min="13573" max="13573" width="7.21875" style="1" customWidth="1"/>
    <col min="13574" max="13574" width="11.77734375" style="1" customWidth="1"/>
    <col min="13575" max="13575" width="5.6640625" style="1" customWidth="1"/>
    <col min="13576" max="13576" width="11.77734375" style="1" customWidth="1"/>
    <col min="13577" max="13578" width="11.88671875" style="1" customWidth="1"/>
    <col min="13579" max="13579" width="15.21875" style="1" customWidth="1"/>
    <col min="13580" max="13580" width="11.6640625" style="1" customWidth="1"/>
    <col min="13581" max="13825" width="10" style="1"/>
    <col min="13826" max="13826" width="6.109375" style="1" bestFit="1" customWidth="1"/>
    <col min="13827" max="13827" width="25.5546875" style="1" customWidth="1"/>
    <col min="13828" max="13828" width="23.44140625" style="1" customWidth="1"/>
    <col min="13829" max="13829" width="7.21875" style="1" customWidth="1"/>
    <col min="13830" max="13830" width="11.77734375" style="1" customWidth="1"/>
    <col min="13831" max="13831" width="5.6640625" style="1" customWidth="1"/>
    <col min="13832" max="13832" width="11.77734375" style="1" customWidth="1"/>
    <col min="13833" max="13834" width="11.88671875" style="1" customWidth="1"/>
    <col min="13835" max="13835" width="15.21875" style="1" customWidth="1"/>
    <col min="13836" max="13836" width="11.6640625" style="1" customWidth="1"/>
    <col min="13837" max="14081" width="10" style="1"/>
    <col min="14082" max="14082" width="6.109375" style="1" bestFit="1" customWidth="1"/>
    <col min="14083" max="14083" width="25.5546875" style="1" customWidth="1"/>
    <col min="14084" max="14084" width="23.44140625" style="1" customWidth="1"/>
    <col min="14085" max="14085" width="7.21875" style="1" customWidth="1"/>
    <col min="14086" max="14086" width="11.77734375" style="1" customWidth="1"/>
    <col min="14087" max="14087" width="5.6640625" style="1" customWidth="1"/>
    <col min="14088" max="14088" width="11.77734375" style="1" customWidth="1"/>
    <col min="14089" max="14090" width="11.88671875" style="1" customWidth="1"/>
    <col min="14091" max="14091" width="15.21875" style="1" customWidth="1"/>
    <col min="14092" max="14092" width="11.6640625" style="1" customWidth="1"/>
    <col min="14093" max="14337" width="10" style="1"/>
    <col min="14338" max="14338" width="6.109375" style="1" bestFit="1" customWidth="1"/>
    <col min="14339" max="14339" width="25.5546875" style="1" customWidth="1"/>
    <col min="14340" max="14340" width="23.44140625" style="1" customWidth="1"/>
    <col min="14341" max="14341" width="7.21875" style="1" customWidth="1"/>
    <col min="14342" max="14342" width="11.77734375" style="1" customWidth="1"/>
    <col min="14343" max="14343" width="5.6640625" style="1" customWidth="1"/>
    <col min="14344" max="14344" width="11.77734375" style="1" customWidth="1"/>
    <col min="14345" max="14346" width="11.88671875" style="1" customWidth="1"/>
    <col min="14347" max="14347" width="15.21875" style="1" customWidth="1"/>
    <col min="14348" max="14348" width="11.6640625" style="1" customWidth="1"/>
    <col min="14349" max="14593" width="10" style="1"/>
    <col min="14594" max="14594" width="6.109375" style="1" bestFit="1" customWidth="1"/>
    <col min="14595" max="14595" width="25.5546875" style="1" customWidth="1"/>
    <col min="14596" max="14596" width="23.44140625" style="1" customWidth="1"/>
    <col min="14597" max="14597" width="7.21875" style="1" customWidth="1"/>
    <col min="14598" max="14598" width="11.77734375" style="1" customWidth="1"/>
    <col min="14599" max="14599" width="5.6640625" style="1" customWidth="1"/>
    <col min="14600" max="14600" width="11.77734375" style="1" customWidth="1"/>
    <col min="14601" max="14602" width="11.88671875" style="1" customWidth="1"/>
    <col min="14603" max="14603" width="15.21875" style="1" customWidth="1"/>
    <col min="14604" max="14604" width="11.6640625" style="1" customWidth="1"/>
    <col min="14605" max="14849" width="10" style="1"/>
    <col min="14850" max="14850" width="6.109375" style="1" bestFit="1" customWidth="1"/>
    <col min="14851" max="14851" width="25.5546875" style="1" customWidth="1"/>
    <col min="14852" max="14852" width="23.44140625" style="1" customWidth="1"/>
    <col min="14853" max="14853" width="7.21875" style="1" customWidth="1"/>
    <col min="14854" max="14854" width="11.77734375" style="1" customWidth="1"/>
    <col min="14855" max="14855" width="5.6640625" style="1" customWidth="1"/>
    <col min="14856" max="14856" width="11.77734375" style="1" customWidth="1"/>
    <col min="14857" max="14858" width="11.88671875" style="1" customWidth="1"/>
    <col min="14859" max="14859" width="15.21875" style="1" customWidth="1"/>
    <col min="14860" max="14860" width="11.6640625" style="1" customWidth="1"/>
    <col min="14861" max="15105" width="10" style="1"/>
    <col min="15106" max="15106" width="6.109375" style="1" bestFit="1" customWidth="1"/>
    <col min="15107" max="15107" width="25.5546875" style="1" customWidth="1"/>
    <col min="15108" max="15108" width="23.44140625" style="1" customWidth="1"/>
    <col min="15109" max="15109" width="7.21875" style="1" customWidth="1"/>
    <col min="15110" max="15110" width="11.77734375" style="1" customWidth="1"/>
    <col min="15111" max="15111" width="5.6640625" style="1" customWidth="1"/>
    <col min="15112" max="15112" width="11.77734375" style="1" customWidth="1"/>
    <col min="15113" max="15114" width="11.88671875" style="1" customWidth="1"/>
    <col min="15115" max="15115" width="15.21875" style="1" customWidth="1"/>
    <col min="15116" max="15116" width="11.6640625" style="1" customWidth="1"/>
    <col min="15117" max="15361" width="10" style="1"/>
    <col min="15362" max="15362" width="6.109375" style="1" bestFit="1" customWidth="1"/>
    <col min="15363" max="15363" width="25.5546875" style="1" customWidth="1"/>
    <col min="15364" max="15364" width="23.44140625" style="1" customWidth="1"/>
    <col min="15365" max="15365" width="7.21875" style="1" customWidth="1"/>
    <col min="15366" max="15366" width="11.77734375" style="1" customWidth="1"/>
    <col min="15367" max="15367" width="5.6640625" style="1" customWidth="1"/>
    <col min="15368" max="15368" width="11.77734375" style="1" customWidth="1"/>
    <col min="15369" max="15370" width="11.88671875" style="1" customWidth="1"/>
    <col min="15371" max="15371" width="15.21875" style="1" customWidth="1"/>
    <col min="15372" max="15372" width="11.6640625" style="1" customWidth="1"/>
    <col min="15373" max="15617" width="10" style="1"/>
    <col min="15618" max="15618" width="6.109375" style="1" bestFit="1" customWidth="1"/>
    <col min="15619" max="15619" width="25.5546875" style="1" customWidth="1"/>
    <col min="15620" max="15620" width="23.44140625" style="1" customWidth="1"/>
    <col min="15621" max="15621" width="7.21875" style="1" customWidth="1"/>
    <col min="15622" max="15622" width="11.77734375" style="1" customWidth="1"/>
    <col min="15623" max="15623" width="5.6640625" style="1" customWidth="1"/>
    <col min="15624" max="15624" width="11.77734375" style="1" customWidth="1"/>
    <col min="15625" max="15626" width="11.88671875" style="1" customWidth="1"/>
    <col min="15627" max="15627" width="15.21875" style="1" customWidth="1"/>
    <col min="15628" max="15628" width="11.6640625" style="1" customWidth="1"/>
    <col min="15629" max="15873" width="10" style="1"/>
    <col min="15874" max="15874" width="6.109375" style="1" bestFit="1" customWidth="1"/>
    <col min="15875" max="15875" width="25.5546875" style="1" customWidth="1"/>
    <col min="15876" max="15876" width="23.44140625" style="1" customWidth="1"/>
    <col min="15877" max="15877" width="7.21875" style="1" customWidth="1"/>
    <col min="15878" max="15878" width="11.77734375" style="1" customWidth="1"/>
    <col min="15879" max="15879" width="5.6640625" style="1" customWidth="1"/>
    <col min="15880" max="15880" width="11.77734375" style="1" customWidth="1"/>
    <col min="15881" max="15882" width="11.88671875" style="1" customWidth="1"/>
    <col min="15883" max="15883" width="15.21875" style="1" customWidth="1"/>
    <col min="15884" max="15884" width="11.6640625" style="1" customWidth="1"/>
    <col min="15885" max="16129" width="10" style="1"/>
    <col min="16130" max="16130" width="6.109375" style="1" bestFit="1" customWidth="1"/>
    <col min="16131" max="16131" width="25.5546875" style="1" customWidth="1"/>
    <col min="16132" max="16132" width="23.44140625" style="1" customWidth="1"/>
    <col min="16133" max="16133" width="7.21875" style="1" customWidth="1"/>
    <col min="16134" max="16134" width="11.77734375" style="1" customWidth="1"/>
    <col min="16135" max="16135" width="5.6640625" style="1" customWidth="1"/>
    <col min="16136" max="16136" width="11.77734375" style="1" customWidth="1"/>
    <col min="16137" max="16138" width="11.88671875" style="1" customWidth="1"/>
    <col min="16139" max="16139" width="15.21875" style="1" customWidth="1"/>
    <col min="16140" max="16140" width="11.6640625" style="1" customWidth="1"/>
    <col min="16141" max="16384" width="10" style="1"/>
  </cols>
  <sheetData>
    <row r="1" spans="1:26" ht="27.75" customHeight="1">
      <c r="A1" s="189" t="s">
        <v>0</v>
      </c>
      <c r="B1" s="189"/>
      <c r="C1" s="189"/>
      <c r="D1" s="189"/>
      <c r="E1" s="189"/>
      <c r="F1" s="189"/>
      <c r="G1" s="189"/>
      <c r="H1" s="189"/>
      <c r="I1" s="189"/>
      <c r="J1" s="189"/>
      <c r="K1" s="189"/>
      <c r="L1" s="189"/>
    </row>
    <row r="2" spans="1:26" s="39" customFormat="1" ht="27.75" customHeight="1">
      <c r="J2" s="195" t="s">
        <v>1</v>
      </c>
      <c r="K2" s="195"/>
      <c r="L2" s="195"/>
      <c r="T2" s="195" t="s">
        <v>265</v>
      </c>
      <c r="U2" s="195"/>
      <c r="V2" s="195"/>
      <c r="W2" s="195"/>
    </row>
    <row r="3" spans="1:26" s="83" customFormat="1" ht="39" customHeight="1">
      <c r="A3" s="81" t="s">
        <v>2</v>
      </c>
      <c r="B3" s="81" t="s">
        <v>3</v>
      </c>
      <c r="C3" s="81" t="s">
        <v>4</v>
      </c>
      <c r="D3" s="81" t="s">
        <v>141</v>
      </c>
      <c r="E3" s="81" t="s">
        <v>5</v>
      </c>
      <c r="F3" s="82" t="s">
        <v>6</v>
      </c>
      <c r="G3" s="82" t="s">
        <v>7</v>
      </c>
      <c r="H3" s="82" t="s">
        <v>8</v>
      </c>
      <c r="I3" s="82" t="s">
        <v>9</v>
      </c>
      <c r="J3" s="82" t="s">
        <v>10</v>
      </c>
      <c r="K3" s="81" t="s">
        <v>11</v>
      </c>
      <c r="L3" s="81" t="s">
        <v>12</v>
      </c>
      <c r="O3" s="83" t="s">
        <v>258</v>
      </c>
      <c r="P3" s="83" t="s">
        <v>257</v>
      </c>
      <c r="Q3" s="83" t="s">
        <v>263</v>
      </c>
      <c r="R3" s="83" t="s">
        <v>261</v>
      </c>
      <c r="S3" s="83" t="s">
        <v>262</v>
      </c>
      <c r="T3" s="83" t="s">
        <v>266</v>
      </c>
      <c r="U3" s="83" t="s">
        <v>267</v>
      </c>
      <c r="V3" s="83" t="s">
        <v>268</v>
      </c>
      <c r="W3" s="83" t="s">
        <v>269</v>
      </c>
      <c r="X3" s="83" t="s">
        <v>270</v>
      </c>
      <c r="Y3" s="83" t="s">
        <v>271</v>
      </c>
      <c r="Z3" s="83" t="s">
        <v>272</v>
      </c>
    </row>
    <row r="4" spans="1:26" s="39" customFormat="1" ht="62.4" customHeight="1">
      <c r="A4" s="34">
        <v>1</v>
      </c>
      <c r="B4" s="34" t="s">
        <v>255</v>
      </c>
      <c r="C4" s="35" t="s">
        <v>256</v>
      </c>
      <c r="D4" s="35"/>
      <c r="E4" s="34" t="s">
        <v>20</v>
      </c>
      <c r="F4" s="80">
        <v>1.8</v>
      </c>
      <c r="G4" s="36">
        <v>0.13</v>
      </c>
      <c r="H4" s="45" t="e">
        <f>VLOOKUP(D4,'[2]2022年7-12月'!$B$4:$AA$210,26,0)</f>
        <v>#N/A</v>
      </c>
      <c r="I4" s="80">
        <f>F4</f>
        <v>1.8</v>
      </c>
      <c r="J4" s="80">
        <f>F4</f>
        <v>1.8</v>
      </c>
      <c r="K4" s="93" t="s">
        <v>24</v>
      </c>
      <c r="L4" s="37"/>
      <c r="M4" s="38"/>
      <c r="O4" s="39" t="s">
        <v>259</v>
      </c>
      <c r="P4" s="39" t="s">
        <v>260</v>
      </c>
      <c r="Q4" s="83" t="s">
        <v>264</v>
      </c>
      <c r="R4" s="83" t="s">
        <v>274</v>
      </c>
      <c r="S4" s="39">
        <f>30/35</f>
        <v>0.8571428571428571</v>
      </c>
      <c r="T4" s="83">
        <v>0.1</v>
      </c>
      <c r="U4" s="39">
        <f>40/3600*30</f>
        <v>0.33333333333333337</v>
      </c>
      <c r="V4" s="83">
        <v>0.1</v>
      </c>
      <c r="W4" s="39">
        <f>15/3600*20</f>
        <v>8.3333333333333329E-2</v>
      </c>
      <c r="X4" s="38">
        <v>1.2</v>
      </c>
      <c r="Y4" s="39">
        <f>SUM(S4:W4)*X4</f>
        <v>1.7685714285714285</v>
      </c>
      <c r="Z4" s="39" t="s">
        <v>273</v>
      </c>
    </row>
    <row r="5" spans="1:26" s="39" customFormat="1" ht="27.75" customHeight="1">
      <c r="A5" s="196" t="s">
        <v>275</v>
      </c>
      <c r="B5" s="196"/>
      <c r="C5" s="196"/>
      <c r="D5" s="196"/>
      <c r="E5" s="196"/>
      <c r="F5" s="196"/>
      <c r="G5" s="196"/>
      <c r="H5" s="196"/>
      <c r="I5" s="196"/>
      <c r="J5" s="196"/>
      <c r="K5" s="196"/>
      <c r="L5" s="196"/>
    </row>
    <row r="6" spans="1:26" s="39" customFormat="1" ht="82.2" customHeight="1">
      <c r="A6" s="196"/>
      <c r="B6" s="196"/>
      <c r="C6" s="196"/>
      <c r="D6" s="196"/>
      <c r="E6" s="196"/>
      <c r="F6" s="196"/>
      <c r="G6" s="196"/>
      <c r="H6" s="196"/>
      <c r="I6" s="196"/>
      <c r="J6" s="196"/>
      <c r="K6" s="196"/>
      <c r="L6" s="196"/>
    </row>
    <row r="7" spans="1:26" s="39" customFormat="1" ht="93" customHeight="1">
      <c r="A7" s="197" t="s">
        <v>13</v>
      </c>
      <c r="B7" s="198"/>
      <c r="C7" s="199" t="s">
        <v>14</v>
      </c>
      <c r="D7" s="199"/>
      <c r="E7" s="199"/>
      <c r="F7" s="200" t="s">
        <v>15</v>
      </c>
      <c r="G7" s="201"/>
      <c r="H7" s="201"/>
      <c r="I7" s="200" t="s">
        <v>16</v>
      </c>
      <c r="J7" s="201"/>
      <c r="K7" s="196" t="s">
        <v>17</v>
      </c>
      <c r="L7" s="196"/>
    </row>
    <row r="8" spans="1:26" s="39" customFormat="1" ht="27.75" customHeight="1"/>
    <row r="9" spans="1:26" s="39" customFormat="1" ht="27.75" customHeight="1"/>
    <row r="10" spans="1:26" s="39" customFormat="1" ht="27.75" customHeight="1"/>
    <row r="11" spans="1:26" s="39" customFormat="1" ht="27.75" customHeight="1"/>
    <row r="12" spans="1:26" s="39" customFormat="1" ht="27.75" customHeight="1"/>
    <row r="13" spans="1:26" s="39" customFormat="1" ht="27.75" customHeight="1"/>
    <row r="14" spans="1:26" s="39" customFormat="1" ht="27.75" customHeight="1"/>
    <row r="15" spans="1:26" s="39" customFormat="1" ht="27.75" customHeight="1"/>
    <row r="16" spans="1:26" s="39" customFormat="1" ht="27.75" customHeight="1"/>
    <row r="17" s="39" customFormat="1" ht="27.75" customHeight="1"/>
    <row r="18" s="39" customFormat="1" ht="27.75" customHeight="1"/>
    <row r="19" s="39" customFormat="1" ht="27.75" customHeight="1"/>
    <row r="20" s="39" customFormat="1" ht="27.75" customHeight="1"/>
    <row r="21" s="39" customFormat="1" ht="27.75" customHeight="1"/>
    <row r="22" s="39" customFormat="1" ht="27.75" customHeight="1"/>
    <row r="23" s="39" customFormat="1" ht="27.75" customHeight="1"/>
    <row r="24" s="39" customFormat="1" ht="27.75" customHeight="1"/>
    <row r="25" s="39" customFormat="1" ht="27.75" customHeight="1"/>
    <row r="26" s="39" customFormat="1" ht="27.75" customHeight="1"/>
    <row r="27" s="39" customFormat="1" ht="27.75" customHeight="1"/>
    <row r="28" s="39" customFormat="1" ht="27.75" customHeight="1"/>
    <row r="29" s="39" customFormat="1" ht="27.75" customHeight="1"/>
    <row r="30" s="39" customFormat="1" ht="27.75" customHeight="1"/>
    <row r="31" s="39" customFormat="1" ht="27.75" customHeight="1"/>
    <row r="32" s="39" customFormat="1" ht="27.75" customHeight="1"/>
    <row r="33" s="39" customFormat="1" ht="27.75" customHeight="1"/>
    <row r="34" s="39" customFormat="1" ht="27.75" customHeight="1"/>
    <row r="35" s="39" customFormat="1" ht="27.75" customHeight="1"/>
    <row r="36" s="39" customFormat="1" ht="27.75" customHeight="1"/>
    <row r="37" s="39" customFormat="1" ht="27.75" customHeight="1"/>
    <row r="38" s="39" customFormat="1" ht="27.75" customHeight="1"/>
    <row r="39" s="39" customFormat="1" ht="27.75" customHeight="1"/>
    <row r="40" s="39" customFormat="1" ht="27.75" customHeight="1"/>
    <row r="41" s="39" customFormat="1" ht="27.75" customHeight="1"/>
    <row r="42" s="39" customFormat="1" ht="27.75" customHeight="1"/>
    <row r="43" s="39" customFormat="1" ht="27.75" customHeight="1"/>
    <row r="44" s="39" customFormat="1" ht="27.75" customHeight="1"/>
    <row r="45" s="39" customFormat="1" ht="27.75" customHeight="1"/>
    <row r="46" s="39" customFormat="1" ht="27.75" customHeight="1"/>
    <row r="47" s="39" customFormat="1" ht="27.75" customHeight="1"/>
    <row r="48" s="39" customFormat="1" ht="27.75" customHeight="1"/>
    <row r="49" s="39" customFormat="1" ht="27.75" customHeight="1"/>
    <row r="50" s="39" customFormat="1" ht="27.75" customHeight="1"/>
    <row r="51" s="39" customFormat="1" ht="27.75" customHeight="1"/>
    <row r="52" s="39" customFormat="1" ht="27.75" customHeight="1"/>
    <row r="53" s="39" customFormat="1" ht="27.75" customHeight="1"/>
    <row r="54" s="39" customFormat="1" ht="27.75" customHeight="1"/>
    <row r="55" s="39" customFormat="1" ht="27.75" customHeight="1"/>
    <row r="56" s="39" customFormat="1" ht="27.75" customHeight="1"/>
    <row r="57" s="39" customFormat="1" ht="27.75" customHeight="1"/>
    <row r="58" s="39" customFormat="1" ht="27.75" customHeight="1"/>
    <row r="59" s="39" customFormat="1" ht="27.75" customHeight="1"/>
    <row r="60" s="39" customFormat="1" ht="27.75" customHeight="1"/>
    <row r="61" s="39" customFormat="1" ht="27.75" customHeight="1"/>
    <row r="62" s="39" customFormat="1" ht="27.75" customHeight="1"/>
    <row r="63" s="39" customFormat="1" ht="27.75" customHeight="1"/>
    <row r="64" s="39" customFormat="1" ht="27.75" customHeight="1"/>
    <row r="65" s="39" customFormat="1" ht="27.75" customHeight="1"/>
    <row r="66" s="39" customFormat="1" ht="27.75" customHeight="1"/>
    <row r="67" s="39" customFormat="1" ht="27.75" customHeight="1"/>
    <row r="68" s="39" customFormat="1" ht="27.75" customHeight="1"/>
    <row r="69" s="39" customFormat="1" ht="27.75" customHeight="1"/>
    <row r="70" s="39" customFormat="1" ht="27.75" customHeight="1"/>
    <row r="71" s="39" customFormat="1" ht="27.75" customHeight="1"/>
    <row r="72" s="39" customFormat="1" ht="27.75" customHeight="1"/>
    <row r="73" s="39" customFormat="1" ht="27.75" customHeight="1"/>
    <row r="74" s="39" customFormat="1" ht="27.75" customHeight="1"/>
    <row r="75" s="39" customFormat="1" ht="27.75" customHeight="1"/>
    <row r="76" s="39" customFormat="1" ht="27.75" customHeight="1"/>
    <row r="77" s="39" customFormat="1" ht="27.75" customHeight="1"/>
    <row r="78" s="39" customFormat="1" ht="27.75" customHeight="1"/>
    <row r="79" s="39" customFormat="1" ht="27.75" customHeight="1"/>
    <row r="80" s="39" customFormat="1" ht="27.75" customHeight="1"/>
    <row r="81" s="39" customFormat="1" ht="27.75" customHeight="1"/>
    <row r="82" s="39" customFormat="1" ht="27.75" customHeight="1"/>
    <row r="83" s="39" customFormat="1" ht="27.75" customHeight="1"/>
    <row r="84" s="39" customFormat="1" ht="27.75" customHeight="1"/>
    <row r="85" s="39" customFormat="1" ht="27.75" customHeight="1"/>
    <row r="86" s="39" customFormat="1" ht="27.75" customHeight="1"/>
    <row r="87" s="39" customFormat="1" ht="27.75" customHeight="1"/>
    <row r="88" s="39" customFormat="1" ht="27.75" customHeight="1"/>
    <row r="89" s="39" customFormat="1" ht="27.75" customHeight="1"/>
    <row r="90" s="39" customFormat="1" ht="27.75" customHeight="1"/>
    <row r="91" s="39" customFormat="1" ht="27.75" customHeight="1"/>
    <row r="92" s="39" customFormat="1" ht="27.75" customHeight="1"/>
    <row r="93" s="39" customFormat="1" ht="27.75" customHeight="1"/>
    <row r="94" s="39" customFormat="1" ht="27.75" customHeight="1"/>
    <row r="95" s="39" customFormat="1" ht="27.75" customHeight="1"/>
    <row r="96" s="39" customFormat="1" ht="27.75" customHeight="1"/>
    <row r="97" s="39" customFormat="1" ht="27.75" customHeight="1"/>
    <row r="98" s="39" customFormat="1" ht="27.75" customHeight="1"/>
    <row r="99" s="39" customFormat="1" ht="27.75" customHeight="1"/>
    <row r="100" s="39" customFormat="1" ht="27.75" customHeight="1"/>
    <row r="101" s="39" customFormat="1" ht="27.75" customHeight="1"/>
    <row r="102" s="39" customFormat="1" ht="27.75" customHeight="1"/>
    <row r="103" s="39" customFormat="1" ht="27.75" customHeight="1"/>
    <row r="104" s="39" customFormat="1" ht="27.75" customHeight="1"/>
    <row r="105" s="39" customFormat="1" ht="27.75" customHeight="1"/>
    <row r="106" s="39" customFormat="1" ht="27.75" customHeight="1"/>
    <row r="107" s="39" customFormat="1" ht="27.75" customHeight="1"/>
    <row r="108" s="39" customFormat="1" ht="27.75" customHeight="1"/>
    <row r="109" s="39" customFormat="1" ht="27.75" customHeight="1"/>
    <row r="110" s="39" customFormat="1" ht="27.75" customHeight="1"/>
    <row r="111" s="39" customFormat="1" ht="27.75" customHeight="1"/>
    <row r="112" s="39" customFormat="1" ht="27.75" customHeight="1"/>
    <row r="113" s="39" customFormat="1" ht="27.75" customHeight="1"/>
    <row r="114" s="39" customFormat="1" ht="27.75" customHeight="1"/>
    <row r="115" s="39" customFormat="1" ht="27.75" customHeight="1"/>
    <row r="116" s="39" customFormat="1" ht="27.75" customHeight="1"/>
    <row r="117" s="39" customFormat="1" ht="27.75" customHeight="1"/>
    <row r="118" s="39" customFormat="1" ht="27.75" customHeight="1"/>
    <row r="119" s="39" customFormat="1" ht="27.75" customHeight="1"/>
    <row r="120" s="39" customFormat="1" ht="27.75" customHeight="1"/>
    <row r="121" s="39" customFormat="1" ht="27.75" customHeight="1"/>
    <row r="122" s="39" customFormat="1" ht="27.75" customHeight="1"/>
    <row r="123" s="39" customFormat="1" ht="27.75" customHeight="1"/>
    <row r="124" s="39" customFormat="1" ht="27.75" customHeight="1"/>
    <row r="125" s="39" customFormat="1" ht="27.75" customHeight="1"/>
    <row r="126" s="39" customFormat="1" ht="27.75" customHeight="1"/>
    <row r="127" s="39" customFormat="1" ht="27.75" customHeight="1"/>
    <row r="128" s="39" customFormat="1" ht="27.75" customHeight="1"/>
    <row r="129" s="39" customFormat="1" ht="27.75" customHeight="1"/>
    <row r="130" s="39" customFormat="1" ht="27.75" customHeight="1"/>
    <row r="131" s="39" customFormat="1" ht="27.75" customHeight="1"/>
    <row r="132" s="39" customFormat="1" ht="27.75" customHeight="1"/>
    <row r="133" s="39" customFormat="1" ht="27.75" customHeight="1"/>
    <row r="134" s="39" customFormat="1" ht="27.75" customHeight="1"/>
    <row r="135" s="39" customFormat="1" ht="27.75" customHeight="1"/>
    <row r="136" s="39" customFormat="1" ht="27.75" customHeight="1"/>
    <row r="137" s="39" customFormat="1" ht="27.75" customHeight="1"/>
    <row r="138" s="39" customFormat="1" ht="27.75" customHeight="1"/>
    <row r="139" s="39" customFormat="1" ht="27.75" customHeight="1"/>
    <row r="140" s="39" customFormat="1" ht="27.75" customHeight="1"/>
    <row r="141" s="39" customFormat="1" ht="27.75" customHeight="1"/>
    <row r="142" s="39" customFormat="1" ht="27.75" customHeight="1"/>
    <row r="143" s="39" customFormat="1" ht="27.75" customHeight="1"/>
    <row r="144" s="39" customFormat="1" ht="27.75" customHeight="1"/>
    <row r="145" s="39" customFormat="1" ht="27.75" customHeight="1"/>
    <row r="146" s="39" customFormat="1" ht="27.75" customHeight="1"/>
    <row r="147" s="39" customFormat="1" ht="27.75" customHeight="1"/>
    <row r="148" s="39" customFormat="1" ht="27.75" customHeight="1"/>
    <row r="149" s="39" customFormat="1" ht="27.75" customHeight="1"/>
    <row r="150" s="39" customFormat="1" ht="27.75" customHeight="1"/>
    <row r="151" s="39" customFormat="1" ht="27.75" customHeight="1"/>
    <row r="152" s="39" customFormat="1" ht="27.75" customHeight="1"/>
    <row r="153" s="39" customFormat="1" ht="27.75" customHeight="1"/>
    <row r="154" s="39" customFormat="1" ht="27.75" customHeight="1"/>
    <row r="155" s="39" customFormat="1" ht="27.75" customHeight="1"/>
    <row r="156" s="39" customFormat="1" ht="27.75" customHeight="1"/>
    <row r="157" s="39" customFormat="1" ht="27.75" customHeight="1"/>
    <row r="158" s="39" customFormat="1" ht="27.75" customHeight="1"/>
    <row r="159" s="39" customFormat="1" ht="27.75" customHeight="1"/>
    <row r="160" s="39" customFormat="1" ht="27.75" customHeight="1"/>
    <row r="161" s="39" customFormat="1" ht="27.75" customHeight="1"/>
    <row r="162" s="39" customFormat="1" ht="27.75" customHeight="1"/>
    <row r="163" s="39" customFormat="1" ht="27.75" customHeight="1"/>
    <row r="164" s="39" customFormat="1" ht="27.75" customHeight="1"/>
    <row r="165" s="39" customFormat="1" ht="27.75" customHeight="1"/>
    <row r="166" s="39" customFormat="1" ht="27.75" customHeight="1"/>
    <row r="167" s="39" customFormat="1" ht="27.75" customHeight="1"/>
    <row r="168" s="39" customFormat="1" ht="27.75" customHeight="1"/>
    <row r="169" s="39" customFormat="1" ht="27.75" customHeight="1"/>
    <row r="170" s="39" customFormat="1" ht="27.75" customHeight="1"/>
    <row r="171" s="39" customFormat="1" ht="27.75" customHeight="1"/>
    <row r="172" s="39" customFormat="1" ht="27.75" customHeight="1"/>
    <row r="173" s="39" customFormat="1" ht="27.75" customHeight="1"/>
    <row r="174" s="39" customFormat="1" ht="27.75" customHeight="1"/>
    <row r="175" s="39" customFormat="1" ht="27.75" customHeight="1"/>
    <row r="176" s="39" customFormat="1" ht="27.75" customHeight="1"/>
    <row r="177" s="39" customFormat="1" ht="27.75" customHeight="1"/>
    <row r="178" s="39" customFormat="1" ht="27.75" customHeight="1"/>
    <row r="179" s="39" customFormat="1" ht="27.75" customHeight="1"/>
    <row r="180" s="39" customFormat="1" ht="27.75" customHeight="1"/>
    <row r="181" s="39" customFormat="1" ht="27.75" customHeight="1"/>
    <row r="182" s="39" customFormat="1" ht="27.75" customHeight="1"/>
    <row r="183" s="39" customFormat="1" ht="27.75" customHeight="1"/>
    <row r="184" s="39" customFormat="1" ht="27.75" customHeight="1"/>
    <row r="185" s="39" customFormat="1" ht="27.75" customHeight="1"/>
    <row r="186" s="39" customFormat="1" ht="27.75" customHeight="1"/>
    <row r="187" s="39" customFormat="1" ht="27.75" customHeight="1"/>
    <row r="188" s="39" customFormat="1" ht="27.75" customHeight="1"/>
    <row r="189" s="39" customFormat="1" ht="27.75" customHeight="1"/>
    <row r="190" s="39" customFormat="1" ht="27.75" customHeight="1"/>
    <row r="191" s="39" customFormat="1" ht="27.75" customHeight="1"/>
    <row r="192" s="39" customFormat="1" ht="27.75" customHeight="1"/>
    <row r="193" s="39" customFormat="1" ht="27.75" customHeight="1"/>
    <row r="194" s="39" customFormat="1" ht="27.75" customHeight="1"/>
    <row r="195" s="39" customFormat="1" ht="27.75" customHeight="1"/>
    <row r="196" s="39" customFormat="1" ht="27.75" customHeight="1"/>
    <row r="197" s="39" customFormat="1" ht="27.75" customHeight="1"/>
    <row r="198" s="39" customFormat="1" ht="27.75" customHeight="1"/>
    <row r="199" s="39" customFormat="1" ht="27.75" customHeight="1"/>
    <row r="200" s="39" customFormat="1" ht="27.75" customHeight="1"/>
    <row r="201" s="39" customFormat="1" ht="27.75" customHeight="1"/>
    <row r="202" s="39" customFormat="1" ht="27.75" customHeight="1"/>
    <row r="203" s="39" customFormat="1" ht="27.75" customHeight="1"/>
    <row r="204" s="39" customFormat="1" ht="27.75" customHeight="1"/>
    <row r="205" s="39" customFormat="1" ht="27.75" customHeight="1"/>
    <row r="206" s="39" customFormat="1" ht="27.75" customHeight="1"/>
    <row r="207" s="39" customFormat="1" ht="27.75" customHeight="1"/>
    <row r="208" s="39" customFormat="1" ht="27.75" customHeight="1"/>
    <row r="209" s="39" customFormat="1" ht="27.75" customHeight="1"/>
    <row r="210" s="39" customFormat="1" ht="27.75" customHeight="1"/>
    <row r="211" s="39" customFormat="1" ht="27.75" customHeight="1"/>
    <row r="212" s="39" customFormat="1" ht="27.75" customHeight="1"/>
    <row r="213" s="39" customFormat="1" ht="27.75" customHeight="1"/>
    <row r="214" s="39" customFormat="1" ht="27.75" customHeight="1"/>
    <row r="215" s="39" customFormat="1" ht="27.75" customHeight="1"/>
    <row r="216" s="39" customFormat="1" ht="27.75" customHeight="1"/>
    <row r="217" s="39" customFormat="1" ht="27.75" customHeight="1"/>
    <row r="218" s="39" customFormat="1" ht="27.75" customHeight="1"/>
    <row r="219" s="39" customFormat="1" ht="27.75" customHeight="1"/>
    <row r="220" s="39" customFormat="1" ht="27.75" customHeight="1"/>
    <row r="221" s="39" customFormat="1" ht="27.75" customHeight="1"/>
    <row r="222" s="39" customFormat="1" ht="27.75" customHeight="1"/>
    <row r="223" s="39" customFormat="1" ht="27.75" customHeight="1"/>
    <row r="224" s="39" customFormat="1" ht="27.75" customHeight="1"/>
    <row r="225" s="39" customFormat="1" ht="27.75" customHeight="1"/>
    <row r="226" s="39" customFormat="1" ht="27.75" customHeight="1"/>
    <row r="227" s="39" customFormat="1" ht="27.75" customHeight="1"/>
    <row r="228" s="39" customFormat="1" ht="27.75" customHeight="1"/>
    <row r="229" s="39" customFormat="1" ht="27.75" customHeight="1"/>
    <row r="230" s="39" customFormat="1" ht="27.75" customHeight="1"/>
    <row r="231" s="39" customFormat="1" ht="27.75" customHeight="1"/>
    <row r="232" s="39" customFormat="1" ht="27.75" customHeight="1"/>
    <row r="233" s="39" customFormat="1" ht="27.75" customHeight="1"/>
    <row r="234" s="39" customFormat="1" ht="27.75" customHeight="1"/>
    <row r="235" s="39" customFormat="1" ht="27.75" customHeight="1"/>
    <row r="236" s="39" customFormat="1" ht="27.75" customHeight="1"/>
    <row r="237" s="39" customFormat="1" ht="27.75" customHeight="1"/>
    <row r="238" s="39" customFormat="1" ht="27.75" customHeight="1"/>
    <row r="239" s="39" customFormat="1" ht="27.75" customHeight="1"/>
    <row r="240" s="39" customFormat="1" ht="27.75" customHeight="1"/>
    <row r="241" s="39" customFormat="1" ht="27.75" customHeight="1"/>
    <row r="242" s="39" customFormat="1" ht="27.75" customHeight="1"/>
    <row r="243" s="39" customFormat="1" ht="27.75" customHeight="1"/>
    <row r="244" s="39" customFormat="1" ht="27.75" customHeight="1"/>
    <row r="245" s="39" customFormat="1" ht="27.75" customHeight="1"/>
    <row r="246" s="39" customFormat="1" ht="27.75" customHeight="1"/>
    <row r="247" s="39" customFormat="1" ht="27.75" customHeight="1"/>
    <row r="248" s="39" customFormat="1" ht="27.75" customHeight="1"/>
    <row r="249" s="39" customFormat="1" ht="27.75" customHeight="1"/>
    <row r="250" s="39" customFormat="1" ht="27.75" customHeight="1"/>
    <row r="251" s="39" customFormat="1" ht="27.75" customHeight="1"/>
    <row r="252" s="39" customFormat="1" ht="27.75" customHeight="1"/>
    <row r="253" s="39" customFormat="1" ht="27.75" customHeight="1"/>
    <row r="254" s="39" customFormat="1" ht="27.75" customHeight="1"/>
    <row r="255" s="39" customFormat="1" ht="27.75" customHeight="1"/>
    <row r="256" s="39" customFormat="1" ht="27.75" customHeight="1"/>
    <row r="257" s="39" customFormat="1" ht="27.75" customHeight="1"/>
    <row r="258" s="39" customFormat="1" ht="27.75" customHeight="1"/>
    <row r="259" s="39" customFormat="1" ht="27.75" customHeight="1"/>
    <row r="260" s="39" customFormat="1" ht="27.75" customHeight="1"/>
    <row r="261" s="39" customFormat="1" ht="27.75" customHeight="1"/>
    <row r="262" s="39" customFormat="1" ht="27.75" customHeight="1"/>
    <row r="263" s="39" customFormat="1" ht="27.75" customHeight="1"/>
    <row r="264" s="39" customFormat="1" ht="27.75" customHeight="1"/>
    <row r="265" s="39" customFormat="1" ht="27.75" customHeight="1"/>
    <row r="266" s="39" customFormat="1" ht="27.75" customHeight="1"/>
    <row r="267" s="39" customFormat="1" ht="27.75" customHeight="1"/>
    <row r="268" s="39" customFormat="1" ht="27.75" customHeight="1"/>
    <row r="269" s="39" customFormat="1" ht="27.75" customHeight="1"/>
    <row r="270" s="39" customFormat="1" ht="27.75" customHeight="1"/>
    <row r="271" s="39" customFormat="1" ht="27.75" customHeight="1"/>
    <row r="272" s="39" customFormat="1" ht="27.75" customHeight="1"/>
    <row r="273" s="39" customFormat="1" ht="27.75" customHeight="1"/>
    <row r="274" s="39" customFormat="1" ht="27.75" customHeight="1"/>
    <row r="275" s="39" customFormat="1" ht="27.75" customHeight="1"/>
    <row r="276" s="39" customFormat="1" ht="27.75" customHeight="1"/>
    <row r="277" s="39" customFormat="1" ht="27.75" customHeight="1"/>
    <row r="278" s="39" customFormat="1" ht="27.75" customHeight="1"/>
    <row r="279" s="39" customFormat="1" ht="27.75" customHeight="1"/>
    <row r="280" s="39" customFormat="1" ht="27.75" customHeight="1"/>
    <row r="281" s="39" customFormat="1" ht="27.75" customHeight="1"/>
    <row r="282" s="39" customFormat="1" ht="27.75" customHeight="1"/>
    <row r="283" s="39" customFormat="1" ht="27.75" customHeight="1"/>
    <row r="284" s="39" customFormat="1" ht="27.75" customHeight="1"/>
    <row r="285" s="39" customFormat="1" ht="27.75" customHeight="1"/>
    <row r="286" s="39" customFormat="1" ht="27.75" customHeight="1"/>
    <row r="287" s="39" customFormat="1" ht="27.75" customHeight="1"/>
    <row r="288" s="39" customFormat="1" ht="27.75" customHeight="1"/>
    <row r="289" s="39" customFormat="1" ht="27.75" customHeight="1"/>
    <row r="290" s="39" customFormat="1" ht="27.75" customHeight="1"/>
    <row r="291" s="39" customFormat="1" ht="27.75" customHeight="1"/>
    <row r="292" s="39" customFormat="1" ht="27.75" customHeight="1"/>
    <row r="293" s="39" customFormat="1" ht="27.75" customHeight="1"/>
    <row r="294" s="39" customFormat="1" ht="27.75" customHeight="1"/>
    <row r="295" s="39" customFormat="1" ht="27.75" customHeight="1"/>
    <row r="296" s="39" customFormat="1" ht="27.75" customHeight="1"/>
    <row r="297" s="39" customFormat="1" ht="27.75" customHeight="1"/>
    <row r="298" s="39" customFormat="1" ht="27.75" customHeight="1"/>
    <row r="299" s="39" customFormat="1" ht="27.75" customHeight="1"/>
    <row r="300" s="39" customFormat="1" ht="27.75" customHeight="1"/>
    <row r="301" s="39" customFormat="1" ht="27.75" customHeight="1"/>
    <row r="302" s="39" customFormat="1" ht="27.75" customHeight="1"/>
    <row r="303" s="39" customFormat="1" ht="27.75" customHeight="1"/>
    <row r="304" s="39" customFormat="1" ht="27.75" customHeight="1"/>
    <row r="305" s="39" customFormat="1" ht="27.75" customHeight="1"/>
    <row r="306" s="39" customFormat="1" ht="27.75" customHeight="1"/>
    <row r="307" s="39" customFormat="1" ht="27.75" customHeight="1"/>
    <row r="308" s="39" customFormat="1" ht="27.75" customHeight="1"/>
    <row r="309" s="39" customFormat="1" ht="27.75" customHeight="1"/>
    <row r="310" s="39" customFormat="1" ht="27.75" customHeight="1"/>
    <row r="311" s="39" customFormat="1" ht="27.75" customHeight="1"/>
    <row r="312" s="39" customFormat="1" ht="27.75" customHeight="1"/>
    <row r="313" s="39" customFormat="1" ht="27.75" customHeight="1"/>
    <row r="314" s="39" customFormat="1" ht="27.75" customHeight="1"/>
    <row r="315" s="39" customFormat="1" ht="27.75" customHeight="1"/>
    <row r="316" s="39" customFormat="1" ht="27.75" customHeight="1"/>
    <row r="317" s="39" customFormat="1" ht="27.75" customHeight="1"/>
    <row r="318" s="39" customFormat="1" ht="27.75" customHeight="1"/>
    <row r="319" s="39" customFormat="1" ht="27.75" customHeight="1"/>
    <row r="320" s="39" customFormat="1" ht="27.75" customHeight="1"/>
    <row r="321" s="39" customFormat="1" ht="27.75" customHeight="1"/>
    <row r="322" s="39" customFormat="1" ht="27.75" customHeight="1"/>
    <row r="323" s="39" customFormat="1" ht="27.75" customHeight="1"/>
    <row r="324" s="39" customFormat="1" ht="27.75" customHeight="1"/>
    <row r="325" s="39" customFormat="1" ht="27.75" customHeight="1"/>
    <row r="326" s="39" customFormat="1" ht="27.75" customHeight="1"/>
    <row r="327" s="39" customFormat="1" ht="27.75" customHeight="1"/>
    <row r="328" s="39" customFormat="1" ht="27.75" customHeight="1"/>
    <row r="329" s="39" customFormat="1" ht="27.75" customHeight="1"/>
    <row r="330" s="39" customFormat="1" ht="27.75" customHeight="1"/>
    <row r="331" s="39" customFormat="1" ht="27.75" customHeight="1"/>
    <row r="332" s="39" customFormat="1" ht="27.75" customHeight="1"/>
    <row r="333" s="39" customFormat="1" ht="27.75" customHeight="1"/>
    <row r="334" s="39" customFormat="1" ht="27.75" customHeight="1"/>
    <row r="335" s="39" customFormat="1" ht="27.75" customHeight="1"/>
    <row r="336" s="39" customFormat="1" ht="27.75" customHeight="1"/>
    <row r="337" s="39" customFormat="1" ht="27.75" customHeight="1"/>
    <row r="338" s="39" customFormat="1" ht="27.75" customHeight="1"/>
    <row r="339" s="39" customFormat="1" ht="27.75" customHeight="1"/>
    <row r="340" s="39" customFormat="1" ht="27.75" customHeight="1"/>
    <row r="341" s="39" customFormat="1" ht="27.75" customHeight="1"/>
    <row r="342" s="39" customFormat="1" ht="27.75" customHeight="1"/>
    <row r="343" s="39" customFormat="1" ht="27.75" customHeight="1"/>
    <row r="344" s="39" customFormat="1" ht="27.75" customHeight="1"/>
    <row r="345" s="39" customFormat="1" ht="27.75" customHeight="1"/>
    <row r="346" s="39" customFormat="1" ht="27.75" customHeight="1"/>
    <row r="347" s="39" customFormat="1" ht="27.75" customHeight="1"/>
    <row r="348" s="39" customFormat="1" ht="27.75" customHeight="1"/>
    <row r="349" s="39" customFormat="1" ht="27.75" customHeight="1"/>
    <row r="350" s="39" customFormat="1" ht="27.75" customHeight="1"/>
    <row r="351" s="39" customFormat="1" ht="27.75" customHeight="1"/>
    <row r="352" s="39" customFormat="1" ht="27.75" customHeight="1"/>
    <row r="353" s="39" customFormat="1" ht="27.75" customHeight="1"/>
    <row r="354" s="39" customFormat="1" ht="27.75" customHeight="1"/>
    <row r="355" s="39" customFormat="1" ht="27.75" customHeight="1"/>
    <row r="356" s="39" customFormat="1" ht="27.75" customHeight="1"/>
    <row r="357" s="39" customFormat="1" ht="27.75" customHeight="1"/>
    <row r="358" s="39" customFormat="1" ht="27.75" customHeight="1"/>
    <row r="359" s="39" customFormat="1" ht="27.75" customHeight="1"/>
    <row r="360" s="39" customFormat="1" ht="27.75" customHeight="1"/>
    <row r="361" s="39" customFormat="1" ht="27.75" customHeight="1"/>
    <row r="362" s="39" customFormat="1" ht="27.75" customHeight="1"/>
    <row r="363" s="39" customFormat="1" ht="27.75" customHeight="1"/>
    <row r="364" s="39" customFormat="1" ht="27.75" customHeight="1"/>
    <row r="365" s="39" customFormat="1" ht="27.75" customHeight="1"/>
    <row r="366" s="39" customFormat="1" ht="27.75" customHeight="1"/>
    <row r="367" s="39" customFormat="1" ht="27.75" customHeight="1"/>
    <row r="368" s="39" customFormat="1" ht="27.75" customHeight="1"/>
    <row r="369" s="39" customFormat="1" ht="27.75" customHeight="1"/>
    <row r="370" s="39" customFormat="1" ht="27.75" customHeight="1"/>
    <row r="371" s="39" customFormat="1" ht="27.75" customHeight="1"/>
    <row r="372" s="39" customFormat="1" ht="27.75" customHeight="1"/>
    <row r="373" s="39" customFormat="1" ht="27.75" customHeight="1"/>
    <row r="374" s="39" customFormat="1" ht="27.75" customHeight="1"/>
    <row r="375" s="39" customFormat="1" ht="27.75" customHeight="1"/>
    <row r="376" s="39" customFormat="1" ht="27.75" customHeight="1"/>
    <row r="377" s="39" customFormat="1" ht="27.75" customHeight="1"/>
    <row r="378" s="39" customFormat="1" ht="27.75" customHeight="1"/>
    <row r="379" s="39" customFormat="1" ht="27.75" customHeight="1"/>
    <row r="380" s="39" customFormat="1" ht="27.75" customHeight="1"/>
    <row r="381" s="39" customFormat="1" ht="27.75" customHeight="1"/>
    <row r="382" s="39" customFormat="1" ht="27.75" customHeight="1"/>
    <row r="383" s="39" customFormat="1" ht="27.75" customHeight="1"/>
    <row r="384" s="39" customFormat="1" ht="27.75" customHeight="1"/>
    <row r="385" s="39" customFormat="1" ht="27.75" customHeight="1"/>
    <row r="386" s="39" customFormat="1" ht="27.75" customHeight="1"/>
    <row r="387" s="39" customFormat="1" ht="27.75" customHeight="1"/>
    <row r="388" s="39" customFormat="1" ht="27.75" customHeight="1"/>
    <row r="389" s="39" customFormat="1" ht="27.75" customHeight="1"/>
    <row r="390" s="39" customFormat="1" ht="27.75" customHeight="1"/>
    <row r="391" s="39" customFormat="1" ht="27.75" customHeight="1"/>
    <row r="392" s="39" customFormat="1" ht="27.75" customHeight="1"/>
    <row r="393" s="39" customFormat="1" ht="27.75" customHeight="1"/>
    <row r="394" s="39" customFormat="1" ht="27.75" customHeight="1"/>
    <row r="395" s="39" customFormat="1" ht="27.75" customHeight="1"/>
    <row r="396" s="39" customFormat="1" ht="27.75" customHeight="1"/>
    <row r="397" s="39" customFormat="1" ht="27.75" customHeight="1"/>
    <row r="398" s="39" customFormat="1" ht="27.75" customHeight="1"/>
    <row r="399" s="39" customFormat="1" ht="27.75" customHeight="1"/>
    <row r="400" s="39" customFormat="1" ht="27.75" customHeight="1"/>
    <row r="401" s="39" customFormat="1" ht="27.75" customHeight="1"/>
    <row r="402" s="39" customFormat="1" ht="27.75" customHeight="1"/>
    <row r="403" s="39" customFormat="1" ht="27.75" customHeight="1"/>
    <row r="404" s="39" customFormat="1" ht="27.75" customHeight="1"/>
    <row r="405" s="39" customFormat="1" ht="27.75" customHeight="1"/>
    <row r="406" s="39" customFormat="1" ht="27.75" customHeight="1"/>
    <row r="407" s="39" customFormat="1" ht="27.75" customHeight="1"/>
    <row r="408" s="39" customFormat="1" ht="27.75" customHeight="1"/>
    <row r="409" s="39" customFormat="1" ht="27.75" customHeight="1"/>
    <row r="410" s="39" customFormat="1" ht="27.75" customHeight="1"/>
    <row r="411" s="39" customFormat="1" ht="27.75" customHeight="1"/>
    <row r="412" s="39" customFormat="1" ht="27.75" customHeight="1"/>
    <row r="413" s="39" customFormat="1" ht="27.75" customHeight="1"/>
    <row r="414" s="39" customFormat="1" ht="27.75" customHeight="1"/>
    <row r="415" s="39" customFormat="1" ht="27.75" customHeight="1"/>
    <row r="416" s="39" customFormat="1" ht="27.75" customHeight="1"/>
    <row r="417" s="39" customFormat="1" ht="27.75" customHeight="1"/>
    <row r="418" s="39" customFormat="1" ht="27.75" customHeight="1"/>
    <row r="419" s="39" customFormat="1" ht="27.75" customHeight="1"/>
    <row r="420" s="39" customFormat="1" ht="27.75" customHeight="1"/>
    <row r="421" s="39" customFormat="1" ht="27.75" customHeight="1"/>
    <row r="422" s="39" customFormat="1" ht="27.75" customHeight="1"/>
    <row r="423" s="39" customFormat="1" ht="27.75" customHeight="1"/>
    <row r="424" s="39" customFormat="1" ht="27.75" customHeight="1"/>
    <row r="425" s="39" customFormat="1" ht="27.75" customHeight="1"/>
    <row r="426" s="39" customFormat="1" ht="27.75" customHeight="1"/>
    <row r="427" s="39" customFormat="1" ht="27.75" customHeight="1"/>
    <row r="428" s="39" customFormat="1" ht="27.75" customHeight="1"/>
    <row r="429" s="39" customFormat="1" ht="27.75" customHeight="1"/>
    <row r="430" s="39" customFormat="1" ht="27.75" customHeight="1"/>
    <row r="431" s="39" customFormat="1" ht="27.75" customHeight="1"/>
    <row r="432" s="39" customFormat="1" ht="27.75" customHeight="1"/>
    <row r="433" s="39" customFormat="1" ht="27.75" customHeight="1"/>
    <row r="434" s="39" customFormat="1" ht="27.75" customHeight="1"/>
    <row r="435" s="39" customFormat="1" ht="27.75" customHeight="1"/>
    <row r="436" s="39" customFormat="1" ht="27.75" customHeight="1"/>
    <row r="437" s="39" customFormat="1" ht="27.75" customHeight="1"/>
    <row r="438" s="39" customFormat="1" ht="27.75" customHeight="1"/>
    <row r="439" s="39" customFormat="1" ht="27.75" customHeight="1"/>
    <row r="440" s="39" customFormat="1" ht="27.75" customHeight="1"/>
    <row r="441" s="39" customFormat="1" ht="27.75" customHeight="1"/>
    <row r="442" s="39" customFormat="1" ht="27.75" customHeight="1"/>
    <row r="443" s="39" customFormat="1" ht="27.75" customHeight="1"/>
    <row r="444" s="39" customFormat="1" ht="27.75" customHeight="1"/>
    <row r="445" s="39" customFormat="1" ht="27.75" customHeight="1"/>
    <row r="446" s="39" customFormat="1" ht="27.75" customHeight="1"/>
    <row r="447" s="39" customFormat="1" ht="27.75" customHeight="1"/>
    <row r="448" s="39" customFormat="1" ht="27.75" customHeight="1"/>
    <row r="449" s="39" customFormat="1" ht="27.75" customHeight="1"/>
    <row r="450" s="39" customFormat="1" ht="27.75" customHeight="1"/>
    <row r="451" s="39" customFormat="1" ht="27.75" customHeight="1"/>
    <row r="452" s="39" customFormat="1" ht="27.75" customHeight="1"/>
    <row r="453" s="39" customFormat="1" ht="27.75" customHeight="1"/>
    <row r="454" s="39" customFormat="1" ht="27.75" customHeight="1"/>
    <row r="455" s="39" customFormat="1" ht="27.75" customHeight="1"/>
    <row r="456" s="39" customFormat="1" ht="27.75" customHeight="1"/>
    <row r="457" s="39" customFormat="1" ht="27.75" customHeight="1"/>
    <row r="458" s="39" customFormat="1" ht="27.75" customHeight="1"/>
    <row r="459" s="39" customFormat="1" ht="27.75" customHeight="1"/>
    <row r="460" s="39" customFormat="1" ht="27.75" customHeight="1"/>
    <row r="461" s="39" customFormat="1" ht="27.75" customHeight="1"/>
    <row r="462" s="39" customFormat="1" ht="27.75" customHeight="1"/>
    <row r="463" s="39" customFormat="1" ht="27.75" customHeight="1"/>
    <row r="464" s="39" customFormat="1" ht="27.75" customHeight="1"/>
    <row r="465" s="39" customFormat="1" ht="27.75" customHeight="1"/>
    <row r="466" s="39" customFormat="1" ht="27.75" customHeight="1"/>
    <row r="467" s="39" customFormat="1" ht="27.75" customHeight="1"/>
    <row r="468" s="39" customFormat="1" ht="27.75" customHeight="1"/>
    <row r="469" s="39" customFormat="1" ht="27.75" customHeight="1"/>
    <row r="470" s="39" customFormat="1" ht="27.75" customHeight="1"/>
    <row r="471" s="39" customFormat="1" ht="27.75" customHeight="1"/>
    <row r="472" s="39" customFormat="1" ht="27.75" customHeight="1"/>
    <row r="473" s="39" customFormat="1" ht="27.75" customHeight="1"/>
    <row r="474" s="39" customFormat="1" ht="27.75" customHeight="1"/>
    <row r="475" s="39" customFormat="1" ht="27.75" customHeight="1"/>
    <row r="476" s="39" customFormat="1" ht="27.75" customHeight="1"/>
    <row r="477" s="39" customFormat="1" ht="27.75" customHeight="1"/>
    <row r="478" s="39" customFormat="1" ht="27.75" customHeight="1"/>
    <row r="479" s="39" customFormat="1" ht="27.75" customHeight="1"/>
    <row r="480" s="39" customFormat="1" ht="27.75" customHeight="1"/>
    <row r="481" s="39" customFormat="1" ht="27.75" customHeight="1"/>
    <row r="482" s="39" customFormat="1" ht="27.75" customHeight="1"/>
    <row r="483" s="39" customFormat="1" ht="27.75" customHeight="1"/>
    <row r="484" s="39" customFormat="1" ht="27.75" customHeight="1"/>
    <row r="485" s="39" customFormat="1" ht="27.75" customHeight="1"/>
    <row r="486" s="39" customFormat="1" ht="27.75" customHeight="1"/>
    <row r="487" s="39" customFormat="1" ht="27.75" customHeight="1"/>
    <row r="488" s="39" customFormat="1" ht="27.75" customHeight="1"/>
    <row r="489" s="39" customFormat="1" ht="27.75" customHeight="1"/>
    <row r="490" s="39" customFormat="1" ht="27.75" customHeight="1"/>
    <row r="491" s="39" customFormat="1" ht="27.75" customHeight="1"/>
    <row r="492" s="39" customFormat="1" ht="27.75" customHeight="1"/>
    <row r="493" s="39" customFormat="1" ht="27.75" customHeight="1"/>
    <row r="494" s="39" customFormat="1" ht="27.75" customHeight="1"/>
    <row r="495" s="39" customFormat="1" ht="27.75" customHeight="1"/>
    <row r="496" s="39" customFormat="1" ht="27.75" customHeight="1"/>
    <row r="497" s="39" customFormat="1" ht="27.75" customHeight="1"/>
    <row r="498" s="39" customFormat="1" ht="27.75" customHeight="1"/>
    <row r="499" s="39" customFormat="1" ht="27.75" customHeight="1"/>
    <row r="500" s="39" customFormat="1" ht="27.75" customHeight="1"/>
    <row r="501" s="39" customFormat="1" ht="27.75" customHeight="1"/>
    <row r="502" s="39" customFormat="1" ht="27.75" customHeight="1"/>
    <row r="503" s="39" customFormat="1" ht="27.75" customHeight="1"/>
    <row r="504" s="39" customFormat="1" ht="27.75" customHeight="1"/>
    <row r="505" s="39" customFormat="1" ht="27.75" customHeight="1"/>
    <row r="506" s="39" customFormat="1" ht="27.75" customHeight="1"/>
    <row r="507" s="39" customFormat="1" ht="27.75" customHeight="1"/>
    <row r="508" s="39" customFormat="1" ht="27.75" customHeight="1"/>
  </sheetData>
  <autoFilter ref="A3:M7" xr:uid="{5E8330BB-28EE-4D19-A3B7-0FB7B91864ED}"/>
  <mergeCells count="9">
    <mergeCell ref="T2:W2"/>
    <mergeCell ref="A1:L1"/>
    <mergeCell ref="J2:L2"/>
    <mergeCell ref="A5:L6"/>
    <mergeCell ref="A7:B7"/>
    <mergeCell ref="C7:E7"/>
    <mergeCell ref="F7:H7"/>
    <mergeCell ref="I7:J7"/>
    <mergeCell ref="K7:L7"/>
  </mergeCells>
  <phoneticPr fontId="3" type="noConversion"/>
  <pageMargins left="0.75" right="0.75" top="1" bottom="1" header="0.5" footer="0.5"/>
  <pageSetup paperSize="9" scale="93" orientation="landscape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004D60-8083-4112-B4CA-FFDB3EEF5EB2}">
  <sheetPr>
    <pageSetUpPr fitToPage="1"/>
  </sheetPr>
  <dimension ref="A1:X509"/>
  <sheetViews>
    <sheetView topLeftCell="F1" zoomScale="70" zoomScaleNormal="70" workbookViewId="0">
      <selection activeCell="K4" sqref="K4"/>
    </sheetView>
  </sheetViews>
  <sheetFormatPr defaultColWidth="10" defaultRowHeight="27.75" customHeight="1"/>
  <cols>
    <col min="1" max="1" width="6.109375" style="1" bestFit="1" customWidth="1"/>
    <col min="2" max="2" width="18.77734375" style="1" customWidth="1"/>
    <col min="3" max="3" width="23.44140625" style="1" customWidth="1"/>
    <col min="4" max="4" width="16" style="1" customWidth="1"/>
    <col min="5" max="5" width="8" style="1" customWidth="1"/>
    <col min="6" max="6" width="17.5546875" style="21" customWidth="1"/>
    <col min="7" max="7" width="5.6640625" style="1" customWidth="1"/>
    <col min="8" max="8" width="11.77734375" style="21" customWidth="1"/>
    <col min="9" max="10" width="13.21875" style="21" customWidth="1"/>
    <col min="11" max="11" width="23.109375" style="1" customWidth="1"/>
    <col min="12" max="12" width="36.5546875" style="1" customWidth="1"/>
    <col min="13" max="14" width="10" style="1"/>
    <col min="15" max="15" width="11" style="1" customWidth="1"/>
    <col min="16" max="16" width="11.21875" style="1" customWidth="1"/>
    <col min="17" max="17" width="14.33203125" style="1" customWidth="1"/>
    <col min="18" max="18" width="10" style="1"/>
    <col min="19" max="19" width="11.44140625" style="1" customWidth="1"/>
    <col min="20" max="25" width="10" style="1"/>
    <col min="26" max="26" width="21" style="1" customWidth="1"/>
    <col min="27" max="257" width="10" style="1"/>
    <col min="258" max="258" width="6.109375" style="1" bestFit="1" customWidth="1"/>
    <col min="259" max="259" width="25.5546875" style="1" customWidth="1"/>
    <col min="260" max="260" width="23.44140625" style="1" customWidth="1"/>
    <col min="261" max="261" width="7.21875" style="1" customWidth="1"/>
    <col min="262" max="262" width="11.77734375" style="1" customWidth="1"/>
    <col min="263" max="263" width="5.6640625" style="1" customWidth="1"/>
    <col min="264" max="264" width="11.77734375" style="1" customWidth="1"/>
    <col min="265" max="266" width="11.88671875" style="1" customWidth="1"/>
    <col min="267" max="267" width="15.21875" style="1" customWidth="1"/>
    <col min="268" max="268" width="11.6640625" style="1" customWidth="1"/>
    <col min="269" max="513" width="10" style="1"/>
    <col min="514" max="514" width="6.109375" style="1" bestFit="1" customWidth="1"/>
    <col min="515" max="515" width="25.5546875" style="1" customWidth="1"/>
    <col min="516" max="516" width="23.44140625" style="1" customWidth="1"/>
    <col min="517" max="517" width="7.21875" style="1" customWidth="1"/>
    <col min="518" max="518" width="11.77734375" style="1" customWidth="1"/>
    <col min="519" max="519" width="5.6640625" style="1" customWidth="1"/>
    <col min="520" max="520" width="11.77734375" style="1" customWidth="1"/>
    <col min="521" max="522" width="11.88671875" style="1" customWidth="1"/>
    <col min="523" max="523" width="15.21875" style="1" customWidth="1"/>
    <col min="524" max="524" width="11.6640625" style="1" customWidth="1"/>
    <col min="525" max="769" width="10" style="1"/>
    <col min="770" max="770" width="6.109375" style="1" bestFit="1" customWidth="1"/>
    <col min="771" max="771" width="25.5546875" style="1" customWidth="1"/>
    <col min="772" max="772" width="23.44140625" style="1" customWidth="1"/>
    <col min="773" max="773" width="7.21875" style="1" customWidth="1"/>
    <col min="774" max="774" width="11.77734375" style="1" customWidth="1"/>
    <col min="775" max="775" width="5.6640625" style="1" customWidth="1"/>
    <col min="776" max="776" width="11.77734375" style="1" customWidth="1"/>
    <col min="777" max="778" width="11.88671875" style="1" customWidth="1"/>
    <col min="779" max="779" width="15.21875" style="1" customWidth="1"/>
    <col min="780" max="780" width="11.6640625" style="1" customWidth="1"/>
    <col min="781" max="1025" width="10" style="1"/>
    <col min="1026" max="1026" width="6.109375" style="1" bestFit="1" customWidth="1"/>
    <col min="1027" max="1027" width="25.5546875" style="1" customWidth="1"/>
    <col min="1028" max="1028" width="23.44140625" style="1" customWidth="1"/>
    <col min="1029" max="1029" width="7.21875" style="1" customWidth="1"/>
    <col min="1030" max="1030" width="11.77734375" style="1" customWidth="1"/>
    <col min="1031" max="1031" width="5.6640625" style="1" customWidth="1"/>
    <col min="1032" max="1032" width="11.77734375" style="1" customWidth="1"/>
    <col min="1033" max="1034" width="11.88671875" style="1" customWidth="1"/>
    <col min="1035" max="1035" width="15.21875" style="1" customWidth="1"/>
    <col min="1036" max="1036" width="11.6640625" style="1" customWidth="1"/>
    <col min="1037" max="1281" width="10" style="1"/>
    <col min="1282" max="1282" width="6.109375" style="1" bestFit="1" customWidth="1"/>
    <col min="1283" max="1283" width="25.5546875" style="1" customWidth="1"/>
    <col min="1284" max="1284" width="23.44140625" style="1" customWidth="1"/>
    <col min="1285" max="1285" width="7.21875" style="1" customWidth="1"/>
    <col min="1286" max="1286" width="11.77734375" style="1" customWidth="1"/>
    <col min="1287" max="1287" width="5.6640625" style="1" customWidth="1"/>
    <col min="1288" max="1288" width="11.77734375" style="1" customWidth="1"/>
    <col min="1289" max="1290" width="11.88671875" style="1" customWidth="1"/>
    <col min="1291" max="1291" width="15.21875" style="1" customWidth="1"/>
    <col min="1292" max="1292" width="11.6640625" style="1" customWidth="1"/>
    <col min="1293" max="1537" width="10" style="1"/>
    <col min="1538" max="1538" width="6.109375" style="1" bestFit="1" customWidth="1"/>
    <col min="1539" max="1539" width="25.5546875" style="1" customWidth="1"/>
    <col min="1540" max="1540" width="23.44140625" style="1" customWidth="1"/>
    <col min="1541" max="1541" width="7.21875" style="1" customWidth="1"/>
    <col min="1542" max="1542" width="11.77734375" style="1" customWidth="1"/>
    <col min="1543" max="1543" width="5.6640625" style="1" customWidth="1"/>
    <col min="1544" max="1544" width="11.77734375" style="1" customWidth="1"/>
    <col min="1545" max="1546" width="11.88671875" style="1" customWidth="1"/>
    <col min="1547" max="1547" width="15.21875" style="1" customWidth="1"/>
    <col min="1548" max="1548" width="11.6640625" style="1" customWidth="1"/>
    <col min="1549" max="1793" width="10" style="1"/>
    <col min="1794" max="1794" width="6.109375" style="1" bestFit="1" customWidth="1"/>
    <col min="1795" max="1795" width="25.5546875" style="1" customWidth="1"/>
    <col min="1796" max="1796" width="23.44140625" style="1" customWidth="1"/>
    <col min="1797" max="1797" width="7.21875" style="1" customWidth="1"/>
    <col min="1798" max="1798" width="11.77734375" style="1" customWidth="1"/>
    <col min="1799" max="1799" width="5.6640625" style="1" customWidth="1"/>
    <col min="1800" max="1800" width="11.77734375" style="1" customWidth="1"/>
    <col min="1801" max="1802" width="11.88671875" style="1" customWidth="1"/>
    <col min="1803" max="1803" width="15.21875" style="1" customWidth="1"/>
    <col min="1804" max="1804" width="11.6640625" style="1" customWidth="1"/>
    <col min="1805" max="2049" width="10" style="1"/>
    <col min="2050" max="2050" width="6.109375" style="1" bestFit="1" customWidth="1"/>
    <col min="2051" max="2051" width="25.5546875" style="1" customWidth="1"/>
    <col min="2052" max="2052" width="23.44140625" style="1" customWidth="1"/>
    <col min="2053" max="2053" width="7.21875" style="1" customWidth="1"/>
    <col min="2054" max="2054" width="11.77734375" style="1" customWidth="1"/>
    <col min="2055" max="2055" width="5.6640625" style="1" customWidth="1"/>
    <col min="2056" max="2056" width="11.77734375" style="1" customWidth="1"/>
    <col min="2057" max="2058" width="11.88671875" style="1" customWidth="1"/>
    <col min="2059" max="2059" width="15.21875" style="1" customWidth="1"/>
    <col min="2060" max="2060" width="11.6640625" style="1" customWidth="1"/>
    <col min="2061" max="2305" width="10" style="1"/>
    <col min="2306" max="2306" width="6.109375" style="1" bestFit="1" customWidth="1"/>
    <col min="2307" max="2307" width="25.5546875" style="1" customWidth="1"/>
    <col min="2308" max="2308" width="23.44140625" style="1" customWidth="1"/>
    <col min="2309" max="2309" width="7.21875" style="1" customWidth="1"/>
    <col min="2310" max="2310" width="11.77734375" style="1" customWidth="1"/>
    <col min="2311" max="2311" width="5.6640625" style="1" customWidth="1"/>
    <col min="2312" max="2312" width="11.77734375" style="1" customWidth="1"/>
    <col min="2313" max="2314" width="11.88671875" style="1" customWidth="1"/>
    <col min="2315" max="2315" width="15.21875" style="1" customWidth="1"/>
    <col min="2316" max="2316" width="11.6640625" style="1" customWidth="1"/>
    <col min="2317" max="2561" width="10" style="1"/>
    <col min="2562" max="2562" width="6.109375" style="1" bestFit="1" customWidth="1"/>
    <col min="2563" max="2563" width="25.5546875" style="1" customWidth="1"/>
    <col min="2564" max="2564" width="23.44140625" style="1" customWidth="1"/>
    <col min="2565" max="2565" width="7.21875" style="1" customWidth="1"/>
    <col min="2566" max="2566" width="11.77734375" style="1" customWidth="1"/>
    <col min="2567" max="2567" width="5.6640625" style="1" customWidth="1"/>
    <col min="2568" max="2568" width="11.77734375" style="1" customWidth="1"/>
    <col min="2569" max="2570" width="11.88671875" style="1" customWidth="1"/>
    <col min="2571" max="2571" width="15.21875" style="1" customWidth="1"/>
    <col min="2572" max="2572" width="11.6640625" style="1" customWidth="1"/>
    <col min="2573" max="2817" width="10" style="1"/>
    <col min="2818" max="2818" width="6.109375" style="1" bestFit="1" customWidth="1"/>
    <col min="2819" max="2819" width="25.5546875" style="1" customWidth="1"/>
    <col min="2820" max="2820" width="23.44140625" style="1" customWidth="1"/>
    <col min="2821" max="2821" width="7.21875" style="1" customWidth="1"/>
    <col min="2822" max="2822" width="11.77734375" style="1" customWidth="1"/>
    <col min="2823" max="2823" width="5.6640625" style="1" customWidth="1"/>
    <col min="2824" max="2824" width="11.77734375" style="1" customWidth="1"/>
    <col min="2825" max="2826" width="11.88671875" style="1" customWidth="1"/>
    <col min="2827" max="2827" width="15.21875" style="1" customWidth="1"/>
    <col min="2828" max="2828" width="11.6640625" style="1" customWidth="1"/>
    <col min="2829" max="3073" width="10" style="1"/>
    <col min="3074" max="3074" width="6.109375" style="1" bestFit="1" customWidth="1"/>
    <col min="3075" max="3075" width="25.5546875" style="1" customWidth="1"/>
    <col min="3076" max="3076" width="23.44140625" style="1" customWidth="1"/>
    <col min="3077" max="3077" width="7.21875" style="1" customWidth="1"/>
    <col min="3078" max="3078" width="11.77734375" style="1" customWidth="1"/>
    <col min="3079" max="3079" width="5.6640625" style="1" customWidth="1"/>
    <col min="3080" max="3080" width="11.77734375" style="1" customWidth="1"/>
    <col min="3081" max="3082" width="11.88671875" style="1" customWidth="1"/>
    <col min="3083" max="3083" width="15.21875" style="1" customWidth="1"/>
    <col min="3084" max="3084" width="11.6640625" style="1" customWidth="1"/>
    <col min="3085" max="3329" width="10" style="1"/>
    <col min="3330" max="3330" width="6.109375" style="1" bestFit="1" customWidth="1"/>
    <col min="3331" max="3331" width="25.5546875" style="1" customWidth="1"/>
    <col min="3332" max="3332" width="23.44140625" style="1" customWidth="1"/>
    <col min="3333" max="3333" width="7.21875" style="1" customWidth="1"/>
    <col min="3334" max="3334" width="11.77734375" style="1" customWidth="1"/>
    <col min="3335" max="3335" width="5.6640625" style="1" customWidth="1"/>
    <col min="3336" max="3336" width="11.77734375" style="1" customWidth="1"/>
    <col min="3337" max="3338" width="11.88671875" style="1" customWidth="1"/>
    <col min="3339" max="3339" width="15.21875" style="1" customWidth="1"/>
    <col min="3340" max="3340" width="11.6640625" style="1" customWidth="1"/>
    <col min="3341" max="3585" width="10" style="1"/>
    <col min="3586" max="3586" width="6.109375" style="1" bestFit="1" customWidth="1"/>
    <col min="3587" max="3587" width="25.5546875" style="1" customWidth="1"/>
    <col min="3588" max="3588" width="23.44140625" style="1" customWidth="1"/>
    <col min="3589" max="3589" width="7.21875" style="1" customWidth="1"/>
    <col min="3590" max="3590" width="11.77734375" style="1" customWidth="1"/>
    <col min="3591" max="3591" width="5.6640625" style="1" customWidth="1"/>
    <col min="3592" max="3592" width="11.77734375" style="1" customWidth="1"/>
    <col min="3593" max="3594" width="11.88671875" style="1" customWidth="1"/>
    <col min="3595" max="3595" width="15.21875" style="1" customWidth="1"/>
    <col min="3596" max="3596" width="11.6640625" style="1" customWidth="1"/>
    <col min="3597" max="3841" width="10" style="1"/>
    <col min="3842" max="3842" width="6.109375" style="1" bestFit="1" customWidth="1"/>
    <col min="3843" max="3843" width="25.5546875" style="1" customWidth="1"/>
    <col min="3844" max="3844" width="23.44140625" style="1" customWidth="1"/>
    <col min="3845" max="3845" width="7.21875" style="1" customWidth="1"/>
    <col min="3846" max="3846" width="11.77734375" style="1" customWidth="1"/>
    <col min="3847" max="3847" width="5.6640625" style="1" customWidth="1"/>
    <col min="3848" max="3848" width="11.77734375" style="1" customWidth="1"/>
    <col min="3849" max="3850" width="11.88671875" style="1" customWidth="1"/>
    <col min="3851" max="3851" width="15.21875" style="1" customWidth="1"/>
    <col min="3852" max="3852" width="11.6640625" style="1" customWidth="1"/>
    <col min="3853" max="4097" width="10" style="1"/>
    <col min="4098" max="4098" width="6.109375" style="1" bestFit="1" customWidth="1"/>
    <col min="4099" max="4099" width="25.5546875" style="1" customWidth="1"/>
    <col min="4100" max="4100" width="23.44140625" style="1" customWidth="1"/>
    <col min="4101" max="4101" width="7.21875" style="1" customWidth="1"/>
    <col min="4102" max="4102" width="11.77734375" style="1" customWidth="1"/>
    <col min="4103" max="4103" width="5.6640625" style="1" customWidth="1"/>
    <col min="4104" max="4104" width="11.77734375" style="1" customWidth="1"/>
    <col min="4105" max="4106" width="11.88671875" style="1" customWidth="1"/>
    <col min="4107" max="4107" width="15.21875" style="1" customWidth="1"/>
    <col min="4108" max="4108" width="11.6640625" style="1" customWidth="1"/>
    <col min="4109" max="4353" width="10" style="1"/>
    <col min="4354" max="4354" width="6.109375" style="1" bestFit="1" customWidth="1"/>
    <col min="4355" max="4355" width="25.5546875" style="1" customWidth="1"/>
    <col min="4356" max="4356" width="23.44140625" style="1" customWidth="1"/>
    <col min="4357" max="4357" width="7.21875" style="1" customWidth="1"/>
    <col min="4358" max="4358" width="11.77734375" style="1" customWidth="1"/>
    <col min="4359" max="4359" width="5.6640625" style="1" customWidth="1"/>
    <col min="4360" max="4360" width="11.77734375" style="1" customWidth="1"/>
    <col min="4361" max="4362" width="11.88671875" style="1" customWidth="1"/>
    <col min="4363" max="4363" width="15.21875" style="1" customWidth="1"/>
    <col min="4364" max="4364" width="11.6640625" style="1" customWidth="1"/>
    <col min="4365" max="4609" width="10" style="1"/>
    <col min="4610" max="4610" width="6.109375" style="1" bestFit="1" customWidth="1"/>
    <col min="4611" max="4611" width="25.5546875" style="1" customWidth="1"/>
    <col min="4612" max="4612" width="23.44140625" style="1" customWidth="1"/>
    <col min="4613" max="4613" width="7.21875" style="1" customWidth="1"/>
    <col min="4614" max="4614" width="11.77734375" style="1" customWidth="1"/>
    <col min="4615" max="4615" width="5.6640625" style="1" customWidth="1"/>
    <col min="4616" max="4616" width="11.77734375" style="1" customWidth="1"/>
    <col min="4617" max="4618" width="11.88671875" style="1" customWidth="1"/>
    <col min="4619" max="4619" width="15.21875" style="1" customWidth="1"/>
    <col min="4620" max="4620" width="11.6640625" style="1" customWidth="1"/>
    <col min="4621" max="4865" width="10" style="1"/>
    <col min="4866" max="4866" width="6.109375" style="1" bestFit="1" customWidth="1"/>
    <col min="4867" max="4867" width="25.5546875" style="1" customWidth="1"/>
    <col min="4868" max="4868" width="23.44140625" style="1" customWidth="1"/>
    <col min="4869" max="4869" width="7.21875" style="1" customWidth="1"/>
    <col min="4870" max="4870" width="11.77734375" style="1" customWidth="1"/>
    <col min="4871" max="4871" width="5.6640625" style="1" customWidth="1"/>
    <col min="4872" max="4872" width="11.77734375" style="1" customWidth="1"/>
    <col min="4873" max="4874" width="11.88671875" style="1" customWidth="1"/>
    <col min="4875" max="4875" width="15.21875" style="1" customWidth="1"/>
    <col min="4876" max="4876" width="11.6640625" style="1" customWidth="1"/>
    <col min="4877" max="5121" width="10" style="1"/>
    <col min="5122" max="5122" width="6.109375" style="1" bestFit="1" customWidth="1"/>
    <col min="5123" max="5123" width="25.5546875" style="1" customWidth="1"/>
    <col min="5124" max="5124" width="23.44140625" style="1" customWidth="1"/>
    <col min="5125" max="5125" width="7.21875" style="1" customWidth="1"/>
    <col min="5126" max="5126" width="11.77734375" style="1" customWidth="1"/>
    <col min="5127" max="5127" width="5.6640625" style="1" customWidth="1"/>
    <col min="5128" max="5128" width="11.77734375" style="1" customWidth="1"/>
    <col min="5129" max="5130" width="11.88671875" style="1" customWidth="1"/>
    <col min="5131" max="5131" width="15.21875" style="1" customWidth="1"/>
    <col min="5132" max="5132" width="11.6640625" style="1" customWidth="1"/>
    <col min="5133" max="5377" width="10" style="1"/>
    <col min="5378" max="5378" width="6.109375" style="1" bestFit="1" customWidth="1"/>
    <col min="5379" max="5379" width="25.5546875" style="1" customWidth="1"/>
    <col min="5380" max="5380" width="23.44140625" style="1" customWidth="1"/>
    <col min="5381" max="5381" width="7.21875" style="1" customWidth="1"/>
    <col min="5382" max="5382" width="11.77734375" style="1" customWidth="1"/>
    <col min="5383" max="5383" width="5.6640625" style="1" customWidth="1"/>
    <col min="5384" max="5384" width="11.77734375" style="1" customWidth="1"/>
    <col min="5385" max="5386" width="11.88671875" style="1" customWidth="1"/>
    <col min="5387" max="5387" width="15.21875" style="1" customWidth="1"/>
    <col min="5388" max="5388" width="11.6640625" style="1" customWidth="1"/>
    <col min="5389" max="5633" width="10" style="1"/>
    <col min="5634" max="5634" width="6.109375" style="1" bestFit="1" customWidth="1"/>
    <col min="5635" max="5635" width="25.5546875" style="1" customWidth="1"/>
    <col min="5636" max="5636" width="23.44140625" style="1" customWidth="1"/>
    <col min="5637" max="5637" width="7.21875" style="1" customWidth="1"/>
    <col min="5638" max="5638" width="11.77734375" style="1" customWidth="1"/>
    <col min="5639" max="5639" width="5.6640625" style="1" customWidth="1"/>
    <col min="5640" max="5640" width="11.77734375" style="1" customWidth="1"/>
    <col min="5641" max="5642" width="11.88671875" style="1" customWidth="1"/>
    <col min="5643" max="5643" width="15.21875" style="1" customWidth="1"/>
    <col min="5644" max="5644" width="11.6640625" style="1" customWidth="1"/>
    <col min="5645" max="5889" width="10" style="1"/>
    <col min="5890" max="5890" width="6.109375" style="1" bestFit="1" customWidth="1"/>
    <col min="5891" max="5891" width="25.5546875" style="1" customWidth="1"/>
    <col min="5892" max="5892" width="23.44140625" style="1" customWidth="1"/>
    <col min="5893" max="5893" width="7.21875" style="1" customWidth="1"/>
    <col min="5894" max="5894" width="11.77734375" style="1" customWidth="1"/>
    <col min="5895" max="5895" width="5.6640625" style="1" customWidth="1"/>
    <col min="5896" max="5896" width="11.77734375" style="1" customWidth="1"/>
    <col min="5897" max="5898" width="11.88671875" style="1" customWidth="1"/>
    <col min="5899" max="5899" width="15.21875" style="1" customWidth="1"/>
    <col min="5900" max="5900" width="11.6640625" style="1" customWidth="1"/>
    <col min="5901" max="6145" width="10" style="1"/>
    <col min="6146" max="6146" width="6.109375" style="1" bestFit="1" customWidth="1"/>
    <col min="6147" max="6147" width="25.5546875" style="1" customWidth="1"/>
    <col min="6148" max="6148" width="23.44140625" style="1" customWidth="1"/>
    <col min="6149" max="6149" width="7.21875" style="1" customWidth="1"/>
    <col min="6150" max="6150" width="11.77734375" style="1" customWidth="1"/>
    <col min="6151" max="6151" width="5.6640625" style="1" customWidth="1"/>
    <col min="6152" max="6152" width="11.77734375" style="1" customWidth="1"/>
    <col min="6153" max="6154" width="11.88671875" style="1" customWidth="1"/>
    <col min="6155" max="6155" width="15.21875" style="1" customWidth="1"/>
    <col min="6156" max="6156" width="11.6640625" style="1" customWidth="1"/>
    <col min="6157" max="6401" width="10" style="1"/>
    <col min="6402" max="6402" width="6.109375" style="1" bestFit="1" customWidth="1"/>
    <col min="6403" max="6403" width="25.5546875" style="1" customWidth="1"/>
    <col min="6404" max="6404" width="23.44140625" style="1" customWidth="1"/>
    <col min="6405" max="6405" width="7.21875" style="1" customWidth="1"/>
    <col min="6406" max="6406" width="11.77734375" style="1" customWidth="1"/>
    <col min="6407" max="6407" width="5.6640625" style="1" customWidth="1"/>
    <col min="6408" max="6408" width="11.77734375" style="1" customWidth="1"/>
    <col min="6409" max="6410" width="11.88671875" style="1" customWidth="1"/>
    <col min="6411" max="6411" width="15.21875" style="1" customWidth="1"/>
    <col min="6412" max="6412" width="11.6640625" style="1" customWidth="1"/>
    <col min="6413" max="6657" width="10" style="1"/>
    <col min="6658" max="6658" width="6.109375" style="1" bestFit="1" customWidth="1"/>
    <col min="6659" max="6659" width="25.5546875" style="1" customWidth="1"/>
    <col min="6660" max="6660" width="23.44140625" style="1" customWidth="1"/>
    <col min="6661" max="6661" width="7.21875" style="1" customWidth="1"/>
    <col min="6662" max="6662" width="11.77734375" style="1" customWidth="1"/>
    <col min="6663" max="6663" width="5.6640625" style="1" customWidth="1"/>
    <col min="6664" max="6664" width="11.77734375" style="1" customWidth="1"/>
    <col min="6665" max="6666" width="11.88671875" style="1" customWidth="1"/>
    <col min="6667" max="6667" width="15.21875" style="1" customWidth="1"/>
    <col min="6668" max="6668" width="11.6640625" style="1" customWidth="1"/>
    <col min="6669" max="6913" width="10" style="1"/>
    <col min="6914" max="6914" width="6.109375" style="1" bestFit="1" customWidth="1"/>
    <col min="6915" max="6915" width="25.5546875" style="1" customWidth="1"/>
    <col min="6916" max="6916" width="23.44140625" style="1" customWidth="1"/>
    <col min="6917" max="6917" width="7.21875" style="1" customWidth="1"/>
    <col min="6918" max="6918" width="11.77734375" style="1" customWidth="1"/>
    <col min="6919" max="6919" width="5.6640625" style="1" customWidth="1"/>
    <col min="6920" max="6920" width="11.77734375" style="1" customWidth="1"/>
    <col min="6921" max="6922" width="11.88671875" style="1" customWidth="1"/>
    <col min="6923" max="6923" width="15.21875" style="1" customWidth="1"/>
    <col min="6924" max="6924" width="11.6640625" style="1" customWidth="1"/>
    <col min="6925" max="7169" width="10" style="1"/>
    <col min="7170" max="7170" width="6.109375" style="1" bestFit="1" customWidth="1"/>
    <col min="7171" max="7171" width="25.5546875" style="1" customWidth="1"/>
    <col min="7172" max="7172" width="23.44140625" style="1" customWidth="1"/>
    <col min="7173" max="7173" width="7.21875" style="1" customWidth="1"/>
    <col min="7174" max="7174" width="11.77734375" style="1" customWidth="1"/>
    <col min="7175" max="7175" width="5.6640625" style="1" customWidth="1"/>
    <col min="7176" max="7176" width="11.77734375" style="1" customWidth="1"/>
    <col min="7177" max="7178" width="11.88671875" style="1" customWidth="1"/>
    <col min="7179" max="7179" width="15.21875" style="1" customWidth="1"/>
    <col min="7180" max="7180" width="11.6640625" style="1" customWidth="1"/>
    <col min="7181" max="7425" width="10" style="1"/>
    <col min="7426" max="7426" width="6.109375" style="1" bestFit="1" customWidth="1"/>
    <col min="7427" max="7427" width="25.5546875" style="1" customWidth="1"/>
    <col min="7428" max="7428" width="23.44140625" style="1" customWidth="1"/>
    <col min="7429" max="7429" width="7.21875" style="1" customWidth="1"/>
    <col min="7430" max="7430" width="11.77734375" style="1" customWidth="1"/>
    <col min="7431" max="7431" width="5.6640625" style="1" customWidth="1"/>
    <col min="7432" max="7432" width="11.77734375" style="1" customWidth="1"/>
    <col min="7433" max="7434" width="11.88671875" style="1" customWidth="1"/>
    <col min="7435" max="7435" width="15.21875" style="1" customWidth="1"/>
    <col min="7436" max="7436" width="11.6640625" style="1" customWidth="1"/>
    <col min="7437" max="7681" width="10" style="1"/>
    <col min="7682" max="7682" width="6.109375" style="1" bestFit="1" customWidth="1"/>
    <col min="7683" max="7683" width="25.5546875" style="1" customWidth="1"/>
    <col min="7684" max="7684" width="23.44140625" style="1" customWidth="1"/>
    <col min="7685" max="7685" width="7.21875" style="1" customWidth="1"/>
    <col min="7686" max="7686" width="11.77734375" style="1" customWidth="1"/>
    <col min="7687" max="7687" width="5.6640625" style="1" customWidth="1"/>
    <col min="7688" max="7688" width="11.77734375" style="1" customWidth="1"/>
    <col min="7689" max="7690" width="11.88671875" style="1" customWidth="1"/>
    <col min="7691" max="7691" width="15.21875" style="1" customWidth="1"/>
    <col min="7692" max="7692" width="11.6640625" style="1" customWidth="1"/>
    <col min="7693" max="7937" width="10" style="1"/>
    <col min="7938" max="7938" width="6.109375" style="1" bestFit="1" customWidth="1"/>
    <col min="7939" max="7939" width="25.5546875" style="1" customWidth="1"/>
    <col min="7940" max="7940" width="23.44140625" style="1" customWidth="1"/>
    <col min="7941" max="7941" width="7.21875" style="1" customWidth="1"/>
    <col min="7942" max="7942" width="11.77734375" style="1" customWidth="1"/>
    <col min="7943" max="7943" width="5.6640625" style="1" customWidth="1"/>
    <col min="7944" max="7944" width="11.77734375" style="1" customWidth="1"/>
    <col min="7945" max="7946" width="11.88671875" style="1" customWidth="1"/>
    <col min="7947" max="7947" width="15.21875" style="1" customWidth="1"/>
    <col min="7948" max="7948" width="11.6640625" style="1" customWidth="1"/>
    <col min="7949" max="8193" width="10" style="1"/>
    <col min="8194" max="8194" width="6.109375" style="1" bestFit="1" customWidth="1"/>
    <col min="8195" max="8195" width="25.5546875" style="1" customWidth="1"/>
    <col min="8196" max="8196" width="23.44140625" style="1" customWidth="1"/>
    <col min="8197" max="8197" width="7.21875" style="1" customWidth="1"/>
    <col min="8198" max="8198" width="11.77734375" style="1" customWidth="1"/>
    <col min="8199" max="8199" width="5.6640625" style="1" customWidth="1"/>
    <col min="8200" max="8200" width="11.77734375" style="1" customWidth="1"/>
    <col min="8201" max="8202" width="11.88671875" style="1" customWidth="1"/>
    <col min="8203" max="8203" width="15.21875" style="1" customWidth="1"/>
    <col min="8204" max="8204" width="11.6640625" style="1" customWidth="1"/>
    <col min="8205" max="8449" width="10" style="1"/>
    <col min="8450" max="8450" width="6.109375" style="1" bestFit="1" customWidth="1"/>
    <col min="8451" max="8451" width="25.5546875" style="1" customWidth="1"/>
    <col min="8452" max="8452" width="23.44140625" style="1" customWidth="1"/>
    <col min="8453" max="8453" width="7.21875" style="1" customWidth="1"/>
    <col min="8454" max="8454" width="11.77734375" style="1" customWidth="1"/>
    <col min="8455" max="8455" width="5.6640625" style="1" customWidth="1"/>
    <col min="8456" max="8456" width="11.77734375" style="1" customWidth="1"/>
    <col min="8457" max="8458" width="11.88671875" style="1" customWidth="1"/>
    <col min="8459" max="8459" width="15.21875" style="1" customWidth="1"/>
    <col min="8460" max="8460" width="11.6640625" style="1" customWidth="1"/>
    <col min="8461" max="8705" width="10" style="1"/>
    <col min="8706" max="8706" width="6.109375" style="1" bestFit="1" customWidth="1"/>
    <col min="8707" max="8707" width="25.5546875" style="1" customWidth="1"/>
    <col min="8708" max="8708" width="23.44140625" style="1" customWidth="1"/>
    <col min="8709" max="8709" width="7.21875" style="1" customWidth="1"/>
    <col min="8710" max="8710" width="11.77734375" style="1" customWidth="1"/>
    <col min="8711" max="8711" width="5.6640625" style="1" customWidth="1"/>
    <col min="8712" max="8712" width="11.77734375" style="1" customWidth="1"/>
    <col min="8713" max="8714" width="11.88671875" style="1" customWidth="1"/>
    <col min="8715" max="8715" width="15.21875" style="1" customWidth="1"/>
    <col min="8716" max="8716" width="11.6640625" style="1" customWidth="1"/>
    <col min="8717" max="8961" width="10" style="1"/>
    <col min="8962" max="8962" width="6.109375" style="1" bestFit="1" customWidth="1"/>
    <col min="8963" max="8963" width="25.5546875" style="1" customWidth="1"/>
    <col min="8964" max="8964" width="23.44140625" style="1" customWidth="1"/>
    <col min="8965" max="8965" width="7.21875" style="1" customWidth="1"/>
    <col min="8966" max="8966" width="11.77734375" style="1" customWidth="1"/>
    <col min="8967" max="8967" width="5.6640625" style="1" customWidth="1"/>
    <col min="8968" max="8968" width="11.77734375" style="1" customWidth="1"/>
    <col min="8969" max="8970" width="11.88671875" style="1" customWidth="1"/>
    <col min="8971" max="8971" width="15.21875" style="1" customWidth="1"/>
    <col min="8972" max="8972" width="11.6640625" style="1" customWidth="1"/>
    <col min="8973" max="9217" width="10" style="1"/>
    <col min="9218" max="9218" width="6.109375" style="1" bestFit="1" customWidth="1"/>
    <col min="9219" max="9219" width="25.5546875" style="1" customWidth="1"/>
    <col min="9220" max="9220" width="23.44140625" style="1" customWidth="1"/>
    <col min="9221" max="9221" width="7.21875" style="1" customWidth="1"/>
    <col min="9222" max="9222" width="11.77734375" style="1" customWidth="1"/>
    <col min="9223" max="9223" width="5.6640625" style="1" customWidth="1"/>
    <col min="9224" max="9224" width="11.77734375" style="1" customWidth="1"/>
    <col min="9225" max="9226" width="11.88671875" style="1" customWidth="1"/>
    <col min="9227" max="9227" width="15.21875" style="1" customWidth="1"/>
    <col min="9228" max="9228" width="11.6640625" style="1" customWidth="1"/>
    <col min="9229" max="9473" width="10" style="1"/>
    <col min="9474" max="9474" width="6.109375" style="1" bestFit="1" customWidth="1"/>
    <col min="9475" max="9475" width="25.5546875" style="1" customWidth="1"/>
    <col min="9476" max="9476" width="23.44140625" style="1" customWidth="1"/>
    <col min="9477" max="9477" width="7.21875" style="1" customWidth="1"/>
    <col min="9478" max="9478" width="11.77734375" style="1" customWidth="1"/>
    <col min="9479" max="9479" width="5.6640625" style="1" customWidth="1"/>
    <col min="9480" max="9480" width="11.77734375" style="1" customWidth="1"/>
    <col min="9481" max="9482" width="11.88671875" style="1" customWidth="1"/>
    <col min="9483" max="9483" width="15.21875" style="1" customWidth="1"/>
    <col min="9484" max="9484" width="11.6640625" style="1" customWidth="1"/>
    <col min="9485" max="9729" width="10" style="1"/>
    <col min="9730" max="9730" width="6.109375" style="1" bestFit="1" customWidth="1"/>
    <col min="9731" max="9731" width="25.5546875" style="1" customWidth="1"/>
    <col min="9732" max="9732" width="23.44140625" style="1" customWidth="1"/>
    <col min="9733" max="9733" width="7.21875" style="1" customWidth="1"/>
    <col min="9734" max="9734" width="11.77734375" style="1" customWidth="1"/>
    <col min="9735" max="9735" width="5.6640625" style="1" customWidth="1"/>
    <col min="9736" max="9736" width="11.77734375" style="1" customWidth="1"/>
    <col min="9737" max="9738" width="11.88671875" style="1" customWidth="1"/>
    <col min="9739" max="9739" width="15.21875" style="1" customWidth="1"/>
    <col min="9740" max="9740" width="11.6640625" style="1" customWidth="1"/>
    <col min="9741" max="9985" width="10" style="1"/>
    <col min="9986" max="9986" width="6.109375" style="1" bestFit="1" customWidth="1"/>
    <col min="9987" max="9987" width="25.5546875" style="1" customWidth="1"/>
    <col min="9988" max="9988" width="23.44140625" style="1" customWidth="1"/>
    <col min="9989" max="9989" width="7.21875" style="1" customWidth="1"/>
    <col min="9990" max="9990" width="11.77734375" style="1" customWidth="1"/>
    <col min="9991" max="9991" width="5.6640625" style="1" customWidth="1"/>
    <col min="9992" max="9992" width="11.77734375" style="1" customWidth="1"/>
    <col min="9993" max="9994" width="11.88671875" style="1" customWidth="1"/>
    <col min="9995" max="9995" width="15.21875" style="1" customWidth="1"/>
    <col min="9996" max="9996" width="11.6640625" style="1" customWidth="1"/>
    <col min="9997" max="10241" width="10" style="1"/>
    <col min="10242" max="10242" width="6.109375" style="1" bestFit="1" customWidth="1"/>
    <col min="10243" max="10243" width="25.5546875" style="1" customWidth="1"/>
    <col min="10244" max="10244" width="23.44140625" style="1" customWidth="1"/>
    <col min="10245" max="10245" width="7.21875" style="1" customWidth="1"/>
    <col min="10246" max="10246" width="11.77734375" style="1" customWidth="1"/>
    <col min="10247" max="10247" width="5.6640625" style="1" customWidth="1"/>
    <col min="10248" max="10248" width="11.77734375" style="1" customWidth="1"/>
    <col min="10249" max="10250" width="11.88671875" style="1" customWidth="1"/>
    <col min="10251" max="10251" width="15.21875" style="1" customWidth="1"/>
    <col min="10252" max="10252" width="11.6640625" style="1" customWidth="1"/>
    <col min="10253" max="10497" width="10" style="1"/>
    <col min="10498" max="10498" width="6.109375" style="1" bestFit="1" customWidth="1"/>
    <col min="10499" max="10499" width="25.5546875" style="1" customWidth="1"/>
    <col min="10500" max="10500" width="23.44140625" style="1" customWidth="1"/>
    <col min="10501" max="10501" width="7.21875" style="1" customWidth="1"/>
    <col min="10502" max="10502" width="11.77734375" style="1" customWidth="1"/>
    <col min="10503" max="10503" width="5.6640625" style="1" customWidth="1"/>
    <col min="10504" max="10504" width="11.77734375" style="1" customWidth="1"/>
    <col min="10505" max="10506" width="11.88671875" style="1" customWidth="1"/>
    <col min="10507" max="10507" width="15.21875" style="1" customWidth="1"/>
    <col min="10508" max="10508" width="11.6640625" style="1" customWidth="1"/>
    <col min="10509" max="10753" width="10" style="1"/>
    <col min="10754" max="10754" width="6.109375" style="1" bestFit="1" customWidth="1"/>
    <col min="10755" max="10755" width="25.5546875" style="1" customWidth="1"/>
    <col min="10756" max="10756" width="23.44140625" style="1" customWidth="1"/>
    <col min="10757" max="10757" width="7.21875" style="1" customWidth="1"/>
    <col min="10758" max="10758" width="11.77734375" style="1" customWidth="1"/>
    <col min="10759" max="10759" width="5.6640625" style="1" customWidth="1"/>
    <col min="10760" max="10760" width="11.77734375" style="1" customWidth="1"/>
    <col min="10761" max="10762" width="11.88671875" style="1" customWidth="1"/>
    <col min="10763" max="10763" width="15.21875" style="1" customWidth="1"/>
    <col min="10764" max="10764" width="11.6640625" style="1" customWidth="1"/>
    <col min="10765" max="11009" width="10" style="1"/>
    <col min="11010" max="11010" width="6.109375" style="1" bestFit="1" customWidth="1"/>
    <col min="11011" max="11011" width="25.5546875" style="1" customWidth="1"/>
    <col min="11012" max="11012" width="23.44140625" style="1" customWidth="1"/>
    <col min="11013" max="11013" width="7.21875" style="1" customWidth="1"/>
    <col min="11014" max="11014" width="11.77734375" style="1" customWidth="1"/>
    <col min="11015" max="11015" width="5.6640625" style="1" customWidth="1"/>
    <col min="11016" max="11016" width="11.77734375" style="1" customWidth="1"/>
    <col min="11017" max="11018" width="11.88671875" style="1" customWidth="1"/>
    <col min="11019" max="11019" width="15.21875" style="1" customWidth="1"/>
    <col min="11020" max="11020" width="11.6640625" style="1" customWidth="1"/>
    <col min="11021" max="11265" width="10" style="1"/>
    <col min="11266" max="11266" width="6.109375" style="1" bestFit="1" customWidth="1"/>
    <col min="11267" max="11267" width="25.5546875" style="1" customWidth="1"/>
    <col min="11268" max="11268" width="23.44140625" style="1" customWidth="1"/>
    <col min="11269" max="11269" width="7.21875" style="1" customWidth="1"/>
    <col min="11270" max="11270" width="11.77734375" style="1" customWidth="1"/>
    <col min="11271" max="11271" width="5.6640625" style="1" customWidth="1"/>
    <col min="11272" max="11272" width="11.77734375" style="1" customWidth="1"/>
    <col min="11273" max="11274" width="11.88671875" style="1" customWidth="1"/>
    <col min="11275" max="11275" width="15.21875" style="1" customWidth="1"/>
    <col min="11276" max="11276" width="11.6640625" style="1" customWidth="1"/>
    <col min="11277" max="11521" width="10" style="1"/>
    <col min="11522" max="11522" width="6.109375" style="1" bestFit="1" customWidth="1"/>
    <col min="11523" max="11523" width="25.5546875" style="1" customWidth="1"/>
    <col min="11524" max="11524" width="23.44140625" style="1" customWidth="1"/>
    <col min="11525" max="11525" width="7.21875" style="1" customWidth="1"/>
    <col min="11526" max="11526" width="11.77734375" style="1" customWidth="1"/>
    <col min="11527" max="11527" width="5.6640625" style="1" customWidth="1"/>
    <col min="11528" max="11528" width="11.77734375" style="1" customWidth="1"/>
    <col min="11529" max="11530" width="11.88671875" style="1" customWidth="1"/>
    <col min="11531" max="11531" width="15.21875" style="1" customWidth="1"/>
    <col min="11532" max="11532" width="11.6640625" style="1" customWidth="1"/>
    <col min="11533" max="11777" width="10" style="1"/>
    <col min="11778" max="11778" width="6.109375" style="1" bestFit="1" customWidth="1"/>
    <col min="11779" max="11779" width="25.5546875" style="1" customWidth="1"/>
    <col min="11780" max="11780" width="23.44140625" style="1" customWidth="1"/>
    <col min="11781" max="11781" width="7.21875" style="1" customWidth="1"/>
    <col min="11782" max="11782" width="11.77734375" style="1" customWidth="1"/>
    <col min="11783" max="11783" width="5.6640625" style="1" customWidth="1"/>
    <col min="11784" max="11784" width="11.77734375" style="1" customWidth="1"/>
    <col min="11785" max="11786" width="11.88671875" style="1" customWidth="1"/>
    <col min="11787" max="11787" width="15.21875" style="1" customWidth="1"/>
    <col min="11788" max="11788" width="11.6640625" style="1" customWidth="1"/>
    <col min="11789" max="12033" width="10" style="1"/>
    <col min="12034" max="12034" width="6.109375" style="1" bestFit="1" customWidth="1"/>
    <col min="12035" max="12035" width="25.5546875" style="1" customWidth="1"/>
    <col min="12036" max="12036" width="23.44140625" style="1" customWidth="1"/>
    <col min="12037" max="12037" width="7.21875" style="1" customWidth="1"/>
    <col min="12038" max="12038" width="11.77734375" style="1" customWidth="1"/>
    <col min="12039" max="12039" width="5.6640625" style="1" customWidth="1"/>
    <col min="12040" max="12040" width="11.77734375" style="1" customWidth="1"/>
    <col min="12041" max="12042" width="11.88671875" style="1" customWidth="1"/>
    <col min="12043" max="12043" width="15.21875" style="1" customWidth="1"/>
    <col min="12044" max="12044" width="11.6640625" style="1" customWidth="1"/>
    <col min="12045" max="12289" width="10" style="1"/>
    <col min="12290" max="12290" width="6.109375" style="1" bestFit="1" customWidth="1"/>
    <col min="12291" max="12291" width="25.5546875" style="1" customWidth="1"/>
    <col min="12292" max="12292" width="23.44140625" style="1" customWidth="1"/>
    <col min="12293" max="12293" width="7.21875" style="1" customWidth="1"/>
    <col min="12294" max="12294" width="11.77734375" style="1" customWidth="1"/>
    <col min="12295" max="12295" width="5.6640625" style="1" customWidth="1"/>
    <col min="12296" max="12296" width="11.77734375" style="1" customWidth="1"/>
    <col min="12297" max="12298" width="11.88671875" style="1" customWidth="1"/>
    <col min="12299" max="12299" width="15.21875" style="1" customWidth="1"/>
    <col min="12300" max="12300" width="11.6640625" style="1" customWidth="1"/>
    <col min="12301" max="12545" width="10" style="1"/>
    <col min="12546" max="12546" width="6.109375" style="1" bestFit="1" customWidth="1"/>
    <col min="12547" max="12547" width="25.5546875" style="1" customWidth="1"/>
    <col min="12548" max="12548" width="23.44140625" style="1" customWidth="1"/>
    <col min="12549" max="12549" width="7.21875" style="1" customWidth="1"/>
    <col min="12550" max="12550" width="11.77734375" style="1" customWidth="1"/>
    <col min="12551" max="12551" width="5.6640625" style="1" customWidth="1"/>
    <col min="12552" max="12552" width="11.77734375" style="1" customWidth="1"/>
    <col min="12553" max="12554" width="11.88671875" style="1" customWidth="1"/>
    <col min="12555" max="12555" width="15.21875" style="1" customWidth="1"/>
    <col min="12556" max="12556" width="11.6640625" style="1" customWidth="1"/>
    <col min="12557" max="12801" width="10" style="1"/>
    <col min="12802" max="12802" width="6.109375" style="1" bestFit="1" customWidth="1"/>
    <col min="12803" max="12803" width="25.5546875" style="1" customWidth="1"/>
    <col min="12804" max="12804" width="23.44140625" style="1" customWidth="1"/>
    <col min="12805" max="12805" width="7.21875" style="1" customWidth="1"/>
    <col min="12806" max="12806" width="11.77734375" style="1" customWidth="1"/>
    <col min="12807" max="12807" width="5.6640625" style="1" customWidth="1"/>
    <col min="12808" max="12808" width="11.77734375" style="1" customWidth="1"/>
    <col min="12809" max="12810" width="11.88671875" style="1" customWidth="1"/>
    <col min="12811" max="12811" width="15.21875" style="1" customWidth="1"/>
    <col min="12812" max="12812" width="11.6640625" style="1" customWidth="1"/>
    <col min="12813" max="13057" width="10" style="1"/>
    <col min="13058" max="13058" width="6.109375" style="1" bestFit="1" customWidth="1"/>
    <col min="13059" max="13059" width="25.5546875" style="1" customWidth="1"/>
    <col min="13060" max="13060" width="23.44140625" style="1" customWidth="1"/>
    <col min="13061" max="13061" width="7.21875" style="1" customWidth="1"/>
    <col min="13062" max="13062" width="11.77734375" style="1" customWidth="1"/>
    <col min="13063" max="13063" width="5.6640625" style="1" customWidth="1"/>
    <col min="13064" max="13064" width="11.77734375" style="1" customWidth="1"/>
    <col min="13065" max="13066" width="11.88671875" style="1" customWidth="1"/>
    <col min="13067" max="13067" width="15.21875" style="1" customWidth="1"/>
    <col min="13068" max="13068" width="11.6640625" style="1" customWidth="1"/>
    <col min="13069" max="13313" width="10" style="1"/>
    <col min="13314" max="13314" width="6.109375" style="1" bestFit="1" customWidth="1"/>
    <col min="13315" max="13315" width="25.5546875" style="1" customWidth="1"/>
    <col min="13316" max="13316" width="23.44140625" style="1" customWidth="1"/>
    <col min="13317" max="13317" width="7.21875" style="1" customWidth="1"/>
    <col min="13318" max="13318" width="11.77734375" style="1" customWidth="1"/>
    <col min="13319" max="13319" width="5.6640625" style="1" customWidth="1"/>
    <col min="13320" max="13320" width="11.77734375" style="1" customWidth="1"/>
    <col min="13321" max="13322" width="11.88671875" style="1" customWidth="1"/>
    <col min="13323" max="13323" width="15.21875" style="1" customWidth="1"/>
    <col min="13324" max="13324" width="11.6640625" style="1" customWidth="1"/>
    <col min="13325" max="13569" width="10" style="1"/>
    <col min="13570" max="13570" width="6.109375" style="1" bestFit="1" customWidth="1"/>
    <col min="13571" max="13571" width="25.5546875" style="1" customWidth="1"/>
    <col min="13572" max="13572" width="23.44140625" style="1" customWidth="1"/>
    <col min="13573" max="13573" width="7.21875" style="1" customWidth="1"/>
    <col min="13574" max="13574" width="11.77734375" style="1" customWidth="1"/>
    <col min="13575" max="13575" width="5.6640625" style="1" customWidth="1"/>
    <col min="13576" max="13576" width="11.77734375" style="1" customWidth="1"/>
    <col min="13577" max="13578" width="11.88671875" style="1" customWidth="1"/>
    <col min="13579" max="13579" width="15.21875" style="1" customWidth="1"/>
    <col min="13580" max="13580" width="11.6640625" style="1" customWidth="1"/>
    <col min="13581" max="13825" width="10" style="1"/>
    <col min="13826" max="13826" width="6.109375" style="1" bestFit="1" customWidth="1"/>
    <col min="13827" max="13827" width="25.5546875" style="1" customWidth="1"/>
    <col min="13828" max="13828" width="23.44140625" style="1" customWidth="1"/>
    <col min="13829" max="13829" width="7.21875" style="1" customWidth="1"/>
    <col min="13830" max="13830" width="11.77734375" style="1" customWidth="1"/>
    <col min="13831" max="13831" width="5.6640625" style="1" customWidth="1"/>
    <col min="13832" max="13832" width="11.77734375" style="1" customWidth="1"/>
    <col min="13833" max="13834" width="11.88671875" style="1" customWidth="1"/>
    <col min="13835" max="13835" width="15.21875" style="1" customWidth="1"/>
    <col min="13836" max="13836" width="11.6640625" style="1" customWidth="1"/>
    <col min="13837" max="14081" width="10" style="1"/>
    <col min="14082" max="14082" width="6.109375" style="1" bestFit="1" customWidth="1"/>
    <col min="14083" max="14083" width="25.5546875" style="1" customWidth="1"/>
    <col min="14084" max="14084" width="23.44140625" style="1" customWidth="1"/>
    <col min="14085" max="14085" width="7.21875" style="1" customWidth="1"/>
    <col min="14086" max="14086" width="11.77734375" style="1" customWidth="1"/>
    <col min="14087" max="14087" width="5.6640625" style="1" customWidth="1"/>
    <col min="14088" max="14088" width="11.77734375" style="1" customWidth="1"/>
    <col min="14089" max="14090" width="11.88671875" style="1" customWidth="1"/>
    <col min="14091" max="14091" width="15.21875" style="1" customWidth="1"/>
    <col min="14092" max="14092" width="11.6640625" style="1" customWidth="1"/>
    <col min="14093" max="14337" width="10" style="1"/>
    <col min="14338" max="14338" width="6.109375" style="1" bestFit="1" customWidth="1"/>
    <col min="14339" max="14339" width="25.5546875" style="1" customWidth="1"/>
    <col min="14340" max="14340" width="23.44140625" style="1" customWidth="1"/>
    <col min="14341" max="14341" width="7.21875" style="1" customWidth="1"/>
    <col min="14342" max="14342" width="11.77734375" style="1" customWidth="1"/>
    <col min="14343" max="14343" width="5.6640625" style="1" customWidth="1"/>
    <col min="14344" max="14344" width="11.77734375" style="1" customWidth="1"/>
    <col min="14345" max="14346" width="11.88671875" style="1" customWidth="1"/>
    <col min="14347" max="14347" width="15.21875" style="1" customWidth="1"/>
    <col min="14348" max="14348" width="11.6640625" style="1" customWidth="1"/>
    <col min="14349" max="14593" width="10" style="1"/>
    <col min="14594" max="14594" width="6.109375" style="1" bestFit="1" customWidth="1"/>
    <col min="14595" max="14595" width="25.5546875" style="1" customWidth="1"/>
    <col min="14596" max="14596" width="23.44140625" style="1" customWidth="1"/>
    <col min="14597" max="14597" width="7.21875" style="1" customWidth="1"/>
    <col min="14598" max="14598" width="11.77734375" style="1" customWidth="1"/>
    <col min="14599" max="14599" width="5.6640625" style="1" customWidth="1"/>
    <col min="14600" max="14600" width="11.77734375" style="1" customWidth="1"/>
    <col min="14601" max="14602" width="11.88671875" style="1" customWidth="1"/>
    <col min="14603" max="14603" width="15.21875" style="1" customWidth="1"/>
    <col min="14604" max="14604" width="11.6640625" style="1" customWidth="1"/>
    <col min="14605" max="14849" width="10" style="1"/>
    <col min="14850" max="14850" width="6.109375" style="1" bestFit="1" customWidth="1"/>
    <col min="14851" max="14851" width="25.5546875" style="1" customWidth="1"/>
    <col min="14852" max="14852" width="23.44140625" style="1" customWidth="1"/>
    <col min="14853" max="14853" width="7.21875" style="1" customWidth="1"/>
    <col min="14854" max="14854" width="11.77734375" style="1" customWidth="1"/>
    <col min="14855" max="14855" width="5.6640625" style="1" customWidth="1"/>
    <col min="14856" max="14856" width="11.77734375" style="1" customWidth="1"/>
    <col min="14857" max="14858" width="11.88671875" style="1" customWidth="1"/>
    <col min="14859" max="14859" width="15.21875" style="1" customWidth="1"/>
    <col min="14860" max="14860" width="11.6640625" style="1" customWidth="1"/>
    <col min="14861" max="15105" width="10" style="1"/>
    <col min="15106" max="15106" width="6.109375" style="1" bestFit="1" customWidth="1"/>
    <col min="15107" max="15107" width="25.5546875" style="1" customWidth="1"/>
    <col min="15108" max="15108" width="23.44140625" style="1" customWidth="1"/>
    <col min="15109" max="15109" width="7.21875" style="1" customWidth="1"/>
    <col min="15110" max="15110" width="11.77734375" style="1" customWidth="1"/>
    <col min="15111" max="15111" width="5.6640625" style="1" customWidth="1"/>
    <col min="15112" max="15112" width="11.77734375" style="1" customWidth="1"/>
    <col min="15113" max="15114" width="11.88671875" style="1" customWidth="1"/>
    <col min="15115" max="15115" width="15.21875" style="1" customWidth="1"/>
    <col min="15116" max="15116" width="11.6640625" style="1" customWidth="1"/>
    <col min="15117" max="15361" width="10" style="1"/>
    <col min="15362" max="15362" width="6.109375" style="1" bestFit="1" customWidth="1"/>
    <col min="15363" max="15363" width="25.5546875" style="1" customWidth="1"/>
    <col min="15364" max="15364" width="23.44140625" style="1" customWidth="1"/>
    <col min="15365" max="15365" width="7.21875" style="1" customWidth="1"/>
    <col min="15366" max="15366" width="11.77734375" style="1" customWidth="1"/>
    <col min="15367" max="15367" width="5.6640625" style="1" customWidth="1"/>
    <col min="15368" max="15368" width="11.77734375" style="1" customWidth="1"/>
    <col min="15369" max="15370" width="11.88671875" style="1" customWidth="1"/>
    <col min="15371" max="15371" width="15.21875" style="1" customWidth="1"/>
    <col min="15372" max="15372" width="11.6640625" style="1" customWidth="1"/>
    <col min="15373" max="15617" width="10" style="1"/>
    <col min="15618" max="15618" width="6.109375" style="1" bestFit="1" customWidth="1"/>
    <col min="15619" max="15619" width="25.5546875" style="1" customWidth="1"/>
    <col min="15620" max="15620" width="23.44140625" style="1" customWidth="1"/>
    <col min="15621" max="15621" width="7.21875" style="1" customWidth="1"/>
    <col min="15622" max="15622" width="11.77734375" style="1" customWidth="1"/>
    <col min="15623" max="15623" width="5.6640625" style="1" customWidth="1"/>
    <col min="15624" max="15624" width="11.77734375" style="1" customWidth="1"/>
    <col min="15625" max="15626" width="11.88671875" style="1" customWidth="1"/>
    <col min="15627" max="15627" width="15.21875" style="1" customWidth="1"/>
    <col min="15628" max="15628" width="11.6640625" style="1" customWidth="1"/>
    <col min="15629" max="15873" width="10" style="1"/>
    <col min="15874" max="15874" width="6.109375" style="1" bestFit="1" customWidth="1"/>
    <col min="15875" max="15875" width="25.5546875" style="1" customWidth="1"/>
    <col min="15876" max="15876" width="23.44140625" style="1" customWidth="1"/>
    <col min="15877" max="15877" width="7.21875" style="1" customWidth="1"/>
    <col min="15878" max="15878" width="11.77734375" style="1" customWidth="1"/>
    <col min="15879" max="15879" width="5.6640625" style="1" customWidth="1"/>
    <col min="15880" max="15880" width="11.77734375" style="1" customWidth="1"/>
    <col min="15881" max="15882" width="11.88671875" style="1" customWidth="1"/>
    <col min="15883" max="15883" width="15.21875" style="1" customWidth="1"/>
    <col min="15884" max="15884" width="11.6640625" style="1" customWidth="1"/>
    <col min="15885" max="16129" width="10" style="1"/>
    <col min="16130" max="16130" width="6.109375" style="1" bestFit="1" customWidth="1"/>
    <col min="16131" max="16131" width="25.5546875" style="1" customWidth="1"/>
    <col min="16132" max="16132" width="23.44140625" style="1" customWidth="1"/>
    <col min="16133" max="16133" width="7.21875" style="1" customWidth="1"/>
    <col min="16134" max="16134" width="11.77734375" style="1" customWidth="1"/>
    <col min="16135" max="16135" width="5.6640625" style="1" customWidth="1"/>
    <col min="16136" max="16136" width="11.77734375" style="1" customWidth="1"/>
    <col min="16137" max="16138" width="11.88671875" style="1" customWidth="1"/>
    <col min="16139" max="16139" width="15.21875" style="1" customWidth="1"/>
    <col min="16140" max="16140" width="11.6640625" style="1" customWidth="1"/>
    <col min="16141" max="16384" width="10" style="1"/>
  </cols>
  <sheetData>
    <row r="1" spans="1:24" ht="27.75" customHeight="1">
      <c r="A1" s="189" t="s">
        <v>0</v>
      </c>
      <c r="B1" s="189"/>
      <c r="C1" s="189"/>
      <c r="D1" s="189"/>
      <c r="E1" s="189"/>
      <c r="F1" s="189"/>
      <c r="G1" s="189"/>
      <c r="H1" s="189"/>
      <c r="I1" s="189"/>
      <c r="J1" s="189"/>
      <c r="K1" s="189"/>
      <c r="L1" s="189"/>
    </row>
    <row r="2" spans="1:24" s="39" customFormat="1" ht="27.75" customHeight="1">
      <c r="J2" s="195" t="s">
        <v>1</v>
      </c>
      <c r="K2" s="195"/>
      <c r="L2" s="195"/>
      <c r="T2" s="195"/>
      <c r="U2" s="195"/>
      <c r="V2" s="195"/>
      <c r="W2" s="195"/>
    </row>
    <row r="3" spans="1:24" s="83" customFormat="1" ht="39" customHeight="1">
      <c r="A3" s="81" t="s">
        <v>2</v>
      </c>
      <c r="B3" s="81" t="s">
        <v>3</v>
      </c>
      <c r="C3" s="81" t="s">
        <v>4</v>
      </c>
      <c r="D3" s="81" t="s">
        <v>141</v>
      </c>
      <c r="E3" s="81" t="s">
        <v>5</v>
      </c>
      <c r="F3" s="82" t="s">
        <v>6</v>
      </c>
      <c r="G3" s="82" t="s">
        <v>7</v>
      </c>
      <c r="H3" s="82" t="s">
        <v>8</v>
      </c>
      <c r="I3" s="82" t="s">
        <v>9</v>
      </c>
      <c r="J3" s="82" t="s">
        <v>10</v>
      </c>
      <c r="K3" s="81" t="s">
        <v>11</v>
      </c>
      <c r="L3" s="81" t="s">
        <v>12</v>
      </c>
    </row>
    <row r="4" spans="1:24" s="83" customFormat="1" ht="67.8" customHeight="1">
      <c r="A4" s="34">
        <v>1</v>
      </c>
      <c r="B4" s="34" t="s">
        <v>276</v>
      </c>
      <c r="C4" s="35" t="s">
        <v>277</v>
      </c>
      <c r="D4" s="35"/>
      <c r="E4" s="34" t="s">
        <v>20</v>
      </c>
      <c r="F4" s="80">
        <v>10</v>
      </c>
      <c r="G4" s="36">
        <v>0.13</v>
      </c>
      <c r="H4" s="45" t="e">
        <f>VLOOKUP(D4,'[2]2022年7-12月'!$B$4:$AA$210,26,0)</f>
        <v>#N/A</v>
      </c>
      <c r="I4" s="80">
        <f>F4</f>
        <v>10</v>
      </c>
      <c r="J4" s="80">
        <f>F4</f>
        <v>10</v>
      </c>
      <c r="K4" s="93" t="s">
        <v>278</v>
      </c>
      <c r="L4" s="37" t="s">
        <v>279</v>
      </c>
    </row>
    <row r="5" spans="1:24" s="39" customFormat="1" ht="67.8" customHeight="1">
      <c r="A5" s="34">
        <v>1</v>
      </c>
      <c r="B5" s="34" t="s">
        <v>280</v>
      </c>
      <c r="C5" s="35" t="s">
        <v>281</v>
      </c>
      <c r="D5" s="35"/>
      <c r="E5" s="34" t="s">
        <v>20</v>
      </c>
      <c r="F5" s="80">
        <v>1.8</v>
      </c>
      <c r="G5" s="36">
        <v>0.13</v>
      </c>
      <c r="H5" s="45" t="e">
        <f>VLOOKUP(D5,'[2]2022年7-12月'!$B$4:$AA$210,26,0)</f>
        <v>#N/A</v>
      </c>
      <c r="I5" s="80">
        <f>F5</f>
        <v>1.8</v>
      </c>
      <c r="J5" s="80">
        <f>F5</f>
        <v>1.8</v>
      </c>
      <c r="K5" s="93" t="s">
        <v>278</v>
      </c>
      <c r="L5" s="37" t="s">
        <v>282</v>
      </c>
      <c r="M5" s="38"/>
      <c r="Q5" s="83"/>
      <c r="R5" s="83"/>
      <c r="T5" s="83"/>
      <c r="V5" s="83"/>
      <c r="X5" s="38"/>
    </row>
    <row r="6" spans="1:24" s="39" customFormat="1" ht="27.75" customHeight="1">
      <c r="A6" s="196" t="s">
        <v>283</v>
      </c>
      <c r="B6" s="196"/>
      <c r="C6" s="196"/>
      <c r="D6" s="196"/>
      <c r="E6" s="196"/>
      <c r="F6" s="196"/>
      <c r="G6" s="196"/>
      <c r="H6" s="196"/>
      <c r="I6" s="196"/>
      <c r="J6" s="196"/>
      <c r="K6" s="196"/>
      <c r="L6" s="196"/>
    </row>
    <row r="7" spans="1:24" s="39" customFormat="1" ht="96" customHeight="1">
      <c r="A7" s="196"/>
      <c r="B7" s="196"/>
      <c r="C7" s="196"/>
      <c r="D7" s="196"/>
      <c r="E7" s="196"/>
      <c r="F7" s="196"/>
      <c r="G7" s="196"/>
      <c r="H7" s="196"/>
      <c r="I7" s="196"/>
      <c r="J7" s="196"/>
      <c r="K7" s="196"/>
      <c r="L7" s="196"/>
    </row>
    <row r="8" spans="1:24" s="39" customFormat="1" ht="93" customHeight="1">
      <c r="A8" s="197" t="s">
        <v>13</v>
      </c>
      <c r="B8" s="198"/>
      <c r="C8" s="199" t="s">
        <v>14</v>
      </c>
      <c r="D8" s="199"/>
      <c r="E8" s="199"/>
      <c r="F8" s="200" t="s">
        <v>15</v>
      </c>
      <c r="G8" s="201"/>
      <c r="H8" s="201"/>
      <c r="I8" s="200" t="s">
        <v>16</v>
      </c>
      <c r="J8" s="201"/>
      <c r="K8" s="196" t="s">
        <v>17</v>
      </c>
      <c r="L8" s="196"/>
    </row>
    <row r="9" spans="1:24" s="39" customFormat="1" ht="27.75" customHeight="1"/>
    <row r="10" spans="1:24" s="39" customFormat="1" ht="27.75" customHeight="1"/>
    <row r="11" spans="1:24" s="39" customFormat="1" ht="27.75" customHeight="1"/>
    <row r="12" spans="1:24" s="39" customFormat="1" ht="27.75" customHeight="1"/>
    <row r="13" spans="1:24" s="39" customFormat="1" ht="27.75" customHeight="1"/>
    <row r="14" spans="1:24" s="39" customFormat="1" ht="27.75" customHeight="1"/>
    <row r="15" spans="1:24" s="39" customFormat="1" ht="27.75" customHeight="1"/>
    <row r="16" spans="1:24" s="39" customFormat="1" ht="27.75" customHeight="1"/>
    <row r="17" s="39" customFormat="1" ht="27.75" customHeight="1"/>
    <row r="18" s="39" customFormat="1" ht="27.75" customHeight="1"/>
    <row r="19" s="39" customFormat="1" ht="27.75" customHeight="1"/>
    <row r="20" s="39" customFormat="1" ht="27.75" customHeight="1"/>
    <row r="21" s="39" customFormat="1" ht="27.75" customHeight="1"/>
    <row r="22" s="39" customFormat="1" ht="27.75" customHeight="1"/>
    <row r="23" s="39" customFormat="1" ht="27.75" customHeight="1"/>
    <row r="24" s="39" customFormat="1" ht="27.75" customHeight="1"/>
    <row r="25" s="39" customFormat="1" ht="27.75" customHeight="1"/>
    <row r="26" s="39" customFormat="1" ht="27.75" customHeight="1"/>
    <row r="27" s="39" customFormat="1" ht="27.75" customHeight="1"/>
    <row r="28" s="39" customFormat="1" ht="27.75" customHeight="1"/>
    <row r="29" s="39" customFormat="1" ht="27.75" customHeight="1"/>
    <row r="30" s="39" customFormat="1" ht="27.75" customHeight="1"/>
    <row r="31" s="39" customFormat="1" ht="27.75" customHeight="1"/>
    <row r="32" s="39" customFormat="1" ht="27.75" customHeight="1"/>
    <row r="33" s="39" customFormat="1" ht="27.75" customHeight="1"/>
    <row r="34" s="39" customFormat="1" ht="27.75" customHeight="1"/>
    <row r="35" s="39" customFormat="1" ht="27.75" customHeight="1"/>
    <row r="36" s="39" customFormat="1" ht="27.75" customHeight="1"/>
    <row r="37" s="39" customFormat="1" ht="27.75" customHeight="1"/>
    <row r="38" s="39" customFormat="1" ht="27.75" customHeight="1"/>
    <row r="39" s="39" customFormat="1" ht="27.75" customHeight="1"/>
    <row r="40" s="39" customFormat="1" ht="27.75" customHeight="1"/>
    <row r="41" s="39" customFormat="1" ht="27.75" customHeight="1"/>
    <row r="42" s="39" customFormat="1" ht="27.75" customHeight="1"/>
    <row r="43" s="39" customFormat="1" ht="27.75" customHeight="1"/>
    <row r="44" s="39" customFormat="1" ht="27.75" customHeight="1"/>
    <row r="45" s="39" customFormat="1" ht="27.75" customHeight="1"/>
    <row r="46" s="39" customFormat="1" ht="27.75" customHeight="1"/>
    <row r="47" s="39" customFormat="1" ht="27.75" customHeight="1"/>
    <row r="48" s="39" customFormat="1" ht="27.75" customHeight="1"/>
    <row r="49" s="39" customFormat="1" ht="27.75" customHeight="1"/>
    <row r="50" s="39" customFormat="1" ht="27.75" customHeight="1"/>
    <row r="51" s="39" customFormat="1" ht="27.75" customHeight="1"/>
    <row r="52" s="39" customFormat="1" ht="27.75" customHeight="1"/>
    <row r="53" s="39" customFormat="1" ht="27.75" customHeight="1"/>
    <row r="54" s="39" customFormat="1" ht="27.75" customHeight="1"/>
    <row r="55" s="39" customFormat="1" ht="27.75" customHeight="1"/>
    <row r="56" s="39" customFormat="1" ht="27.75" customHeight="1"/>
    <row r="57" s="39" customFormat="1" ht="27.75" customHeight="1"/>
    <row r="58" s="39" customFormat="1" ht="27.75" customHeight="1"/>
    <row r="59" s="39" customFormat="1" ht="27.75" customHeight="1"/>
    <row r="60" s="39" customFormat="1" ht="27.75" customHeight="1"/>
    <row r="61" s="39" customFormat="1" ht="27.75" customHeight="1"/>
    <row r="62" s="39" customFormat="1" ht="27.75" customHeight="1"/>
    <row r="63" s="39" customFormat="1" ht="27.75" customHeight="1"/>
    <row r="64" s="39" customFormat="1" ht="27.75" customHeight="1"/>
    <row r="65" s="39" customFormat="1" ht="27.75" customHeight="1"/>
    <row r="66" s="39" customFormat="1" ht="27.75" customHeight="1"/>
    <row r="67" s="39" customFormat="1" ht="27.75" customHeight="1"/>
    <row r="68" s="39" customFormat="1" ht="27.75" customHeight="1"/>
    <row r="69" s="39" customFormat="1" ht="27.75" customHeight="1"/>
    <row r="70" s="39" customFormat="1" ht="27.75" customHeight="1"/>
    <row r="71" s="39" customFormat="1" ht="27.75" customHeight="1"/>
    <row r="72" s="39" customFormat="1" ht="27.75" customHeight="1"/>
    <row r="73" s="39" customFormat="1" ht="27.75" customHeight="1"/>
    <row r="74" s="39" customFormat="1" ht="27.75" customHeight="1"/>
    <row r="75" s="39" customFormat="1" ht="27.75" customHeight="1"/>
    <row r="76" s="39" customFormat="1" ht="27.75" customHeight="1"/>
    <row r="77" s="39" customFormat="1" ht="27.75" customHeight="1"/>
    <row r="78" s="39" customFormat="1" ht="27.75" customHeight="1"/>
    <row r="79" s="39" customFormat="1" ht="27.75" customHeight="1"/>
    <row r="80" s="39" customFormat="1" ht="27.75" customHeight="1"/>
    <row r="81" s="39" customFormat="1" ht="27.75" customHeight="1"/>
    <row r="82" s="39" customFormat="1" ht="27.75" customHeight="1"/>
    <row r="83" s="39" customFormat="1" ht="27.75" customHeight="1"/>
    <row r="84" s="39" customFormat="1" ht="27.75" customHeight="1"/>
    <row r="85" s="39" customFormat="1" ht="27.75" customHeight="1"/>
    <row r="86" s="39" customFormat="1" ht="27.75" customHeight="1"/>
    <row r="87" s="39" customFormat="1" ht="27.75" customHeight="1"/>
    <row r="88" s="39" customFormat="1" ht="27.75" customHeight="1"/>
    <row r="89" s="39" customFormat="1" ht="27.75" customHeight="1"/>
    <row r="90" s="39" customFormat="1" ht="27.75" customHeight="1"/>
    <row r="91" s="39" customFormat="1" ht="27.75" customHeight="1"/>
    <row r="92" s="39" customFormat="1" ht="27.75" customHeight="1"/>
    <row r="93" s="39" customFormat="1" ht="27.75" customHeight="1"/>
    <row r="94" s="39" customFormat="1" ht="27.75" customHeight="1"/>
    <row r="95" s="39" customFormat="1" ht="27.75" customHeight="1"/>
    <row r="96" s="39" customFormat="1" ht="27.75" customHeight="1"/>
    <row r="97" s="39" customFormat="1" ht="27.75" customHeight="1"/>
    <row r="98" s="39" customFormat="1" ht="27.75" customHeight="1"/>
    <row r="99" s="39" customFormat="1" ht="27.75" customHeight="1"/>
    <row r="100" s="39" customFormat="1" ht="27.75" customHeight="1"/>
    <row r="101" s="39" customFormat="1" ht="27.75" customHeight="1"/>
    <row r="102" s="39" customFormat="1" ht="27.75" customHeight="1"/>
    <row r="103" s="39" customFormat="1" ht="27.75" customHeight="1"/>
    <row r="104" s="39" customFormat="1" ht="27.75" customHeight="1"/>
    <row r="105" s="39" customFormat="1" ht="27.75" customHeight="1"/>
    <row r="106" s="39" customFormat="1" ht="27.75" customHeight="1"/>
    <row r="107" s="39" customFormat="1" ht="27.75" customHeight="1"/>
    <row r="108" s="39" customFormat="1" ht="27.75" customHeight="1"/>
    <row r="109" s="39" customFormat="1" ht="27.75" customHeight="1"/>
    <row r="110" s="39" customFormat="1" ht="27.75" customHeight="1"/>
    <row r="111" s="39" customFormat="1" ht="27.75" customHeight="1"/>
    <row r="112" s="39" customFormat="1" ht="27.75" customHeight="1"/>
    <row r="113" s="39" customFormat="1" ht="27.75" customHeight="1"/>
    <row r="114" s="39" customFormat="1" ht="27.75" customHeight="1"/>
    <row r="115" s="39" customFormat="1" ht="27.75" customHeight="1"/>
    <row r="116" s="39" customFormat="1" ht="27.75" customHeight="1"/>
    <row r="117" s="39" customFormat="1" ht="27.75" customHeight="1"/>
    <row r="118" s="39" customFormat="1" ht="27.75" customHeight="1"/>
    <row r="119" s="39" customFormat="1" ht="27.75" customHeight="1"/>
    <row r="120" s="39" customFormat="1" ht="27.75" customHeight="1"/>
    <row r="121" s="39" customFormat="1" ht="27.75" customHeight="1"/>
    <row r="122" s="39" customFormat="1" ht="27.75" customHeight="1"/>
    <row r="123" s="39" customFormat="1" ht="27.75" customHeight="1"/>
    <row r="124" s="39" customFormat="1" ht="27.75" customHeight="1"/>
    <row r="125" s="39" customFormat="1" ht="27.75" customHeight="1"/>
    <row r="126" s="39" customFormat="1" ht="27.75" customHeight="1"/>
    <row r="127" s="39" customFormat="1" ht="27.75" customHeight="1"/>
    <row r="128" s="39" customFormat="1" ht="27.75" customHeight="1"/>
    <row r="129" s="39" customFormat="1" ht="27.75" customHeight="1"/>
    <row r="130" s="39" customFormat="1" ht="27.75" customHeight="1"/>
    <row r="131" s="39" customFormat="1" ht="27.75" customHeight="1"/>
    <row r="132" s="39" customFormat="1" ht="27.75" customHeight="1"/>
    <row r="133" s="39" customFormat="1" ht="27.75" customHeight="1"/>
    <row r="134" s="39" customFormat="1" ht="27.75" customHeight="1"/>
    <row r="135" s="39" customFormat="1" ht="27.75" customHeight="1"/>
    <row r="136" s="39" customFormat="1" ht="27.75" customHeight="1"/>
    <row r="137" s="39" customFormat="1" ht="27.75" customHeight="1"/>
    <row r="138" s="39" customFormat="1" ht="27.75" customHeight="1"/>
    <row r="139" s="39" customFormat="1" ht="27.75" customHeight="1"/>
    <row r="140" s="39" customFormat="1" ht="27.75" customHeight="1"/>
    <row r="141" s="39" customFormat="1" ht="27.75" customHeight="1"/>
    <row r="142" s="39" customFormat="1" ht="27.75" customHeight="1"/>
    <row r="143" s="39" customFormat="1" ht="27.75" customHeight="1"/>
    <row r="144" s="39" customFormat="1" ht="27.75" customHeight="1"/>
    <row r="145" s="39" customFormat="1" ht="27.75" customHeight="1"/>
    <row r="146" s="39" customFormat="1" ht="27.75" customHeight="1"/>
    <row r="147" s="39" customFormat="1" ht="27.75" customHeight="1"/>
    <row r="148" s="39" customFormat="1" ht="27.75" customHeight="1"/>
    <row r="149" s="39" customFormat="1" ht="27.75" customHeight="1"/>
    <row r="150" s="39" customFormat="1" ht="27.75" customHeight="1"/>
    <row r="151" s="39" customFormat="1" ht="27.75" customHeight="1"/>
    <row r="152" s="39" customFormat="1" ht="27.75" customHeight="1"/>
    <row r="153" s="39" customFormat="1" ht="27.75" customHeight="1"/>
    <row r="154" s="39" customFormat="1" ht="27.75" customHeight="1"/>
    <row r="155" s="39" customFormat="1" ht="27.75" customHeight="1"/>
    <row r="156" s="39" customFormat="1" ht="27.75" customHeight="1"/>
    <row r="157" s="39" customFormat="1" ht="27.75" customHeight="1"/>
    <row r="158" s="39" customFormat="1" ht="27.75" customHeight="1"/>
    <row r="159" s="39" customFormat="1" ht="27.75" customHeight="1"/>
    <row r="160" s="39" customFormat="1" ht="27.75" customHeight="1"/>
    <row r="161" s="39" customFormat="1" ht="27.75" customHeight="1"/>
    <row r="162" s="39" customFormat="1" ht="27.75" customHeight="1"/>
    <row r="163" s="39" customFormat="1" ht="27.75" customHeight="1"/>
    <row r="164" s="39" customFormat="1" ht="27.75" customHeight="1"/>
    <row r="165" s="39" customFormat="1" ht="27.75" customHeight="1"/>
    <row r="166" s="39" customFormat="1" ht="27.75" customHeight="1"/>
    <row r="167" s="39" customFormat="1" ht="27.75" customHeight="1"/>
    <row r="168" s="39" customFormat="1" ht="27.75" customHeight="1"/>
    <row r="169" s="39" customFormat="1" ht="27.75" customHeight="1"/>
    <row r="170" s="39" customFormat="1" ht="27.75" customHeight="1"/>
    <row r="171" s="39" customFormat="1" ht="27.75" customHeight="1"/>
    <row r="172" s="39" customFormat="1" ht="27.75" customHeight="1"/>
    <row r="173" s="39" customFormat="1" ht="27.75" customHeight="1"/>
    <row r="174" s="39" customFormat="1" ht="27.75" customHeight="1"/>
    <row r="175" s="39" customFormat="1" ht="27.75" customHeight="1"/>
    <row r="176" s="39" customFormat="1" ht="27.75" customHeight="1"/>
    <row r="177" s="39" customFormat="1" ht="27.75" customHeight="1"/>
    <row r="178" s="39" customFormat="1" ht="27.75" customHeight="1"/>
    <row r="179" s="39" customFormat="1" ht="27.75" customHeight="1"/>
    <row r="180" s="39" customFormat="1" ht="27.75" customHeight="1"/>
    <row r="181" s="39" customFormat="1" ht="27.75" customHeight="1"/>
    <row r="182" s="39" customFormat="1" ht="27.75" customHeight="1"/>
    <row r="183" s="39" customFormat="1" ht="27.75" customHeight="1"/>
    <row r="184" s="39" customFormat="1" ht="27.75" customHeight="1"/>
    <row r="185" s="39" customFormat="1" ht="27.75" customHeight="1"/>
    <row r="186" s="39" customFormat="1" ht="27.75" customHeight="1"/>
    <row r="187" s="39" customFormat="1" ht="27.75" customHeight="1"/>
    <row r="188" s="39" customFormat="1" ht="27.75" customHeight="1"/>
    <row r="189" s="39" customFormat="1" ht="27.75" customHeight="1"/>
    <row r="190" s="39" customFormat="1" ht="27.75" customHeight="1"/>
    <row r="191" s="39" customFormat="1" ht="27.75" customHeight="1"/>
    <row r="192" s="39" customFormat="1" ht="27.75" customHeight="1"/>
    <row r="193" s="39" customFormat="1" ht="27.75" customHeight="1"/>
    <row r="194" s="39" customFormat="1" ht="27.75" customHeight="1"/>
    <row r="195" s="39" customFormat="1" ht="27.75" customHeight="1"/>
    <row r="196" s="39" customFormat="1" ht="27.75" customHeight="1"/>
    <row r="197" s="39" customFormat="1" ht="27.75" customHeight="1"/>
    <row r="198" s="39" customFormat="1" ht="27.75" customHeight="1"/>
    <row r="199" s="39" customFormat="1" ht="27.75" customHeight="1"/>
    <row r="200" s="39" customFormat="1" ht="27.75" customHeight="1"/>
    <row r="201" s="39" customFormat="1" ht="27.75" customHeight="1"/>
    <row r="202" s="39" customFormat="1" ht="27.75" customHeight="1"/>
    <row r="203" s="39" customFormat="1" ht="27.75" customHeight="1"/>
    <row r="204" s="39" customFormat="1" ht="27.75" customHeight="1"/>
    <row r="205" s="39" customFormat="1" ht="27.75" customHeight="1"/>
    <row r="206" s="39" customFormat="1" ht="27.75" customHeight="1"/>
    <row r="207" s="39" customFormat="1" ht="27.75" customHeight="1"/>
    <row r="208" s="39" customFormat="1" ht="27.75" customHeight="1"/>
    <row r="209" s="39" customFormat="1" ht="27.75" customHeight="1"/>
    <row r="210" s="39" customFormat="1" ht="27.75" customHeight="1"/>
    <row r="211" s="39" customFormat="1" ht="27.75" customHeight="1"/>
    <row r="212" s="39" customFormat="1" ht="27.75" customHeight="1"/>
    <row r="213" s="39" customFormat="1" ht="27.75" customHeight="1"/>
    <row r="214" s="39" customFormat="1" ht="27.75" customHeight="1"/>
    <row r="215" s="39" customFormat="1" ht="27.75" customHeight="1"/>
    <row r="216" s="39" customFormat="1" ht="27.75" customHeight="1"/>
    <row r="217" s="39" customFormat="1" ht="27.75" customHeight="1"/>
    <row r="218" s="39" customFormat="1" ht="27.75" customHeight="1"/>
    <row r="219" s="39" customFormat="1" ht="27.75" customHeight="1"/>
    <row r="220" s="39" customFormat="1" ht="27.75" customHeight="1"/>
    <row r="221" s="39" customFormat="1" ht="27.75" customHeight="1"/>
    <row r="222" s="39" customFormat="1" ht="27.75" customHeight="1"/>
    <row r="223" s="39" customFormat="1" ht="27.75" customHeight="1"/>
    <row r="224" s="39" customFormat="1" ht="27.75" customHeight="1"/>
    <row r="225" s="39" customFormat="1" ht="27.75" customHeight="1"/>
    <row r="226" s="39" customFormat="1" ht="27.75" customHeight="1"/>
    <row r="227" s="39" customFormat="1" ht="27.75" customHeight="1"/>
    <row r="228" s="39" customFormat="1" ht="27.75" customHeight="1"/>
    <row r="229" s="39" customFormat="1" ht="27.75" customHeight="1"/>
    <row r="230" s="39" customFormat="1" ht="27.75" customHeight="1"/>
    <row r="231" s="39" customFormat="1" ht="27.75" customHeight="1"/>
    <row r="232" s="39" customFormat="1" ht="27.75" customHeight="1"/>
    <row r="233" s="39" customFormat="1" ht="27.75" customHeight="1"/>
    <row r="234" s="39" customFormat="1" ht="27.75" customHeight="1"/>
    <row r="235" s="39" customFormat="1" ht="27.75" customHeight="1"/>
    <row r="236" s="39" customFormat="1" ht="27.75" customHeight="1"/>
    <row r="237" s="39" customFormat="1" ht="27.75" customHeight="1"/>
    <row r="238" s="39" customFormat="1" ht="27.75" customHeight="1"/>
    <row r="239" s="39" customFormat="1" ht="27.75" customHeight="1"/>
    <row r="240" s="39" customFormat="1" ht="27.75" customHeight="1"/>
    <row r="241" s="39" customFormat="1" ht="27.75" customHeight="1"/>
    <row r="242" s="39" customFormat="1" ht="27.75" customHeight="1"/>
    <row r="243" s="39" customFormat="1" ht="27.75" customHeight="1"/>
    <row r="244" s="39" customFormat="1" ht="27.75" customHeight="1"/>
    <row r="245" s="39" customFormat="1" ht="27.75" customHeight="1"/>
    <row r="246" s="39" customFormat="1" ht="27.75" customHeight="1"/>
    <row r="247" s="39" customFormat="1" ht="27.75" customHeight="1"/>
    <row r="248" s="39" customFormat="1" ht="27.75" customHeight="1"/>
    <row r="249" s="39" customFormat="1" ht="27.75" customHeight="1"/>
    <row r="250" s="39" customFormat="1" ht="27.75" customHeight="1"/>
    <row r="251" s="39" customFormat="1" ht="27.75" customHeight="1"/>
    <row r="252" s="39" customFormat="1" ht="27.75" customHeight="1"/>
    <row r="253" s="39" customFormat="1" ht="27.75" customHeight="1"/>
    <row r="254" s="39" customFormat="1" ht="27.75" customHeight="1"/>
    <row r="255" s="39" customFormat="1" ht="27.75" customHeight="1"/>
    <row r="256" s="39" customFormat="1" ht="27.75" customHeight="1"/>
    <row r="257" s="39" customFormat="1" ht="27.75" customHeight="1"/>
    <row r="258" s="39" customFormat="1" ht="27.75" customHeight="1"/>
    <row r="259" s="39" customFormat="1" ht="27.75" customHeight="1"/>
    <row r="260" s="39" customFormat="1" ht="27.75" customHeight="1"/>
    <row r="261" s="39" customFormat="1" ht="27.75" customHeight="1"/>
    <row r="262" s="39" customFormat="1" ht="27.75" customHeight="1"/>
    <row r="263" s="39" customFormat="1" ht="27.75" customHeight="1"/>
    <row r="264" s="39" customFormat="1" ht="27.75" customHeight="1"/>
    <row r="265" s="39" customFormat="1" ht="27.75" customHeight="1"/>
    <row r="266" s="39" customFormat="1" ht="27.75" customHeight="1"/>
    <row r="267" s="39" customFormat="1" ht="27.75" customHeight="1"/>
    <row r="268" s="39" customFormat="1" ht="27.75" customHeight="1"/>
    <row r="269" s="39" customFormat="1" ht="27.75" customHeight="1"/>
    <row r="270" s="39" customFormat="1" ht="27.75" customHeight="1"/>
    <row r="271" s="39" customFormat="1" ht="27.75" customHeight="1"/>
    <row r="272" s="39" customFormat="1" ht="27.75" customHeight="1"/>
    <row r="273" s="39" customFormat="1" ht="27.75" customHeight="1"/>
    <row r="274" s="39" customFormat="1" ht="27.75" customHeight="1"/>
    <row r="275" s="39" customFormat="1" ht="27.75" customHeight="1"/>
    <row r="276" s="39" customFormat="1" ht="27.75" customHeight="1"/>
    <row r="277" s="39" customFormat="1" ht="27.75" customHeight="1"/>
    <row r="278" s="39" customFormat="1" ht="27.75" customHeight="1"/>
    <row r="279" s="39" customFormat="1" ht="27.75" customHeight="1"/>
    <row r="280" s="39" customFormat="1" ht="27.75" customHeight="1"/>
    <row r="281" s="39" customFormat="1" ht="27.75" customHeight="1"/>
    <row r="282" s="39" customFormat="1" ht="27.75" customHeight="1"/>
    <row r="283" s="39" customFormat="1" ht="27.75" customHeight="1"/>
    <row r="284" s="39" customFormat="1" ht="27.75" customHeight="1"/>
    <row r="285" s="39" customFormat="1" ht="27.75" customHeight="1"/>
    <row r="286" s="39" customFormat="1" ht="27.75" customHeight="1"/>
    <row r="287" s="39" customFormat="1" ht="27.75" customHeight="1"/>
    <row r="288" s="39" customFormat="1" ht="27.75" customHeight="1"/>
    <row r="289" s="39" customFormat="1" ht="27.75" customHeight="1"/>
    <row r="290" s="39" customFormat="1" ht="27.75" customHeight="1"/>
    <row r="291" s="39" customFormat="1" ht="27.75" customHeight="1"/>
    <row r="292" s="39" customFormat="1" ht="27.75" customHeight="1"/>
    <row r="293" s="39" customFormat="1" ht="27.75" customHeight="1"/>
    <row r="294" s="39" customFormat="1" ht="27.75" customHeight="1"/>
    <row r="295" s="39" customFormat="1" ht="27.75" customHeight="1"/>
    <row r="296" s="39" customFormat="1" ht="27.75" customHeight="1"/>
    <row r="297" s="39" customFormat="1" ht="27.75" customHeight="1"/>
    <row r="298" s="39" customFormat="1" ht="27.75" customHeight="1"/>
    <row r="299" s="39" customFormat="1" ht="27.75" customHeight="1"/>
    <row r="300" s="39" customFormat="1" ht="27.75" customHeight="1"/>
    <row r="301" s="39" customFormat="1" ht="27.75" customHeight="1"/>
    <row r="302" s="39" customFormat="1" ht="27.75" customHeight="1"/>
    <row r="303" s="39" customFormat="1" ht="27.75" customHeight="1"/>
    <row r="304" s="39" customFormat="1" ht="27.75" customHeight="1"/>
    <row r="305" s="39" customFormat="1" ht="27.75" customHeight="1"/>
    <row r="306" s="39" customFormat="1" ht="27.75" customHeight="1"/>
    <row r="307" s="39" customFormat="1" ht="27.75" customHeight="1"/>
    <row r="308" s="39" customFormat="1" ht="27.75" customHeight="1"/>
    <row r="309" s="39" customFormat="1" ht="27.75" customHeight="1"/>
    <row r="310" s="39" customFormat="1" ht="27.75" customHeight="1"/>
    <row r="311" s="39" customFormat="1" ht="27.75" customHeight="1"/>
    <row r="312" s="39" customFormat="1" ht="27.75" customHeight="1"/>
    <row r="313" s="39" customFormat="1" ht="27.75" customHeight="1"/>
    <row r="314" s="39" customFormat="1" ht="27.75" customHeight="1"/>
    <row r="315" s="39" customFormat="1" ht="27.75" customHeight="1"/>
    <row r="316" s="39" customFormat="1" ht="27.75" customHeight="1"/>
    <row r="317" s="39" customFormat="1" ht="27.75" customHeight="1"/>
    <row r="318" s="39" customFormat="1" ht="27.75" customHeight="1"/>
    <row r="319" s="39" customFormat="1" ht="27.75" customHeight="1"/>
    <row r="320" s="39" customFormat="1" ht="27.75" customHeight="1"/>
    <row r="321" s="39" customFormat="1" ht="27.75" customHeight="1"/>
    <row r="322" s="39" customFormat="1" ht="27.75" customHeight="1"/>
    <row r="323" s="39" customFormat="1" ht="27.75" customHeight="1"/>
    <row r="324" s="39" customFormat="1" ht="27.75" customHeight="1"/>
    <row r="325" s="39" customFormat="1" ht="27.75" customHeight="1"/>
    <row r="326" s="39" customFormat="1" ht="27.75" customHeight="1"/>
    <row r="327" s="39" customFormat="1" ht="27.75" customHeight="1"/>
    <row r="328" s="39" customFormat="1" ht="27.75" customHeight="1"/>
    <row r="329" s="39" customFormat="1" ht="27.75" customHeight="1"/>
    <row r="330" s="39" customFormat="1" ht="27.75" customHeight="1"/>
    <row r="331" s="39" customFormat="1" ht="27.75" customHeight="1"/>
    <row r="332" s="39" customFormat="1" ht="27.75" customHeight="1"/>
    <row r="333" s="39" customFormat="1" ht="27.75" customHeight="1"/>
    <row r="334" s="39" customFormat="1" ht="27.75" customHeight="1"/>
    <row r="335" s="39" customFormat="1" ht="27.75" customHeight="1"/>
    <row r="336" s="39" customFormat="1" ht="27.75" customHeight="1"/>
    <row r="337" s="39" customFormat="1" ht="27.75" customHeight="1"/>
    <row r="338" s="39" customFormat="1" ht="27.75" customHeight="1"/>
    <row r="339" s="39" customFormat="1" ht="27.75" customHeight="1"/>
    <row r="340" s="39" customFormat="1" ht="27.75" customHeight="1"/>
    <row r="341" s="39" customFormat="1" ht="27.75" customHeight="1"/>
    <row r="342" s="39" customFormat="1" ht="27.75" customHeight="1"/>
    <row r="343" s="39" customFormat="1" ht="27.75" customHeight="1"/>
    <row r="344" s="39" customFormat="1" ht="27.75" customHeight="1"/>
    <row r="345" s="39" customFormat="1" ht="27.75" customHeight="1"/>
    <row r="346" s="39" customFormat="1" ht="27.75" customHeight="1"/>
    <row r="347" s="39" customFormat="1" ht="27.75" customHeight="1"/>
    <row r="348" s="39" customFormat="1" ht="27.75" customHeight="1"/>
    <row r="349" s="39" customFormat="1" ht="27.75" customHeight="1"/>
    <row r="350" s="39" customFormat="1" ht="27.75" customHeight="1"/>
    <row r="351" s="39" customFormat="1" ht="27.75" customHeight="1"/>
    <row r="352" s="39" customFormat="1" ht="27.75" customHeight="1"/>
    <row r="353" s="39" customFormat="1" ht="27.75" customHeight="1"/>
    <row r="354" s="39" customFormat="1" ht="27.75" customHeight="1"/>
    <row r="355" s="39" customFormat="1" ht="27.75" customHeight="1"/>
    <row r="356" s="39" customFormat="1" ht="27.75" customHeight="1"/>
    <row r="357" s="39" customFormat="1" ht="27.75" customHeight="1"/>
    <row r="358" s="39" customFormat="1" ht="27.75" customHeight="1"/>
    <row r="359" s="39" customFormat="1" ht="27.75" customHeight="1"/>
    <row r="360" s="39" customFormat="1" ht="27.75" customHeight="1"/>
    <row r="361" s="39" customFormat="1" ht="27.75" customHeight="1"/>
    <row r="362" s="39" customFormat="1" ht="27.75" customHeight="1"/>
    <row r="363" s="39" customFormat="1" ht="27.75" customHeight="1"/>
    <row r="364" s="39" customFormat="1" ht="27.75" customHeight="1"/>
    <row r="365" s="39" customFormat="1" ht="27.75" customHeight="1"/>
    <row r="366" s="39" customFormat="1" ht="27.75" customHeight="1"/>
    <row r="367" s="39" customFormat="1" ht="27.75" customHeight="1"/>
    <row r="368" s="39" customFormat="1" ht="27.75" customHeight="1"/>
    <row r="369" s="39" customFormat="1" ht="27.75" customHeight="1"/>
    <row r="370" s="39" customFormat="1" ht="27.75" customHeight="1"/>
    <row r="371" s="39" customFormat="1" ht="27.75" customHeight="1"/>
    <row r="372" s="39" customFormat="1" ht="27.75" customHeight="1"/>
    <row r="373" s="39" customFormat="1" ht="27.75" customHeight="1"/>
    <row r="374" s="39" customFormat="1" ht="27.75" customHeight="1"/>
    <row r="375" s="39" customFormat="1" ht="27.75" customHeight="1"/>
    <row r="376" s="39" customFormat="1" ht="27.75" customHeight="1"/>
    <row r="377" s="39" customFormat="1" ht="27.75" customHeight="1"/>
    <row r="378" s="39" customFormat="1" ht="27.75" customHeight="1"/>
    <row r="379" s="39" customFormat="1" ht="27.75" customHeight="1"/>
    <row r="380" s="39" customFormat="1" ht="27.75" customHeight="1"/>
    <row r="381" s="39" customFormat="1" ht="27.75" customHeight="1"/>
    <row r="382" s="39" customFormat="1" ht="27.75" customHeight="1"/>
    <row r="383" s="39" customFormat="1" ht="27.75" customHeight="1"/>
    <row r="384" s="39" customFormat="1" ht="27.75" customHeight="1"/>
    <row r="385" s="39" customFormat="1" ht="27.75" customHeight="1"/>
    <row r="386" s="39" customFormat="1" ht="27.75" customHeight="1"/>
    <row r="387" s="39" customFormat="1" ht="27.75" customHeight="1"/>
    <row r="388" s="39" customFormat="1" ht="27.75" customHeight="1"/>
    <row r="389" s="39" customFormat="1" ht="27.75" customHeight="1"/>
    <row r="390" s="39" customFormat="1" ht="27.75" customHeight="1"/>
    <row r="391" s="39" customFormat="1" ht="27.75" customHeight="1"/>
    <row r="392" s="39" customFormat="1" ht="27.75" customHeight="1"/>
    <row r="393" s="39" customFormat="1" ht="27.75" customHeight="1"/>
    <row r="394" s="39" customFormat="1" ht="27.75" customHeight="1"/>
    <row r="395" s="39" customFormat="1" ht="27.75" customHeight="1"/>
    <row r="396" s="39" customFormat="1" ht="27.75" customHeight="1"/>
    <row r="397" s="39" customFormat="1" ht="27.75" customHeight="1"/>
    <row r="398" s="39" customFormat="1" ht="27.75" customHeight="1"/>
    <row r="399" s="39" customFormat="1" ht="27.75" customHeight="1"/>
    <row r="400" s="39" customFormat="1" ht="27.75" customHeight="1"/>
    <row r="401" s="39" customFormat="1" ht="27.75" customHeight="1"/>
    <row r="402" s="39" customFormat="1" ht="27.75" customHeight="1"/>
    <row r="403" s="39" customFormat="1" ht="27.75" customHeight="1"/>
    <row r="404" s="39" customFormat="1" ht="27.75" customHeight="1"/>
    <row r="405" s="39" customFormat="1" ht="27.75" customHeight="1"/>
    <row r="406" s="39" customFormat="1" ht="27.75" customHeight="1"/>
    <row r="407" s="39" customFormat="1" ht="27.75" customHeight="1"/>
    <row r="408" s="39" customFormat="1" ht="27.75" customHeight="1"/>
    <row r="409" s="39" customFormat="1" ht="27.75" customHeight="1"/>
    <row r="410" s="39" customFormat="1" ht="27.75" customHeight="1"/>
    <row r="411" s="39" customFormat="1" ht="27.75" customHeight="1"/>
    <row r="412" s="39" customFormat="1" ht="27.75" customHeight="1"/>
    <row r="413" s="39" customFormat="1" ht="27.75" customHeight="1"/>
    <row r="414" s="39" customFormat="1" ht="27.75" customHeight="1"/>
    <row r="415" s="39" customFormat="1" ht="27.75" customHeight="1"/>
    <row r="416" s="39" customFormat="1" ht="27.75" customHeight="1"/>
    <row r="417" s="39" customFormat="1" ht="27.75" customHeight="1"/>
    <row r="418" s="39" customFormat="1" ht="27.75" customHeight="1"/>
    <row r="419" s="39" customFormat="1" ht="27.75" customHeight="1"/>
    <row r="420" s="39" customFormat="1" ht="27.75" customHeight="1"/>
    <row r="421" s="39" customFormat="1" ht="27.75" customHeight="1"/>
    <row r="422" s="39" customFormat="1" ht="27.75" customHeight="1"/>
    <row r="423" s="39" customFormat="1" ht="27.75" customHeight="1"/>
    <row r="424" s="39" customFormat="1" ht="27.75" customHeight="1"/>
    <row r="425" s="39" customFormat="1" ht="27.75" customHeight="1"/>
    <row r="426" s="39" customFormat="1" ht="27.75" customHeight="1"/>
    <row r="427" s="39" customFormat="1" ht="27.75" customHeight="1"/>
    <row r="428" s="39" customFormat="1" ht="27.75" customHeight="1"/>
    <row r="429" s="39" customFormat="1" ht="27.75" customHeight="1"/>
    <row r="430" s="39" customFormat="1" ht="27.75" customHeight="1"/>
    <row r="431" s="39" customFormat="1" ht="27.75" customHeight="1"/>
    <row r="432" s="39" customFormat="1" ht="27.75" customHeight="1"/>
    <row r="433" s="39" customFormat="1" ht="27.75" customHeight="1"/>
    <row r="434" s="39" customFormat="1" ht="27.75" customHeight="1"/>
    <row r="435" s="39" customFormat="1" ht="27.75" customHeight="1"/>
    <row r="436" s="39" customFormat="1" ht="27.75" customHeight="1"/>
    <row r="437" s="39" customFormat="1" ht="27.75" customHeight="1"/>
    <row r="438" s="39" customFormat="1" ht="27.75" customHeight="1"/>
    <row r="439" s="39" customFormat="1" ht="27.75" customHeight="1"/>
    <row r="440" s="39" customFormat="1" ht="27.75" customHeight="1"/>
    <row r="441" s="39" customFormat="1" ht="27.75" customHeight="1"/>
    <row r="442" s="39" customFormat="1" ht="27.75" customHeight="1"/>
    <row r="443" s="39" customFormat="1" ht="27.75" customHeight="1"/>
    <row r="444" s="39" customFormat="1" ht="27.75" customHeight="1"/>
    <row r="445" s="39" customFormat="1" ht="27.75" customHeight="1"/>
    <row r="446" s="39" customFormat="1" ht="27.75" customHeight="1"/>
    <row r="447" s="39" customFormat="1" ht="27.75" customHeight="1"/>
    <row r="448" s="39" customFormat="1" ht="27.75" customHeight="1"/>
    <row r="449" s="39" customFormat="1" ht="27.75" customHeight="1"/>
    <row r="450" s="39" customFormat="1" ht="27.75" customHeight="1"/>
    <row r="451" s="39" customFormat="1" ht="27.75" customHeight="1"/>
    <row r="452" s="39" customFormat="1" ht="27.75" customHeight="1"/>
    <row r="453" s="39" customFormat="1" ht="27.75" customHeight="1"/>
    <row r="454" s="39" customFormat="1" ht="27.75" customHeight="1"/>
    <row r="455" s="39" customFormat="1" ht="27.75" customHeight="1"/>
    <row r="456" s="39" customFormat="1" ht="27.75" customHeight="1"/>
    <row r="457" s="39" customFormat="1" ht="27.75" customHeight="1"/>
    <row r="458" s="39" customFormat="1" ht="27.75" customHeight="1"/>
    <row r="459" s="39" customFormat="1" ht="27.75" customHeight="1"/>
    <row r="460" s="39" customFormat="1" ht="27.75" customHeight="1"/>
    <row r="461" s="39" customFormat="1" ht="27.75" customHeight="1"/>
    <row r="462" s="39" customFormat="1" ht="27.75" customHeight="1"/>
    <row r="463" s="39" customFormat="1" ht="27.75" customHeight="1"/>
    <row r="464" s="39" customFormat="1" ht="27.75" customHeight="1"/>
    <row r="465" s="39" customFormat="1" ht="27.75" customHeight="1"/>
    <row r="466" s="39" customFormat="1" ht="27.75" customHeight="1"/>
    <row r="467" s="39" customFormat="1" ht="27.75" customHeight="1"/>
    <row r="468" s="39" customFormat="1" ht="27.75" customHeight="1"/>
    <row r="469" s="39" customFormat="1" ht="27.75" customHeight="1"/>
    <row r="470" s="39" customFormat="1" ht="27.75" customHeight="1"/>
    <row r="471" s="39" customFormat="1" ht="27.75" customHeight="1"/>
    <row r="472" s="39" customFormat="1" ht="27.75" customHeight="1"/>
    <row r="473" s="39" customFormat="1" ht="27.75" customHeight="1"/>
    <row r="474" s="39" customFormat="1" ht="27.75" customHeight="1"/>
    <row r="475" s="39" customFormat="1" ht="27.75" customHeight="1"/>
    <row r="476" s="39" customFormat="1" ht="27.75" customHeight="1"/>
    <row r="477" s="39" customFormat="1" ht="27.75" customHeight="1"/>
    <row r="478" s="39" customFormat="1" ht="27.75" customHeight="1"/>
    <row r="479" s="39" customFormat="1" ht="27.75" customHeight="1"/>
    <row r="480" s="39" customFormat="1" ht="27.75" customHeight="1"/>
    <row r="481" s="39" customFormat="1" ht="27.75" customHeight="1"/>
    <row r="482" s="39" customFormat="1" ht="27.75" customHeight="1"/>
    <row r="483" s="39" customFormat="1" ht="27.75" customHeight="1"/>
    <row r="484" s="39" customFormat="1" ht="27.75" customHeight="1"/>
    <row r="485" s="39" customFormat="1" ht="27.75" customHeight="1"/>
    <row r="486" s="39" customFormat="1" ht="27.75" customHeight="1"/>
    <row r="487" s="39" customFormat="1" ht="27.75" customHeight="1"/>
    <row r="488" s="39" customFormat="1" ht="27.75" customHeight="1"/>
    <row r="489" s="39" customFormat="1" ht="27.75" customHeight="1"/>
    <row r="490" s="39" customFormat="1" ht="27.75" customHeight="1"/>
    <row r="491" s="39" customFormat="1" ht="27.75" customHeight="1"/>
    <row r="492" s="39" customFormat="1" ht="27.75" customHeight="1"/>
    <row r="493" s="39" customFormat="1" ht="27.75" customHeight="1"/>
    <row r="494" s="39" customFormat="1" ht="27.75" customHeight="1"/>
    <row r="495" s="39" customFormat="1" ht="27.75" customHeight="1"/>
    <row r="496" s="39" customFormat="1" ht="27.75" customHeight="1"/>
    <row r="497" s="39" customFormat="1" ht="27.75" customHeight="1"/>
    <row r="498" s="39" customFormat="1" ht="27.75" customHeight="1"/>
    <row r="499" s="39" customFormat="1" ht="27.75" customHeight="1"/>
    <row r="500" s="39" customFormat="1" ht="27.75" customHeight="1"/>
    <row r="501" s="39" customFormat="1" ht="27.75" customHeight="1"/>
    <row r="502" s="39" customFormat="1" ht="27.75" customHeight="1"/>
    <row r="503" s="39" customFormat="1" ht="27.75" customHeight="1"/>
    <row r="504" s="39" customFormat="1" ht="27.75" customHeight="1"/>
    <row r="505" s="39" customFormat="1" ht="27.75" customHeight="1"/>
    <row r="506" s="39" customFormat="1" ht="27.75" customHeight="1"/>
    <row r="507" s="39" customFormat="1" ht="27.75" customHeight="1"/>
    <row r="508" s="39" customFormat="1" ht="27.75" customHeight="1"/>
    <row r="509" s="39" customFormat="1" ht="27.75" customHeight="1"/>
  </sheetData>
  <autoFilter ref="A3:M8" xr:uid="{5E8330BB-28EE-4D19-A3B7-0FB7B91864ED}"/>
  <mergeCells count="9">
    <mergeCell ref="A1:L1"/>
    <mergeCell ref="J2:L2"/>
    <mergeCell ref="T2:W2"/>
    <mergeCell ref="A6:L7"/>
    <mergeCell ref="A8:B8"/>
    <mergeCell ref="C8:E8"/>
    <mergeCell ref="F8:H8"/>
    <mergeCell ref="I8:J8"/>
    <mergeCell ref="K8:L8"/>
  </mergeCells>
  <phoneticPr fontId="3" type="noConversion"/>
  <pageMargins left="0.75" right="0.75" top="1" bottom="1" header="0.5" footer="0.5"/>
  <pageSetup paperSize="9" scale="93" orientation="landscape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7A409E-486E-4867-B2FA-FEEF3F396CA1}">
  <sheetPr>
    <pageSetUpPr fitToPage="1"/>
  </sheetPr>
  <dimension ref="A1:AA522"/>
  <sheetViews>
    <sheetView topLeftCell="A11" zoomScale="70" zoomScaleNormal="70" workbookViewId="0">
      <selection activeCell="Q4" sqref="Q4:Q17"/>
    </sheetView>
  </sheetViews>
  <sheetFormatPr defaultColWidth="10" defaultRowHeight="27.75" customHeight="1"/>
  <cols>
    <col min="1" max="1" width="6.109375" style="1" bestFit="1" customWidth="1"/>
    <col min="2" max="2" width="18.77734375" style="1" customWidth="1"/>
    <col min="3" max="3" width="23.44140625" style="1" customWidth="1"/>
    <col min="4" max="4" width="16" style="1" customWidth="1"/>
    <col min="5" max="5" width="8" style="1" customWidth="1"/>
    <col min="6" max="6" width="17.5546875" style="21" customWidth="1"/>
    <col min="7" max="7" width="5.6640625" style="1" customWidth="1"/>
    <col min="8" max="8" width="11.77734375" style="21" customWidth="1"/>
    <col min="9" max="11" width="13.21875" style="21" customWidth="1"/>
    <col min="12" max="13" width="16.88671875" style="21" customWidth="1"/>
    <col min="14" max="14" width="23.109375" style="1" customWidth="1"/>
    <col min="15" max="15" width="18.6640625" style="1" customWidth="1"/>
    <col min="16" max="16" width="14.44140625" style="1" customWidth="1"/>
    <col min="17" max="17" width="22.5546875" style="1" customWidth="1"/>
    <col min="18" max="18" width="11" style="1" customWidth="1"/>
    <col min="19" max="19" width="11.21875" style="1" customWidth="1"/>
    <col min="20" max="20" width="14.33203125" style="1" customWidth="1"/>
    <col min="21" max="21" width="10" style="1"/>
    <col min="22" max="22" width="11.44140625" style="1" customWidth="1"/>
    <col min="23" max="28" width="10" style="1"/>
    <col min="29" max="29" width="21" style="1" customWidth="1"/>
    <col min="30" max="260" width="10" style="1"/>
    <col min="261" max="261" width="6.109375" style="1" bestFit="1" customWidth="1"/>
    <col min="262" max="262" width="25.5546875" style="1" customWidth="1"/>
    <col min="263" max="263" width="23.44140625" style="1" customWidth="1"/>
    <col min="264" max="264" width="7.21875" style="1" customWidth="1"/>
    <col min="265" max="265" width="11.77734375" style="1" customWidth="1"/>
    <col min="266" max="266" width="5.6640625" style="1" customWidth="1"/>
    <col min="267" max="267" width="11.77734375" style="1" customWidth="1"/>
    <col min="268" max="269" width="11.88671875" style="1" customWidth="1"/>
    <col min="270" max="270" width="15.21875" style="1" customWidth="1"/>
    <col min="271" max="271" width="11.6640625" style="1" customWidth="1"/>
    <col min="272" max="516" width="10" style="1"/>
    <col min="517" max="517" width="6.109375" style="1" bestFit="1" customWidth="1"/>
    <col min="518" max="518" width="25.5546875" style="1" customWidth="1"/>
    <col min="519" max="519" width="23.44140625" style="1" customWidth="1"/>
    <col min="520" max="520" width="7.21875" style="1" customWidth="1"/>
    <col min="521" max="521" width="11.77734375" style="1" customWidth="1"/>
    <col min="522" max="522" width="5.6640625" style="1" customWidth="1"/>
    <col min="523" max="523" width="11.77734375" style="1" customWidth="1"/>
    <col min="524" max="525" width="11.88671875" style="1" customWidth="1"/>
    <col min="526" max="526" width="15.21875" style="1" customWidth="1"/>
    <col min="527" max="527" width="11.6640625" style="1" customWidth="1"/>
    <col min="528" max="772" width="10" style="1"/>
    <col min="773" max="773" width="6.109375" style="1" bestFit="1" customWidth="1"/>
    <col min="774" max="774" width="25.5546875" style="1" customWidth="1"/>
    <col min="775" max="775" width="23.44140625" style="1" customWidth="1"/>
    <col min="776" max="776" width="7.21875" style="1" customWidth="1"/>
    <col min="777" max="777" width="11.77734375" style="1" customWidth="1"/>
    <col min="778" max="778" width="5.6640625" style="1" customWidth="1"/>
    <col min="779" max="779" width="11.77734375" style="1" customWidth="1"/>
    <col min="780" max="781" width="11.88671875" style="1" customWidth="1"/>
    <col min="782" max="782" width="15.21875" style="1" customWidth="1"/>
    <col min="783" max="783" width="11.6640625" style="1" customWidth="1"/>
    <col min="784" max="1028" width="10" style="1"/>
    <col min="1029" max="1029" width="6.109375" style="1" bestFit="1" customWidth="1"/>
    <col min="1030" max="1030" width="25.5546875" style="1" customWidth="1"/>
    <col min="1031" max="1031" width="23.44140625" style="1" customWidth="1"/>
    <col min="1032" max="1032" width="7.21875" style="1" customWidth="1"/>
    <col min="1033" max="1033" width="11.77734375" style="1" customWidth="1"/>
    <col min="1034" max="1034" width="5.6640625" style="1" customWidth="1"/>
    <col min="1035" max="1035" width="11.77734375" style="1" customWidth="1"/>
    <col min="1036" max="1037" width="11.88671875" style="1" customWidth="1"/>
    <col min="1038" max="1038" width="15.21875" style="1" customWidth="1"/>
    <col min="1039" max="1039" width="11.6640625" style="1" customWidth="1"/>
    <col min="1040" max="1284" width="10" style="1"/>
    <col min="1285" max="1285" width="6.109375" style="1" bestFit="1" customWidth="1"/>
    <col min="1286" max="1286" width="25.5546875" style="1" customWidth="1"/>
    <col min="1287" max="1287" width="23.44140625" style="1" customWidth="1"/>
    <col min="1288" max="1288" width="7.21875" style="1" customWidth="1"/>
    <col min="1289" max="1289" width="11.77734375" style="1" customWidth="1"/>
    <col min="1290" max="1290" width="5.6640625" style="1" customWidth="1"/>
    <col min="1291" max="1291" width="11.77734375" style="1" customWidth="1"/>
    <col min="1292" max="1293" width="11.88671875" style="1" customWidth="1"/>
    <col min="1294" max="1294" width="15.21875" style="1" customWidth="1"/>
    <col min="1295" max="1295" width="11.6640625" style="1" customWidth="1"/>
    <col min="1296" max="1540" width="10" style="1"/>
    <col min="1541" max="1541" width="6.109375" style="1" bestFit="1" customWidth="1"/>
    <col min="1542" max="1542" width="25.5546875" style="1" customWidth="1"/>
    <col min="1543" max="1543" width="23.44140625" style="1" customWidth="1"/>
    <col min="1544" max="1544" width="7.21875" style="1" customWidth="1"/>
    <col min="1545" max="1545" width="11.77734375" style="1" customWidth="1"/>
    <col min="1546" max="1546" width="5.6640625" style="1" customWidth="1"/>
    <col min="1547" max="1547" width="11.77734375" style="1" customWidth="1"/>
    <col min="1548" max="1549" width="11.88671875" style="1" customWidth="1"/>
    <col min="1550" max="1550" width="15.21875" style="1" customWidth="1"/>
    <col min="1551" max="1551" width="11.6640625" style="1" customWidth="1"/>
    <col min="1552" max="1796" width="10" style="1"/>
    <col min="1797" max="1797" width="6.109375" style="1" bestFit="1" customWidth="1"/>
    <col min="1798" max="1798" width="25.5546875" style="1" customWidth="1"/>
    <col min="1799" max="1799" width="23.44140625" style="1" customWidth="1"/>
    <col min="1800" max="1800" width="7.21875" style="1" customWidth="1"/>
    <col min="1801" max="1801" width="11.77734375" style="1" customWidth="1"/>
    <col min="1802" max="1802" width="5.6640625" style="1" customWidth="1"/>
    <col min="1803" max="1803" width="11.77734375" style="1" customWidth="1"/>
    <col min="1804" max="1805" width="11.88671875" style="1" customWidth="1"/>
    <col min="1806" max="1806" width="15.21875" style="1" customWidth="1"/>
    <col min="1807" max="1807" width="11.6640625" style="1" customWidth="1"/>
    <col min="1808" max="2052" width="10" style="1"/>
    <col min="2053" max="2053" width="6.109375" style="1" bestFit="1" customWidth="1"/>
    <col min="2054" max="2054" width="25.5546875" style="1" customWidth="1"/>
    <col min="2055" max="2055" width="23.44140625" style="1" customWidth="1"/>
    <col min="2056" max="2056" width="7.21875" style="1" customWidth="1"/>
    <col min="2057" max="2057" width="11.77734375" style="1" customWidth="1"/>
    <col min="2058" max="2058" width="5.6640625" style="1" customWidth="1"/>
    <col min="2059" max="2059" width="11.77734375" style="1" customWidth="1"/>
    <col min="2060" max="2061" width="11.88671875" style="1" customWidth="1"/>
    <col min="2062" max="2062" width="15.21875" style="1" customWidth="1"/>
    <col min="2063" max="2063" width="11.6640625" style="1" customWidth="1"/>
    <col min="2064" max="2308" width="10" style="1"/>
    <col min="2309" max="2309" width="6.109375" style="1" bestFit="1" customWidth="1"/>
    <col min="2310" max="2310" width="25.5546875" style="1" customWidth="1"/>
    <col min="2311" max="2311" width="23.44140625" style="1" customWidth="1"/>
    <col min="2312" max="2312" width="7.21875" style="1" customWidth="1"/>
    <col min="2313" max="2313" width="11.77734375" style="1" customWidth="1"/>
    <col min="2314" max="2314" width="5.6640625" style="1" customWidth="1"/>
    <col min="2315" max="2315" width="11.77734375" style="1" customWidth="1"/>
    <col min="2316" max="2317" width="11.88671875" style="1" customWidth="1"/>
    <col min="2318" max="2318" width="15.21875" style="1" customWidth="1"/>
    <col min="2319" max="2319" width="11.6640625" style="1" customWidth="1"/>
    <col min="2320" max="2564" width="10" style="1"/>
    <col min="2565" max="2565" width="6.109375" style="1" bestFit="1" customWidth="1"/>
    <col min="2566" max="2566" width="25.5546875" style="1" customWidth="1"/>
    <col min="2567" max="2567" width="23.44140625" style="1" customWidth="1"/>
    <col min="2568" max="2568" width="7.21875" style="1" customWidth="1"/>
    <col min="2569" max="2569" width="11.77734375" style="1" customWidth="1"/>
    <col min="2570" max="2570" width="5.6640625" style="1" customWidth="1"/>
    <col min="2571" max="2571" width="11.77734375" style="1" customWidth="1"/>
    <col min="2572" max="2573" width="11.88671875" style="1" customWidth="1"/>
    <col min="2574" max="2574" width="15.21875" style="1" customWidth="1"/>
    <col min="2575" max="2575" width="11.6640625" style="1" customWidth="1"/>
    <col min="2576" max="2820" width="10" style="1"/>
    <col min="2821" max="2821" width="6.109375" style="1" bestFit="1" customWidth="1"/>
    <col min="2822" max="2822" width="25.5546875" style="1" customWidth="1"/>
    <col min="2823" max="2823" width="23.44140625" style="1" customWidth="1"/>
    <col min="2824" max="2824" width="7.21875" style="1" customWidth="1"/>
    <col min="2825" max="2825" width="11.77734375" style="1" customWidth="1"/>
    <col min="2826" max="2826" width="5.6640625" style="1" customWidth="1"/>
    <col min="2827" max="2827" width="11.77734375" style="1" customWidth="1"/>
    <col min="2828" max="2829" width="11.88671875" style="1" customWidth="1"/>
    <col min="2830" max="2830" width="15.21875" style="1" customWidth="1"/>
    <col min="2831" max="2831" width="11.6640625" style="1" customWidth="1"/>
    <col min="2832" max="3076" width="10" style="1"/>
    <col min="3077" max="3077" width="6.109375" style="1" bestFit="1" customWidth="1"/>
    <col min="3078" max="3078" width="25.5546875" style="1" customWidth="1"/>
    <col min="3079" max="3079" width="23.44140625" style="1" customWidth="1"/>
    <col min="3080" max="3080" width="7.21875" style="1" customWidth="1"/>
    <col min="3081" max="3081" width="11.77734375" style="1" customWidth="1"/>
    <col min="3082" max="3082" width="5.6640625" style="1" customWidth="1"/>
    <col min="3083" max="3083" width="11.77734375" style="1" customWidth="1"/>
    <col min="3084" max="3085" width="11.88671875" style="1" customWidth="1"/>
    <col min="3086" max="3086" width="15.21875" style="1" customWidth="1"/>
    <col min="3087" max="3087" width="11.6640625" style="1" customWidth="1"/>
    <col min="3088" max="3332" width="10" style="1"/>
    <col min="3333" max="3333" width="6.109375" style="1" bestFit="1" customWidth="1"/>
    <col min="3334" max="3334" width="25.5546875" style="1" customWidth="1"/>
    <col min="3335" max="3335" width="23.44140625" style="1" customWidth="1"/>
    <col min="3336" max="3336" width="7.21875" style="1" customWidth="1"/>
    <col min="3337" max="3337" width="11.77734375" style="1" customWidth="1"/>
    <col min="3338" max="3338" width="5.6640625" style="1" customWidth="1"/>
    <col min="3339" max="3339" width="11.77734375" style="1" customWidth="1"/>
    <col min="3340" max="3341" width="11.88671875" style="1" customWidth="1"/>
    <col min="3342" max="3342" width="15.21875" style="1" customWidth="1"/>
    <col min="3343" max="3343" width="11.6640625" style="1" customWidth="1"/>
    <col min="3344" max="3588" width="10" style="1"/>
    <col min="3589" max="3589" width="6.109375" style="1" bestFit="1" customWidth="1"/>
    <col min="3590" max="3590" width="25.5546875" style="1" customWidth="1"/>
    <col min="3591" max="3591" width="23.44140625" style="1" customWidth="1"/>
    <col min="3592" max="3592" width="7.21875" style="1" customWidth="1"/>
    <col min="3593" max="3593" width="11.77734375" style="1" customWidth="1"/>
    <col min="3594" max="3594" width="5.6640625" style="1" customWidth="1"/>
    <col min="3595" max="3595" width="11.77734375" style="1" customWidth="1"/>
    <col min="3596" max="3597" width="11.88671875" style="1" customWidth="1"/>
    <col min="3598" max="3598" width="15.21875" style="1" customWidth="1"/>
    <col min="3599" max="3599" width="11.6640625" style="1" customWidth="1"/>
    <col min="3600" max="3844" width="10" style="1"/>
    <col min="3845" max="3845" width="6.109375" style="1" bestFit="1" customWidth="1"/>
    <col min="3846" max="3846" width="25.5546875" style="1" customWidth="1"/>
    <col min="3847" max="3847" width="23.44140625" style="1" customWidth="1"/>
    <col min="3848" max="3848" width="7.21875" style="1" customWidth="1"/>
    <col min="3849" max="3849" width="11.77734375" style="1" customWidth="1"/>
    <col min="3850" max="3850" width="5.6640625" style="1" customWidth="1"/>
    <col min="3851" max="3851" width="11.77734375" style="1" customWidth="1"/>
    <col min="3852" max="3853" width="11.88671875" style="1" customWidth="1"/>
    <col min="3854" max="3854" width="15.21875" style="1" customWidth="1"/>
    <col min="3855" max="3855" width="11.6640625" style="1" customWidth="1"/>
    <col min="3856" max="4100" width="10" style="1"/>
    <col min="4101" max="4101" width="6.109375" style="1" bestFit="1" customWidth="1"/>
    <col min="4102" max="4102" width="25.5546875" style="1" customWidth="1"/>
    <col min="4103" max="4103" width="23.44140625" style="1" customWidth="1"/>
    <col min="4104" max="4104" width="7.21875" style="1" customWidth="1"/>
    <col min="4105" max="4105" width="11.77734375" style="1" customWidth="1"/>
    <col min="4106" max="4106" width="5.6640625" style="1" customWidth="1"/>
    <col min="4107" max="4107" width="11.77734375" style="1" customWidth="1"/>
    <col min="4108" max="4109" width="11.88671875" style="1" customWidth="1"/>
    <col min="4110" max="4110" width="15.21875" style="1" customWidth="1"/>
    <col min="4111" max="4111" width="11.6640625" style="1" customWidth="1"/>
    <col min="4112" max="4356" width="10" style="1"/>
    <col min="4357" max="4357" width="6.109375" style="1" bestFit="1" customWidth="1"/>
    <col min="4358" max="4358" width="25.5546875" style="1" customWidth="1"/>
    <col min="4359" max="4359" width="23.44140625" style="1" customWidth="1"/>
    <col min="4360" max="4360" width="7.21875" style="1" customWidth="1"/>
    <col min="4361" max="4361" width="11.77734375" style="1" customWidth="1"/>
    <col min="4362" max="4362" width="5.6640625" style="1" customWidth="1"/>
    <col min="4363" max="4363" width="11.77734375" style="1" customWidth="1"/>
    <col min="4364" max="4365" width="11.88671875" style="1" customWidth="1"/>
    <col min="4366" max="4366" width="15.21875" style="1" customWidth="1"/>
    <col min="4367" max="4367" width="11.6640625" style="1" customWidth="1"/>
    <col min="4368" max="4612" width="10" style="1"/>
    <col min="4613" max="4613" width="6.109375" style="1" bestFit="1" customWidth="1"/>
    <col min="4614" max="4614" width="25.5546875" style="1" customWidth="1"/>
    <col min="4615" max="4615" width="23.44140625" style="1" customWidth="1"/>
    <col min="4616" max="4616" width="7.21875" style="1" customWidth="1"/>
    <col min="4617" max="4617" width="11.77734375" style="1" customWidth="1"/>
    <col min="4618" max="4618" width="5.6640625" style="1" customWidth="1"/>
    <col min="4619" max="4619" width="11.77734375" style="1" customWidth="1"/>
    <col min="4620" max="4621" width="11.88671875" style="1" customWidth="1"/>
    <col min="4622" max="4622" width="15.21875" style="1" customWidth="1"/>
    <col min="4623" max="4623" width="11.6640625" style="1" customWidth="1"/>
    <col min="4624" max="4868" width="10" style="1"/>
    <col min="4869" max="4869" width="6.109375" style="1" bestFit="1" customWidth="1"/>
    <col min="4870" max="4870" width="25.5546875" style="1" customWidth="1"/>
    <col min="4871" max="4871" width="23.44140625" style="1" customWidth="1"/>
    <col min="4872" max="4872" width="7.21875" style="1" customWidth="1"/>
    <col min="4873" max="4873" width="11.77734375" style="1" customWidth="1"/>
    <col min="4874" max="4874" width="5.6640625" style="1" customWidth="1"/>
    <col min="4875" max="4875" width="11.77734375" style="1" customWidth="1"/>
    <col min="4876" max="4877" width="11.88671875" style="1" customWidth="1"/>
    <col min="4878" max="4878" width="15.21875" style="1" customWidth="1"/>
    <col min="4879" max="4879" width="11.6640625" style="1" customWidth="1"/>
    <col min="4880" max="5124" width="10" style="1"/>
    <col min="5125" max="5125" width="6.109375" style="1" bestFit="1" customWidth="1"/>
    <col min="5126" max="5126" width="25.5546875" style="1" customWidth="1"/>
    <col min="5127" max="5127" width="23.44140625" style="1" customWidth="1"/>
    <col min="5128" max="5128" width="7.21875" style="1" customWidth="1"/>
    <col min="5129" max="5129" width="11.77734375" style="1" customWidth="1"/>
    <col min="5130" max="5130" width="5.6640625" style="1" customWidth="1"/>
    <col min="5131" max="5131" width="11.77734375" style="1" customWidth="1"/>
    <col min="5132" max="5133" width="11.88671875" style="1" customWidth="1"/>
    <col min="5134" max="5134" width="15.21875" style="1" customWidth="1"/>
    <col min="5135" max="5135" width="11.6640625" style="1" customWidth="1"/>
    <col min="5136" max="5380" width="10" style="1"/>
    <col min="5381" max="5381" width="6.109375" style="1" bestFit="1" customWidth="1"/>
    <col min="5382" max="5382" width="25.5546875" style="1" customWidth="1"/>
    <col min="5383" max="5383" width="23.44140625" style="1" customWidth="1"/>
    <col min="5384" max="5384" width="7.21875" style="1" customWidth="1"/>
    <col min="5385" max="5385" width="11.77734375" style="1" customWidth="1"/>
    <col min="5386" max="5386" width="5.6640625" style="1" customWidth="1"/>
    <col min="5387" max="5387" width="11.77734375" style="1" customWidth="1"/>
    <col min="5388" max="5389" width="11.88671875" style="1" customWidth="1"/>
    <col min="5390" max="5390" width="15.21875" style="1" customWidth="1"/>
    <col min="5391" max="5391" width="11.6640625" style="1" customWidth="1"/>
    <col min="5392" max="5636" width="10" style="1"/>
    <col min="5637" max="5637" width="6.109375" style="1" bestFit="1" customWidth="1"/>
    <col min="5638" max="5638" width="25.5546875" style="1" customWidth="1"/>
    <col min="5639" max="5639" width="23.44140625" style="1" customWidth="1"/>
    <col min="5640" max="5640" width="7.21875" style="1" customWidth="1"/>
    <col min="5641" max="5641" width="11.77734375" style="1" customWidth="1"/>
    <col min="5642" max="5642" width="5.6640625" style="1" customWidth="1"/>
    <col min="5643" max="5643" width="11.77734375" style="1" customWidth="1"/>
    <col min="5644" max="5645" width="11.88671875" style="1" customWidth="1"/>
    <col min="5646" max="5646" width="15.21875" style="1" customWidth="1"/>
    <col min="5647" max="5647" width="11.6640625" style="1" customWidth="1"/>
    <col min="5648" max="5892" width="10" style="1"/>
    <col min="5893" max="5893" width="6.109375" style="1" bestFit="1" customWidth="1"/>
    <col min="5894" max="5894" width="25.5546875" style="1" customWidth="1"/>
    <col min="5895" max="5895" width="23.44140625" style="1" customWidth="1"/>
    <col min="5896" max="5896" width="7.21875" style="1" customWidth="1"/>
    <col min="5897" max="5897" width="11.77734375" style="1" customWidth="1"/>
    <col min="5898" max="5898" width="5.6640625" style="1" customWidth="1"/>
    <col min="5899" max="5899" width="11.77734375" style="1" customWidth="1"/>
    <col min="5900" max="5901" width="11.88671875" style="1" customWidth="1"/>
    <col min="5902" max="5902" width="15.21875" style="1" customWidth="1"/>
    <col min="5903" max="5903" width="11.6640625" style="1" customWidth="1"/>
    <col min="5904" max="6148" width="10" style="1"/>
    <col min="6149" max="6149" width="6.109375" style="1" bestFit="1" customWidth="1"/>
    <col min="6150" max="6150" width="25.5546875" style="1" customWidth="1"/>
    <col min="6151" max="6151" width="23.44140625" style="1" customWidth="1"/>
    <col min="6152" max="6152" width="7.21875" style="1" customWidth="1"/>
    <col min="6153" max="6153" width="11.77734375" style="1" customWidth="1"/>
    <col min="6154" max="6154" width="5.6640625" style="1" customWidth="1"/>
    <col min="6155" max="6155" width="11.77734375" style="1" customWidth="1"/>
    <col min="6156" max="6157" width="11.88671875" style="1" customWidth="1"/>
    <col min="6158" max="6158" width="15.21875" style="1" customWidth="1"/>
    <col min="6159" max="6159" width="11.6640625" style="1" customWidth="1"/>
    <col min="6160" max="6404" width="10" style="1"/>
    <col min="6405" max="6405" width="6.109375" style="1" bestFit="1" customWidth="1"/>
    <col min="6406" max="6406" width="25.5546875" style="1" customWidth="1"/>
    <col min="6407" max="6407" width="23.44140625" style="1" customWidth="1"/>
    <col min="6408" max="6408" width="7.21875" style="1" customWidth="1"/>
    <col min="6409" max="6409" width="11.77734375" style="1" customWidth="1"/>
    <col min="6410" max="6410" width="5.6640625" style="1" customWidth="1"/>
    <col min="6411" max="6411" width="11.77734375" style="1" customWidth="1"/>
    <col min="6412" max="6413" width="11.88671875" style="1" customWidth="1"/>
    <col min="6414" max="6414" width="15.21875" style="1" customWidth="1"/>
    <col min="6415" max="6415" width="11.6640625" style="1" customWidth="1"/>
    <col min="6416" max="6660" width="10" style="1"/>
    <col min="6661" max="6661" width="6.109375" style="1" bestFit="1" customWidth="1"/>
    <col min="6662" max="6662" width="25.5546875" style="1" customWidth="1"/>
    <col min="6663" max="6663" width="23.44140625" style="1" customWidth="1"/>
    <col min="6664" max="6664" width="7.21875" style="1" customWidth="1"/>
    <col min="6665" max="6665" width="11.77734375" style="1" customWidth="1"/>
    <col min="6666" max="6666" width="5.6640625" style="1" customWidth="1"/>
    <col min="6667" max="6667" width="11.77734375" style="1" customWidth="1"/>
    <col min="6668" max="6669" width="11.88671875" style="1" customWidth="1"/>
    <col min="6670" max="6670" width="15.21875" style="1" customWidth="1"/>
    <col min="6671" max="6671" width="11.6640625" style="1" customWidth="1"/>
    <col min="6672" max="6916" width="10" style="1"/>
    <col min="6917" max="6917" width="6.109375" style="1" bestFit="1" customWidth="1"/>
    <col min="6918" max="6918" width="25.5546875" style="1" customWidth="1"/>
    <col min="6919" max="6919" width="23.44140625" style="1" customWidth="1"/>
    <col min="6920" max="6920" width="7.21875" style="1" customWidth="1"/>
    <col min="6921" max="6921" width="11.77734375" style="1" customWidth="1"/>
    <col min="6922" max="6922" width="5.6640625" style="1" customWidth="1"/>
    <col min="6923" max="6923" width="11.77734375" style="1" customWidth="1"/>
    <col min="6924" max="6925" width="11.88671875" style="1" customWidth="1"/>
    <col min="6926" max="6926" width="15.21875" style="1" customWidth="1"/>
    <col min="6927" max="6927" width="11.6640625" style="1" customWidth="1"/>
    <col min="6928" max="7172" width="10" style="1"/>
    <col min="7173" max="7173" width="6.109375" style="1" bestFit="1" customWidth="1"/>
    <col min="7174" max="7174" width="25.5546875" style="1" customWidth="1"/>
    <col min="7175" max="7175" width="23.44140625" style="1" customWidth="1"/>
    <col min="7176" max="7176" width="7.21875" style="1" customWidth="1"/>
    <col min="7177" max="7177" width="11.77734375" style="1" customWidth="1"/>
    <col min="7178" max="7178" width="5.6640625" style="1" customWidth="1"/>
    <col min="7179" max="7179" width="11.77734375" style="1" customWidth="1"/>
    <col min="7180" max="7181" width="11.88671875" style="1" customWidth="1"/>
    <col min="7182" max="7182" width="15.21875" style="1" customWidth="1"/>
    <col min="7183" max="7183" width="11.6640625" style="1" customWidth="1"/>
    <col min="7184" max="7428" width="10" style="1"/>
    <col min="7429" max="7429" width="6.109375" style="1" bestFit="1" customWidth="1"/>
    <col min="7430" max="7430" width="25.5546875" style="1" customWidth="1"/>
    <col min="7431" max="7431" width="23.44140625" style="1" customWidth="1"/>
    <col min="7432" max="7432" width="7.21875" style="1" customWidth="1"/>
    <col min="7433" max="7433" width="11.77734375" style="1" customWidth="1"/>
    <col min="7434" max="7434" width="5.6640625" style="1" customWidth="1"/>
    <col min="7435" max="7435" width="11.77734375" style="1" customWidth="1"/>
    <col min="7436" max="7437" width="11.88671875" style="1" customWidth="1"/>
    <col min="7438" max="7438" width="15.21875" style="1" customWidth="1"/>
    <col min="7439" max="7439" width="11.6640625" style="1" customWidth="1"/>
    <col min="7440" max="7684" width="10" style="1"/>
    <col min="7685" max="7685" width="6.109375" style="1" bestFit="1" customWidth="1"/>
    <col min="7686" max="7686" width="25.5546875" style="1" customWidth="1"/>
    <col min="7687" max="7687" width="23.44140625" style="1" customWidth="1"/>
    <col min="7688" max="7688" width="7.21875" style="1" customWidth="1"/>
    <col min="7689" max="7689" width="11.77734375" style="1" customWidth="1"/>
    <col min="7690" max="7690" width="5.6640625" style="1" customWidth="1"/>
    <col min="7691" max="7691" width="11.77734375" style="1" customWidth="1"/>
    <col min="7692" max="7693" width="11.88671875" style="1" customWidth="1"/>
    <col min="7694" max="7694" width="15.21875" style="1" customWidth="1"/>
    <col min="7695" max="7695" width="11.6640625" style="1" customWidth="1"/>
    <col min="7696" max="7940" width="10" style="1"/>
    <col min="7941" max="7941" width="6.109375" style="1" bestFit="1" customWidth="1"/>
    <col min="7942" max="7942" width="25.5546875" style="1" customWidth="1"/>
    <col min="7943" max="7943" width="23.44140625" style="1" customWidth="1"/>
    <col min="7944" max="7944" width="7.21875" style="1" customWidth="1"/>
    <col min="7945" max="7945" width="11.77734375" style="1" customWidth="1"/>
    <col min="7946" max="7946" width="5.6640625" style="1" customWidth="1"/>
    <col min="7947" max="7947" width="11.77734375" style="1" customWidth="1"/>
    <col min="7948" max="7949" width="11.88671875" style="1" customWidth="1"/>
    <col min="7950" max="7950" width="15.21875" style="1" customWidth="1"/>
    <col min="7951" max="7951" width="11.6640625" style="1" customWidth="1"/>
    <col min="7952" max="8196" width="10" style="1"/>
    <col min="8197" max="8197" width="6.109375" style="1" bestFit="1" customWidth="1"/>
    <col min="8198" max="8198" width="25.5546875" style="1" customWidth="1"/>
    <col min="8199" max="8199" width="23.44140625" style="1" customWidth="1"/>
    <col min="8200" max="8200" width="7.21875" style="1" customWidth="1"/>
    <col min="8201" max="8201" width="11.77734375" style="1" customWidth="1"/>
    <col min="8202" max="8202" width="5.6640625" style="1" customWidth="1"/>
    <col min="8203" max="8203" width="11.77734375" style="1" customWidth="1"/>
    <col min="8204" max="8205" width="11.88671875" style="1" customWidth="1"/>
    <col min="8206" max="8206" width="15.21875" style="1" customWidth="1"/>
    <col min="8207" max="8207" width="11.6640625" style="1" customWidth="1"/>
    <col min="8208" max="8452" width="10" style="1"/>
    <col min="8453" max="8453" width="6.109375" style="1" bestFit="1" customWidth="1"/>
    <col min="8454" max="8454" width="25.5546875" style="1" customWidth="1"/>
    <col min="8455" max="8455" width="23.44140625" style="1" customWidth="1"/>
    <col min="8456" max="8456" width="7.21875" style="1" customWidth="1"/>
    <col min="8457" max="8457" width="11.77734375" style="1" customWidth="1"/>
    <col min="8458" max="8458" width="5.6640625" style="1" customWidth="1"/>
    <col min="8459" max="8459" width="11.77734375" style="1" customWidth="1"/>
    <col min="8460" max="8461" width="11.88671875" style="1" customWidth="1"/>
    <col min="8462" max="8462" width="15.21875" style="1" customWidth="1"/>
    <col min="8463" max="8463" width="11.6640625" style="1" customWidth="1"/>
    <col min="8464" max="8708" width="10" style="1"/>
    <col min="8709" max="8709" width="6.109375" style="1" bestFit="1" customWidth="1"/>
    <col min="8710" max="8710" width="25.5546875" style="1" customWidth="1"/>
    <col min="8711" max="8711" width="23.44140625" style="1" customWidth="1"/>
    <col min="8712" max="8712" width="7.21875" style="1" customWidth="1"/>
    <col min="8713" max="8713" width="11.77734375" style="1" customWidth="1"/>
    <col min="8714" max="8714" width="5.6640625" style="1" customWidth="1"/>
    <col min="8715" max="8715" width="11.77734375" style="1" customWidth="1"/>
    <col min="8716" max="8717" width="11.88671875" style="1" customWidth="1"/>
    <col min="8718" max="8718" width="15.21875" style="1" customWidth="1"/>
    <col min="8719" max="8719" width="11.6640625" style="1" customWidth="1"/>
    <col min="8720" max="8964" width="10" style="1"/>
    <col min="8965" max="8965" width="6.109375" style="1" bestFit="1" customWidth="1"/>
    <col min="8966" max="8966" width="25.5546875" style="1" customWidth="1"/>
    <col min="8967" max="8967" width="23.44140625" style="1" customWidth="1"/>
    <col min="8968" max="8968" width="7.21875" style="1" customWidth="1"/>
    <col min="8969" max="8969" width="11.77734375" style="1" customWidth="1"/>
    <col min="8970" max="8970" width="5.6640625" style="1" customWidth="1"/>
    <col min="8971" max="8971" width="11.77734375" style="1" customWidth="1"/>
    <col min="8972" max="8973" width="11.88671875" style="1" customWidth="1"/>
    <col min="8974" max="8974" width="15.21875" style="1" customWidth="1"/>
    <col min="8975" max="8975" width="11.6640625" style="1" customWidth="1"/>
    <col min="8976" max="9220" width="10" style="1"/>
    <col min="9221" max="9221" width="6.109375" style="1" bestFit="1" customWidth="1"/>
    <col min="9222" max="9222" width="25.5546875" style="1" customWidth="1"/>
    <col min="9223" max="9223" width="23.44140625" style="1" customWidth="1"/>
    <col min="9224" max="9224" width="7.21875" style="1" customWidth="1"/>
    <col min="9225" max="9225" width="11.77734375" style="1" customWidth="1"/>
    <col min="9226" max="9226" width="5.6640625" style="1" customWidth="1"/>
    <col min="9227" max="9227" width="11.77734375" style="1" customWidth="1"/>
    <col min="9228" max="9229" width="11.88671875" style="1" customWidth="1"/>
    <col min="9230" max="9230" width="15.21875" style="1" customWidth="1"/>
    <col min="9231" max="9231" width="11.6640625" style="1" customWidth="1"/>
    <col min="9232" max="9476" width="10" style="1"/>
    <col min="9477" max="9477" width="6.109375" style="1" bestFit="1" customWidth="1"/>
    <col min="9478" max="9478" width="25.5546875" style="1" customWidth="1"/>
    <col min="9479" max="9479" width="23.44140625" style="1" customWidth="1"/>
    <col min="9480" max="9480" width="7.21875" style="1" customWidth="1"/>
    <col min="9481" max="9481" width="11.77734375" style="1" customWidth="1"/>
    <col min="9482" max="9482" width="5.6640625" style="1" customWidth="1"/>
    <col min="9483" max="9483" width="11.77734375" style="1" customWidth="1"/>
    <col min="9484" max="9485" width="11.88671875" style="1" customWidth="1"/>
    <col min="9486" max="9486" width="15.21875" style="1" customWidth="1"/>
    <col min="9487" max="9487" width="11.6640625" style="1" customWidth="1"/>
    <col min="9488" max="9732" width="10" style="1"/>
    <col min="9733" max="9733" width="6.109375" style="1" bestFit="1" customWidth="1"/>
    <col min="9734" max="9734" width="25.5546875" style="1" customWidth="1"/>
    <col min="9735" max="9735" width="23.44140625" style="1" customWidth="1"/>
    <col min="9736" max="9736" width="7.21875" style="1" customWidth="1"/>
    <col min="9737" max="9737" width="11.77734375" style="1" customWidth="1"/>
    <col min="9738" max="9738" width="5.6640625" style="1" customWidth="1"/>
    <col min="9739" max="9739" width="11.77734375" style="1" customWidth="1"/>
    <col min="9740" max="9741" width="11.88671875" style="1" customWidth="1"/>
    <col min="9742" max="9742" width="15.21875" style="1" customWidth="1"/>
    <col min="9743" max="9743" width="11.6640625" style="1" customWidth="1"/>
    <col min="9744" max="9988" width="10" style="1"/>
    <col min="9989" max="9989" width="6.109375" style="1" bestFit="1" customWidth="1"/>
    <col min="9990" max="9990" width="25.5546875" style="1" customWidth="1"/>
    <col min="9991" max="9991" width="23.44140625" style="1" customWidth="1"/>
    <col min="9992" max="9992" width="7.21875" style="1" customWidth="1"/>
    <col min="9993" max="9993" width="11.77734375" style="1" customWidth="1"/>
    <col min="9994" max="9994" width="5.6640625" style="1" customWidth="1"/>
    <col min="9995" max="9995" width="11.77734375" style="1" customWidth="1"/>
    <col min="9996" max="9997" width="11.88671875" style="1" customWidth="1"/>
    <col min="9998" max="9998" width="15.21875" style="1" customWidth="1"/>
    <col min="9999" max="9999" width="11.6640625" style="1" customWidth="1"/>
    <col min="10000" max="10244" width="10" style="1"/>
    <col min="10245" max="10245" width="6.109375" style="1" bestFit="1" customWidth="1"/>
    <col min="10246" max="10246" width="25.5546875" style="1" customWidth="1"/>
    <col min="10247" max="10247" width="23.44140625" style="1" customWidth="1"/>
    <col min="10248" max="10248" width="7.21875" style="1" customWidth="1"/>
    <col min="10249" max="10249" width="11.77734375" style="1" customWidth="1"/>
    <col min="10250" max="10250" width="5.6640625" style="1" customWidth="1"/>
    <col min="10251" max="10251" width="11.77734375" style="1" customWidth="1"/>
    <col min="10252" max="10253" width="11.88671875" style="1" customWidth="1"/>
    <col min="10254" max="10254" width="15.21875" style="1" customWidth="1"/>
    <col min="10255" max="10255" width="11.6640625" style="1" customWidth="1"/>
    <col min="10256" max="10500" width="10" style="1"/>
    <col min="10501" max="10501" width="6.109375" style="1" bestFit="1" customWidth="1"/>
    <col min="10502" max="10502" width="25.5546875" style="1" customWidth="1"/>
    <col min="10503" max="10503" width="23.44140625" style="1" customWidth="1"/>
    <col min="10504" max="10504" width="7.21875" style="1" customWidth="1"/>
    <col min="10505" max="10505" width="11.77734375" style="1" customWidth="1"/>
    <col min="10506" max="10506" width="5.6640625" style="1" customWidth="1"/>
    <col min="10507" max="10507" width="11.77734375" style="1" customWidth="1"/>
    <col min="10508" max="10509" width="11.88671875" style="1" customWidth="1"/>
    <col min="10510" max="10510" width="15.21875" style="1" customWidth="1"/>
    <col min="10511" max="10511" width="11.6640625" style="1" customWidth="1"/>
    <col min="10512" max="10756" width="10" style="1"/>
    <col min="10757" max="10757" width="6.109375" style="1" bestFit="1" customWidth="1"/>
    <col min="10758" max="10758" width="25.5546875" style="1" customWidth="1"/>
    <col min="10759" max="10759" width="23.44140625" style="1" customWidth="1"/>
    <col min="10760" max="10760" width="7.21875" style="1" customWidth="1"/>
    <col min="10761" max="10761" width="11.77734375" style="1" customWidth="1"/>
    <col min="10762" max="10762" width="5.6640625" style="1" customWidth="1"/>
    <col min="10763" max="10763" width="11.77734375" style="1" customWidth="1"/>
    <col min="10764" max="10765" width="11.88671875" style="1" customWidth="1"/>
    <col min="10766" max="10766" width="15.21875" style="1" customWidth="1"/>
    <col min="10767" max="10767" width="11.6640625" style="1" customWidth="1"/>
    <col min="10768" max="11012" width="10" style="1"/>
    <col min="11013" max="11013" width="6.109375" style="1" bestFit="1" customWidth="1"/>
    <col min="11014" max="11014" width="25.5546875" style="1" customWidth="1"/>
    <col min="11015" max="11015" width="23.44140625" style="1" customWidth="1"/>
    <col min="11016" max="11016" width="7.21875" style="1" customWidth="1"/>
    <col min="11017" max="11017" width="11.77734375" style="1" customWidth="1"/>
    <col min="11018" max="11018" width="5.6640625" style="1" customWidth="1"/>
    <col min="11019" max="11019" width="11.77734375" style="1" customWidth="1"/>
    <col min="11020" max="11021" width="11.88671875" style="1" customWidth="1"/>
    <col min="11022" max="11022" width="15.21875" style="1" customWidth="1"/>
    <col min="11023" max="11023" width="11.6640625" style="1" customWidth="1"/>
    <col min="11024" max="11268" width="10" style="1"/>
    <col min="11269" max="11269" width="6.109375" style="1" bestFit="1" customWidth="1"/>
    <col min="11270" max="11270" width="25.5546875" style="1" customWidth="1"/>
    <col min="11271" max="11271" width="23.44140625" style="1" customWidth="1"/>
    <col min="11272" max="11272" width="7.21875" style="1" customWidth="1"/>
    <col min="11273" max="11273" width="11.77734375" style="1" customWidth="1"/>
    <col min="11274" max="11274" width="5.6640625" style="1" customWidth="1"/>
    <col min="11275" max="11275" width="11.77734375" style="1" customWidth="1"/>
    <col min="11276" max="11277" width="11.88671875" style="1" customWidth="1"/>
    <col min="11278" max="11278" width="15.21875" style="1" customWidth="1"/>
    <col min="11279" max="11279" width="11.6640625" style="1" customWidth="1"/>
    <col min="11280" max="11524" width="10" style="1"/>
    <col min="11525" max="11525" width="6.109375" style="1" bestFit="1" customWidth="1"/>
    <col min="11526" max="11526" width="25.5546875" style="1" customWidth="1"/>
    <col min="11527" max="11527" width="23.44140625" style="1" customWidth="1"/>
    <col min="11528" max="11528" width="7.21875" style="1" customWidth="1"/>
    <col min="11529" max="11529" width="11.77734375" style="1" customWidth="1"/>
    <col min="11530" max="11530" width="5.6640625" style="1" customWidth="1"/>
    <col min="11531" max="11531" width="11.77734375" style="1" customWidth="1"/>
    <col min="11532" max="11533" width="11.88671875" style="1" customWidth="1"/>
    <col min="11534" max="11534" width="15.21875" style="1" customWidth="1"/>
    <col min="11535" max="11535" width="11.6640625" style="1" customWidth="1"/>
    <col min="11536" max="11780" width="10" style="1"/>
    <col min="11781" max="11781" width="6.109375" style="1" bestFit="1" customWidth="1"/>
    <col min="11782" max="11782" width="25.5546875" style="1" customWidth="1"/>
    <col min="11783" max="11783" width="23.44140625" style="1" customWidth="1"/>
    <col min="11784" max="11784" width="7.21875" style="1" customWidth="1"/>
    <col min="11785" max="11785" width="11.77734375" style="1" customWidth="1"/>
    <col min="11786" max="11786" width="5.6640625" style="1" customWidth="1"/>
    <col min="11787" max="11787" width="11.77734375" style="1" customWidth="1"/>
    <col min="11788" max="11789" width="11.88671875" style="1" customWidth="1"/>
    <col min="11790" max="11790" width="15.21875" style="1" customWidth="1"/>
    <col min="11791" max="11791" width="11.6640625" style="1" customWidth="1"/>
    <col min="11792" max="12036" width="10" style="1"/>
    <col min="12037" max="12037" width="6.109375" style="1" bestFit="1" customWidth="1"/>
    <col min="12038" max="12038" width="25.5546875" style="1" customWidth="1"/>
    <col min="12039" max="12039" width="23.44140625" style="1" customWidth="1"/>
    <col min="12040" max="12040" width="7.21875" style="1" customWidth="1"/>
    <col min="12041" max="12041" width="11.77734375" style="1" customWidth="1"/>
    <col min="12042" max="12042" width="5.6640625" style="1" customWidth="1"/>
    <col min="12043" max="12043" width="11.77734375" style="1" customWidth="1"/>
    <col min="12044" max="12045" width="11.88671875" style="1" customWidth="1"/>
    <col min="12046" max="12046" width="15.21875" style="1" customWidth="1"/>
    <col min="12047" max="12047" width="11.6640625" style="1" customWidth="1"/>
    <col min="12048" max="12292" width="10" style="1"/>
    <col min="12293" max="12293" width="6.109375" style="1" bestFit="1" customWidth="1"/>
    <col min="12294" max="12294" width="25.5546875" style="1" customWidth="1"/>
    <col min="12295" max="12295" width="23.44140625" style="1" customWidth="1"/>
    <col min="12296" max="12296" width="7.21875" style="1" customWidth="1"/>
    <col min="12297" max="12297" width="11.77734375" style="1" customWidth="1"/>
    <col min="12298" max="12298" width="5.6640625" style="1" customWidth="1"/>
    <col min="12299" max="12299" width="11.77734375" style="1" customWidth="1"/>
    <col min="12300" max="12301" width="11.88671875" style="1" customWidth="1"/>
    <col min="12302" max="12302" width="15.21875" style="1" customWidth="1"/>
    <col min="12303" max="12303" width="11.6640625" style="1" customWidth="1"/>
    <col min="12304" max="12548" width="10" style="1"/>
    <col min="12549" max="12549" width="6.109375" style="1" bestFit="1" customWidth="1"/>
    <col min="12550" max="12550" width="25.5546875" style="1" customWidth="1"/>
    <col min="12551" max="12551" width="23.44140625" style="1" customWidth="1"/>
    <col min="12552" max="12552" width="7.21875" style="1" customWidth="1"/>
    <col min="12553" max="12553" width="11.77734375" style="1" customWidth="1"/>
    <col min="12554" max="12554" width="5.6640625" style="1" customWidth="1"/>
    <col min="12555" max="12555" width="11.77734375" style="1" customWidth="1"/>
    <col min="12556" max="12557" width="11.88671875" style="1" customWidth="1"/>
    <col min="12558" max="12558" width="15.21875" style="1" customWidth="1"/>
    <col min="12559" max="12559" width="11.6640625" style="1" customWidth="1"/>
    <col min="12560" max="12804" width="10" style="1"/>
    <col min="12805" max="12805" width="6.109375" style="1" bestFit="1" customWidth="1"/>
    <col min="12806" max="12806" width="25.5546875" style="1" customWidth="1"/>
    <col min="12807" max="12807" width="23.44140625" style="1" customWidth="1"/>
    <col min="12808" max="12808" width="7.21875" style="1" customWidth="1"/>
    <col min="12809" max="12809" width="11.77734375" style="1" customWidth="1"/>
    <col min="12810" max="12810" width="5.6640625" style="1" customWidth="1"/>
    <col min="12811" max="12811" width="11.77734375" style="1" customWidth="1"/>
    <col min="12812" max="12813" width="11.88671875" style="1" customWidth="1"/>
    <col min="12814" max="12814" width="15.21875" style="1" customWidth="1"/>
    <col min="12815" max="12815" width="11.6640625" style="1" customWidth="1"/>
    <col min="12816" max="13060" width="10" style="1"/>
    <col min="13061" max="13061" width="6.109375" style="1" bestFit="1" customWidth="1"/>
    <col min="13062" max="13062" width="25.5546875" style="1" customWidth="1"/>
    <col min="13063" max="13063" width="23.44140625" style="1" customWidth="1"/>
    <col min="13064" max="13064" width="7.21875" style="1" customWidth="1"/>
    <col min="13065" max="13065" width="11.77734375" style="1" customWidth="1"/>
    <col min="13066" max="13066" width="5.6640625" style="1" customWidth="1"/>
    <col min="13067" max="13067" width="11.77734375" style="1" customWidth="1"/>
    <col min="13068" max="13069" width="11.88671875" style="1" customWidth="1"/>
    <col min="13070" max="13070" width="15.21875" style="1" customWidth="1"/>
    <col min="13071" max="13071" width="11.6640625" style="1" customWidth="1"/>
    <col min="13072" max="13316" width="10" style="1"/>
    <col min="13317" max="13317" width="6.109375" style="1" bestFit="1" customWidth="1"/>
    <col min="13318" max="13318" width="25.5546875" style="1" customWidth="1"/>
    <col min="13319" max="13319" width="23.44140625" style="1" customWidth="1"/>
    <col min="13320" max="13320" width="7.21875" style="1" customWidth="1"/>
    <col min="13321" max="13321" width="11.77734375" style="1" customWidth="1"/>
    <col min="13322" max="13322" width="5.6640625" style="1" customWidth="1"/>
    <col min="13323" max="13323" width="11.77734375" style="1" customWidth="1"/>
    <col min="13324" max="13325" width="11.88671875" style="1" customWidth="1"/>
    <col min="13326" max="13326" width="15.21875" style="1" customWidth="1"/>
    <col min="13327" max="13327" width="11.6640625" style="1" customWidth="1"/>
    <col min="13328" max="13572" width="10" style="1"/>
    <col min="13573" max="13573" width="6.109375" style="1" bestFit="1" customWidth="1"/>
    <col min="13574" max="13574" width="25.5546875" style="1" customWidth="1"/>
    <col min="13575" max="13575" width="23.44140625" style="1" customWidth="1"/>
    <col min="13576" max="13576" width="7.21875" style="1" customWidth="1"/>
    <col min="13577" max="13577" width="11.77734375" style="1" customWidth="1"/>
    <col min="13578" max="13578" width="5.6640625" style="1" customWidth="1"/>
    <col min="13579" max="13579" width="11.77734375" style="1" customWidth="1"/>
    <col min="13580" max="13581" width="11.88671875" style="1" customWidth="1"/>
    <col min="13582" max="13582" width="15.21875" style="1" customWidth="1"/>
    <col min="13583" max="13583" width="11.6640625" style="1" customWidth="1"/>
    <col min="13584" max="13828" width="10" style="1"/>
    <col min="13829" max="13829" width="6.109375" style="1" bestFit="1" customWidth="1"/>
    <col min="13830" max="13830" width="25.5546875" style="1" customWidth="1"/>
    <col min="13831" max="13831" width="23.44140625" style="1" customWidth="1"/>
    <col min="13832" max="13832" width="7.21875" style="1" customWidth="1"/>
    <col min="13833" max="13833" width="11.77734375" style="1" customWidth="1"/>
    <col min="13834" max="13834" width="5.6640625" style="1" customWidth="1"/>
    <col min="13835" max="13835" width="11.77734375" style="1" customWidth="1"/>
    <col min="13836" max="13837" width="11.88671875" style="1" customWidth="1"/>
    <col min="13838" max="13838" width="15.21875" style="1" customWidth="1"/>
    <col min="13839" max="13839" width="11.6640625" style="1" customWidth="1"/>
    <col min="13840" max="14084" width="10" style="1"/>
    <col min="14085" max="14085" width="6.109375" style="1" bestFit="1" customWidth="1"/>
    <col min="14086" max="14086" width="25.5546875" style="1" customWidth="1"/>
    <col min="14087" max="14087" width="23.44140625" style="1" customWidth="1"/>
    <col min="14088" max="14088" width="7.21875" style="1" customWidth="1"/>
    <col min="14089" max="14089" width="11.77734375" style="1" customWidth="1"/>
    <col min="14090" max="14090" width="5.6640625" style="1" customWidth="1"/>
    <col min="14091" max="14091" width="11.77734375" style="1" customWidth="1"/>
    <col min="14092" max="14093" width="11.88671875" style="1" customWidth="1"/>
    <col min="14094" max="14094" width="15.21875" style="1" customWidth="1"/>
    <col min="14095" max="14095" width="11.6640625" style="1" customWidth="1"/>
    <col min="14096" max="14340" width="10" style="1"/>
    <col min="14341" max="14341" width="6.109375" style="1" bestFit="1" customWidth="1"/>
    <col min="14342" max="14342" width="25.5546875" style="1" customWidth="1"/>
    <col min="14343" max="14343" width="23.44140625" style="1" customWidth="1"/>
    <col min="14344" max="14344" width="7.21875" style="1" customWidth="1"/>
    <col min="14345" max="14345" width="11.77734375" style="1" customWidth="1"/>
    <col min="14346" max="14346" width="5.6640625" style="1" customWidth="1"/>
    <col min="14347" max="14347" width="11.77734375" style="1" customWidth="1"/>
    <col min="14348" max="14349" width="11.88671875" style="1" customWidth="1"/>
    <col min="14350" max="14350" width="15.21875" style="1" customWidth="1"/>
    <col min="14351" max="14351" width="11.6640625" style="1" customWidth="1"/>
    <col min="14352" max="14596" width="10" style="1"/>
    <col min="14597" max="14597" width="6.109375" style="1" bestFit="1" customWidth="1"/>
    <col min="14598" max="14598" width="25.5546875" style="1" customWidth="1"/>
    <col min="14599" max="14599" width="23.44140625" style="1" customWidth="1"/>
    <col min="14600" max="14600" width="7.21875" style="1" customWidth="1"/>
    <col min="14601" max="14601" width="11.77734375" style="1" customWidth="1"/>
    <col min="14602" max="14602" width="5.6640625" style="1" customWidth="1"/>
    <col min="14603" max="14603" width="11.77734375" style="1" customWidth="1"/>
    <col min="14604" max="14605" width="11.88671875" style="1" customWidth="1"/>
    <col min="14606" max="14606" width="15.21875" style="1" customWidth="1"/>
    <col min="14607" max="14607" width="11.6640625" style="1" customWidth="1"/>
    <col min="14608" max="14852" width="10" style="1"/>
    <col min="14853" max="14853" width="6.109375" style="1" bestFit="1" customWidth="1"/>
    <col min="14854" max="14854" width="25.5546875" style="1" customWidth="1"/>
    <col min="14855" max="14855" width="23.44140625" style="1" customWidth="1"/>
    <col min="14856" max="14856" width="7.21875" style="1" customWidth="1"/>
    <col min="14857" max="14857" width="11.77734375" style="1" customWidth="1"/>
    <col min="14858" max="14858" width="5.6640625" style="1" customWidth="1"/>
    <col min="14859" max="14859" width="11.77734375" style="1" customWidth="1"/>
    <col min="14860" max="14861" width="11.88671875" style="1" customWidth="1"/>
    <col min="14862" max="14862" width="15.21875" style="1" customWidth="1"/>
    <col min="14863" max="14863" width="11.6640625" style="1" customWidth="1"/>
    <col min="14864" max="15108" width="10" style="1"/>
    <col min="15109" max="15109" width="6.109375" style="1" bestFit="1" customWidth="1"/>
    <col min="15110" max="15110" width="25.5546875" style="1" customWidth="1"/>
    <col min="15111" max="15111" width="23.44140625" style="1" customWidth="1"/>
    <col min="15112" max="15112" width="7.21875" style="1" customWidth="1"/>
    <col min="15113" max="15113" width="11.77734375" style="1" customWidth="1"/>
    <col min="15114" max="15114" width="5.6640625" style="1" customWidth="1"/>
    <col min="15115" max="15115" width="11.77734375" style="1" customWidth="1"/>
    <col min="15116" max="15117" width="11.88671875" style="1" customWidth="1"/>
    <col min="15118" max="15118" width="15.21875" style="1" customWidth="1"/>
    <col min="15119" max="15119" width="11.6640625" style="1" customWidth="1"/>
    <col min="15120" max="15364" width="10" style="1"/>
    <col min="15365" max="15365" width="6.109375" style="1" bestFit="1" customWidth="1"/>
    <col min="15366" max="15366" width="25.5546875" style="1" customWidth="1"/>
    <col min="15367" max="15367" width="23.44140625" style="1" customWidth="1"/>
    <col min="15368" max="15368" width="7.21875" style="1" customWidth="1"/>
    <col min="15369" max="15369" width="11.77734375" style="1" customWidth="1"/>
    <col min="15370" max="15370" width="5.6640625" style="1" customWidth="1"/>
    <col min="15371" max="15371" width="11.77734375" style="1" customWidth="1"/>
    <col min="15372" max="15373" width="11.88671875" style="1" customWidth="1"/>
    <col min="15374" max="15374" width="15.21875" style="1" customWidth="1"/>
    <col min="15375" max="15375" width="11.6640625" style="1" customWidth="1"/>
    <col min="15376" max="15620" width="10" style="1"/>
    <col min="15621" max="15621" width="6.109375" style="1" bestFit="1" customWidth="1"/>
    <col min="15622" max="15622" width="25.5546875" style="1" customWidth="1"/>
    <col min="15623" max="15623" width="23.44140625" style="1" customWidth="1"/>
    <col min="15624" max="15624" width="7.21875" style="1" customWidth="1"/>
    <col min="15625" max="15625" width="11.77734375" style="1" customWidth="1"/>
    <col min="15626" max="15626" width="5.6640625" style="1" customWidth="1"/>
    <col min="15627" max="15627" width="11.77734375" style="1" customWidth="1"/>
    <col min="15628" max="15629" width="11.88671875" style="1" customWidth="1"/>
    <col min="15630" max="15630" width="15.21875" style="1" customWidth="1"/>
    <col min="15631" max="15631" width="11.6640625" style="1" customWidth="1"/>
    <col min="15632" max="15876" width="10" style="1"/>
    <col min="15877" max="15877" width="6.109375" style="1" bestFit="1" customWidth="1"/>
    <col min="15878" max="15878" width="25.5546875" style="1" customWidth="1"/>
    <col min="15879" max="15879" width="23.44140625" style="1" customWidth="1"/>
    <col min="15880" max="15880" width="7.21875" style="1" customWidth="1"/>
    <col min="15881" max="15881" width="11.77734375" style="1" customWidth="1"/>
    <col min="15882" max="15882" width="5.6640625" style="1" customWidth="1"/>
    <col min="15883" max="15883" width="11.77734375" style="1" customWidth="1"/>
    <col min="15884" max="15885" width="11.88671875" style="1" customWidth="1"/>
    <col min="15886" max="15886" width="15.21875" style="1" customWidth="1"/>
    <col min="15887" max="15887" width="11.6640625" style="1" customWidth="1"/>
    <col min="15888" max="16132" width="10" style="1"/>
    <col min="16133" max="16133" width="6.109375" style="1" bestFit="1" customWidth="1"/>
    <col min="16134" max="16134" width="25.5546875" style="1" customWidth="1"/>
    <col min="16135" max="16135" width="23.44140625" style="1" customWidth="1"/>
    <col min="16136" max="16136" width="7.21875" style="1" customWidth="1"/>
    <col min="16137" max="16137" width="11.77734375" style="1" customWidth="1"/>
    <col min="16138" max="16138" width="5.6640625" style="1" customWidth="1"/>
    <col min="16139" max="16139" width="11.77734375" style="1" customWidth="1"/>
    <col min="16140" max="16141" width="11.88671875" style="1" customWidth="1"/>
    <col min="16142" max="16142" width="15.21875" style="1" customWidth="1"/>
    <col min="16143" max="16143" width="11.6640625" style="1" customWidth="1"/>
    <col min="16144" max="16384" width="10" style="1"/>
  </cols>
  <sheetData>
    <row r="1" spans="1:26" ht="27.75" customHeight="1">
      <c r="A1" s="189" t="s">
        <v>0</v>
      </c>
      <c r="B1" s="189"/>
      <c r="C1" s="189"/>
      <c r="D1" s="189"/>
      <c r="E1" s="189"/>
      <c r="F1" s="189"/>
      <c r="G1" s="189"/>
      <c r="H1" s="189"/>
      <c r="I1" s="189"/>
      <c r="J1" s="189"/>
      <c r="K1" s="189"/>
      <c r="L1" s="189"/>
      <c r="M1" s="189"/>
      <c r="N1" s="189"/>
      <c r="O1" s="189"/>
    </row>
    <row r="2" spans="1:26" s="39" customFormat="1" ht="27.75" customHeight="1">
      <c r="L2" s="195" t="s">
        <v>1</v>
      </c>
      <c r="M2" s="195"/>
      <c r="N2" s="195"/>
      <c r="O2" s="195"/>
      <c r="W2" s="195"/>
      <c r="X2" s="195"/>
      <c r="Y2" s="195"/>
      <c r="Z2" s="195"/>
    </row>
    <row r="3" spans="1:26" s="83" customFormat="1" ht="39" customHeight="1">
      <c r="A3" s="81" t="s">
        <v>2</v>
      </c>
      <c r="B3" s="81" t="s">
        <v>3</v>
      </c>
      <c r="C3" s="81" t="s">
        <v>4</v>
      </c>
      <c r="D3" s="81" t="s">
        <v>141</v>
      </c>
      <c r="E3" s="81" t="s">
        <v>5</v>
      </c>
      <c r="F3" s="82" t="s">
        <v>317</v>
      </c>
      <c r="G3" s="82" t="s">
        <v>7</v>
      </c>
      <c r="H3" s="82" t="s">
        <v>145</v>
      </c>
      <c r="I3" s="82" t="s">
        <v>147</v>
      </c>
      <c r="J3" s="82" t="s">
        <v>316</v>
      </c>
      <c r="K3" s="82" t="s">
        <v>148</v>
      </c>
      <c r="L3" s="82" t="s">
        <v>149</v>
      </c>
      <c r="M3" s="82" t="s">
        <v>150</v>
      </c>
      <c r="N3" s="81" t="s">
        <v>11</v>
      </c>
      <c r="O3" s="81" t="s">
        <v>12</v>
      </c>
      <c r="P3" s="95" t="s">
        <v>318</v>
      </c>
      <c r="Q3" s="83" t="s">
        <v>319</v>
      </c>
    </row>
    <row r="4" spans="1:26" s="83" customFormat="1" ht="67.8" customHeight="1">
      <c r="A4" s="34">
        <v>1</v>
      </c>
      <c r="B4" s="34" t="s">
        <v>284</v>
      </c>
      <c r="C4" s="35" t="s">
        <v>285</v>
      </c>
      <c r="D4" s="35"/>
      <c r="E4" s="34" t="s">
        <v>20</v>
      </c>
      <c r="F4" s="80">
        <v>0.33628318584070799</v>
      </c>
      <c r="G4" s="36">
        <v>0.13</v>
      </c>
      <c r="H4" s="45">
        <v>0.65</v>
      </c>
      <c r="I4" s="80">
        <v>0.32619469026548675</v>
      </c>
      <c r="J4" s="80">
        <v>8000</v>
      </c>
      <c r="K4" s="80">
        <f>I4+J4/150000</f>
        <v>0.3795280235988201</v>
      </c>
      <c r="L4" s="80">
        <v>0.32619469026548675</v>
      </c>
      <c r="M4" s="80">
        <f>K4</f>
        <v>0.3795280235988201</v>
      </c>
      <c r="N4" s="93" t="s">
        <v>278</v>
      </c>
      <c r="O4" s="37" t="s">
        <v>312</v>
      </c>
      <c r="P4" s="83">
        <f>VLOOKUP(B4,[4]开发清单!$C$3:$J$16,8,0)</f>
        <v>0.65</v>
      </c>
      <c r="Q4" s="96">
        <f>(L4-P4)/P4</f>
        <v>-0.49816201497617424</v>
      </c>
    </row>
    <row r="5" spans="1:26" s="83" customFormat="1" ht="67.8" customHeight="1">
      <c r="A5" s="34">
        <v>2</v>
      </c>
      <c r="B5" s="34" t="s">
        <v>286</v>
      </c>
      <c r="C5" s="35" t="s">
        <v>287</v>
      </c>
      <c r="D5" s="35"/>
      <c r="E5" s="34" t="s">
        <v>20</v>
      </c>
      <c r="F5" s="80">
        <v>1.0619469026548674</v>
      </c>
      <c r="G5" s="36">
        <v>0.13</v>
      </c>
      <c r="H5" s="45">
        <v>1.05</v>
      </c>
      <c r="I5" s="80">
        <v>0.9</v>
      </c>
      <c r="J5" s="80">
        <v>11000</v>
      </c>
      <c r="K5" s="80">
        <f t="shared" ref="K5:K17" si="0">I5+J5/150000</f>
        <v>0.97333333333333338</v>
      </c>
      <c r="L5" s="80">
        <v>0.9</v>
      </c>
      <c r="M5" s="80">
        <f t="shared" ref="M5:M17" si="1">K5</f>
        <v>0.97333333333333338</v>
      </c>
      <c r="N5" s="93" t="s">
        <v>278</v>
      </c>
      <c r="O5" s="37" t="s">
        <v>312</v>
      </c>
      <c r="P5" s="83">
        <f>VLOOKUP(B5,[4]开发清单!$C$3:$J$16,8,0)</f>
        <v>1.05</v>
      </c>
      <c r="Q5" s="96">
        <f t="shared" ref="Q5:Q17" si="2">(L5-P5)/P5</f>
        <v>-0.14285714285714288</v>
      </c>
    </row>
    <row r="6" spans="1:26" s="83" customFormat="1" ht="67.8" customHeight="1">
      <c r="A6" s="34">
        <v>3</v>
      </c>
      <c r="B6" s="34" t="s">
        <v>288</v>
      </c>
      <c r="C6" s="35" t="s">
        <v>289</v>
      </c>
      <c r="D6" s="35"/>
      <c r="E6" s="34" t="s">
        <v>20</v>
      </c>
      <c r="F6" s="80">
        <v>1.946902654867257</v>
      </c>
      <c r="G6" s="36">
        <v>0.13</v>
      </c>
      <c r="H6" s="45">
        <v>1.4</v>
      </c>
      <c r="I6" s="80">
        <v>1.9</v>
      </c>
      <c r="J6" s="80">
        <v>12000</v>
      </c>
      <c r="K6" s="80">
        <f t="shared" si="0"/>
        <v>1.98</v>
      </c>
      <c r="L6" s="80">
        <v>1.9</v>
      </c>
      <c r="M6" s="80">
        <f t="shared" si="1"/>
        <v>1.98</v>
      </c>
      <c r="N6" s="93" t="s">
        <v>278</v>
      </c>
      <c r="O6" s="37" t="s">
        <v>312</v>
      </c>
      <c r="P6" s="83">
        <f>VLOOKUP(B6,[4]开发清单!$C$3:$J$16,8,0)</f>
        <v>1.4</v>
      </c>
      <c r="Q6" s="96">
        <f t="shared" si="2"/>
        <v>0.35714285714285715</v>
      </c>
    </row>
    <row r="7" spans="1:26" s="83" customFormat="1" ht="67.8" customHeight="1">
      <c r="A7" s="34">
        <v>4</v>
      </c>
      <c r="B7" s="34" t="s">
        <v>290</v>
      </c>
      <c r="C7" s="35" t="s">
        <v>291</v>
      </c>
      <c r="D7" s="35"/>
      <c r="E7" s="34" t="s">
        <v>20</v>
      </c>
      <c r="F7" s="80">
        <v>0.63716814159292035</v>
      </c>
      <c r="G7" s="36">
        <v>0.13</v>
      </c>
      <c r="H7" s="45">
        <v>0.85</v>
      </c>
      <c r="I7" s="80">
        <v>0.6180530973451327</v>
      </c>
      <c r="J7" s="80">
        <v>8500</v>
      </c>
      <c r="K7" s="80">
        <f t="shared" si="0"/>
        <v>0.67471976401179934</v>
      </c>
      <c r="L7" s="80">
        <v>0.6180530973451327</v>
      </c>
      <c r="M7" s="80">
        <f t="shared" si="1"/>
        <v>0.67471976401179934</v>
      </c>
      <c r="N7" s="93" t="s">
        <v>278</v>
      </c>
      <c r="O7" s="37" t="s">
        <v>312</v>
      </c>
      <c r="P7" s="83">
        <f>VLOOKUP(B7,[4]开发清单!$C$3:$J$16,8,0)</f>
        <v>0.85</v>
      </c>
      <c r="Q7" s="96">
        <f t="shared" si="2"/>
        <v>-0.27287870900572619</v>
      </c>
    </row>
    <row r="8" spans="1:26" s="83" customFormat="1" ht="67.8" customHeight="1">
      <c r="A8" s="34">
        <v>5</v>
      </c>
      <c r="B8" s="34" t="s">
        <v>292</v>
      </c>
      <c r="C8" s="35" t="s">
        <v>293</v>
      </c>
      <c r="D8" s="35"/>
      <c r="E8" s="34" t="s">
        <v>20</v>
      </c>
      <c r="F8" s="80">
        <v>0.46017699115044253</v>
      </c>
      <c r="G8" s="36">
        <v>0.13</v>
      </c>
      <c r="H8" s="45">
        <v>0.71</v>
      </c>
      <c r="I8" s="80">
        <v>0.44637168141592926</v>
      </c>
      <c r="J8" s="80">
        <v>8000</v>
      </c>
      <c r="K8" s="80">
        <f t="shared" si="0"/>
        <v>0.4997050147492626</v>
      </c>
      <c r="L8" s="80">
        <v>0.44637168141592926</v>
      </c>
      <c r="M8" s="80">
        <f t="shared" si="1"/>
        <v>0.4997050147492626</v>
      </c>
      <c r="N8" s="93" t="s">
        <v>278</v>
      </c>
      <c r="O8" s="37" t="s">
        <v>312</v>
      </c>
      <c r="P8" s="83">
        <f>VLOOKUP(B8,[4]开发清单!$C$3:$J$16,8,0)</f>
        <v>0.71</v>
      </c>
      <c r="Q8" s="96">
        <f t="shared" si="2"/>
        <v>-0.37130749096347987</v>
      </c>
    </row>
    <row r="9" spans="1:26" s="83" customFormat="1" ht="67.8" customHeight="1">
      <c r="A9" s="34">
        <v>6</v>
      </c>
      <c r="B9" s="34" t="s">
        <v>294</v>
      </c>
      <c r="C9" s="35" t="s">
        <v>295</v>
      </c>
      <c r="D9" s="35"/>
      <c r="E9" s="34" t="s">
        <v>20</v>
      </c>
      <c r="F9" s="80">
        <v>0.46902654867256643</v>
      </c>
      <c r="G9" s="36">
        <v>0.13</v>
      </c>
      <c r="H9" s="45">
        <v>0.72</v>
      </c>
      <c r="I9" s="80">
        <v>0.45495575221238943</v>
      </c>
      <c r="J9" s="80">
        <v>7500</v>
      </c>
      <c r="K9" s="80">
        <f t="shared" si="0"/>
        <v>0.50495575221238942</v>
      </c>
      <c r="L9" s="80">
        <v>0.45495575221238943</v>
      </c>
      <c r="M9" s="80">
        <f t="shared" si="1"/>
        <v>0.50495575221238942</v>
      </c>
      <c r="N9" s="93" t="s">
        <v>278</v>
      </c>
      <c r="O9" s="37" t="s">
        <v>312</v>
      </c>
      <c r="P9" s="83">
        <f>VLOOKUP(B9,[4]开发清单!$C$3:$J$16,8,0)</f>
        <v>0.72</v>
      </c>
      <c r="Q9" s="96">
        <f t="shared" si="2"/>
        <v>-0.36811701081612574</v>
      </c>
    </row>
    <row r="10" spans="1:26" s="83" customFormat="1" ht="67.8" customHeight="1">
      <c r="A10" s="34">
        <v>7</v>
      </c>
      <c r="B10" s="34" t="s">
        <v>296</v>
      </c>
      <c r="C10" s="35" t="s">
        <v>297</v>
      </c>
      <c r="D10" s="35"/>
      <c r="E10" s="34" t="s">
        <v>20</v>
      </c>
      <c r="F10" s="80">
        <v>1.8584070796460179</v>
      </c>
      <c r="G10" s="36">
        <v>0.13</v>
      </c>
      <c r="H10" s="45">
        <v>2.57</v>
      </c>
      <c r="I10" s="80">
        <v>1.8026548672566374</v>
      </c>
      <c r="J10" s="80">
        <v>12000</v>
      </c>
      <c r="K10" s="80">
        <f t="shared" si="0"/>
        <v>1.8826548672566374</v>
      </c>
      <c r="L10" s="80">
        <v>1.8026548672566374</v>
      </c>
      <c r="M10" s="80">
        <f t="shared" si="1"/>
        <v>1.8826548672566374</v>
      </c>
      <c r="N10" s="93" t="s">
        <v>278</v>
      </c>
      <c r="O10" s="37" t="s">
        <v>312</v>
      </c>
      <c r="P10" s="83">
        <f>VLOOKUP(B10,[4]开发清单!$C$3:$J$16,8,0)</f>
        <v>2.57</v>
      </c>
      <c r="Q10" s="96">
        <f t="shared" si="2"/>
        <v>-0.29857787266278696</v>
      </c>
    </row>
    <row r="11" spans="1:26" s="83" customFormat="1" ht="67.8" customHeight="1">
      <c r="A11" s="34">
        <v>8</v>
      </c>
      <c r="B11" s="34" t="s">
        <v>298</v>
      </c>
      <c r="C11" s="35" t="s">
        <v>299</v>
      </c>
      <c r="D11" s="35"/>
      <c r="E11" s="34" t="s">
        <v>20</v>
      </c>
      <c r="F11" s="80">
        <v>0.38053097345132747</v>
      </c>
      <c r="G11" s="36">
        <v>0.13</v>
      </c>
      <c r="H11" s="45">
        <v>0.45</v>
      </c>
      <c r="I11" s="80">
        <v>0.36911504424778763</v>
      </c>
      <c r="J11" s="80">
        <v>7500</v>
      </c>
      <c r="K11" s="80">
        <f t="shared" si="0"/>
        <v>0.41911504424778762</v>
      </c>
      <c r="L11" s="80">
        <v>0.36911504424778763</v>
      </c>
      <c r="M11" s="80">
        <f t="shared" si="1"/>
        <v>0.41911504424778762</v>
      </c>
      <c r="N11" s="93" t="s">
        <v>278</v>
      </c>
      <c r="O11" s="37" t="s">
        <v>312</v>
      </c>
      <c r="P11" s="83">
        <f>VLOOKUP(B11,[4]开发清单!$C$3:$J$16,8,0)</f>
        <v>0.45</v>
      </c>
      <c r="Q11" s="96">
        <f t="shared" si="2"/>
        <v>-0.17974434611602752</v>
      </c>
    </row>
    <row r="12" spans="1:26" s="83" customFormat="1" ht="67.8" customHeight="1">
      <c r="A12" s="34">
        <v>9</v>
      </c>
      <c r="B12" s="34" t="s">
        <v>300</v>
      </c>
      <c r="C12" s="35" t="s">
        <v>301</v>
      </c>
      <c r="D12" s="35"/>
      <c r="E12" s="34" t="s">
        <v>20</v>
      </c>
      <c r="F12" s="80">
        <v>0.39823008849557529</v>
      </c>
      <c r="G12" s="36">
        <v>0.13</v>
      </c>
      <c r="H12" s="45">
        <v>0.54</v>
      </c>
      <c r="I12" s="80">
        <v>0.38628318584070803</v>
      </c>
      <c r="J12" s="80">
        <v>7500</v>
      </c>
      <c r="K12" s="80">
        <f t="shared" si="0"/>
        <v>0.43628318584070802</v>
      </c>
      <c r="L12" s="80">
        <v>0.38628318584070803</v>
      </c>
      <c r="M12" s="80">
        <f t="shared" si="1"/>
        <v>0.43628318584070802</v>
      </c>
      <c r="N12" s="93" t="s">
        <v>278</v>
      </c>
      <c r="O12" s="37" t="s">
        <v>312</v>
      </c>
      <c r="P12" s="83">
        <f>VLOOKUP(B12,[4]开发清单!$C$3:$J$16,8,0)</f>
        <v>0.54</v>
      </c>
      <c r="Q12" s="96">
        <f t="shared" si="2"/>
        <v>-0.28466076696165182</v>
      </c>
    </row>
    <row r="13" spans="1:26" s="83" customFormat="1" ht="67.8" customHeight="1">
      <c r="A13" s="34">
        <v>10</v>
      </c>
      <c r="B13" s="34" t="s">
        <v>302</v>
      </c>
      <c r="C13" s="35" t="s">
        <v>303</v>
      </c>
      <c r="D13" s="35"/>
      <c r="E13" s="34" t="s">
        <v>20</v>
      </c>
      <c r="F13" s="80">
        <v>0.2035398230088496</v>
      </c>
      <c r="G13" s="36">
        <v>0.13</v>
      </c>
      <c r="H13" s="45">
        <v>0.56000000000000005</v>
      </c>
      <c r="I13" s="80">
        <v>0.1974336283185841</v>
      </c>
      <c r="J13" s="80">
        <v>8000</v>
      </c>
      <c r="K13" s="80">
        <f t="shared" si="0"/>
        <v>0.25076696165191742</v>
      </c>
      <c r="L13" s="80">
        <v>0.1974336283185841</v>
      </c>
      <c r="M13" s="80">
        <f t="shared" si="1"/>
        <v>0.25076696165191742</v>
      </c>
      <c r="N13" s="93" t="s">
        <v>278</v>
      </c>
      <c r="O13" s="37" t="s">
        <v>312</v>
      </c>
      <c r="P13" s="83">
        <f>VLOOKUP(B13,[4]开发清单!$C$3:$J$16,8,0)</f>
        <v>0.56000000000000005</v>
      </c>
      <c r="Q13" s="96">
        <f t="shared" si="2"/>
        <v>-0.64743994943109984</v>
      </c>
    </row>
    <row r="14" spans="1:26" s="83" customFormat="1" ht="67.8" customHeight="1">
      <c r="A14" s="34">
        <v>11</v>
      </c>
      <c r="B14" s="34" t="s">
        <v>304</v>
      </c>
      <c r="C14" s="35" t="s">
        <v>305</v>
      </c>
      <c r="D14" s="35"/>
      <c r="E14" s="34" t="s">
        <v>20</v>
      </c>
      <c r="F14" s="80">
        <v>0.78800000000000003</v>
      </c>
      <c r="G14" s="36">
        <v>0.13</v>
      </c>
      <c r="H14" s="45">
        <v>2.0350000000000001</v>
      </c>
      <c r="I14" s="80">
        <v>0.76436000000000004</v>
      </c>
      <c r="J14" s="80">
        <v>12000</v>
      </c>
      <c r="K14" s="80">
        <f t="shared" si="0"/>
        <v>0.84436</v>
      </c>
      <c r="L14" s="80">
        <v>0.76436000000000004</v>
      </c>
      <c r="M14" s="80">
        <f t="shared" si="1"/>
        <v>0.84436</v>
      </c>
      <c r="N14" s="93" t="s">
        <v>278</v>
      </c>
      <c r="O14" s="37" t="s">
        <v>313</v>
      </c>
      <c r="P14" s="83">
        <f>VLOOKUP(B14,[4]开发清单!$C$3:$J$16,8,0)</f>
        <v>2.0350000000000001</v>
      </c>
      <c r="Q14" s="96">
        <f t="shared" si="2"/>
        <v>-0.62439312039312045</v>
      </c>
    </row>
    <row r="15" spans="1:26" s="83" customFormat="1" ht="67.8" customHeight="1">
      <c r="A15" s="34">
        <v>12</v>
      </c>
      <c r="B15" s="34" t="s">
        <v>306</v>
      </c>
      <c r="C15" s="35" t="s">
        <v>307</v>
      </c>
      <c r="D15" s="35"/>
      <c r="E15" s="34" t="s">
        <v>20</v>
      </c>
      <c r="F15" s="80">
        <v>1.1499999999999999</v>
      </c>
      <c r="G15" s="36">
        <v>0.13</v>
      </c>
      <c r="H15" s="45">
        <v>0.83</v>
      </c>
      <c r="I15" s="80">
        <v>0.7</v>
      </c>
      <c r="J15" s="80">
        <v>8500</v>
      </c>
      <c r="K15" s="80">
        <f t="shared" si="0"/>
        <v>0.7566666666666666</v>
      </c>
      <c r="L15" s="80">
        <v>0.7</v>
      </c>
      <c r="M15" s="80">
        <f t="shared" si="1"/>
        <v>0.7566666666666666</v>
      </c>
      <c r="N15" s="93" t="s">
        <v>278</v>
      </c>
      <c r="O15" s="37" t="s">
        <v>313</v>
      </c>
      <c r="P15" s="83">
        <f>VLOOKUP(B15,[4]开发清单!$C$3:$J$16,8,0)</f>
        <v>0.83</v>
      </c>
      <c r="Q15" s="96">
        <f t="shared" si="2"/>
        <v>-0.15662650602409639</v>
      </c>
    </row>
    <row r="16" spans="1:26" s="83" customFormat="1" ht="67.8" customHeight="1">
      <c r="A16" s="34">
        <v>13</v>
      </c>
      <c r="B16" s="34" t="s">
        <v>308</v>
      </c>
      <c r="C16" s="35" t="s">
        <v>309</v>
      </c>
      <c r="D16" s="35"/>
      <c r="E16" s="34" t="s">
        <v>20</v>
      </c>
      <c r="F16" s="80">
        <v>0.752</v>
      </c>
      <c r="G16" s="36">
        <v>0.13</v>
      </c>
      <c r="H16" s="45">
        <v>0.52249999999999996</v>
      </c>
      <c r="I16" s="80">
        <v>0.5</v>
      </c>
      <c r="J16" s="80">
        <v>10000</v>
      </c>
      <c r="K16" s="80">
        <f t="shared" si="0"/>
        <v>0.56666666666666665</v>
      </c>
      <c r="L16" s="80">
        <v>0.5</v>
      </c>
      <c r="M16" s="80">
        <f t="shared" si="1"/>
        <v>0.56666666666666665</v>
      </c>
      <c r="N16" s="93" t="s">
        <v>278</v>
      </c>
      <c r="O16" s="37" t="s">
        <v>314</v>
      </c>
      <c r="P16" s="83">
        <f>VLOOKUP(B16,[4]开发清单!$C$3:$J$16,8,0)</f>
        <v>0.52249999999999996</v>
      </c>
      <c r="Q16" s="96">
        <f t="shared" si="2"/>
        <v>-4.3062200956937732E-2</v>
      </c>
    </row>
    <row r="17" spans="1:27" s="83" customFormat="1" ht="67.8" customHeight="1">
      <c r="A17" s="34">
        <v>14</v>
      </c>
      <c r="B17" s="34" t="s">
        <v>310</v>
      </c>
      <c r="C17" s="35" t="s">
        <v>311</v>
      </c>
      <c r="D17" s="35"/>
      <c r="E17" s="34" t="s">
        <v>20</v>
      </c>
      <c r="F17" s="80">
        <v>1.504</v>
      </c>
      <c r="G17" s="36">
        <v>0.13</v>
      </c>
      <c r="H17" s="45">
        <v>1.1499999999999999</v>
      </c>
      <c r="I17" s="80">
        <v>1.25</v>
      </c>
      <c r="J17" s="80">
        <v>12000</v>
      </c>
      <c r="K17" s="80">
        <f t="shared" si="0"/>
        <v>1.33</v>
      </c>
      <c r="L17" s="80">
        <v>1.25</v>
      </c>
      <c r="M17" s="80">
        <f t="shared" si="1"/>
        <v>1.33</v>
      </c>
      <c r="N17" s="93" t="s">
        <v>278</v>
      </c>
      <c r="O17" s="37" t="s">
        <v>315</v>
      </c>
      <c r="P17" s="83">
        <f>VLOOKUP(B17,[4]开发清单!$C$3:$J$16,8,0)</f>
        <v>1.1499999999999999</v>
      </c>
      <c r="Q17" s="96">
        <f t="shared" si="2"/>
        <v>8.6956521739130516E-2</v>
      </c>
    </row>
    <row r="18" spans="1:27" s="39" customFormat="1" ht="67.8" customHeight="1">
      <c r="A18" s="34"/>
      <c r="B18" s="34"/>
      <c r="C18" s="35"/>
      <c r="D18" s="35"/>
      <c r="E18" s="34"/>
      <c r="F18" s="80"/>
      <c r="G18" s="36"/>
      <c r="H18" s="45"/>
      <c r="I18" s="80"/>
      <c r="J18" s="80"/>
      <c r="K18" s="80"/>
      <c r="L18" s="80"/>
      <c r="M18" s="80"/>
      <c r="N18" s="93"/>
      <c r="O18" s="37"/>
      <c r="P18" s="38"/>
      <c r="T18" s="83"/>
      <c r="U18" s="83"/>
      <c r="W18" s="83"/>
      <c r="Y18" s="83"/>
      <c r="AA18" s="38"/>
    </row>
    <row r="19" spans="1:27" s="39" customFormat="1" ht="27.75" customHeight="1">
      <c r="A19" s="196" t="s">
        <v>320</v>
      </c>
      <c r="B19" s="196"/>
      <c r="C19" s="196"/>
      <c r="D19" s="196"/>
      <c r="E19" s="196"/>
      <c r="F19" s="196"/>
      <c r="G19" s="196"/>
      <c r="H19" s="196"/>
      <c r="I19" s="196"/>
      <c r="J19" s="196"/>
      <c r="K19" s="196"/>
      <c r="L19" s="196"/>
      <c r="M19" s="196"/>
      <c r="N19" s="196"/>
      <c r="O19" s="196"/>
    </row>
    <row r="20" spans="1:27" s="39" customFormat="1" ht="96" customHeight="1">
      <c r="A20" s="196"/>
      <c r="B20" s="196"/>
      <c r="C20" s="196"/>
      <c r="D20" s="196"/>
      <c r="E20" s="196"/>
      <c r="F20" s="196"/>
      <c r="G20" s="196"/>
      <c r="H20" s="196"/>
      <c r="I20" s="196"/>
      <c r="J20" s="196"/>
      <c r="K20" s="196"/>
      <c r="L20" s="196"/>
      <c r="M20" s="196"/>
      <c r="N20" s="196"/>
      <c r="O20" s="196"/>
    </row>
    <row r="21" spans="1:27" s="39" customFormat="1" ht="93" customHeight="1">
      <c r="A21" s="197" t="s">
        <v>13</v>
      </c>
      <c r="B21" s="198"/>
      <c r="C21" s="199" t="s">
        <v>14</v>
      </c>
      <c r="D21" s="199"/>
      <c r="E21" s="199"/>
      <c r="F21" s="200" t="s">
        <v>15</v>
      </c>
      <c r="G21" s="201"/>
      <c r="H21" s="201"/>
      <c r="I21" s="200" t="s">
        <v>16</v>
      </c>
      <c r="J21" s="201"/>
      <c r="K21" s="201"/>
      <c r="L21" s="201"/>
      <c r="M21" s="94"/>
      <c r="N21" s="196" t="s">
        <v>17</v>
      </c>
      <c r="O21" s="196"/>
    </row>
    <row r="22" spans="1:27" s="39" customFormat="1" ht="27.75" customHeight="1"/>
    <row r="23" spans="1:27" s="39" customFormat="1" ht="27.75" customHeight="1"/>
    <row r="24" spans="1:27" s="39" customFormat="1" ht="27.75" customHeight="1"/>
    <row r="25" spans="1:27" s="39" customFormat="1" ht="27.75" customHeight="1"/>
    <row r="26" spans="1:27" s="39" customFormat="1" ht="27.75" customHeight="1"/>
    <row r="27" spans="1:27" s="39" customFormat="1" ht="27.75" customHeight="1"/>
    <row r="28" spans="1:27" s="39" customFormat="1" ht="27.75" customHeight="1"/>
    <row r="29" spans="1:27" s="39" customFormat="1" ht="27.75" customHeight="1"/>
    <row r="30" spans="1:27" s="39" customFormat="1" ht="27.75" customHeight="1"/>
    <row r="31" spans="1:27" s="39" customFormat="1" ht="27.75" customHeight="1"/>
    <row r="32" spans="1:27" s="39" customFormat="1" ht="27.75" customHeight="1"/>
    <row r="33" s="39" customFormat="1" ht="27.75" customHeight="1"/>
    <row r="34" s="39" customFormat="1" ht="27.75" customHeight="1"/>
    <row r="35" s="39" customFormat="1" ht="27.75" customHeight="1"/>
    <row r="36" s="39" customFormat="1" ht="27.75" customHeight="1"/>
    <row r="37" s="39" customFormat="1" ht="27.75" customHeight="1"/>
    <row r="38" s="39" customFormat="1" ht="27.75" customHeight="1"/>
    <row r="39" s="39" customFormat="1" ht="27.75" customHeight="1"/>
    <row r="40" s="39" customFormat="1" ht="27.75" customHeight="1"/>
    <row r="41" s="39" customFormat="1" ht="27.75" customHeight="1"/>
    <row r="42" s="39" customFormat="1" ht="27.75" customHeight="1"/>
    <row r="43" s="39" customFormat="1" ht="27.75" customHeight="1"/>
    <row r="44" s="39" customFormat="1" ht="27.75" customHeight="1"/>
    <row r="45" s="39" customFormat="1" ht="27.75" customHeight="1"/>
    <row r="46" s="39" customFormat="1" ht="27.75" customHeight="1"/>
    <row r="47" s="39" customFormat="1" ht="27.75" customHeight="1"/>
    <row r="48" s="39" customFormat="1" ht="27.75" customHeight="1"/>
    <row r="49" s="39" customFormat="1" ht="27.75" customHeight="1"/>
    <row r="50" s="39" customFormat="1" ht="27.75" customHeight="1"/>
    <row r="51" s="39" customFormat="1" ht="27.75" customHeight="1"/>
    <row r="52" s="39" customFormat="1" ht="27.75" customHeight="1"/>
    <row r="53" s="39" customFormat="1" ht="27.75" customHeight="1"/>
    <row r="54" s="39" customFormat="1" ht="27.75" customHeight="1"/>
    <row r="55" s="39" customFormat="1" ht="27.75" customHeight="1"/>
    <row r="56" s="39" customFormat="1" ht="27.75" customHeight="1"/>
    <row r="57" s="39" customFormat="1" ht="27.75" customHeight="1"/>
    <row r="58" s="39" customFormat="1" ht="27.75" customHeight="1"/>
    <row r="59" s="39" customFormat="1" ht="27.75" customHeight="1"/>
    <row r="60" s="39" customFormat="1" ht="27.75" customHeight="1"/>
    <row r="61" s="39" customFormat="1" ht="27.75" customHeight="1"/>
    <row r="62" s="39" customFormat="1" ht="27.75" customHeight="1"/>
    <row r="63" s="39" customFormat="1" ht="27.75" customHeight="1"/>
    <row r="64" s="39" customFormat="1" ht="27.75" customHeight="1"/>
    <row r="65" s="39" customFormat="1" ht="27.75" customHeight="1"/>
    <row r="66" s="39" customFormat="1" ht="27.75" customHeight="1"/>
    <row r="67" s="39" customFormat="1" ht="27.75" customHeight="1"/>
    <row r="68" s="39" customFormat="1" ht="27.75" customHeight="1"/>
    <row r="69" s="39" customFormat="1" ht="27.75" customHeight="1"/>
    <row r="70" s="39" customFormat="1" ht="27.75" customHeight="1"/>
    <row r="71" s="39" customFormat="1" ht="27.75" customHeight="1"/>
    <row r="72" s="39" customFormat="1" ht="27.75" customHeight="1"/>
    <row r="73" s="39" customFormat="1" ht="27.75" customHeight="1"/>
    <row r="74" s="39" customFormat="1" ht="27.75" customHeight="1"/>
    <row r="75" s="39" customFormat="1" ht="27.75" customHeight="1"/>
    <row r="76" s="39" customFormat="1" ht="27.75" customHeight="1"/>
    <row r="77" s="39" customFormat="1" ht="27.75" customHeight="1"/>
    <row r="78" s="39" customFormat="1" ht="27.75" customHeight="1"/>
    <row r="79" s="39" customFormat="1" ht="27.75" customHeight="1"/>
    <row r="80" s="39" customFormat="1" ht="27.75" customHeight="1"/>
    <row r="81" s="39" customFormat="1" ht="27.75" customHeight="1"/>
    <row r="82" s="39" customFormat="1" ht="27.75" customHeight="1"/>
    <row r="83" s="39" customFormat="1" ht="27.75" customHeight="1"/>
    <row r="84" s="39" customFormat="1" ht="27.75" customHeight="1"/>
    <row r="85" s="39" customFormat="1" ht="27.75" customHeight="1"/>
    <row r="86" s="39" customFormat="1" ht="27.75" customHeight="1"/>
    <row r="87" s="39" customFormat="1" ht="27.75" customHeight="1"/>
    <row r="88" s="39" customFormat="1" ht="27.75" customHeight="1"/>
    <row r="89" s="39" customFormat="1" ht="27.75" customHeight="1"/>
    <row r="90" s="39" customFormat="1" ht="27.75" customHeight="1"/>
    <row r="91" s="39" customFormat="1" ht="27.75" customHeight="1"/>
    <row r="92" s="39" customFormat="1" ht="27.75" customHeight="1"/>
    <row r="93" s="39" customFormat="1" ht="27.75" customHeight="1"/>
    <row r="94" s="39" customFormat="1" ht="27.75" customHeight="1"/>
    <row r="95" s="39" customFormat="1" ht="27.75" customHeight="1"/>
    <row r="96" s="39" customFormat="1" ht="27.75" customHeight="1"/>
    <row r="97" s="39" customFormat="1" ht="27.75" customHeight="1"/>
    <row r="98" s="39" customFormat="1" ht="27.75" customHeight="1"/>
    <row r="99" s="39" customFormat="1" ht="27.75" customHeight="1"/>
    <row r="100" s="39" customFormat="1" ht="27.75" customHeight="1"/>
    <row r="101" s="39" customFormat="1" ht="27.75" customHeight="1"/>
    <row r="102" s="39" customFormat="1" ht="27.75" customHeight="1"/>
    <row r="103" s="39" customFormat="1" ht="27.75" customHeight="1"/>
    <row r="104" s="39" customFormat="1" ht="27.75" customHeight="1"/>
    <row r="105" s="39" customFormat="1" ht="27.75" customHeight="1"/>
    <row r="106" s="39" customFormat="1" ht="27.75" customHeight="1"/>
    <row r="107" s="39" customFormat="1" ht="27.75" customHeight="1"/>
    <row r="108" s="39" customFormat="1" ht="27.75" customHeight="1"/>
    <row r="109" s="39" customFormat="1" ht="27.75" customHeight="1"/>
    <row r="110" s="39" customFormat="1" ht="27.75" customHeight="1"/>
    <row r="111" s="39" customFormat="1" ht="27.75" customHeight="1"/>
    <row r="112" s="39" customFormat="1" ht="27.75" customHeight="1"/>
    <row r="113" s="39" customFormat="1" ht="27.75" customHeight="1"/>
    <row r="114" s="39" customFormat="1" ht="27.75" customHeight="1"/>
    <row r="115" s="39" customFormat="1" ht="27.75" customHeight="1"/>
    <row r="116" s="39" customFormat="1" ht="27.75" customHeight="1"/>
    <row r="117" s="39" customFormat="1" ht="27.75" customHeight="1"/>
    <row r="118" s="39" customFormat="1" ht="27.75" customHeight="1"/>
    <row r="119" s="39" customFormat="1" ht="27.75" customHeight="1"/>
    <row r="120" s="39" customFormat="1" ht="27.75" customHeight="1"/>
    <row r="121" s="39" customFormat="1" ht="27.75" customHeight="1"/>
    <row r="122" s="39" customFormat="1" ht="27.75" customHeight="1"/>
    <row r="123" s="39" customFormat="1" ht="27.75" customHeight="1"/>
    <row r="124" s="39" customFormat="1" ht="27.75" customHeight="1"/>
    <row r="125" s="39" customFormat="1" ht="27.75" customHeight="1"/>
    <row r="126" s="39" customFormat="1" ht="27.75" customHeight="1"/>
    <row r="127" s="39" customFormat="1" ht="27.75" customHeight="1"/>
    <row r="128" s="39" customFormat="1" ht="27.75" customHeight="1"/>
    <row r="129" s="39" customFormat="1" ht="27.75" customHeight="1"/>
    <row r="130" s="39" customFormat="1" ht="27.75" customHeight="1"/>
    <row r="131" s="39" customFormat="1" ht="27.75" customHeight="1"/>
    <row r="132" s="39" customFormat="1" ht="27.75" customHeight="1"/>
    <row r="133" s="39" customFormat="1" ht="27.75" customHeight="1"/>
    <row r="134" s="39" customFormat="1" ht="27.75" customHeight="1"/>
    <row r="135" s="39" customFormat="1" ht="27.75" customHeight="1"/>
    <row r="136" s="39" customFormat="1" ht="27.75" customHeight="1"/>
    <row r="137" s="39" customFormat="1" ht="27.75" customHeight="1"/>
    <row r="138" s="39" customFormat="1" ht="27.75" customHeight="1"/>
    <row r="139" s="39" customFormat="1" ht="27.75" customHeight="1"/>
    <row r="140" s="39" customFormat="1" ht="27.75" customHeight="1"/>
    <row r="141" s="39" customFormat="1" ht="27.75" customHeight="1"/>
    <row r="142" s="39" customFormat="1" ht="27.75" customHeight="1"/>
    <row r="143" s="39" customFormat="1" ht="27.75" customHeight="1"/>
    <row r="144" s="39" customFormat="1" ht="27.75" customHeight="1"/>
    <row r="145" s="39" customFormat="1" ht="27.75" customHeight="1"/>
    <row r="146" s="39" customFormat="1" ht="27.75" customHeight="1"/>
    <row r="147" s="39" customFormat="1" ht="27.75" customHeight="1"/>
    <row r="148" s="39" customFormat="1" ht="27.75" customHeight="1"/>
    <row r="149" s="39" customFormat="1" ht="27.75" customHeight="1"/>
    <row r="150" s="39" customFormat="1" ht="27.75" customHeight="1"/>
    <row r="151" s="39" customFormat="1" ht="27.75" customHeight="1"/>
    <row r="152" s="39" customFormat="1" ht="27.75" customHeight="1"/>
    <row r="153" s="39" customFormat="1" ht="27.75" customHeight="1"/>
    <row r="154" s="39" customFormat="1" ht="27.75" customHeight="1"/>
    <row r="155" s="39" customFormat="1" ht="27.75" customHeight="1"/>
    <row r="156" s="39" customFormat="1" ht="27.75" customHeight="1"/>
    <row r="157" s="39" customFormat="1" ht="27.75" customHeight="1"/>
    <row r="158" s="39" customFormat="1" ht="27.75" customHeight="1"/>
    <row r="159" s="39" customFormat="1" ht="27.75" customHeight="1"/>
    <row r="160" s="39" customFormat="1" ht="27.75" customHeight="1"/>
    <row r="161" s="39" customFormat="1" ht="27.75" customHeight="1"/>
    <row r="162" s="39" customFormat="1" ht="27.75" customHeight="1"/>
    <row r="163" s="39" customFormat="1" ht="27.75" customHeight="1"/>
    <row r="164" s="39" customFormat="1" ht="27.75" customHeight="1"/>
    <row r="165" s="39" customFormat="1" ht="27.75" customHeight="1"/>
    <row r="166" s="39" customFormat="1" ht="27.75" customHeight="1"/>
    <row r="167" s="39" customFormat="1" ht="27.75" customHeight="1"/>
    <row r="168" s="39" customFormat="1" ht="27.75" customHeight="1"/>
    <row r="169" s="39" customFormat="1" ht="27.75" customHeight="1"/>
    <row r="170" s="39" customFormat="1" ht="27.75" customHeight="1"/>
    <row r="171" s="39" customFormat="1" ht="27.75" customHeight="1"/>
    <row r="172" s="39" customFormat="1" ht="27.75" customHeight="1"/>
    <row r="173" s="39" customFormat="1" ht="27.75" customHeight="1"/>
    <row r="174" s="39" customFormat="1" ht="27.75" customHeight="1"/>
    <row r="175" s="39" customFormat="1" ht="27.75" customHeight="1"/>
    <row r="176" s="39" customFormat="1" ht="27.75" customHeight="1"/>
    <row r="177" s="39" customFormat="1" ht="27.75" customHeight="1"/>
    <row r="178" s="39" customFormat="1" ht="27.75" customHeight="1"/>
    <row r="179" s="39" customFormat="1" ht="27.75" customHeight="1"/>
    <row r="180" s="39" customFormat="1" ht="27.75" customHeight="1"/>
    <row r="181" s="39" customFormat="1" ht="27.75" customHeight="1"/>
    <row r="182" s="39" customFormat="1" ht="27.75" customHeight="1"/>
    <row r="183" s="39" customFormat="1" ht="27.75" customHeight="1"/>
    <row r="184" s="39" customFormat="1" ht="27.75" customHeight="1"/>
    <row r="185" s="39" customFormat="1" ht="27.75" customHeight="1"/>
    <row r="186" s="39" customFormat="1" ht="27.75" customHeight="1"/>
    <row r="187" s="39" customFormat="1" ht="27.75" customHeight="1"/>
    <row r="188" s="39" customFormat="1" ht="27.75" customHeight="1"/>
    <row r="189" s="39" customFormat="1" ht="27.75" customHeight="1"/>
    <row r="190" s="39" customFormat="1" ht="27.75" customHeight="1"/>
    <row r="191" s="39" customFormat="1" ht="27.75" customHeight="1"/>
    <row r="192" s="39" customFormat="1" ht="27.75" customHeight="1"/>
    <row r="193" s="39" customFormat="1" ht="27.75" customHeight="1"/>
    <row r="194" s="39" customFormat="1" ht="27.75" customHeight="1"/>
    <row r="195" s="39" customFormat="1" ht="27.75" customHeight="1"/>
    <row r="196" s="39" customFormat="1" ht="27.75" customHeight="1"/>
    <row r="197" s="39" customFormat="1" ht="27.75" customHeight="1"/>
    <row r="198" s="39" customFormat="1" ht="27.75" customHeight="1"/>
    <row r="199" s="39" customFormat="1" ht="27.75" customHeight="1"/>
    <row r="200" s="39" customFormat="1" ht="27.75" customHeight="1"/>
    <row r="201" s="39" customFormat="1" ht="27.75" customHeight="1"/>
    <row r="202" s="39" customFormat="1" ht="27.75" customHeight="1"/>
    <row r="203" s="39" customFormat="1" ht="27.75" customHeight="1"/>
    <row r="204" s="39" customFormat="1" ht="27.75" customHeight="1"/>
    <row r="205" s="39" customFormat="1" ht="27.75" customHeight="1"/>
    <row r="206" s="39" customFormat="1" ht="27.75" customHeight="1"/>
    <row r="207" s="39" customFormat="1" ht="27.75" customHeight="1"/>
    <row r="208" s="39" customFormat="1" ht="27.75" customHeight="1"/>
    <row r="209" s="39" customFormat="1" ht="27.75" customHeight="1"/>
    <row r="210" s="39" customFormat="1" ht="27.75" customHeight="1"/>
    <row r="211" s="39" customFormat="1" ht="27.75" customHeight="1"/>
    <row r="212" s="39" customFormat="1" ht="27.75" customHeight="1"/>
    <row r="213" s="39" customFormat="1" ht="27.75" customHeight="1"/>
    <row r="214" s="39" customFormat="1" ht="27.75" customHeight="1"/>
    <row r="215" s="39" customFormat="1" ht="27.75" customHeight="1"/>
    <row r="216" s="39" customFormat="1" ht="27.75" customHeight="1"/>
    <row r="217" s="39" customFormat="1" ht="27.75" customHeight="1"/>
    <row r="218" s="39" customFormat="1" ht="27.75" customHeight="1"/>
    <row r="219" s="39" customFormat="1" ht="27.75" customHeight="1"/>
    <row r="220" s="39" customFormat="1" ht="27.75" customHeight="1"/>
    <row r="221" s="39" customFormat="1" ht="27.75" customHeight="1"/>
    <row r="222" s="39" customFormat="1" ht="27.75" customHeight="1"/>
    <row r="223" s="39" customFormat="1" ht="27.75" customHeight="1"/>
    <row r="224" s="39" customFormat="1" ht="27.75" customHeight="1"/>
    <row r="225" s="39" customFormat="1" ht="27.75" customHeight="1"/>
    <row r="226" s="39" customFormat="1" ht="27.75" customHeight="1"/>
    <row r="227" s="39" customFormat="1" ht="27.75" customHeight="1"/>
    <row r="228" s="39" customFormat="1" ht="27.75" customHeight="1"/>
    <row r="229" s="39" customFormat="1" ht="27.75" customHeight="1"/>
    <row r="230" s="39" customFormat="1" ht="27.75" customHeight="1"/>
    <row r="231" s="39" customFormat="1" ht="27.75" customHeight="1"/>
    <row r="232" s="39" customFormat="1" ht="27.75" customHeight="1"/>
    <row r="233" s="39" customFormat="1" ht="27.75" customHeight="1"/>
    <row r="234" s="39" customFormat="1" ht="27.75" customHeight="1"/>
    <row r="235" s="39" customFormat="1" ht="27.75" customHeight="1"/>
    <row r="236" s="39" customFormat="1" ht="27.75" customHeight="1"/>
    <row r="237" s="39" customFormat="1" ht="27.75" customHeight="1"/>
    <row r="238" s="39" customFormat="1" ht="27.75" customHeight="1"/>
    <row r="239" s="39" customFormat="1" ht="27.75" customHeight="1"/>
    <row r="240" s="39" customFormat="1" ht="27.75" customHeight="1"/>
    <row r="241" s="39" customFormat="1" ht="27.75" customHeight="1"/>
    <row r="242" s="39" customFormat="1" ht="27.75" customHeight="1"/>
    <row r="243" s="39" customFormat="1" ht="27.75" customHeight="1"/>
    <row r="244" s="39" customFormat="1" ht="27.75" customHeight="1"/>
    <row r="245" s="39" customFormat="1" ht="27.75" customHeight="1"/>
    <row r="246" s="39" customFormat="1" ht="27.75" customHeight="1"/>
    <row r="247" s="39" customFormat="1" ht="27.75" customHeight="1"/>
    <row r="248" s="39" customFormat="1" ht="27.75" customHeight="1"/>
    <row r="249" s="39" customFormat="1" ht="27.75" customHeight="1"/>
    <row r="250" s="39" customFormat="1" ht="27.75" customHeight="1"/>
    <row r="251" s="39" customFormat="1" ht="27.75" customHeight="1"/>
    <row r="252" s="39" customFormat="1" ht="27.75" customHeight="1"/>
    <row r="253" s="39" customFormat="1" ht="27.75" customHeight="1"/>
    <row r="254" s="39" customFormat="1" ht="27.75" customHeight="1"/>
    <row r="255" s="39" customFormat="1" ht="27.75" customHeight="1"/>
    <row r="256" s="39" customFormat="1" ht="27.75" customHeight="1"/>
    <row r="257" s="39" customFormat="1" ht="27.75" customHeight="1"/>
    <row r="258" s="39" customFormat="1" ht="27.75" customHeight="1"/>
    <row r="259" s="39" customFormat="1" ht="27.75" customHeight="1"/>
    <row r="260" s="39" customFormat="1" ht="27.75" customHeight="1"/>
    <row r="261" s="39" customFormat="1" ht="27.75" customHeight="1"/>
    <row r="262" s="39" customFormat="1" ht="27.75" customHeight="1"/>
    <row r="263" s="39" customFormat="1" ht="27.75" customHeight="1"/>
    <row r="264" s="39" customFormat="1" ht="27.75" customHeight="1"/>
    <row r="265" s="39" customFormat="1" ht="27.75" customHeight="1"/>
    <row r="266" s="39" customFormat="1" ht="27.75" customHeight="1"/>
    <row r="267" s="39" customFormat="1" ht="27.75" customHeight="1"/>
    <row r="268" s="39" customFormat="1" ht="27.75" customHeight="1"/>
    <row r="269" s="39" customFormat="1" ht="27.75" customHeight="1"/>
    <row r="270" s="39" customFormat="1" ht="27.75" customHeight="1"/>
    <row r="271" s="39" customFormat="1" ht="27.75" customHeight="1"/>
    <row r="272" s="39" customFormat="1" ht="27.75" customHeight="1"/>
    <row r="273" s="39" customFormat="1" ht="27.75" customHeight="1"/>
    <row r="274" s="39" customFormat="1" ht="27.75" customHeight="1"/>
    <row r="275" s="39" customFormat="1" ht="27.75" customHeight="1"/>
    <row r="276" s="39" customFormat="1" ht="27.75" customHeight="1"/>
    <row r="277" s="39" customFormat="1" ht="27.75" customHeight="1"/>
    <row r="278" s="39" customFormat="1" ht="27.75" customHeight="1"/>
    <row r="279" s="39" customFormat="1" ht="27.75" customHeight="1"/>
    <row r="280" s="39" customFormat="1" ht="27.75" customHeight="1"/>
    <row r="281" s="39" customFormat="1" ht="27.75" customHeight="1"/>
    <row r="282" s="39" customFormat="1" ht="27.75" customHeight="1"/>
    <row r="283" s="39" customFormat="1" ht="27.75" customHeight="1"/>
    <row r="284" s="39" customFormat="1" ht="27.75" customHeight="1"/>
    <row r="285" s="39" customFormat="1" ht="27.75" customHeight="1"/>
    <row r="286" s="39" customFormat="1" ht="27.75" customHeight="1"/>
    <row r="287" s="39" customFormat="1" ht="27.75" customHeight="1"/>
    <row r="288" s="39" customFormat="1" ht="27.75" customHeight="1"/>
    <row r="289" s="39" customFormat="1" ht="27.75" customHeight="1"/>
    <row r="290" s="39" customFormat="1" ht="27.75" customHeight="1"/>
    <row r="291" s="39" customFormat="1" ht="27.75" customHeight="1"/>
    <row r="292" s="39" customFormat="1" ht="27.75" customHeight="1"/>
    <row r="293" s="39" customFormat="1" ht="27.75" customHeight="1"/>
    <row r="294" s="39" customFormat="1" ht="27.75" customHeight="1"/>
    <row r="295" s="39" customFormat="1" ht="27.75" customHeight="1"/>
    <row r="296" s="39" customFormat="1" ht="27.75" customHeight="1"/>
    <row r="297" s="39" customFormat="1" ht="27.75" customHeight="1"/>
    <row r="298" s="39" customFormat="1" ht="27.75" customHeight="1"/>
    <row r="299" s="39" customFormat="1" ht="27.75" customHeight="1"/>
    <row r="300" s="39" customFormat="1" ht="27.75" customHeight="1"/>
    <row r="301" s="39" customFormat="1" ht="27.75" customHeight="1"/>
    <row r="302" s="39" customFormat="1" ht="27.75" customHeight="1"/>
    <row r="303" s="39" customFormat="1" ht="27.75" customHeight="1"/>
    <row r="304" s="39" customFormat="1" ht="27.75" customHeight="1"/>
    <row r="305" s="39" customFormat="1" ht="27.75" customHeight="1"/>
    <row r="306" s="39" customFormat="1" ht="27.75" customHeight="1"/>
    <row r="307" s="39" customFormat="1" ht="27.75" customHeight="1"/>
    <row r="308" s="39" customFormat="1" ht="27.75" customHeight="1"/>
    <row r="309" s="39" customFormat="1" ht="27.75" customHeight="1"/>
    <row r="310" s="39" customFormat="1" ht="27.75" customHeight="1"/>
    <row r="311" s="39" customFormat="1" ht="27.75" customHeight="1"/>
    <row r="312" s="39" customFormat="1" ht="27.75" customHeight="1"/>
    <row r="313" s="39" customFormat="1" ht="27.75" customHeight="1"/>
    <row r="314" s="39" customFormat="1" ht="27.75" customHeight="1"/>
    <row r="315" s="39" customFormat="1" ht="27.75" customHeight="1"/>
    <row r="316" s="39" customFormat="1" ht="27.75" customHeight="1"/>
    <row r="317" s="39" customFormat="1" ht="27.75" customHeight="1"/>
    <row r="318" s="39" customFormat="1" ht="27.75" customHeight="1"/>
    <row r="319" s="39" customFormat="1" ht="27.75" customHeight="1"/>
    <row r="320" s="39" customFormat="1" ht="27.75" customHeight="1"/>
    <row r="321" s="39" customFormat="1" ht="27.75" customHeight="1"/>
    <row r="322" s="39" customFormat="1" ht="27.75" customHeight="1"/>
    <row r="323" s="39" customFormat="1" ht="27.75" customHeight="1"/>
    <row r="324" s="39" customFormat="1" ht="27.75" customHeight="1"/>
    <row r="325" s="39" customFormat="1" ht="27.75" customHeight="1"/>
    <row r="326" s="39" customFormat="1" ht="27.75" customHeight="1"/>
    <row r="327" s="39" customFormat="1" ht="27.75" customHeight="1"/>
    <row r="328" s="39" customFormat="1" ht="27.75" customHeight="1"/>
    <row r="329" s="39" customFormat="1" ht="27.75" customHeight="1"/>
    <row r="330" s="39" customFormat="1" ht="27.75" customHeight="1"/>
    <row r="331" s="39" customFormat="1" ht="27.75" customHeight="1"/>
    <row r="332" s="39" customFormat="1" ht="27.75" customHeight="1"/>
    <row r="333" s="39" customFormat="1" ht="27.75" customHeight="1"/>
    <row r="334" s="39" customFormat="1" ht="27.75" customHeight="1"/>
    <row r="335" s="39" customFormat="1" ht="27.75" customHeight="1"/>
    <row r="336" s="39" customFormat="1" ht="27.75" customHeight="1"/>
    <row r="337" s="39" customFormat="1" ht="27.75" customHeight="1"/>
    <row r="338" s="39" customFormat="1" ht="27.75" customHeight="1"/>
    <row r="339" s="39" customFormat="1" ht="27.75" customHeight="1"/>
    <row r="340" s="39" customFormat="1" ht="27.75" customHeight="1"/>
    <row r="341" s="39" customFormat="1" ht="27.75" customHeight="1"/>
    <row r="342" s="39" customFormat="1" ht="27.75" customHeight="1"/>
    <row r="343" s="39" customFormat="1" ht="27.75" customHeight="1"/>
    <row r="344" s="39" customFormat="1" ht="27.75" customHeight="1"/>
    <row r="345" s="39" customFormat="1" ht="27.75" customHeight="1"/>
    <row r="346" s="39" customFormat="1" ht="27.75" customHeight="1"/>
    <row r="347" s="39" customFormat="1" ht="27.75" customHeight="1"/>
    <row r="348" s="39" customFormat="1" ht="27.75" customHeight="1"/>
    <row r="349" s="39" customFormat="1" ht="27.75" customHeight="1"/>
    <row r="350" s="39" customFormat="1" ht="27.75" customHeight="1"/>
    <row r="351" s="39" customFormat="1" ht="27.75" customHeight="1"/>
    <row r="352" s="39" customFormat="1" ht="27.75" customHeight="1"/>
    <row r="353" s="39" customFormat="1" ht="27.75" customHeight="1"/>
    <row r="354" s="39" customFormat="1" ht="27.75" customHeight="1"/>
    <row r="355" s="39" customFormat="1" ht="27.75" customHeight="1"/>
    <row r="356" s="39" customFormat="1" ht="27.75" customHeight="1"/>
    <row r="357" s="39" customFormat="1" ht="27.75" customHeight="1"/>
    <row r="358" s="39" customFormat="1" ht="27.75" customHeight="1"/>
    <row r="359" s="39" customFormat="1" ht="27.75" customHeight="1"/>
    <row r="360" s="39" customFormat="1" ht="27.75" customHeight="1"/>
    <row r="361" s="39" customFormat="1" ht="27.75" customHeight="1"/>
    <row r="362" s="39" customFormat="1" ht="27.75" customHeight="1"/>
    <row r="363" s="39" customFormat="1" ht="27.75" customHeight="1"/>
    <row r="364" s="39" customFormat="1" ht="27.75" customHeight="1"/>
    <row r="365" s="39" customFormat="1" ht="27.75" customHeight="1"/>
    <row r="366" s="39" customFormat="1" ht="27.75" customHeight="1"/>
    <row r="367" s="39" customFormat="1" ht="27.75" customHeight="1"/>
    <row r="368" s="39" customFormat="1" ht="27.75" customHeight="1"/>
    <row r="369" s="39" customFormat="1" ht="27.75" customHeight="1"/>
    <row r="370" s="39" customFormat="1" ht="27.75" customHeight="1"/>
    <row r="371" s="39" customFormat="1" ht="27.75" customHeight="1"/>
    <row r="372" s="39" customFormat="1" ht="27.75" customHeight="1"/>
    <row r="373" s="39" customFormat="1" ht="27.75" customHeight="1"/>
    <row r="374" s="39" customFormat="1" ht="27.75" customHeight="1"/>
    <row r="375" s="39" customFormat="1" ht="27.75" customHeight="1"/>
    <row r="376" s="39" customFormat="1" ht="27.75" customHeight="1"/>
    <row r="377" s="39" customFormat="1" ht="27.75" customHeight="1"/>
    <row r="378" s="39" customFormat="1" ht="27.75" customHeight="1"/>
    <row r="379" s="39" customFormat="1" ht="27.75" customHeight="1"/>
    <row r="380" s="39" customFormat="1" ht="27.75" customHeight="1"/>
    <row r="381" s="39" customFormat="1" ht="27.75" customHeight="1"/>
    <row r="382" s="39" customFormat="1" ht="27.75" customHeight="1"/>
    <row r="383" s="39" customFormat="1" ht="27.75" customHeight="1"/>
    <row r="384" s="39" customFormat="1" ht="27.75" customHeight="1"/>
    <row r="385" s="39" customFormat="1" ht="27.75" customHeight="1"/>
    <row r="386" s="39" customFormat="1" ht="27.75" customHeight="1"/>
    <row r="387" s="39" customFormat="1" ht="27.75" customHeight="1"/>
    <row r="388" s="39" customFormat="1" ht="27.75" customHeight="1"/>
    <row r="389" s="39" customFormat="1" ht="27.75" customHeight="1"/>
    <row r="390" s="39" customFormat="1" ht="27.75" customHeight="1"/>
    <row r="391" s="39" customFormat="1" ht="27.75" customHeight="1"/>
    <row r="392" s="39" customFormat="1" ht="27.75" customHeight="1"/>
    <row r="393" s="39" customFormat="1" ht="27.75" customHeight="1"/>
    <row r="394" s="39" customFormat="1" ht="27.75" customHeight="1"/>
    <row r="395" s="39" customFormat="1" ht="27.75" customHeight="1"/>
    <row r="396" s="39" customFormat="1" ht="27.75" customHeight="1"/>
    <row r="397" s="39" customFormat="1" ht="27.75" customHeight="1"/>
    <row r="398" s="39" customFormat="1" ht="27.75" customHeight="1"/>
    <row r="399" s="39" customFormat="1" ht="27.75" customHeight="1"/>
    <row r="400" s="39" customFormat="1" ht="27.75" customHeight="1"/>
    <row r="401" s="39" customFormat="1" ht="27.75" customHeight="1"/>
    <row r="402" s="39" customFormat="1" ht="27.75" customHeight="1"/>
    <row r="403" s="39" customFormat="1" ht="27.75" customHeight="1"/>
    <row r="404" s="39" customFormat="1" ht="27.75" customHeight="1"/>
    <row r="405" s="39" customFormat="1" ht="27.75" customHeight="1"/>
    <row r="406" s="39" customFormat="1" ht="27.75" customHeight="1"/>
    <row r="407" s="39" customFormat="1" ht="27.75" customHeight="1"/>
    <row r="408" s="39" customFormat="1" ht="27.75" customHeight="1"/>
    <row r="409" s="39" customFormat="1" ht="27.75" customHeight="1"/>
    <row r="410" s="39" customFormat="1" ht="27.75" customHeight="1"/>
    <row r="411" s="39" customFormat="1" ht="27.75" customHeight="1"/>
    <row r="412" s="39" customFormat="1" ht="27.75" customHeight="1"/>
    <row r="413" s="39" customFormat="1" ht="27.75" customHeight="1"/>
    <row r="414" s="39" customFormat="1" ht="27.75" customHeight="1"/>
    <row r="415" s="39" customFormat="1" ht="27.75" customHeight="1"/>
    <row r="416" s="39" customFormat="1" ht="27.75" customHeight="1"/>
    <row r="417" s="39" customFormat="1" ht="27.75" customHeight="1"/>
    <row r="418" s="39" customFormat="1" ht="27.75" customHeight="1"/>
    <row r="419" s="39" customFormat="1" ht="27.75" customHeight="1"/>
    <row r="420" s="39" customFormat="1" ht="27.75" customHeight="1"/>
    <row r="421" s="39" customFormat="1" ht="27.75" customHeight="1"/>
    <row r="422" s="39" customFormat="1" ht="27.75" customHeight="1"/>
    <row r="423" s="39" customFormat="1" ht="27.75" customHeight="1"/>
    <row r="424" s="39" customFormat="1" ht="27.75" customHeight="1"/>
    <row r="425" s="39" customFormat="1" ht="27.75" customHeight="1"/>
    <row r="426" s="39" customFormat="1" ht="27.75" customHeight="1"/>
    <row r="427" s="39" customFormat="1" ht="27.75" customHeight="1"/>
    <row r="428" s="39" customFormat="1" ht="27.75" customHeight="1"/>
    <row r="429" s="39" customFormat="1" ht="27.75" customHeight="1"/>
    <row r="430" s="39" customFormat="1" ht="27.75" customHeight="1"/>
    <row r="431" s="39" customFormat="1" ht="27.75" customHeight="1"/>
    <row r="432" s="39" customFormat="1" ht="27.75" customHeight="1"/>
    <row r="433" s="39" customFormat="1" ht="27.75" customHeight="1"/>
    <row r="434" s="39" customFormat="1" ht="27.75" customHeight="1"/>
    <row r="435" s="39" customFormat="1" ht="27.75" customHeight="1"/>
    <row r="436" s="39" customFormat="1" ht="27.75" customHeight="1"/>
    <row r="437" s="39" customFormat="1" ht="27.75" customHeight="1"/>
    <row r="438" s="39" customFormat="1" ht="27.75" customHeight="1"/>
    <row r="439" s="39" customFormat="1" ht="27.75" customHeight="1"/>
    <row r="440" s="39" customFormat="1" ht="27.75" customHeight="1"/>
    <row r="441" s="39" customFormat="1" ht="27.75" customHeight="1"/>
    <row r="442" s="39" customFormat="1" ht="27.75" customHeight="1"/>
    <row r="443" s="39" customFormat="1" ht="27.75" customHeight="1"/>
    <row r="444" s="39" customFormat="1" ht="27.75" customHeight="1"/>
    <row r="445" s="39" customFormat="1" ht="27.75" customHeight="1"/>
    <row r="446" s="39" customFormat="1" ht="27.75" customHeight="1"/>
    <row r="447" s="39" customFormat="1" ht="27.75" customHeight="1"/>
    <row r="448" s="39" customFormat="1" ht="27.75" customHeight="1"/>
    <row r="449" s="39" customFormat="1" ht="27.75" customHeight="1"/>
    <row r="450" s="39" customFormat="1" ht="27.75" customHeight="1"/>
    <row r="451" s="39" customFormat="1" ht="27.75" customHeight="1"/>
    <row r="452" s="39" customFormat="1" ht="27.75" customHeight="1"/>
    <row r="453" s="39" customFormat="1" ht="27.75" customHeight="1"/>
    <row r="454" s="39" customFormat="1" ht="27.75" customHeight="1"/>
    <row r="455" s="39" customFormat="1" ht="27.75" customHeight="1"/>
    <row r="456" s="39" customFormat="1" ht="27.75" customHeight="1"/>
    <row r="457" s="39" customFormat="1" ht="27.75" customHeight="1"/>
    <row r="458" s="39" customFormat="1" ht="27.75" customHeight="1"/>
    <row r="459" s="39" customFormat="1" ht="27.75" customHeight="1"/>
    <row r="460" s="39" customFormat="1" ht="27.75" customHeight="1"/>
    <row r="461" s="39" customFormat="1" ht="27.75" customHeight="1"/>
    <row r="462" s="39" customFormat="1" ht="27.75" customHeight="1"/>
    <row r="463" s="39" customFormat="1" ht="27.75" customHeight="1"/>
    <row r="464" s="39" customFormat="1" ht="27.75" customHeight="1"/>
    <row r="465" s="39" customFormat="1" ht="27.75" customHeight="1"/>
    <row r="466" s="39" customFormat="1" ht="27.75" customHeight="1"/>
    <row r="467" s="39" customFormat="1" ht="27.75" customHeight="1"/>
    <row r="468" s="39" customFormat="1" ht="27.75" customHeight="1"/>
    <row r="469" s="39" customFormat="1" ht="27.75" customHeight="1"/>
    <row r="470" s="39" customFormat="1" ht="27.75" customHeight="1"/>
    <row r="471" s="39" customFormat="1" ht="27.75" customHeight="1"/>
    <row r="472" s="39" customFormat="1" ht="27.75" customHeight="1"/>
    <row r="473" s="39" customFormat="1" ht="27.75" customHeight="1"/>
    <row r="474" s="39" customFormat="1" ht="27.75" customHeight="1"/>
    <row r="475" s="39" customFormat="1" ht="27.75" customHeight="1"/>
    <row r="476" s="39" customFormat="1" ht="27.75" customHeight="1"/>
    <row r="477" s="39" customFormat="1" ht="27.75" customHeight="1"/>
    <row r="478" s="39" customFormat="1" ht="27.75" customHeight="1"/>
    <row r="479" s="39" customFormat="1" ht="27.75" customHeight="1"/>
    <row r="480" s="39" customFormat="1" ht="27.75" customHeight="1"/>
    <row r="481" s="39" customFormat="1" ht="27.75" customHeight="1"/>
    <row r="482" s="39" customFormat="1" ht="27.75" customHeight="1"/>
    <row r="483" s="39" customFormat="1" ht="27.75" customHeight="1"/>
    <row r="484" s="39" customFormat="1" ht="27.75" customHeight="1"/>
    <row r="485" s="39" customFormat="1" ht="27.75" customHeight="1"/>
    <row r="486" s="39" customFormat="1" ht="27.75" customHeight="1"/>
    <row r="487" s="39" customFormat="1" ht="27.75" customHeight="1"/>
    <row r="488" s="39" customFormat="1" ht="27.75" customHeight="1"/>
    <row r="489" s="39" customFormat="1" ht="27.75" customHeight="1"/>
    <row r="490" s="39" customFormat="1" ht="27.75" customHeight="1"/>
    <row r="491" s="39" customFormat="1" ht="27.75" customHeight="1"/>
    <row r="492" s="39" customFormat="1" ht="27.75" customHeight="1"/>
    <row r="493" s="39" customFormat="1" ht="27.75" customHeight="1"/>
    <row r="494" s="39" customFormat="1" ht="27.75" customHeight="1"/>
    <row r="495" s="39" customFormat="1" ht="27.75" customHeight="1"/>
    <row r="496" s="39" customFormat="1" ht="27.75" customHeight="1"/>
    <row r="497" s="39" customFormat="1" ht="27.75" customHeight="1"/>
    <row r="498" s="39" customFormat="1" ht="27.75" customHeight="1"/>
    <row r="499" s="39" customFormat="1" ht="27.75" customHeight="1"/>
    <row r="500" s="39" customFormat="1" ht="27.75" customHeight="1"/>
    <row r="501" s="39" customFormat="1" ht="27.75" customHeight="1"/>
    <row r="502" s="39" customFormat="1" ht="27.75" customHeight="1"/>
    <row r="503" s="39" customFormat="1" ht="27.75" customHeight="1"/>
    <row r="504" s="39" customFormat="1" ht="27.75" customHeight="1"/>
    <row r="505" s="39" customFormat="1" ht="27.75" customHeight="1"/>
    <row r="506" s="39" customFormat="1" ht="27.75" customHeight="1"/>
    <row r="507" s="39" customFormat="1" ht="27.75" customHeight="1"/>
    <row r="508" s="39" customFormat="1" ht="27.75" customHeight="1"/>
    <row r="509" s="39" customFormat="1" ht="27.75" customHeight="1"/>
    <row r="510" s="39" customFormat="1" ht="27.75" customHeight="1"/>
    <row r="511" s="39" customFormat="1" ht="27.75" customHeight="1"/>
    <row r="512" s="39" customFormat="1" ht="27.75" customHeight="1"/>
    <row r="513" s="39" customFormat="1" ht="27.75" customHeight="1"/>
    <row r="514" s="39" customFormat="1" ht="27.75" customHeight="1"/>
    <row r="515" s="39" customFormat="1" ht="27.75" customHeight="1"/>
    <row r="516" s="39" customFormat="1" ht="27.75" customHeight="1"/>
    <row r="517" s="39" customFormat="1" ht="27.75" customHeight="1"/>
    <row r="518" s="39" customFormat="1" ht="27.75" customHeight="1"/>
    <row r="519" s="39" customFormat="1" ht="27.75" customHeight="1"/>
    <row r="520" s="39" customFormat="1" ht="27.75" customHeight="1"/>
    <row r="521" s="39" customFormat="1" ht="27.75" customHeight="1"/>
    <row r="522" s="39" customFormat="1" ht="27.75" customHeight="1"/>
  </sheetData>
  <autoFilter ref="A3:P21" xr:uid="{5E8330BB-28EE-4D19-A3B7-0FB7B91864ED}"/>
  <mergeCells count="9">
    <mergeCell ref="A1:O1"/>
    <mergeCell ref="L2:O2"/>
    <mergeCell ref="W2:Z2"/>
    <mergeCell ref="A19:O20"/>
    <mergeCell ref="A21:B21"/>
    <mergeCell ref="C21:E21"/>
    <mergeCell ref="F21:H21"/>
    <mergeCell ref="I21:L21"/>
    <mergeCell ref="N21:O21"/>
  </mergeCells>
  <phoneticPr fontId="3" type="noConversion"/>
  <pageMargins left="0.75" right="0.75" top="1" bottom="1" header="0.5" footer="0.5"/>
  <pageSetup paperSize="9" scale="93" orientation="landscape" r:id="rId1"/>
  <headerFooter alignWithMargins="0"/>
  <drawing r:id="rId2"/>
  <legacyDrawing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CAE045-C390-4DA6-AA85-6852A60745BD}">
  <sheetPr>
    <pageSetUpPr fitToPage="1"/>
  </sheetPr>
  <dimension ref="A1:W510"/>
  <sheetViews>
    <sheetView zoomScale="70" zoomScaleNormal="70" workbookViewId="0">
      <selection activeCell="N6" sqref="N6"/>
    </sheetView>
  </sheetViews>
  <sheetFormatPr defaultColWidth="10" defaultRowHeight="27.75" customHeight="1"/>
  <cols>
    <col min="1" max="1" width="6.109375" style="1" bestFit="1" customWidth="1"/>
    <col min="2" max="2" width="15.88671875" style="1" customWidth="1"/>
    <col min="3" max="3" width="23.44140625" style="1" customWidth="1"/>
    <col min="4" max="4" width="16" style="1" customWidth="1"/>
    <col min="5" max="5" width="8" style="1" customWidth="1"/>
    <col min="6" max="6" width="17.5546875" style="21" customWidth="1"/>
    <col min="7" max="7" width="5.6640625" style="1" customWidth="1"/>
    <col min="8" max="8" width="11.77734375" style="21" customWidth="1"/>
    <col min="9" max="9" width="13.21875" style="21" customWidth="1"/>
    <col min="10" max="10" width="16.88671875" style="21" customWidth="1"/>
    <col min="11" max="11" width="21" style="1" customWidth="1"/>
    <col min="12" max="12" width="28.44140625" style="1" customWidth="1"/>
    <col min="13" max="13" width="14.44140625" style="1" customWidth="1"/>
    <col min="14" max="14" width="22.5546875" style="1" customWidth="1"/>
    <col min="15" max="15" width="11" style="1" customWidth="1"/>
    <col min="16" max="16" width="11.21875" style="1" customWidth="1"/>
    <col min="17" max="17" width="14.33203125" style="1" customWidth="1"/>
    <col min="18" max="18" width="10" style="1"/>
    <col min="19" max="19" width="11.44140625" style="1" customWidth="1"/>
    <col min="20" max="25" width="10" style="1"/>
    <col min="26" max="26" width="21" style="1" customWidth="1"/>
    <col min="27" max="257" width="10" style="1"/>
    <col min="258" max="258" width="6.109375" style="1" bestFit="1" customWidth="1"/>
    <col min="259" max="259" width="25.5546875" style="1" customWidth="1"/>
    <col min="260" max="260" width="23.44140625" style="1" customWidth="1"/>
    <col min="261" max="261" width="7.21875" style="1" customWidth="1"/>
    <col min="262" max="262" width="11.77734375" style="1" customWidth="1"/>
    <col min="263" max="263" width="5.6640625" style="1" customWidth="1"/>
    <col min="264" max="264" width="11.77734375" style="1" customWidth="1"/>
    <col min="265" max="266" width="11.88671875" style="1" customWidth="1"/>
    <col min="267" max="267" width="15.21875" style="1" customWidth="1"/>
    <col min="268" max="268" width="11.6640625" style="1" customWidth="1"/>
    <col min="269" max="513" width="10" style="1"/>
    <col min="514" max="514" width="6.109375" style="1" bestFit="1" customWidth="1"/>
    <col min="515" max="515" width="25.5546875" style="1" customWidth="1"/>
    <col min="516" max="516" width="23.44140625" style="1" customWidth="1"/>
    <col min="517" max="517" width="7.21875" style="1" customWidth="1"/>
    <col min="518" max="518" width="11.77734375" style="1" customWidth="1"/>
    <col min="519" max="519" width="5.6640625" style="1" customWidth="1"/>
    <col min="520" max="520" width="11.77734375" style="1" customWidth="1"/>
    <col min="521" max="522" width="11.88671875" style="1" customWidth="1"/>
    <col min="523" max="523" width="15.21875" style="1" customWidth="1"/>
    <col min="524" max="524" width="11.6640625" style="1" customWidth="1"/>
    <col min="525" max="769" width="10" style="1"/>
    <col min="770" max="770" width="6.109375" style="1" bestFit="1" customWidth="1"/>
    <col min="771" max="771" width="25.5546875" style="1" customWidth="1"/>
    <col min="772" max="772" width="23.44140625" style="1" customWidth="1"/>
    <col min="773" max="773" width="7.21875" style="1" customWidth="1"/>
    <col min="774" max="774" width="11.77734375" style="1" customWidth="1"/>
    <col min="775" max="775" width="5.6640625" style="1" customWidth="1"/>
    <col min="776" max="776" width="11.77734375" style="1" customWidth="1"/>
    <col min="777" max="778" width="11.88671875" style="1" customWidth="1"/>
    <col min="779" max="779" width="15.21875" style="1" customWidth="1"/>
    <col min="780" max="780" width="11.6640625" style="1" customWidth="1"/>
    <col min="781" max="1025" width="10" style="1"/>
    <col min="1026" max="1026" width="6.109375" style="1" bestFit="1" customWidth="1"/>
    <col min="1027" max="1027" width="25.5546875" style="1" customWidth="1"/>
    <col min="1028" max="1028" width="23.44140625" style="1" customWidth="1"/>
    <col min="1029" max="1029" width="7.21875" style="1" customWidth="1"/>
    <col min="1030" max="1030" width="11.77734375" style="1" customWidth="1"/>
    <col min="1031" max="1031" width="5.6640625" style="1" customWidth="1"/>
    <col min="1032" max="1032" width="11.77734375" style="1" customWidth="1"/>
    <col min="1033" max="1034" width="11.88671875" style="1" customWidth="1"/>
    <col min="1035" max="1035" width="15.21875" style="1" customWidth="1"/>
    <col min="1036" max="1036" width="11.6640625" style="1" customWidth="1"/>
    <col min="1037" max="1281" width="10" style="1"/>
    <col min="1282" max="1282" width="6.109375" style="1" bestFit="1" customWidth="1"/>
    <col min="1283" max="1283" width="25.5546875" style="1" customWidth="1"/>
    <col min="1284" max="1284" width="23.44140625" style="1" customWidth="1"/>
    <col min="1285" max="1285" width="7.21875" style="1" customWidth="1"/>
    <col min="1286" max="1286" width="11.77734375" style="1" customWidth="1"/>
    <col min="1287" max="1287" width="5.6640625" style="1" customWidth="1"/>
    <col min="1288" max="1288" width="11.77734375" style="1" customWidth="1"/>
    <col min="1289" max="1290" width="11.88671875" style="1" customWidth="1"/>
    <col min="1291" max="1291" width="15.21875" style="1" customWidth="1"/>
    <col min="1292" max="1292" width="11.6640625" style="1" customWidth="1"/>
    <col min="1293" max="1537" width="10" style="1"/>
    <col min="1538" max="1538" width="6.109375" style="1" bestFit="1" customWidth="1"/>
    <col min="1539" max="1539" width="25.5546875" style="1" customWidth="1"/>
    <col min="1540" max="1540" width="23.44140625" style="1" customWidth="1"/>
    <col min="1541" max="1541" width="7.21875" style="1" customWidth="1"/>
    <col min="1542" max="1542" width="11.77734375" style="1" customWidth="1"/>
    <col min="1543" max="1543" width="5.6640625" style="1" customWidth="1"/>
    <col min="1544" max="1544" width="11.77734375" style="1" customWidth="1"/>
    <col min="1545" max="1546" width="11.88671875" style="1" customWidth="1"/>
    <col min="1547" max="1547" width="15.21875" style="1" customWidth="1"/>
    <col min="1548" max="1548" width="11.6640625" style="1" customWidth="1"/>
    <col min="1549" max="1793" width="10" style="1"/>
    <col min="1794" max="1794" width="6.109375" style="1" bestFit="1" customWidth="1"/>
    <col min="1795" max="1795" width="25.5546875" style="1" customWidth="1"/>
    <col min="1796" max="1796" width="23.44140625" style="1" customWidth="1"/>
    <col min="1797" max="1797" width="7.21875" style="1" customWidth="1"/>
    <col min="1798" max="1798" width="11.77734375" style="1" customWidth="1"/>
    <col min="1799" max="1799" width="5.6640625" style="1" customWidth="1"/>
    <col min="1800" max="1800" width="11.77734375" style="1" customWidth="1"/>
    <col min="1801" max="1802" width="11.88671875" style="1" customWidth="1"/>
    <col min="1803" max="1803" width="15.21875" style="1" customWidth="1"/>
    <col min="1804" max="1804" width="11.6640625" style="1" customWidth="1"/>
    <col min="1805" max="2049" width="10" style="1"/>
    <col min="2050" max="2050" width="6.109375" style="1" bestFit="1" customWidth="1"/>
    <col min="2051" max="2051" width="25.5546875" style="1" customWidth="1"/>
    <col min="2052" max="2052" width="23.44140625" style="1" customWidth="1"/>
    <col min="2053" max="2053" width="7.21875" style="1" customWidth="1"/>
    <col min="2054" max="2054" width="11.77734375" style="1" customWidth="1"/>
    <col min="2055" max="2055" width="5.6640625" style="1" customWidth="1"/>
    <col min="2056" max="2056" width="11.77734375" style="1" customWidth="1"/>
    <col min="2057" max="2058" width="11.88671875" style="1" customWidth="1"/>
    <col min="2059" max="2059" width="15.21875" style="1" customWidth="1"/>
    <col min="2060" max="2060" width="11.6640625" style="1" customWidth="1"/>
    <col min="2061" max="2305" width="10" style="1"/>
    <col min="2306" max="2306" width="6.109375" style="1" bestFit="1" customWidth="1"/>
    <col min="2307" max="2307" width="25.5546875" style="1" customWidth="1"/>
    <col min="2308" max="2308" width="23.44140625" style="1" customWidth="1"/>
    <col min="2309" max="2309" width="7.21875" style="1" customWidth="1"/>
    <col min="2310" max="2310" width="11.77734375" style="1" customWidth="1"/>
    <col min="2311" max="2311" width="5.6640625" style="1" customWidth="1"/>
    <col min="2312" max="2312" width="11.77734375" style="1" customWidth="1"/>
    <col min="2313" max="2314" width="11.88671875" style="1" customWidth="1"/>
    <col min="2315" max="2315" width="15.21875" style="1" customWidth="1"/>
    <col min="2316" max="2316" width="11.6640625" style="1" customWidth="1"/>
    <col min="2317" max="2561" width="10" style="1"/>
    <col min="2562" max="2562" width="6.109375" style="1" bestFit="1" customWidth="1"/>
    <col min="2563" max="2563" width="25.5546875" style="1" customWidth="1"/>
    <col min="2564" max="2564" width="23.44140625" style="1" customWidth="1"/>
    <col min="2565" max="2565" width="7.21875" style="1" customWidth="1"/>
    <col min="2566" max="2566" width="11.77734375" style="1" customWidth="1"/>
    <col min="2567" max="2567" width="5.6640625" style="1" customWidth="1"/>
    <col min="2568" max="2568" width="11.77734375" style="1" customWidth="1"/>
    <col min="2569" max="2570" width="11.88671875" style="1" customWidth="1"/>
    <col min="2571" max="2571" width="15.21875" style="1" customWidth="1"/>
    <col min="2572" max="2572" width="11.6640625" style="1" customWidth="1"/>
    <col min="2573" max="2817" width="10" style="1"/>
    <col min="2818" max="2818" width="6.109375" style="1" bestFit="1" customWidth="1"/>
    <col min="2819" max="2819" width="25.5546875" style="1" customWidth="1"/>
    <col min="2820" max="2820" width="23.44140625" style="1" customWidth="1"/>
    <col min="2821" max="2821" width="7.21875" style="1" customWidth="1"/>
    <col min="2822" max="2822" width="11.77734375" style="1" customWidth="1"/>
    <col min="2823" max="2823" width="5.6640625" style="1" customWidth="1"/>
    <col min="2824" max="2824" width="11.77734375" style="1" customWidth="1"/>
    <col min="2825" max="2826" width="11.88671875" style="1" customWidth="1"/>
    <col min="2827" max="2827" width="15.21875" style="1" customWidth="1"/>
    <col min="2828" max="2828" width="11.6640625" style="1" customWidth="1"/>
    <col min="2829" max="3073" width="10" style="1"/>
    <col min="3074" max="3074" width="6.109375" style="1" bestFit="1" customWidth="1"/>
    <col min="3075" max="3075" width="25.5546875" style="1" customWidth="1"/>
    <col min="3076" max="3076" width="23.44140625" style="1" customWidth="1"/>
    <col min="3077" max="3077" width="7.21875" style="1" customWidth="1"/>
    <col min="3078" max="3078" width="11.77734375" style="1" customWidth="1"/>
    <col min="3079" max="3079" width="5.6640625" style="1" customWidth="1"/>
    <col min="3080" max="3080" width="11.77734375" style="1" customWidth="1"/>
    <col min="3081" max="3082" width="11.88671875" style="1" customWidth="1"/>
    <col min="3083" max="3083" width="15.21875" style="1" customWidth="1"/>
    <col min="3084" max="3084" width="11.6640625" style="1" customWidth="1"/>
    <col min="3085" max="3329" width="10" style="1"/>
    <col min="3330" max="3330" width="6.109375" style="1" bestFit="1" customWidth="1"/>
    <col min="3331" max="3331" width="25.5546875" style="1" customWidth="1"/>
    <col min="3332" max="3332" width="23.44140625" style="1" customWidth="1"/>
    <col min="3333" max="3333" width="7.21875" style="1" customWidth="1"/>
    <col min="3334" max="3334" width="11.77734375" style="1" customWidth="1"/>
    <col min="3335" max="3335" width="5.6640625" style="1" customWidth="1"/>
    <col min="3336" max="3336" width="11.77734375" style="1" customWidth="1"/>
    <col min="3337" max="3338" width="11.88671875" style="1" customWidth="1"/>
    <col min="3339" max="3339" width="15.21875" style="1" customWidth="1"/>
    <col min="3340" max="3340" width="11.6640625" style="1" customWidth="1"/>
    <col min="3341" max="3585" width="10" style="1"/>
    <col min="3586" max="3586" width="6.109375" style="1" bestFit="1" customWidth="1"/>
    <col min="3587" max="3587" width="25.5546875" style="1" customWidth="1"/>
    <col min="3588" max="3588" width="23.44140625" style="1" customWidth="1"/>
    <col min="3589" max="3589" width="7.21875" style="1" customWidth="1"/>
    <col min="3590" max="3590" width="11.77734375" style="1" customWidth="1"/>
    <col min="3591" max="3591" width="5.6640625" style="1" customWidth="1"/>
    <col min="3592" max="3592" width="11.77734375" style="1" customWidth="1"/>
    <col min="3593" max="3594" width="11.88671875" style="1" customWidth="1"/>
    <col min="3595" max="3595" width="15.21875" style="1" customWidth="1"/>
    <col min="3596" max="3596" width="11.6640625" style="1" customWidth="1"/>
    <col min="3597" max="3841" width="10" style="1"/>
    <col min="3842" max="3842" width="6.109375" style="1" bestFit="1" customWidth="1"/>
    <col min="3843" max="3843" width="25.5546875" style="1" customWidth="1"/>
    <col min="3844" max="3844" width="23.44140625" style="1" customWidth="1"/>
    <col min="3845" max="3845" width="7.21875" style="1" customWidth="1"/>
    <col min="3846" max="3846" width="11.77734375" style="1" customWidth="1"/>
    <col min="3847" max="3847" width="5.6640625" style="1" customWidth="1"/>
    <col min="3848" max="3848" width="11.77734375" style="1" customWidth="1"/>
    <col min="3849" max="3850" width="11.88671875" style="1" customWidth="1"/>
    <col min="3851" max="3851" width="15.21875" style="1" customWidth="1"/>
    <col min="3852" max="3852" width="11.6640625" style="1" customWidth="1"/>
    <col min="3853" max="4097" width="10" style="1"/>
    <col min="4098" max="4098" width="6.109375" style="1" bestFit="1" customWidth="1"/>
    <col min="4099" max="4099" width="25.5546875" style="1" customWidth="1"/>
    <col min="4100" max="4100" width="23.44140625" style="1" customWidth="1"/>
    <col min="4101" max="4101" width="7.21875" style="1" customWidth="1"/>
    <col min="4102" max="4102" width="11.77734375" style="1" customWidth="1"/>
    <col min="4103" max="4103" width="5.6640625" style="1" customWidth="1"/>
    <col min="4104" max="4104" width="11.77734375" style="1" customWidth="1"/>
    <col min="4105" max="4106" width="11.88671875" style="1" customWidth="1"/>
    <col min="4107" max="4107" width="15.21875" style="1" customWidth="1"/>
    <col min="4108" max="4108" width="11.6640625" style="1" customWidth="1"/>
    <col min="4109" max="4353" width="10" style="1"/>
    <col min="4354" max="4354" width="6.109375" style="1" bestFit="1" customWidth="1"/>
    <col min="4355" max="4355" width="25.5546875" style="1" customWidth="1"/>
    <col min="4356" max="4356" width="23.44140625" style="1" customWidth="1"/>
    <col min="4357" max="4357" width="7.21875" style="1" customWidth="1"/>
    <col min="4358" max="4358" width="11.77734375" style="1" customWidth="1"/>
    <col min="4359" max="4359" width="5.6640625" style="1" customWidth="1"/>
    <col min="4360" max="4360" width="11.77734375" style="1" customWidth="1"/>
    <col min="4361" max="4362" width="11.88671875" style="1" customWidth="1"/>
    <col min="4363" max="4363" width="15.21875" style="1" customWidth="1"/>
    <col min="4364" max="4364" width="11.6640625" style="1" customWidth="1"/>
    <col min="4365" max="4609" width="10" style="1"/>
    <col min="4610" max="4610" width="6.109375" style="1" bestFit="1" customWidth="1"/>
    <col min="4611" max="4611" width="25.5546875" style="1" customWidth="1"/>
    <col min="4612" max="4612" width="23.44140625" style="1" customWidth="1"/>
    <col min="4613" max="4613" width="7.21875" style="1" customWidth="1"/>
    <col min="4614" max="4614" width="11.77734375" style="1" customWidth="1"/>
    <col min="4615" max="4615" width="5.6640625" style="1" customWidth="1"/>
    <col min="4616" max="4616" width="11.77734375" style="1" customWidth="1"/>
    <col min="4617" max="4618" width="11.88671875" style="1" customWidth="1"/>
    <col min="4619" max="4619" width="15.21875" style="1" customWidth="1"/>
    <col min="4620" max="4620" width="11.6640625" style="1" customWidth="1"/>
    <col min="4621" max="4865" width="10" style="1"/>
    <col min="4866" max="4866" width="6.109375" style="1" bestFit="1" customWidth="1"/>
    <col min="4867" max="4867" width="25.5546875" style="1" customWidth="1"/>
    <col min="4868" max="4868" width="23.44140625" style="1" customWidth="1"/>
    <col min="4869" max="4869" width="7.21875" style="1" customWidth="1"/>
    <col min="4870" max="4870" width="11.77734375" style="1" customWidth="1"/>
    <col min="4871" max="4871" width="5.6640625" style="1" customWidth="1"/>
    <col min="4872" max="4872" width="11.77734375" style="1" customWidth="1"/>
    <col min="4873" max="4874" width="11.88671875" style="1" customWidth="1"/>
    <col min="4875" max="4875" width="15.21875" style="1" customWidth="1"/>
    <col min="4876" max="4876" width="11.6640625" style="1" customWidth="1"/>
    <col min="4877" max="5121" width="10" style="1"/>
    <col min="5122" max="5122" width="6.109375" style="1" bestFit="1" customWidth="1"/>
    <col min="5123" max="5123" width="25.5546875" style="1" customWidth="1"/>
    <col min="5124" max="5124" width="23.44140625" style="1" customWidth="1"/>
    <col min="5125" max="5125" width="7.21875" style="1" customWidth="1"/>
    <col min="5126" max="5126" width="11.77734375" style="1" customWidth="1"/>
    <col min="5127" max="5127" width="5.6640625" style="1" customWidth="1"/>
    <col min="5128" max="5128" width="11.77734375" style="1" customWidth="1"/>
    <col min="5129" max="5130" width="11.88671875" style="1" customWidth="1"/>
    <col min="5131" max="5131" width="15.21875" style="1" customWidth="1"/>
    <col min="5132" max="5132" width="11.6640625" style="1" customWidth="1"/>
    <col min="5133" max="5377" width="10" style="1"/>
    <col min="5378" max="5378" width="6.109375" style="1" bestFit="1" customWidth="1"/>
    <col min="5379" max="5379" width="25.5546875" style="1" customWidth="1"/>
    <col min="5380" max="5380" width="23.44140625" style="1" customWidth="1"/>
    <col min="5381" max="5381" width="7.21875" style="1" customWidth="1"/>
    <col min="5382" max="5382" width="11.77734375" style="1" customWidth="1"/>
    <col min="5383" max="5383" width="5.6640625" style="1" customWidth="1"/>
    <col min="5384" max="5384" width="11.77734375" style="1" customWidth="1"/>
    <col min="5385" max="5386" width="11.88671875" style="1" customWidth="1"/>
    <col min="5387" max="5387" width="15.21875" style="1" customWidth="1"/>
    <col min="5388" max="5388" width="11.6640625" style="1" customWidth="1"/>
    <col min="5389" max="5633" width="10" style="1"/>
    <col min="5634" max="5634" width="6.109375" style="1" bestFit="1" customWidth="1"/>
    <col min="5635" max="5635" width="25.5546875" style="1" customWidth="1"/>
    <col min="5636" max="5636" width="23.44140625" style="1" customWidth="1"/>
    <col min="5637" max="5637" width="7.21875" style="1" customWidth="1"/>
    <col min="5638" max="5638" width="11.77734375" style="1" customWidth="1"/>
    <col min="5639" max="5639" width="5.6640625" style="1" customWidth="1"/>
    <col min="5640" max="5640" width="11.77734375" style="1" customWidth="1"/>
    <col min="5641" max="5642" width="11.88671875" style="1" customWidth="1"/>
    <col min="5643" max="5643" width="15.21875" style="1" customWidth="1"/>
    <col min="5644" max="5644" width="11.6640625" style="1" customWidth="1"/>
    <col min="5645" max="5889" width="10" style="1"/>
    <col min="5890" max="5890" width="6.109375" style="1" bestFit="1" customWidth="1"/>
    <col min="5891" max="5891" width="25.5546875" style="1" customWidth="1"/>
    <col min="5892" max="5892" width="23.44140625" style="1" customWidth="1"/>
    <col min="5893" max="5893" width="7.21875" style="1" customWidth="1"/>
    <col min="5894" max="5894" width="11.77734375" style="1" customWidth="1"/>
    <col min="5895" max="5895" width="5.6640625" style="1" customWidth="1"/>
    <col min="5896" max="5896" width="11.77734375" style="1" customWidth="1"/>
    <col min="5897" max="5898" width="11.88671875" style="1" customWidth="1"/>
    <col min="5899" max="5899" width="15.21875" style="1" customWidth="1"/>
    <col min="5900" max="5900" width="11.6640625" style="1" customWidth="1"/>
    <col min="5901" max="6145" width="10" style="1"/>
    <col min="6146" max="6146" width="6.109375" style="1" bestFit="1" customWidth="1"/>
    <col min="6147" max="6147" width="25.5546875" style="1" customWidth="1"/>
    <col min="6148" max="6148" width="23.44140625" style="1" customWidth="1"/>
    <col min="6149" max="6149" width="7.21875" style="1" customWidth="1"/>
    <col min="6150" max="6150" width="11.77734375" style="1" customWidth="1"/>
    <col min="6151" max="6151" width="5.6640625" style="1" customWidth="1"/>
    <col min="6152" max="6152" width="11.77734375" style="1" customWidth="1"/>
    <col min="6153" max="6154" width="11.88671875" style="1" customWidth="1"/>
    <col min="6155" max="6155" width="15.21875" style="1" customWidth="1"/>
    <col min="6156" max="6156" width="11.6640625" style="1" customWidth="1"/>
    <col min="6157" max="6401" width="10" style="1"/>
    <col min="6402" max="6402" width="6.109375" style="1" bestFit="1" customWidth="1"/>
    <col min="6403" max="6403" width="25.5546875" style="1" customWidth="1"/>
    <col min="6404" max="6404" width="23.44140625" style="1" customWidth="1"/>
    <col min="6405" max="6405" width="7.21875" style="1" customWidth="1"/>
    <col min="6406" max="6406" width="11.77734375" style="1" customWidth="1"/>
    <col min="6407" max="6407" width="5.6640625" style="1" customWidth="1"/>
    <col min="6408" max="6408" width="11.77734375" style="1" customWidth="1"/>
    <col min="6409" max="6410" width="11.88671875" style="1" customWidth="1"/>
    <col min="6411" max="6411" width="15.21875" style="1" customWidth="1"/>
    <col min="6412" max="6412" width="11.6640625" style="1" customWidth="1"/>
    <col min="6413" max="6657" width="10" style="1"/>
    <col min="6658" max="6658" width="6.109375" style="1" bestFit="1" customWidth="1"/>
    <col min="6659" max="6659" width="25.5546875" style="1" customWidth="1"/>
    <col min="6660" max="6660" width="23.44140625" style="1" customWidth="1"/>
    <col min="6661" max="6661" width="7.21875" style="1" customWidth="1"/>
    <col min="6662" max="6662" width="11.77734375" style="1" customWidth="1"/>
    <col min="6663" max="6663" width="5.6640625" style="1" customWidth="1"/>
    <col min="6664" max="6664" width="11.77734375" style="1" customWidth="1"/>
    <col min="6665" max="6666" width="11.88671875" style="1" customWidth="1"/>
    <col min="6667" max="6667" width="15.21875" style="1" customWidth="1"/>
    <col min="6668" max="6668" width="11.6640625" style="1" customWidth="1"/>
    <col min="6669" max="6913" width="10" style="1"/>
    <col min="6914" max="6914" width="6.109375" style="1" bestFit="1" customWidth="1"/>
    <col min="6915" max="6915" width="25.5546875" style="1" customWidth="1"/>
    <col min="6916" max="6916" width="23.44140625" style="1" customWidth="1"/>
    <col min="6917" max="6917" width="7.21875" style="1" customWidth="1"/>
    <col min="6918" max="6918" width="11.77734375" style="1" customWidth="1"/>
    <col min="6919" max="6919" width="5.6640625" style="1" customWidth="1"/>
    <col min="6920" max="6920" width="11.77734375" style="1" customWidth="1"/>
    <col min="6921" max="6922" width="11.88671875" style="1" customWidth="1"/>
    <col min="6923" max="6923" width="15.21875" style="1" customWidth="1"/>
    <col min="6924" max="6924" width="11.6640625" style="1" customWidth="1"/>
    <col min="6925" max="7169" width="10" style="1"/>
    <col min="7170" max="7170" width="6.109375" style="1" bestFit="1" customWidth="1"/>
    <col min="7171" max="7171" width="25.5546875" style="1" customWidth="1"/>
    <col min="7172" max="7172" width="23.44140625" style="1" customWidth="1"/>
    <col min="7173" max="7173" width="7.21875" style="1" customWidth="1"/>
    <col min="7174" max="7174" width="11.77734375" style="1" customWidth="1"/>
    <col min="7175" max="7175" width="5.6640625" style="1" customWidth="1"/>
    <col min="7176" max="7176" width="11.77734375" style="1" customWidth="1"/>
    <col min="7177" max="7178" width="11.88671875" style="1" customWidth="1"/>
    <col min="7179" max="7179" width="15.21875" style="1" customWidth="1"/>
    <col min="7180" max="7180" width="11.6640625" style="1" customWidth="1"/>
    <col min="7181" max="7425" width="10" style="1"/>
    <col min="7426" max="7426" width="6.109375" style="1" bestFit="1" customWidth="1"/>
    <col min="7427" max="7427" width="25.5546875" style="1" customWidth="1"/>
    <col min="7428" max="7428" width="23.44140625" style="1" customWidth="1"/>
    <col min="7429" max="7429" width="7.21875" style="1" customWidth="1"/>
    <col min="7430" max="7430" width="11.77734375" style="1" customWidth="1"/>
    <col min="7431" max="7431" width="5.6640625" style="1" customWidth="1"/>
    <col min="7432" max="7432" width="11.77734375" style="1" customWidth="1"/>
    <col min="7433" max="7434" width="11.88671875" style="1" customWidth="1"/>
    <col min="7435" max="7435" width="15.21875" style="1" customWidth="1"/>
    <col min="7436" max="7436" width="11.6640625" style="1" customWidth="1"/>
    <col min="7437" max="7681" width="10" style="1"/>
    <col min="7682" max="7682" width="6.109375" style="1" bestFit="1" customWidth="1"/>
    <col min="7683" max="7683" width="25.5546875" style="1" customWidth="1"/>
    <col min="7684" max="7684" width="23.44140625" style="1" customWidth="1"/>
    <col min="7685" max="7685" width="7.21875" style="1" customWidth="1"/>
    <col min="7686" max="7686" width="11.77734375" style="1" customWidth="1"/>
    <col min="7687" max="7687" width="5.6640625" style="1" customWidth="1"/>
    <col min="7688" max="7688" width="11.77734375" style="1" customWidth="1"/>
    <col min="7689" max="7690" width="11.88671875" style="1" customWidth="1"/>
    <col min="7691" max="7691" width="15.21875" style="1" customWidth="1"/>
    <col min="7692" max="7692" width="11.6640625" style="1" customWidth="1"/>
    <col min="7693" max="7937" width="10" style="1"/>
    <col min="7938" max="7938" width="6.109375" style="1" bestFit="1" customWidth="1"/>
    <col min="7939" max="7939" width="25.5546875" style="1" customWidth="1"/>
    <col min="7940" max="7940" width="23.44140625" style="1" customWidth="1"/>
    <col min="7941" max="7941" width="7.21875" style="1" customWidth="1"/>
    <col min="7942" max="7942" width="11.77734375" style="1" customWidth="1"/>
    <col min="7943" max="7943" width="5.6640625" style="1" customWidth="1"/>
    <col min="7944" max="7944" width="11.77734375" style="1" customWidth="1"/>
    <col min="7945" max="7946" width="11.88671875" style="1" customWidth="1"/>
    <col min="7947" max="7947" width="15.21875" style="1" customWidth="1"/>
    <col min="7948" max="7948" width="11.6640625" style="1" customWidth="1"/>
    <col min="7949" max="8193" width="10" style="1"/>
    <col min="8194" max="8194" width="6.109375" style="1" bestFit="1" customWidth="1"/>
    <col min="8195" max="8195" width="25.5546875" style="1" customWidth="1"/>
    <col min="8196" max="8196" width="23.44140625" style="1" customWidth="1"/>
    <col min="8197" max="8197" width="7.21875" style="1" customWidth="1"/>
    <col min="8198" max="8198" width="11.77734375" style="1" customWidth="1"/>
    <col min="8199" max="8199" width="5.6640625" style="1" customWidth="1"/>
    <col min="8200" max="8200" width="11.77734375" style="1" customWidth="1"/>
    <col min="8201" max="8202" width="11.88671875" style="1" customWidth="1"/>
    <col min="8203" max="8203" width="15.21875" style="1" customWidth="1"/>
    <col min="8204" max="8204" width="11.6640625" style="1" customWidth="1"/>
    <col min="8205" max="8449" width="10" style="1"/>
    <col min="8450" max="8450" width="6.109375" style="1" bestFit="1" customWidth="1"/>
    <col min="8451" max="8451" width="25.5546875" style="1" customWidth="1"/>
    <col min="8452" max="8452" width="23.44140625" style="1" customWidth="1"/>
    <col min="8453" max="8453" width="7.21875" style="1" customWidth="1"/>
    <col min="8454" max="8454" width="11.77734375" style="1" customWidth="1"/>
    <col min="8455" max="8455" width="5.6640625" style="1" customWidth="1"/>
    <col min="8456" max="8456" width="11.77734375" style="1" customWidth="1"/>
    <col min="8457" max="8458" width="11.88671875" style="1" customWidth="1"/>
    <col min="8459" max="8459" width="15.21875" style="1" customWidth="1"/>
    <col min="8460" max="8460" width="11.6640625" style="1" customWidth="1"/>
    <col min="8461" max="8705" width="10" style="1"/>
    <col min="8706" max="8706" width="6.109375" style="1" bestFit="1" customWidth="1"/>
    <col min="8707" max="8707" width="25.5546875" style="1" customWidth="1"/>
    <col min="8708" max="8708" width="23.44140625" style="1" customWidth="1"/>
    <col min="8709" max="8709" width="7.21875" style="1" customWidth="1"/>
    <col min="8710" max="8710" width="11.77734375" style="1" customWidth="1"/>
    <col min="8711" max="8711" width="5.6640625" style="1" customWidth="1"/>
    <col min="8712" max="8712" width="11.77734375" style="1" customWidth="1"/>
    <col min="8713" max="8714" width="11.88671875" style="1" customWidth="1"/>
    <col min="8715" max="8715" width="15.21875" style="1" customWidth="1"/>
    <col min="8716" max="8716" width="11.6640625" style="1" customWidth="1"/>
    <col min="8717" max="8961" width="10" style="1"/>
    <col min="8962" max="8962" width="6.109375" style="1" bestFit="1" customWidth="1"/>
    <col min="8963" max="8963" width="25.5546875" style="1" customWidth="1"/>
    <col min="8964" max="8964" width="23.44140625" style="1" customWidth="1"/>
    <col min="8965" max="8965" width="7.21875" style="1" customWidth="1"/>
    <col min="8966" max="8966" width="11.77734375" style="1" customWidth="1"/>
    <col min="8967" max="8967" width="5.6640625" style="1" customWidth="1"/>
    <col min="8968" max="8968" width="11.77734375" style="1" customWidth="1"/>
    <col min="8969" max="8970" width="11.88671875" style="1" customWidth="1"/>
    <col min="8971" max="8971" width="15.21875" style="1" customWidth="1"/>
    <col min="8972" max="8972" width="11.6640625" style="1" customWidth="1"/>
    <col min="8973" max="9217" width="10" style="1"/>
    <col min="9218" max="9218" width="6.109375" style="1" bestFit="1" customWidth="1"/>
    <col min="9219" max="9219" width="25.5546875" style="1" customWidth="1"/>
    <col min="9220" max="9220" width="23.44140625" style="1" customWidth="1"/>
    <col min="9221" max="9221" width="7.21875" style="1" customWidth="1"/>
    <col min="9222" max="9222" width="11.77734375" style="1" customWidth="1"/>
    <col min="9223" max="9223" width="5.6640625" style="1" customWidth="1"/>
    <col min="9224" max="9224" width="11.77734375" style="1" customWidth="1"/>
    <col min="9225" max="9226" width="11.88671875" style="1" customWidth="1"/>
    <col min="9227" max="9227" width="15.21875" style="1" customWidth="1"/>
    <col min="9228" max="9228" width="11.6640625" style="1" customWidth="1"/>
    <col min="9229" max="9473" width="10" style="1"/>
    <col min="9474" max="9474" width="6.109375" style="1" bestFit="1" customWidth="1"/>
    <col min="9475" max="9475" width="25.5546875" style="1" customWidth="1"/>
    <col min="9476" max="9476" width="23.44140625" style="1" customWidth="1"/>
    <col min="9477" max="9477" width="7.21875" style="1" customWidth="1"/>
    <col min="9478" max="9478" width="11.77734375" style="1" customWidth="1"/>
    <col min="9479" max="9479" width="5.6640625" style="1" customWidth="1"/>
    <col min="9480" max="9480" width="11.77734375" style="1" customWidth="1"/>
    <col min="9481" max="9482" width="11.88671875" style="1" customWidth="1"/>
    <col min="9483" max="9483" width="15.21875" style="1" customWidth="1"/>
    <col min="9484" max="9484" width="11.6640625" style="1" customWidth="1"/>
    <col min="9485" max="9729" width="10" style="1"/>
    <col min="9730" max="9730" width="6.109375" style="1" bestFit="1" customWidth="1"/>
    <col min="9731" max="9731" width="25.5546875" style="1" customWidth="1"/>
    <col min="9732" max="9732" width="23.44140625" style="1" customWidth="1"/>
    <col min="9733" max="9733" width="7.21875" style="1" customWidth="1"/>
    <col min="9734" max="9734" width="11.77734375" style="1" customWidth="1"/>
    <col min="9735" max="9735" width="5.6640625" style="1" customWidth="1"/>
    <col min="9736" max="9736" width="11.77734375" style="1" customWidth="1"/>
    <col min="9737" max="9738" width="11.88671875" style="1" customWidth="1"/>
    <col min="9739" max="9739" width="15.21875" style="1" customWidth="1"/>
    <col min="9740" max="9740" width="11.6640625" style="1" customWidth="1"/>
    <col min="9741" max="9985" width="10" style="1"/>
    <col min="9986" max="9986" width="6.109375" style="1" bestFit="1" customWidth="1"/>
    <col min="9987" max="9987" width="25.5546875" style="1" customWidth="1"/>
    <col min="9988" max="9988" width="23.44140625" style="1" customWidth="1"/>
    <col min="9989" max="9989" width="7.21875" style="1" customWidth="1"/>
    <col min="9990" max="9990" width="11.77734375" style="1" customWidth="1"/>
    <col min="9991" max="9991" width="5.6640625" style="1" customWidth="1"/>
    <col min="9992" max="9992" width="11.77734375" style="1" customWidth="1"/>
    <col min="9993" max="9994" width="11.88671875" style="1" customWidth="1"/>
    <col min="9995" max="9995" width="15.21875" style="1" customWidth="1"/>
    <col min="9996" max="9996" width="11.6640625" style="1" customWidth="1"/>
    <col min="9997" max="10241" width="10" style="1"/>
    <col min="10242" max="10242" width="6.109375" style="1" bestFit="1" customWidth="1"/>
    <col min="10243" max="10243" width="25.5546875" style="1" customWidth="1"/>
    <col min="10244" max="10244" width="23.44140625" style="1" customWidth="1"/>
    <col min="10245" max="10245" width="7.21875" style="1" customWidth="1"/>
    <col min="10246" max="10246" width="11.77734375" style="1" customWidth="1"/>
    <col min="10247" max="10247" width="5.6640625" style="1" customWidth="1"/>
    <col min="10248" max="10248" width="11.77734375" style="1" customWidth="1"/>
    <col min="10249" max="10250" width="11.88671875" style="1" customWidth="1"/>
    <col min="10251" max="10251" width="15.21875" style="1" customWidth="1"/>
    <col min="10252" max="10252" width="11.6640625" style="1" customWidth="1"/>
    <col min="10253" max="10497" width="10" style="1"/>
    <col min="10498" max="10498" width="6.109375" style="1" bestFit="1" customWidth="1"/>
    <col min="10499" max="10499" width="25.5546875" style="1" customWidth="1"/>
    <col min="10500" max="10500" width="23.44140625" style="1" customWidth="1"/>
    <col min="10501" max="10501" width="7.21875" style="1" customWidth="1"/>
    <col min="10502" max="10502" width="11.77734375" style="1" customWidth="1"/>
    <col min="10503" max="10503" width="5.6640625" style="1" customWidth="1"/>
    <col min="10504" max="10504" width="11.77734375" style="1" customWidth="1"/>
    <col min="10505" max="10506" width="11.88671875" style="1" customWidth="1"/>
    <col min="10507" max="10507" width="15.21875" style="1" customWidth="1"/>
    <col min="10508" max="10508" width="11.6640625" style="1" customWidth="1"/>
    <col min="10509" max="10753" width="10" style="1"/>
    <col min="10754" max="10754" width="6.109375" style="1" bestFit="1" customWidth="1"/>
    <col min="10755" max="10755" width="25.5546875" style="1" customWidth="1"/>
    <col min="10756" max="10756" width="23.44140625" style="1" customWidth="1"/>
    <col min="10757" max="10757" width="7.21875" style="1" customWidth="1"/>
    <col min="10758" max="10758" width="11.77734375" style="1" customWidth="1"/>
    <col min="10759" max="10759" width="5.6640625" style="1" customWidth="1"/>
    <col min="10760" max="10760" width="11.77734375" style="1" customWidth="1"/>
    <col min="10761" max="10762" width="11.88671875" style="1" customWidth="1"/>
    <col min="10763" max="10763" width="15.21875" style="1" customWidth="1"/>
    <col min="10764" max="10764" width="11.6640625" style="1" customWidth="1"/>
    <col min="10765" max="11009" width="10" style="1"/>
    <col min="11010" max="11010" width="6.109375" style="1" bestFit="1" customWidth="1"/>
    <col min="11011" max="11011" width="25.5546875" style="1" customWidth="1"/>
    <col min="11012" max="11012" width="23.44140625" style="1" customWidth="1"/>
    <col min="11013" max="11013" width="7.21875" style="1" customWidth="1"/>
    <col min="11014" max="11014" width="11.77734375" style="1" customWidth="1"/>
    <col min="11015" max="11015" width="5.6640625" style="1" customWidth="1"/>
    <col min="11016" max="11016" width="11.77734375" style="1" customWidth="1"/>
    <col min="11017" max="11018" width="11.88671875" style="1" customWidth="1"/>
    <col min="11019" max="11019" width="15.21875" style="1" customWidth="1"/>
    <col min="11020" max="11020" width="11.6640625" style="1" customWidth="1"/>
    <col min="11021" max="11265" width="10" style="1"/>
    <col min="11266" max="11266" width="6.109375" style="1" bestFit="1" customWidth="1"/>
    <col min="11267" max="11267" width="25.5546875" style="1" customWidth="1"/>
    <col min="11268" max="11268" width="23.44140625" style="1" customWidth="1"/>
    <col min="11269" max="11269" width="7.21875" style="1" customWidth="1"/>
    <col min="11270" max="11270" width="11.77734375" style="1" customWidth="1"/>
    <col min="11271" max="11271" width="5.6640625" style="1" customWidth="1"/>
    <col min="11272" max="11272" width="11.77734375" style="1" customWidth="1"/>
    <col min="11273" max="11274" width="11.88671875" style="1" customWidth="1"/>
    <col min="11275" max="11275" width="15.21875" style="1" customWidth="1"/>
    <col min="11276" max="11276" width="11.6640625" style="1" customWidth="1"/>
    <col min="11277" max="11521" width="10" style="1"/>
    <col min="11522" max="11522" width="6.109375" style="1" bestFit="1" customWidth="1"/>
    <col min="11523" max="11523" width="25.5546875" style="1" customWidth="1"/>
    <col min="11524" max="11524" width="23.44140625" style="1" customWidth="1"/>
    <col min="11525" max="11525" width="7.21875" style="1" customWidth="1"/>
    <col min="11526" max="11526" width="11.77734375" style="1" customWidth="1"/>
    <col min="11527" max="11527" width="5.6640625" style="1" customWidth="1"/>
    <col min="11528" max="11528" width="11.77734375" style="1" customWidth="1"/>
    <col min="11529" max="11530" width="11.88671875" style="1" customWidth="1"/>
    <col min="11531" max="11531" width="15.21875" style="1" customWidth="1"/>
    <col min="11532" max="11532" width="11.6640625" style="1" customWidth="1"/>
    <col min="11533" max="11777" width="10" style="1"/>
    <col min="11778" max="11778" width="6.109375" style="1" bestFit="1" customWidth="1"/>
    <col min="11779" max="11779" width="25.5546875" style="1" customWidth="1"/>
    <col min="11780" max="11780" width="23.44140625" style="1" customWidth="1"/>
    <col min="11781" max="11781" width="7.21875" style="1" customWidth="1"/>
    <col min="11782" max="11782" width="11.77734375" style="1" customWidth="1"/>
    <col min="11783" max="11783" width="5.6640625" style="1" customWidth="1"/>
    <col min="11784" max="11784" width="11.77734375" style="1" customWidth="1"/>
    <col min="11785" max="11786" width="11.88671875" style="1" customWidth="1"/>
    <col min="11787" max="11787" width="15.21875" style="1" customWidth="1"/>
    <col min="11788" max="11788" width="11.6640625" style="1" customWidth="1"/>
    <col min="11789" max="12033" width="10" style="1"/>
    <col min="12034" max="12034" width="6.109375" style="1" bestFit="1" customWidth="1"/>
    <col min="12035" max="12035" width="25.5546875" style="1" customWidth="1"/>
    <col min="12036" max="12036" width="23.44140625" style="1" customWidth="1"/>
    <col min="12037" max="12037" width="7.21875" style="1" customWidth="1"/>
    <col min="12038" max="12038" width="11.77734375" style="1" customWidth="1"/>
    <col min="12039" max="12039" width="5.6640625" style="1" customWidth="1"/>
    <col min="12040" max="12040" width="11.77734375" style="1" customWidth="1"/>
    <col min="12041" max="12042" width="11.88671875" style="1" customWidth="1"/>
    <col min="12043" max="12043" width="15.21875" style="1" customWidth="1"/>
    <col min="12044" max="12044" width="11.6640625" style="1" customWidth="1"/>
    <col min="12045" max="12289" width="10" style="1"/>
    <col min="12290" max="12290" width="6.109375" style="1" bestFit="1" customWidth="1"/>
    <col min="12291" max="12291" width="25.5546875" style="1" customWidth="1"/>
    <col min="12292" max="12292" width="23.44140625" style="1" customWidth="1"/>
    <col min="12293" max="12293" width="7.21875" style="1" customWidth="1"/>
    <col min="12294" max="12294" width="11.77734375" style="1" customWidth="1"/>
    <col min="12295" max="12295" width="5.6640625" style="1" customWidth="1"/>
    <col min="12296" max="12296" width="11.77734375" style="1" customWidth="1"/>
    <col min="12297" max="12298" width="11.88671875" style="1" customWidth="1"/>
    <col min="12299" max="12299" width="15.21875" style="1" customWidth="1"/>
    <col min="12300" max="12300" width="11.6640625" style="1" customWidth="1"/>
    <col min="12301" max="12545" width="10" style="1"/>
    <col min="12546" max="12546" width="6.109375" style="1" bestFit="1" customWidth="1"/>
    <col min="12547" max="12547" width="25.5546875" style="1" customWidth="1"/>
    <col min="12548" max="12548" width="23.44140625" style="1" customWidth="1"/>
    <col min="12549" max="12549" width="7.21875" style="1" customWidth="1"/>
    <col min="12550" max="12550" width="11.77734375" style="1" customWidth="1"/>
    <col min="12551" max="12551" width="5.6640625" style="1" customWidth="1"/>
    <col min="12552" max="12552" width="11.77734375" style="1" customWidth="1"/>
    <col min="12553" max="12554" width="11.88671875" style="1" customWidth="1"/>
    <col min="12555" max="12555" width="15.21875" style="1" customWidth="1"/>
    <col min="12556" max="12556" width="11.6640625" style="1" customWidth="1"/>
    <col min="12557" max="12801" width="10" style="1"/>
    <col min="12802" max="12802" width="6.109375" style="1" bestFit="1" customWidth="1"/>
    <col min="12803" max="12803" width="25.5546875" style="1" customWidth="1"/>
    <col min="12804" max="12804" width="23.44140625" style="1" customWidth="1"/>
    <col min="12805" max="12805" width="7.21875" style="1" customWidth="1"/>
    <col min="12806" max="12806" width="11.77734375" style="1" customWidth="1"/>
    <col min="12807" max="12807" width="5.6640625" style="1" customWidth="1"/>
    <col min="12808" max="12808" width="11.77734375" style="1" customWidth="1"/>
    <col min="12809" max="12810" width="11.88671875" style="1" customWidth="1"/>
    <col min="12811" max="12811" width="15.21875" style="1" customWidth="1"/>
    <col min="12812" max="12812" width="11.6640625" style="1" customWidth="1"/>
    <col min="12813" max="13057" width="10" style="1"/>
    <col min="13058" max="13058" width="6.109375" style="1" bestFit="1" customWidth="1"/>
    <col min="13059" max="13059" width="25.5546875" style="1" customWidth="1"/>
    <col min="13060" max="13060" width="23.44140625" style="1" customWidth="1"/>
    <col min="13061" max="13061" width="7.21875" style="1" customWidth="1"/>
    <col min="13062" max="13062" width="11.77734375" style="1" customWidth="1"/>
    <col min="13063" max="13063" width="5.6640625" style="1" customWidth="1"/>
    <col min="13064" max="13064" width="11.77734375" style="1" customWidth="1"/>
    <col min="13065" max="13066" width="11.88671875" style="1" customWidth="1"/>
    <col min="13067" max="13067" width="15.21875" style="1" customWidth="1"/>
    <col min="13068" max="13068" width="11.6640625" style="1" customWidth="1"/>
    <col min="13069" max="13313" width="10" style="1"/>
    <col min="13314" max="13314" width="6.109375" style="1" bestFit="1" customWidth="1"/>
    <col min="13315" max="13315" width="25.5546875" style="1" customWidth="1"/>
    <col min="13316" max="13316" width="23.44140625" style="1" customWidth="1"/>
    <col min="13317" max="13317" width="7.21875" style="1" customWidth="1"/>
    <col min="13318" max="13318" width="11.77734375" style="1" customWidth="1"/>
    <col min="13319" max="13319" width="5.6640625" style="1" customWidth="1"/>
    <col min="13320" max="13320" width="11.77734375" style="1" customWidth="1"/>
    <col min="13321" max="13322" width="11.88671875" style="1" customWidth="1"/>
    <col min="13323" max="13323" width="15.21875" style="1" customWidth="1"/>
    <col min="13324" max="13324" width="11.6640625" style="1" customWidth="1"/>
    <col min="13325" max="13569" width="10" style="1"/>
    <col min="13570" max="13570" width="6.109375" style="1" bestFit="1" customWidth="1"/>
    <col min="13571" max="13571" width="25.5546875" style="1" customWidth="1"/>
    <col min="13572" max="13572" width="23.44140625" style="1" customWidth="1"/>
    <col min="13573" max="13573" width="7.21875" style="1" customWidth="1"/>
    <col min="13574" max="13574" width="11.77734375" style="1" customWidth="1"/>
    <col min="13575" max="13575" width="5.6640625" style="1" customWidth="1"/>
    <col min="13576" max="13576" width="11.77734375" style="1" customWidth="1"/>
    <col min="13577" max="13578" width="11.88671875" style="1" customWidth="1"/>
    <col min="13579" max="13579" width="15.21875" style="1" customWidth="1"/>
    <col min="13580" max="13580" width="11.6640625" style="1" customWidth="1"/>
    <col min="13581" max="13825" width="10" style="1"/>
    <col min="13826" max="13826" width="6.109375" style="1" bestFit="1" customWidth="1"/>
    <col min="13827" max="13827" width="25.5546875" style="1" customWidth="1"/>
    <col min="13828" max="13828" width="23.44140625" style="1" customWidth="1"/>
    <col min="13829" max="13829" width="7.21875" style="1" customWidth="1"/>
    <col min="13830" max="13830" width="11.77734375" style="1" customWidth="1"/>
    <col min="13831" max="13831" width="5.6640625" style="1" customWidth="1"/>
    <col min="13832" max="13832" width="11.77734375" style="1" customWidth="1"/>
    <col min="13833" max="13834" width="11.88671875" style="1" customWidth="1"/>
    <col min="13835" max="13835" width="15.21875" style="1" customWidth="1"/>
    <col min="13836" max="13836" width="11.6640625" style="1" customWidth="1"/>
    <col min="13837" max="14081" width="10" style="1"/>
    <col min="14082" max="14082" width="6.109375" style="1" bestFit="1" customWidth="1"/>
    <col min="14083" max="14083" width="25.5546875" style="1" customWidth="1"/>
    <col min="14084" max="14084" width="23.44140625" style="1" customWidth="1"/>
    <col min="14085" max="14085" width="7.21875" style="1" customWidth="1"/>
    <col min="14086" max="14086" width="11.77734375" style="1" customWidth="1"/>
    <col min="14087" max="14087" width="5.6640625" style="1" customWidth="1"/>
    <col min="14088" max="14088" width="11.77734375" style="1" customWidth="1"/>
    <col min="14089" max="14090" width="11.88671875" style="1" customWidth="1"/>
    <col min="14091" max="14091" width="15.21875" style="1" customWidth="1"/>
    <col min="14092" max="14092" width="11.6640625" style="1" customWidth="1"/>
    <col min="14093" max="14337" width="10" style="1"/>
    <col min="14338" max="14338" width="6.109375" style="1" bestFit="1" customWidth="1"/>
    <col min="14339" max="14339" width="25.5546875" style="1" customWidth="1"/>
    <col min="14340" max="14340" width="23.44140625" style="1" customWidth="1"/>
    <col min="14341" max="14341" width="7.21875" style="1" customWidth="1"/>
    <col min="14342" max="14342" width="11.77734375" style="1" customWidth="1"/>
    <col min="14343" max="14343" width="5.6640625" style="1" customWidth="1"/>
    <col min="14344" max="14344" width="11.77734375" style="1" customWidth="1"/>
    <col min="14345" max="14346" width="11.88671875" style="1" customWidth="1"/>
    <col min="14347" max="14347" width="15.21875" style="1" customWidth="1"/>
    <col min="14348" max="14348" width="11.6640625" style="1" customWidth="1"/>
    <col min="14349" max="14593" width="10" style="1"/>
    <col min="14594" max="14594" width="6.109375" style="1" bestFit="1" customWidth="1"/>
    <col min="14595" max="14595" width="25.5546875" style="1" customWidth="1"/>
    <col min="14596" max="14596" width="23.44140625" style="1" customWidth="1"/>
    <col min="14597" max="14597" width="7.21875" style="1" customWidth="1"/>
    <col min="14598" max="14598" width="11.77734375" style="1" customWidth="1"/>
    <col min="14599" max="14599" width="5.6640625" style="1" customWidth="1"/>
    <col min="14600" max="14600" width="11.77734375" style="1" customWidth="1"/>
    <col min="14601" max="14602" width="11.88671875" style="1" customWidth="1"/>
    <col min="14603" max="14603" width="15.21875" style="1" customWidth="1"/>
    <col min="14604" max="14604" width="11.6640625" style="1" customWidth="1"/>
    <col min="14605" max="14849" width="10" style="1"/>
    <col min="14850" max="14850" width="6.109375" style="1" bestFit="1" customWidth="1"/>
    <col min="14851" max="14851" width="25.5546875" style="1" customWidth="1"/>
    <col min="14852" max="14852" width="23.44140625" style="1" customWidth="1"/>
    <col min="14853" max="14853" width="7.21875" style="1" customWidth="1"/>
    <col min="14854" max="14854" width="11.77734375" style="1" customWidth="1"/>
    <col min="14855" max="14855" width="5.6640625" style="1" customWidth="1"/>
    <col min="14856" max="14856" width="11.77734375" style="1" customWidth="1"/>
    <col min="14857" max="14858" width="11.88671875" style="1" customWidth="1"/>
    <col min="14859" max="14859" width="15.21875" style="1" customWidth="1"/>
    <col min="14860" max="14860" width="11.6640625" style="1" customWidth="1"/>
    <col min="14861" max="15105" width="10" style="1"/>
    <col min="15106" max="15106" width="6.109375" style="1" bestFit="1" customWidth="1"/>
    <col min="15107" max="15107" width="25.5546875" style="1" customWidth="1"/>
    <col min="15108" max="15108" width="23.44140625" style="1" customWidth="1"/>
    <col min="15109" max="15109" width="7.21875" style="1" customWidth="1"/>
    <col min="15110" max="15110" width="11.77734375" style="1" customWidth="1"/>
    <col min="15111" max="15111" width="5.6640625" style="1" customWidth="1"/>
    <col min="15112" max="15112" width="11.77734375" style="1" customWidth="1"/>
    <col min="15113" max="15114" width="11.88671875" style="1" customWidth="1"/>
    <col min="15115" max="15115" width="15.21875" style="1" customWidth="1"/>
    <col min="15116" max="15116" width="11.6640625" style="1" customWidth="1"/>
    <col min="15117" max="15361" width="10" style="1"/>
    <col min="15362" max="15362" width="6.109375" style="1" bestFit="1" customWidth="1"/>
    <col min="15363" max="15363" width="25.5546875" style="1" customWidth="1"/>
    <col min="15364" max="15364" width="23.44140625" style="1" customWidth="1"/>
    <col min="15365" max="15365" width="7.21875" style="1" customWidth="1"/>
    <col min="15366" max="15366" width="11.77734375" style="1" customWidth="1"/>
    <col min="15367" max="15367" width="5.6640625" style="1" customWidth="1"/>
    <col min="15368" max="15368" width="11.77734375" style="1" customWidth="1"/>
    <col min="15369" max="15370" width="11.88671875" style="1" customWidth="1"/>
    <col min="15371" max="15371" width="15.21875" style="1" customWidth="1"/>
    <col min="15372" max="15372" width="11.6640625" style="1" customWidth="1"/>
    <col min="15373" max="15617" width="10" style="1"/>
    <col min="15618" max="15618" width="6.109375" style="1" bestFit="1" customWidth="1"/>
    <col min="15619" max="15619" width="25.5546875" style="1" customWidth="1"/>
    <col min="15620" max="15620" width="23.44140625" style="1" customWidth="1"/>
    <col min="15621" max="15621" width="7.21875" style="1" customWidth="1"/>
    <col min="15622" max="15622" width="11.77734375" style="1" customWidth="1"/>
    <col min="15623" max="15623" width="5.6640625" style="1" customWidth="1"/>
    <col min="15624" max="15624" width="11.77734375" style="1" customWidth="1"/>
    <col min="15625" max="15626" width="11.88671875" style="1" customWidth="1"/>
    <col min="15627" max="15627" width="15.21875" style="1" customWidth="1"/>
    <col min="15628" max="15628" width="11.6640625" style="1" customWidth="1"/>
    <col min="15629" max="15873" width="10" style="1"/>
    <col min="15874" max="15874" width="6.109375" style="1" bestFit="1" customWidth="1"/>
    <col min="15875" max="15875" width="25.5546875" style="1" customWidth="1"/>
    <col min="15876" max="15876" width="23.44140625" style="1" customWidth="1"/>
    <col min="15877" max="15877" width="7.21875" style="1" customWidth="1"/>
    <col min="15878" max="15878" width="11.77734375" style="1" customWidth="1"/>
    <col min="15879" max="15879" width="5.6640625" style="1" customWidth="1"/>
    <col min="15880" max="15880" width="11.77734375" style="1" customWidth="1"/>
    <col min="15881" max="15882" width="11.88671875" style="1" customWidth="1"/>
    <col min="15883" max="15883" width="15.21875" style="1" customWidth="1"/>
    <col min="15884" max="15884" width="11.6640625" style="1" customWidth="1"/>
    <col min="15885" max="16129" width="10" style="1"/>
    <col min="16130" max="16130" width="6.109375" style="1" bestFit="1" customWidth="1"/>
    <col min="16131" max="16131" width="25.5546875" style="1" customWidth="1"/>
    <col min="16132" max="16132" width="23.44140625" style="1" customWidth="1"/>
    <col min="16133" max="16133" width="7.21875" style="1" customWidth="1"/>
    <col min="16134" max="16134" width="11.77734375" style="1" customWidth="1"/>
    <col min="16135" max="16135" width="5.6640625" style="1" customWidth="1"/>
    <col min="16136" max="16136" width="11.77734375" style="1" customWidth="1"/>
    <col min="16137" max="16138" width="11.88671875" style="1" customWidth="1"/>
    <col min="16139" max="16139" width="15.21875" style="1" customWidth="1"/>
    <col min="16140" max="16140" width="11.6640625" style="1" customWidth="1"/>
    <col min="16141" max="16384" width="10" style="1"/>
  </cols>
  <sheetData>
    <row r="1" spans="1:23" ht="27.75" customHeight="1">
      <c r="A1" s="189" t="s">
        <v>0</v>
      </c>
      <c r="B1" s="189"/>
      <c r="C1" s="189"/>
      <c r="D1" s="189"/>
      <c r="E1" s="189"/>
      <c r="F1" s="189"/>
      <c r="G1" s="189"/>
      <c r="H1" s="189"/>
      <c r="I1" s="189"/>
      <c r="J1" s="189"/>
      <c r="K1" s="189"/>
      <c r="L1" s="189"/>
    </row>
    <row r="2" spans="1:23" s="39" customFormat="1" ht="27.75" customHeight="1">
      <c r="J2" s="195" t="s">
        <v>1</v>
      </c>
      <c r="K2" s="195"/>
      <c r="L2" s="195"/>
      <c r="T2" s="195"/>
      <c r="U2" s="195"/>
      <c r="V2" s="195"/>
      <c r="W2" s="195"/>
    </row>
    <row r="3" spans="1:23" s="83" customFormat="1" ht="39" customHeight="1">
      <c r="A3" s="81" t="s">
        <v>2</v>
      </c>
      <c r="B3" s="81" t="s">
        <v>3</v>
      </c>
      <c r="C3" s="81" t="s">
        <v>4</v>
      </c>
      <c r="D3" s="81" t="s">
        <v>141</v>
      </c>
      <c r="E3" s="81" t="s">
        <v>5</v>
      </c>
      <c r="F3" s="82" t="s">
        <v>6</v>
      </c>
      <c r="G3" s="82" t="s">
        <v>7</v>
      </c>
      <c r="H3" s="82" t="s">
        <v>8</v>
      </c>
      <c r="I3" s="82" t="s">
        <v>9</v>
      </c>
      <c r="J3" s="82" t="s">
        <v>10</v>
      </c>
      <c r="K3" s="81" t="s">
        <v>11</v>
      </c>
      <c r="L3" s="81" t="s">
        <v>12</v>
      </c>
      <c r="M3" s="95"/>
    </row>
    <row r="4" spans="1:23" s="83" customFormat="1" ht="67.8" customHeight="1">
      <c r="A4" s="34">
        <v>1</v>
      </c>
      <c r="B4" s="34" t="s">
        <v>321</v>
      </c>
      <c r="C4" s="35" t="s">
        <v>322</v>
      </c>
      <c r="D4" s="35"/>
      <c r="E4" s="34" t="s">
        <v>20</v>
      </c>
      <c r="F4" s="80">
        <v>0.5</v>
      </c>
      <c r="G4" s="36">
        <v>0.13</v>
      </c>
      <c r="H4" s="97">
        <v>0.3</v>
      </c>
      <c r="I4" s="80">
        <f>H4</f>
        <v>0.3</v>
      </c>
      <c r="J4" s="80">
        <f>I4</f>
        <v>0.3</v>
      </c>
      <c r="K4" s="93" t="s">
        <v>323</v>
      </c>
      <c r="L4" s="37" t="s">
        <v>324</v>
      </c>
      <c r="N4" s="96"/>
    </row>
    <row r="5" spans="1:23" s="83" customFormat="1" ht="67.8" customHeight="1">
      <c r="A5" s="34"/>
      <c r="B5" s="34"/>
      <c r="C5" s="35"/>
      <c r="D5" s="35"/>
      <c r="E5" s="34"/>
      <c r="F5" s="80"/>
      <c r="G5" s="36"/>
      <c r="H5" s="45"/>
      <c r="I5" s="80"/>
      <c r="J5" s="80"/>
      <c r="K5" s="93"/>
      <c r="L5" s="37"/>
      <c r="N5" s="96"/>
    </row>
    <row r="6" spans="1:23" s="83" customFormat="1" ht="67.8" customHeight="1">
      <c r="A6" s="34"/>
      <c r="B6" s="34"/>
      <c r="C6" s="35"/>
      <c r="D6" s="35"/>
      <c r="E6" s="34"/>
      <c r="F6" s="80"/>
      <c r="G6" s="36"/>
      <c r="H6" s="45"/>
      <c r="I6" s="80"/>
      <c r="J6" s="80"/>
      <c r="K6" s="93"/>
      <c r="L6" s="37"/>
      <c r="N6" s="96"/>
    </row>
    <row r="7" spans="1:23" s="39" customFormat="1" ht="27.75" customHeight="1">
      <c r="A7" s="196" t="s">
        <v>325</v>
      </c>
      <c r="B7" s="196"/>
      <c r="C7" s="196"/>
      <c r="D7" s="196"/>
      <c r="E7" s="196"/>
      <c r="F7" s="196"/>
      <c r="G7" s="196"/>
      <c r="H7" s="196"/>
      <c r="I7" s="196"/>
      <c r="J7" s="196"/>
      <c r="K7" s="196"/>
      <c r="L7" s="196"/>
    </row>
    <row r="8" spans="1:23" s="39" customFormat="1" ht="75.599999999999994" customHeight="1">
      <c r="A8" s="196"/>
      <c r="B8" s="196"/>
      <c r="C8" s="196"/>
      <c r="D8" s="196"/>
      <c r="E8" s="196"/>
      <c r="F8" s="196"/>
      <c r="G8" s="196"/>
      <c r="H8" s="196"/>
      <c r="I8" s="196"/>
      <c r="J8" s="196"/>
      <c r="K8" s="196"/>
      <c r="L8" s="196"/>
    </row>
    <row r="9" spans="1:23" s="39" customFormat="1" ht="93" customHeight="1">
      <c r="A9" s="197" t="s">
        <v>13</v>
      </c>
      <c r="B9" s="198"/>
      <c r="C9" s="199" t="s">
        <v>14</v>
      </c>
      <c r="D9" s="199"/>
      <c r="E9" s="199"/>
      <c r="F9" s="200" t="s">
        <v>15</v>
      </c>
      <c r="G9" s="201"/>
      <c r="H9" s="201"/>
      <c r="I9" s="200" t="s">
        <v>16</v>
      </c>
      <c r="J9" s="201"/>
      <c r="K9" s="196" t="s">
        <v>17</v>
      </c>
      <c r="L9" s="196"/>
    </row>
    <row r="10" spans="1:23" s="39" customFormat="1" ht="27.75" customHeight="1"/>
    <row r="11" spans="1:23" s="39" customFormat="1" ht="27.75" customHeight="1"/>
    <row r="12" spans="1:23" s="39" customFormat="1" ht="27.75" customHeight="1"/>
    <row r="13" spans="1:23" s="39" customFormat="1" ht="27.75" customHeight="1"/>
    <row r="14" spans="1:23" s="39" customFormat="1" ht="27.75" customHeight="1"/>
    <row r="15" spans="1:23" s="39" customFormat="1" ht="27.75" customHeight="1"/>
    <row r="16" spans="1:23" s="39" customFormat="1" ht="27.75" customHeight="1"/>
    <row r="17" s="39" customFormat="1" ht="27.75" customHeight="1"/>
    <row r="18" s="39" customFormat="1" ht="27.75" customHeight="1"/>
    <row r="19" s="39" customFormat="1" ht="27.75" customHeight="1"/>
    <row r="20" s="39" customFormat="1" ht="27.75" customHeight="1"/>
    <row r="21" s="39" customFormat="1" ht="27.75" customHeight="1"/>
    <row r="22" s="39" customFormat="1" ht="27.75" customHeight="1"/>
    <row r="23" s="39" customFormat="1" ht="27.75" customHeight="1"/>
    <row r="24" s="39" customFormat="1" ht="27.75" customHeight="1"/>
    <row r="25" s="39" customFormat="1" ht="27.75" customHeight="1"/>
    <row r="26" s="39" customFormat="1" ht="27.75" customHeight="1"/>
    <row r="27" s="39" customFormat="1" ht="27.75" customHeight="1"/>
    <row r="28" s="39" customFormat="1" ht="27.75" customHeight="1"/>
    <row r="29" s="39" customFormat="1" ht="27.75" customHeight="1"/>
    <row r="30" s="39" customFormat="1" ht="27.75" customHeight="1"/>
    <row r="31" s="39" customFormat="1" ht="27.75" customHeight="1"/>
    <row r="32" s="39" customFormat="1" ht="27.75" customHeight="1"/>
    <row r="33" s="39" customFormat="1" ht="27.75" customHeight="1"/>
    <row r="34" s="39" customFormat="1" ht="27.75" customHeight="1"/>
    <row r="35" s="39" customFormat="1" ht="27.75" customHeight="1"/>
    <row r="36" s="39" customFormat="1" ht="27.75" customHeight="1"/>
    <row r="37" s="39" customFormat="1" ht="27.75" customHeight="1"/>
    <row r="38" s="39" customFormat="1" ht="27.75" customHeight="1"/>
    <row r="39" s="39" customFormat="1" ht="27.75" customHeight="1"/>
    <row r="40" s="39" customFormat="1" ht="27.75" customHeight="1"/>
    <row r="41" s="39" customFormat="1" ht="27.75" customHeight="1"/>
    <row r="42" s="39" customFormat="1" ht="27.75" customHeight="1"/>
    <row r="43" s="39" customFormat="1" ht="27.75" customHeight="1"/>
    <row r="44" s="39" customFormat="1" ht="27.75" customHeight="1"/>
    <row r="45" s="39" customFormat="1" ht="27.75" customHeight="1"/>
    <row r="46" s="39" customFormat="1" ht="27.75" customHeight="1"/>
    <row r="47" s="39" customFormat="1" ht="27.75" customHeight="1"/>
    <row r="48" s="39" customFormat="1" ht="27.75" customHeight="1"/>
    <row r="49" s="39" customFormat="1" ht="27.75" customHeight="1"/>
    <row r="50" s="39" customFormat="1" ht="27.75" customHeight="1"/>
    <row r="51" s="39" customFormat="1" ht="27.75" customHeight="1"/>
    <row r="52" s="39" customFormat="1" ht="27.75" customHeight="1"/>
    <row r="53" s="39" customFormat="1" ht="27.75" customHeight="1"/>
    <row r="54" s="39" customFormat="1" ht="27.75" customHeight="1"/>
    <row r="55" s="39" customFormat="1" ht="27.75" customHeight="1"/>
    <row r="56" s="39" customFormat="1" ht="27.75" customHeight="1"/>
    <row r="57" s="39" customFormat="1" ht="27.75" customHeight="1"/>
    <row r="58" s="39" customFormat="1" ht="27.75" customHeight="1"/>
    <row r="59" s="39" customFormat="1" ht="27.75" customHeight="1"/>
    <row r="60" s="39" customFormat="1" ht="27.75" customHeight="1"/>
    <row r="61" s="39" customFormat="1" ht="27.75" customHeight="1"/>
    <row r="62" s="39" customFormat="1" ht="27.75" customHeight="1"/>
    <row r="63" s="39" customFormat="1" ht="27.75" customHeight="1"/>
    <row r="64" s="39" customFormat="1" ht="27.75" customHeight="1"/>
    <row r="65" s="39" customFormat="1" ht="27.75" customHeight="1"/>
    <row r="66" s="39" customFormat="1" ht="27.75" customHeight="1"/>
    <row r="67" s="39" customFormat="1" ht="27.75" customHeight="1"/>
    <row r="68" s="39" customFormat="1" ht="27.75" customHeight="1"/>
    <row r="69" s="39" customFormat="1" ht="27.75" customHeight="1"/>
    <row r="70" s="39" customFormat="1" ht="27.75" customHeight="1"/>
    <row r="71" s="39" customFormat="1" ht="27.75" customHeight="1"/>
    <row r="72" s="39" customFormat="1" ht="27.75" customHeight="1"/>
    <row r="73" s="39" customFormat="1" ht="27.75" customHeight="1"/>
    <row r="74" s="39" customFormat="1" ht="27.75" customHeight="1"/>
    <row r="75" s="39" customFormat="1" ht="27.75" customHeight="1"/>
    <row r="76" s="39" customFormat="1" ht="27.75" customHeight="1"/>
    <row r="77" s="39" customFormat="1" ht="27.75" customHeight="1"/>
    <row r="78" s="39" customFormat="1" ht="27.75" customHeight="1"/>
    <row r="79" s="39" customFormat="1" ht="27.75" customHeight="1"/>
    <row r="80" s="39" customFormat="1" ht="27.75" customHeight="1"/>
    <row r="81" s="39" customFormat="1" ht="27.75" customHeight="1"/>
    <row r="82" s="39" customFormat="1" ht="27.75" customHeight="1"/>
    <row r="83" s="39" customFormat="1" ht="27.75" customHeight="1"/>
    <row r="84" s="39" customFormat="1" ht="27.75" customHeight="1"/>
    <row r="85" s="39" customFormat="1" ht="27.75" customHeight="1"/>
    <row r="86" s="39" customFormat="1" ht="27.75" customHeight="1"/>
    <row r="87" s="39" customFormat="1" ht="27.75" customHeight="1"/>
    <row r="88" s="39" customFormat="1" ht="27.75" customHeight="1"/>
    <row r="89" s="39" customFormat="1" ht="27.75" customHeight="1"/>
    <row r="90" s="39" customFormat="1" ht="27.75" customHeight="1"/>
    <row r="91" s="39" customFormat="1" ht="27.75" customHeight="1"/>
    <row r="92" s="39" customFormat="1" ht="27.75" customHeight="1"/>
    <row r="93" s="39" customFormat="1" ht="27.75" customHeight="1"/>
    <row r="94" s="39" customFormat="1" ht="27.75" customHeight="1"/>
    <row r="95" s="39" customFormat="1" ht="27.75" customHeight="1"/>
    <row r="96" s="39" customFormat="1" ht="27.75" customHeight="1"/>
    <row r="97" s="39" customFormat="1" ht="27.75" customHeight="1"/>
    <row r="98" s="39" customFormat="1" ht="27.75" customHeight="1"/>
    <row r="99" s="39" customFormat="1" ht="27.75" customHeight="1"/>
    <row r="100" s="39" customFormat="1" ht="27.75" customHeight="1"/>
    <row r="101" s="39" customFormat="1" ht="27.75" customHeight="1"/>
    <row r="102" s="39" customFormat="1" ht="27.75" customHeight="1"/>
    <row r="103" s="39" customFormat="1" ht="27.75" customHeight="1"/>
    <row r="104" s="39" customFormat="1" ht="27.75" customHeight="1"/>
    <row r="105" s="39" customFormat="1" ht="27.75" customHeight="1"/>
    <row r="106" s="39" customFormat="1" ht="27.75" customHeight="1"/>
    <row r="107" s="39" customFormat="1" ht="27.75" customHeight="1"/>
    <row r="108" s="39" customFormat="1" ht="27.75" customHeight="1"/>
    <row r="109" s="39" customFormat="1" ht="27.75" customHeight="1"/>
    <row r="110" s="39" customFormat="1" ht="27.75" customHeight="1"/>
    <row r="111" s="39" customFormat="1" ht="27.75" customHeight="1"/>
    <row r="112" s="39" customFormat="1" ht="27.75" customHeight="1"/>
    <row r="113" s="39" customFormat="1" ht="27.75" customHeight="1"/>
    <row r="114" s="39" customFormat="1" ht="27.75" customHeight="1"/>
    <row r="115" s="39" customFormat="1" ht="27.75" customHeight="1"/>
    <row r="116" s="39" customFormat="1" ht="27.75" customHeight="1"/>
    <row r="117" s="39" customFormat="1" ht="27.75" customHeight="1"/>
    <row r="118" s="39" customFormat="1" ht="27.75" customHeight="1"/>
    <row r="119" s="39" customFormat="1" ht="27.75" customHeight="1"/>
    <row r="120" s="39" customFormat="1" ht="27.75" customHeight="1"/>
    <row r="121" s="39" customFormat="1" ht="27.75" customHeight="1"/>
    <row r="122" s="39" customFormat="1" ht="27.75" customHeight="1"/>
    <row r="123" s="39" customFormat="1" ht="27.75" customHeight="1"/>
    <row r="124" s="39" customFormat="1" ht="27.75" customHeight="1"/>
    <row r="125" s="39" customFormat="1" ht="27.75" customHeight="1"/>
    <row r="126" s="39" customFormat="1" ht="27.75" customHeight="1"/>
    <row r="127" s="39" customFormat="1" ht="27.75" customHeight="1"/>
    <row r="128" s="39" customFormat="1" ht="27.75" customHeight="1"/>
    <row r="129" s="39" customFormat="1" ht="27.75" customHeight="1"/>
    <row r="130" s="39" customFormat="1" ht="27.75" customHeight="1"/>
    <row r="131" s="39" customFormat="1" ht="27.75" customHeight="1"/>
    <row r="132" s="39" customFormat="1" ht="27.75" customHeight="1"/>
    <row r="133" s="39" customFormat="1" ht="27.75" customHeight="1"/>
    <row r="134" s="39" customFormat="1" ht="27.75" customHeight="1"/>
    <row r="135" s="39" customFormat="1" ht="27.75" customHeight="1"/>
    <row r="136" s="39" customFormat="1" ht="27.75" customHeight="1"/>
    <row r="137" s="39" customFormat="1" ht="27.75" customHeight="1"/>
    <row r="138" s="39" customFormat="1" ht="27.75" customHeight="1"/>
    <row r="139" s="39" customFormat="1" ht="27.75" customHeight="1"/>
    <row r="140" s="39" customFormat="1" ht="27.75" customHeight="1"/>
    <row r="141" s="39" customFormat="1" ht="27.75" customHeight="1"/>
    <row r="142" s="39" customFormat="1" ht="27.75" customHeight="1"/>
    <row r="143" s="39" customFormat="1" ht="27.75" customHeight="1"/>
    <row r="144" s="39" customFormat="1" ht="27.75" customHeight="1"/>
    <row r="145" s="39" customFormat="1" ht="27.75" customHeight="1"/>
    <row r="146" s="39" customFormat="1" ht="27.75" customHeight="1"/>
    <row r="147" s="39" customFormat="1" ht="27.75" customHeight="1"/>
    <row r="148" s="39" customFormat="1" ht="27.75" customHeight="1"/>
    <row r="149" s="39" customFormat="1" ht="27.75" customHeight="1"/>
    <row r="150" s="39" customFormat="1" ht="27.75" customHeight="1"/>
    <row r="151" s="39" customFormat="1" ht="27.75" customHeight="1"/>
    <row r="152" s="39" customFormat="1" ht="27.75" customHeight="1"/>
    <row r="153" s="39" customFormat="1" ht="27.75" customHeight="1"/>
    <row r="154" s="39" customFormat="1" ht="27.75" customHeight="1"/>
    <row r="155" s="39" customFormat="1" ht="27.75" customHeight="1"/>
    <row r="156" s="39" customFormat="1" ht="27.75" customHeight="1"/>
    <row r="157" s="39" customFormat="1" ht="27.75" customHeight="1"/>
    <row r="158" s="39" customFormat="1" ht="27.75" customHeight="1"/>
    <row r="159" s="39" customFormat="1" ht="27.75" customHeight="1"/>
    <row r="160" s="39" customFormat="1" ht="27.75" customHeight="1"/>
    <row r="161" s="39" customFormat="1" ht="27.75" customHeight="1"/>
    <row r="162" s="39" customFormat="1" ht="27.75" customHeight="1"/>
    <row r="163" s="39" customFormat="1" ht="27.75" customHeight="1"/>
    <row r="164" s="39" customFormat="1" ht="27.75" customHeight="1"/>
    <row r="165" s="39" customFormat="1" ht="27.75" customHeight="1"/>
    <row r="166" s="39" customFormat="1" ht="27.75" customHeight="1"/>
    <row r="167" s="39" customFormat="1" ht="27.75" customHeight="1"/>
    <row r="168" s="39" customFormat="1" ht="27.75" customHeight="1"/>
    <row r="169" s="39" customFormat="1" ht="27.75" customHeight="1"/>
    <row r="170" s="39" customFormat="1" ht="27.75" customHeight="1"/>
    <row r="171" s="39" customFormat="1" ht="27.75" customHeight="1"/>
    <row r="172" s="39" customFormat="1" ht="27.75" customHeight="1"/>
    <row r="173" s="39" customFormat="1" ht="27.75" customHeight="1"/>
    <row r="174" s="39" customFormat="1" ht="27.75" customHeight="1"/>
    <row r="175" s="39" customFormat="1" ht="27.75" customHeight="1"/>
    <row r="176" s="39" customFormat="1" ht="27.75" customHeight="1"/>
    <row r="177" s="39" customFormat="1" ht="27.75" customHeight="1"/>
    <row r="178" s="39" customFormat="1" ht="27.75" customHeight="1"/>
    <row r="179" s="39" customFormat="1" ht="27.75" customHeight="1"/>
    <row r="180" s="39" customFormat="1" ht="27.75" customHeight="1"/>
    <row r="181" s="39" customFormat="1" ht="27.75" customHeight="1"/>
    <row r="182" s="39" customFormat="1" ht="27.75" customHeight="1"/>
    <row r="183" s="39" customFormat="1" ht="27.75" customHeight="1"/>
    <row r="184" s="39" customFormat="1" ht="27.75" customHeight="1"/>
    <row r="185" s="39" customFormat="1" ht="27.75" customHeight="1"/>
    <row r="186" s="39" customFormat="1" ht="27.75" customHeight="1"/>
    <row r="187" s="39" customFormat="1" ht="27.75" customHeight="1"/>
    <row r="188" s="39" customFormat="1" ht="27.75" customHeight="1"/>
    <row r="189" s="39" customFormat="1" ht="27.75" customHeight="1"/>
    <row r="190" s="39" customFormat="1" ht="27.75" customHeight="1"/>
    <row r="191" s="39" customFormat="1" ht="27.75" customHeight="1"/>
    <row r="192" s="39" customFormat="1" ht="27.75" customHeight="1"/>
    <row r="193" s="39" customFormat="1" ht="27.75" customHeight="1"/>
    <row r="194" s="39" customFormat="1" ht="27.75" customHeight="1"/>
    <row r="195" s="39" customFormat="1" ht="27.75" customHeight="1"/>
    <row r="196" s="39" customFormat="1" ht="27.75" customHeight="1"/>
    <row r="197" s="39" customFormat="1" ht="27.75" customHeight="1"/>
    <row r="198" s="39" customFormat="1" ht="27.75" customHeight="1"/>
    <row r="199" s="39" customFormat="1" ht="27.75" customHeight="1"/>
    <row r="200" s="39" customFormat="1" ht="27.75" customHeight="1"/>
    <row r="201" s="39" customFormat="1" ht="27.75" customHeight="1"/>
    <row r="202" s="39" customFormat="1" ht="27.75" customHeight="1"/>
    <row r="203" s="39" customFormat="1" ht="27.75" customHeight="1"/>
    <row r="204" s="39" customFormat="1" ht="27.75" customHeight="1"/>
    <row r="205" s="39" customFormat="1" ht="27.75" customHeight="1"/>
    <row r="206" s="39" customFormat="1" ht="27.75" customHeight="1"/>
    <row r="207" s="39" customFormat="1" ht="27.75" customHeight="1"/>
    <row r="208" s="39" customFormat="1" ht="27.75" customHeight="1"/>
    <row r="209" s="39" customFormat="1" ht="27.75" customHeight="1"/>
    <row r="210" s="39" customFormat="1" ht="27.75" customHeight="1"/>
    <row r="211" s="39" customFormat="1" ht="27.75" customHeight="1"/>
    <row r="212" s="39" customFormat="1" ht="27.75" customHeight="1"/>
    <row r="213" s="39" customFormat="1" ht="27.75" customHeight="1"/>
    <row r="214" s="39" customFormat="1" ht="27.75" customHeight="1"/>
    <row r="215" s="39" customFormat="1" ht="27.75" customHeight="1"/>
    <row r="216" s="39" customFormat="1" ht="27.75" customHeight="1"/>
    <row r="217" s="39" customFormat="1" ht="27.75" customHeight="1"/>
    <row r="218" s="39" customFormat="1" ht="27.75" customHeight="1"/>
    <row r="219" s="39" customFormat="1" ht="27.75" customHeight="1"/>
    <row r="220" s="39" customFormat="1" ht="27.75" customHeight="1"/>
    <row r="221" s="39" customFormat="1" ht="27.75" customHeight="1"/>
    <row r="222" s="39" customFormat="1" ht="27.75" customHeight="1"/>
    <row r="223" s="39" customFormat="1" ht="27.75" customHeight="1"/>
    <row r="224" s="39" customFormat="1" ht="27.75" customHeight="1"/>
    <row r="225" s="39" customFormat="1" ht="27.75" customHeight="1"/>
    <row r="226" s="39" customFormat="1" ht="27.75" customHeight="1"/>
    <row r="227" s="39" customFormat="1" ht="27.75" customHeight="1"/>
    <row r="228" s="39" customFormat="1" ht="27.75" customHeight="1"/>
    <row r="229" s="39" customFormat="1" ht="27.75" customHeight="1"/>
    <row r="230" s="39" customFormat="1" ht="27.75" customHeight="1"/>
    <row r="231" s="39" customFormat="1" ht="27.75" customHeight="1"/>
    <row r="232" s="39" customFormat="1" ht="27.75" customHeight="1"/>
    <row r="233" s="39" customFormat="1" ht="27.75" customHeight="1"/>
    <row r="234" s="39" customFormat="1" ht="27.75" customHeight="1"/>
    <row r="235" s="39" customFormat="1" ht="27.75" customHeight="1"/>
    <row r="236" s="39" customFormat="1" ht="27.75" customHeight="1"/>
    <row r="237" s="39" customFormat="1" ht="27.75" customHeight="1"/>
    <row r="238" s="39" customFormat="1" ht="27.75" customHeight="1"/>
    <row r="239" s="39" customFormat="1" ht="27.75" customHeight="1"/>
    <row r="240" s="39" customFormat="1" ht="27.75" customHeight="1"/>
    <row r="241" s="39" customFormat="1" ht="27.75" customHeight="1"/>
    <row r="242" s="39" customFormat="1" ht="27.75" customHeight="1"/>
    <row r="243" s="39" customFormat="1" ht="27.75" customHeight="1"/>
    <row r="244" s="39" customFormat="1" ht="27.75" customHeight="1"/>
    <row r="245" s="39" customFormat="1" ht="27.75" customHeight="1"/>
    <row r="246" s="39" customFormat="1" ht="27.75" customHeight="1"/>
    <row r="247" s="39" customFormat="1" ht="27.75" customHeight="1"/>
    <row r="248" s="39" customFormat="1" ht="27.75" customHeight="1"/>
    <row r="249" s="39" customFormat="1" ht="27.75" customHeight="1"/>
    <row r="250" s="39" customFormat="1" ht="27.75" customHeight="1"/>
    <row r="251" s="39" customFormat="1" ht="27.75" customHeight="1"/>
    <row r="252" s="39" customFormat="1" ht="27.75" customHeight="1"/>
    <row r="253" s="39" customFormat="1" ht="27.75" customHeight="1"/>
    <row r="254" s="39" customFormat="1" ht="27.75" customHeight="1"/>
    <row r="255" s="39" customFormat="1" ht="27.75" customHeight="1"/>
    <row r="256" s="39" customFormat="1" ht="27.75" customHeight="1"/>
    <row r="257" s="39" customFormat="1" ht="27.75" customHeight="1"/>
    <row r="258" s="39" customFormat="1" ht="27.75" customHeight="1"/>
    <row r="259" s="39" customFormat="1" ht="27.75" customHeight="1"/>
    <row r="260" s="39" customFormat="1" ht="27.75" customHeight="1"/>
    <row r="261" s="39" customFormat="1" ht="27.75" customHeight="1"/>
    <row r="262" s="39" customFormat="1" ht="27.75" customHeight="1"/>
    <row r="263" s="39" customFormat="1" ht="27.75" customHeight="1"/>
    <row r="264" s="39" customFormat="1" ht="27.75" customHeight="1"/>
    <row r="265" s="39" customFormat="1" ht="27.75" customHeight="1"/>
    <row r="266" s="39" customFormat="1" ht="27.75" customHeight="1"/>
    <row r="267" s="39" customFormat="1" ht="27.75" customHeight="1"/>
    <row r="268" s="39" customFormat="1" ht="27.75" customHeight="1"/>
    <row r="269" s="39" customFormat="1" ht="27.75" customHeight="1"/>
    <row r="270" s="39" customFormat="1" ht="27.75" customHeight="1"/>
    <row r="271" s="39" customFormat="1" ht="27.75" customHeight="1"/>
    <row r="272" s="39" customFormat="1" ht="27.75" customHeight="1"/>
    <row r="273" s="39" customFormat="1" ht="27.75" customHeight="1"/>
    <row r="274" s="39" customFormat="1" ht="27.75" customHeight="1"/>
    <row r="275" s="39" customFormat="1" ht="27.75" customHeight="1"/>
    <row r="276" s="39" customFormat="1" ht="27.75" customHeight="1"/>
    <row r="277" s="39" customFormat="1" ht="27.75" customHeight="1"/>
    <row r="278" s="39" customFormat="1" ht="27.75" customHeight="1"/>
    <row r="279" s="39" customFormat="1" ht="27.75" customHeight="1"/>
    <row r="280" s="39" customFormat="1" ht="27.75" customHeight="1"/>
    <row r="281" s="39" customFormat="1" ht="27.75" customHeight="1"/>
    <row r="282" s="39" customFormat="1" ht="27.75" customHeight="1"/>
    <row r="283" s="39" customFormat="1" ht="27.75" customHeight="1"/>
    <row r="284" s="39" customFormat="1" ht="27.75" customHeight="1"/>
    <row r="285" s="39" customFormat="1" ht="27.75" customHeight="1"/>
    <row r="286" s="39" customFormat="1" ht="27.75" customHeight="1"/>
    <row r="287" s="39" customFormat="1" ht="27.75" customHeight="1"/>
    <row r="288" s="39" customFormat="1" ht="27.75" customHeight="1"/>
    <row r="289" s="39" customFormat="1" ht="27.75" customHeight="1"/>
    <row r="290" s="39" customFormat="1" ht="27.75" customHeight="1"/>
    <row r="291" s="39" customFormat="1" ht="27.75" customHeight="1"/>
    <row r="292" s="39" customFormat="1" ht="27.75" customHeight="1"/>
    <row r="293" s="39" customFormat="1" ht="27.75" customHeight="1"/>
    <row r="294" s="39" customFormat="1" ht="27.75" customHeight="1"/>
    <row r="295" s="39" customFormat="1" ht="27.75" customHeight="1"/>
    <row r="296" s="39" customFormat="1" ht="27.75" customHeight="1"/>
    <row r="297" s="39" customFormat="1" ht="27.75" customHeight="1"/>
    <row r="298" s="39" customFormat="1" ht="27.75" customHeight="1"/>
    <row r="299" s="39" customFormat="1" ht="27.75" customHeight="1"/>
    <row r="300" s="39" customFormat="1" ht="27.75" customHeight="1"/>
    <row r="301" s="39" customFormat="1" ht="27.75" customHeight="1"/>
    <row r="302" s="39" customFormat="1" ht="27.75" customHeight="1"/>
    <row r="303" s="39" customFormat="1" ht="27.75" customHeight="1"/>
    <row r="304" s="39" customFormat="1" ht="27.75" customHeight="1"/>
    <row r="305" s="39" customFormat="1" ht="27.75" customHeight="1"/>
    <row r="306" s="39" customFormat="1" ht="27.75" customHeight="1"/>
    <row r="307" s="39" customFormat="1" ht="27.75" customHeight="1"/>
    <row r="308" s="39" customFormat="1" ht="27.75" customHeight="1"/>
    <row r="309" s="39" customFormat="1" ht="27.75" customHeight="1"/>
    <row r="310" s="39" customFormat="1" ht="27.75" customHeight="1"/>
    <row r="311" s="39" customFormat="1" ht="27.75" customHeight="1"/>
    <row r="312" s="39" customFormat="1" ht="27.75" customHeight="1"/>
    <row r="313" s="39" customFormat="1" ht="27.75" customHeight="1"/>
    <row r="314" s="39" customFormat="1" ht="27.75" customHeight="1"/>
    <row r="315" s="39" customFormat="1" ht="27.75" customHeight="1"/>
    <row r="316" s="39" customFormat="1" ht="27.75" customHeight="1"/>
    <row r="317" s="39" customFormat="1" ht="27.75" customHeight="1"/>
    <row r="318" s="39" customFormat="1" ht="27.75" customHeight="1"/>
    <row r="319" s="39" customFormat="1" ht="27.75" customHeight="1"/>
    <row r="320" s="39" customFormat="1" ht="27.75" customHeight="1"/>
    <row r="321" s="39" customFormat="1" ht="27.75" customHeight="1"/>
    <row r="322" s="39" customFormat="1" ht="27.75" customHeight="1"/>
    <row r="323" s="39" customFormat="1" ht="27.75" customHeight="1"/>
    <row r="324" s="39" customFormat="1" ht="27.75" customHeight="1"/>
    <row r="325" s="39" customFormat="1" ht="27.75" customHeight="1"/>
    <row r="326" s="39" customFormat="1" ht="27.75" customHeight="1"/>
    <row r="327" s="39" customFormat="1" ht="27.75" customHeight="1"/>
    <row r="328" s="39" customFormat="1" ht="27.75" customHeight="1"/>
    <row r="329" s="39" customFormat="1" ht="27.75" customHeight="1"/>
    <row r="330" s="39" customFormat="1" ht="27.75" customHeight="1"/>
    <row r="331" s="39" customFormat="1" ht="27.75" customHeight="1"/>
    <row r="332" s="39" customFormat="1" ht="27.75" customHeight="1"/>
    <row r="333" s="39" customFormat="1" ht="27.75" customHeight="1"/>
    <row r="334" s="39" customFormat="1" ht="27.75" customHeight="1"/>
    <row r="335" s="39" customFormat="1" ht="27.75" customHeight="1"/>
    <row r="336" s="39" customFormat="1" ht="27.75" customHeight="1"/>
    <row r="337" s="39" customFormat="1" ht="27.75" customHeight="1"/>
    <row r="338" s="39" customFormat="1" ht="27.75" customHeight="1"/>
    <row r="339" s="39" customFormat="1" ht="27.75" customHeight="1"/>
    <row r="340" s="39" customFormat="1" ht="27.75" customHeight="1"/>
    <row r="341" s="39" customFormat="1" ht="27.75" customHeight="1"/>
    <row r="342" s="39" customFormat="1" ht="27.75" customHeight="1"/>
    <row r="343" s="39" customFormat="1" ht="27.75" customHeight="1"/>
    <row r="344" s="39" customFormat="1" ht="27.75" customHeight="1"/>
    <row r="345" s="39" customFormat="1" ht="27.75" customHeight="1"/>
    <row r="346" s="39" customFormat="1" ht="27.75" customHeight="1"/>
    <row r="347" s="39" customFormat="1" ht="27.75" customHeight="1"/>
    <row r="348" s="39" customFormat="1" ht="27.75" customHeight="1"/>
    <row r="349" s="39" customFormat="1" ht="27.75" customHeight="1"/>
    <row r="350" s="39" customFormat="1" ht="27.75" customHeight="1"/>
    <row r="351" s="39" customFormat="1" ht="27.75" customHeight="1"/>
    <row r="352" s="39" customFormat="1" ht="27.75" customHeight="1"/>
    <row r="353" s="39" customFormat="1" ht="27.75" customHeight="1"/>
    <row r="354" s="39" customFormat="1" ht="27.75" customHeight="1"/>
    <row r="355" s="39" customFormat="1" ht="27.75" customHeight="1"/>
    <row r="356" s="39" customFormat="1" ht="27.75" customHeight="1"/>
    <row r="357" s="39" customFormat="1" ht="27.75" customHeight="1"/>
    <row r="358" s="39" customFormat="1" ht="27.75" customHeight="1"/>
    <row r="359" s="39" customFormat="1" ht="27.75" customHeight="1"/>
    <row r="360" s="39" customFormat="1" ht="27.75" customHeight="1"/>
    <row r="361" s="39" customFormat="1" ht="27.75" customHeight="1"/>
    <row r="362" s="39" customFormat="1" ht="27.75" customHeight="1"/>
    <row r="363" s="39" customFormat="1" ht="27.75" customHeight="1"/>
    <row r="364" s="39" customFormat="1" ht="27.75" customHeight="1"/>
    <row r="365" s="39" customFormat="1" ht="27.75" customHeight="1"/>
    <row r="366" s="39" customFormat="1" ht="27.75" customHeight="1"/>
    <row r="367" s="39" customFormat="1" ht="27.75" customHeight="1"/>
    <row r="368" s="39" customFormat="1" ht="27.75" customHeight="1"/>
    <row r="369" s="39" customFormat="1" ht="27.75" customHeight="1"/>
    <row r="370" s="39" customFormat="1" ht="27.75" customHeight="1"/>
    <row r="371" s="39" customFormat="1" ht="27.75" customHeight="1"/>
    <row r="372" s="39" customFormat="1" ht="27.75" customHeight="1"/>
    <row r="373" s="39" customFormat="1" ht="27.75" customHeight="1"/>
    <row r="374" s="39" customFormat="1" ht="27.75" customHeight="1"/>
    <row r="375" s="39" customFormat="1" ht="27.75" customHeight="1"/>
    <row r="376" s="39" customFormat="1" ht="27.75" customHeight="1"/>
    <row r="377" s="39" customFormat="1" ht="27.75" customHeight="1"/>
    <row r="378" s="39" customFormat="1" ht="27.75" customHeight="1"/>
    <row r="379" s="39" customFormat="1" ht="27.75" customHeight="1"/>
    <row r="380" s="39" customFormat="1" ht="27.75" customHeight="1"/>
    <row r="381" s="39" customFormat="1" ht="27.75" customHeight="1"/>
    <row r="382" s="39" customFormat="1" ht="27.75" customHeight="1"/>
    <row r="383" s="39" customFormat="1" ht="27.75" customHeight="1"/>
    <row r="384" s="39" customFormat="1" ht="27.75" customHeight="1"/>
    <row r="385" s="39" customFormat="1" ht="27.75" customHeight="1"/>
    <row r="386" s="39" customFormat="1" ht="27.75" customHeight="1"/>
    <row r="387" s="39" customFormat="1" ht="27.75" customHeight="1"/>
    <row r="388" s="39" customFormat="1" ht="27.75" customHeight="1"/>
    <row r="389" s="39" customFormat="1" ht="27.75" customHeight="1"/>
    <row r="390" s="39" customFormat="1" ht="27.75" customHeight="1"/>
    <row r="391" s="39" customFormat="1" ht="27.75" customHeight="1"/>
    <row r="392" s="39" customFormat="1" ht="27.75" customHeight="1"/>
    <row r="393" s="39" customFormat="1" ht="27.75" customHeight="1"/>
    <row r="394" s="39" customFormat="1" ht="27.75" customHeight="1"/>
    <row r="395" s="39" customFormat="1" ht="27.75" customHeight="1"/>
    <row r="396" s="39" customFormat="1" ht="27.75" customHeight="1"/>
    <row r="397" s="39" customFormat="1" ht="27.75" customHeight="1"/>
    <row r="398" s="39" customFormat="1" ht="27.75" customHeight="1"/>
    <row r="399" s="39" customFormat="1" ht="27.75" customHeight="1"/>
    <row r="400" s="39" customFormat="1" ht="27.75" customHeight="1"/>
    <row r="401" s="39" customFormat="1" ht="27.75" customHeight="1"/>
    <row r="402" s="39" customFormat="1" ht="27.75" customHeight="1"/>
    <row r="403" s="39" customFormat="1" ht="27.75" customHeight="1"/>
    <row r="404" s="39" customFormat="1" ht="27.75" customHeight="1"/>
    <row r="405" s="39" customFormat="1" ht="27.75" customHeight="1"/>
    <row r="406" s="39" customFormat="1" ht="27.75" customHeight="1"/>
    <row r="407" s="39" customFormat="1" ht="27.75" customHeight="1"/>
    <row r="408" s="39" customFormat="1" ht="27.75" customHeight="1"/>
    <row r="409" s="39" customFormat="1" ht="27.75" customHeight="1"/>
    <row r="410" s="39" customFormat="1" ht="27.75" customHeight="1"/>
    <row r="411" s="39" customFormat="1" ht="27.75" customHeight="1"/>
    <row r="412" s="39" customFormat="1" ht="27.75" customHeight="1"/>
    <row r="413" s="39" customFormat="1" ht="27.75" customHeight="1"/>
    <row r="414" s="39" customFormat="1" ht="27.75" customHeight="1"/>
    <row r="415" s="39" customFormat="1" ht="27.75" customHeight="1"/>
    <row r="416" s="39" customFormat="1" ht="27.75" customHeight="1"/>
    <row r="417" s="39" customFormat="1" ht="27.75" customHeight="1"/>
    <row r="418" s="39" customFormat="1" ht="27.75" customHeight="1"/>
    <row r="419" s="39" customFormat="1" ht="27.75" customHeight="1"/>
    <row r="420" s="39" customFormat="1" ht="27.75" customHeight="1"/>
    <row r="421" s="39" customFormat="1" ht="27.75" customHeight="1"/>
    <row r="422" s="39" customFormat="1" ht="27.75" customHeight="1"/>
    <row r="423" s="39" customFormat="1" ht="27.75" customHeight="1"/>
    <row r="424" s="39" customFormat="1" ht="27.75" customHeight="1"/>
    <row r="425" s="39" customFormat="1" ht="27.75" customHeight="1"/>
    <row r="426" s="39" customFormat="1" ht="27.75" customHeight="1"/>
    <row r="427" s="39" customFormat="1" ht="27.75" customHeight="1"/>
    <row r="428" s="39" customFormat="1" ht="27.75" customHeight="1"/>
    <row r="429" s="39" customFormat="1" ht="27.75" customHeight="1"/>
    <row r="430" s="39" customFormat="1" ht="27.75" customHeight="1"/>
    <row r="431" s="39" customFormat="1" ht="27.75" customHeight="1"/>
    <row r="432" s="39" customFormat="1" ht="27.75" customHeight="1"/>
    <row r="433" s="39" customFormat="1" ht="27.75" customHeight="1"/>
    <row r="434" s="39" customFormat="1" ht="27.75" customHeight="1"/>
    <row r="435" s="39" customFormat="1" ht="27.75" customHeight="1"/>
    <row r="436" s="39" customFormat="1" ht="27.75" customHeight="1"/>
    <row r="437" s="39" customFormat="1" ht="27.75" customHeight="1"/>
    <row r="438" s="39" customFormat="1" ht="27.75" customHeight="1"/>
    <row r="439" s="39" customFormat="1" ht="27.75" customHeight="1"/>
    <row r="440" s="39" customFormat="1" ht="27.75" customHeight="1"/>
    <row r="441" s="39" customFormat="1" ht="27.75" customHeight="1"/>
    <row r="442" s="39" customFormat="1" ht="27.75" customHeight="1"/>
    <row r="443" s="39" customFormat="1" ht="27.75" customHeight="1"/>
    <row r="444" s="39" customFormat="1" ht="27.75" customHeight="1"/>
    <row r="445" s="39" customFormat="1" ht="27.75" customHeight="1"/>
    <row r="446" s="39" customFormat="1" ht="27.75" customHeight="1"/>
    <row r="447" s="39" customFormat="1" ht="27.75" customHeight="1"/>
    <row r="448" s="39" customFormat="1" ht="27.75" customHeight="1"/>
    <row r="449" s="39" customFormat="1" ht="27.75" customHeight="1"/>
    <row r="450" s="39" customFormat="1" ht="27.75" customHeight="1"/>
    <row r="451" s="39" customFormat="1" ht="27.75" customHeight="1"/>
    <row r="452" s="39" customFormat="1" ht="27.75" customHeight="1"/>
    <row r="453" s="39" customFormat="1" ht="27.75" customHeight="1"/>
    <row r="454" s="39" customFormat="1" ht="27.75" customHeight="1"/>
    <row r="455" s="39" customFormat="1" ht="27.75" customHeight="1"/>
    <row r="456" s="39" customFormat="1" ht="27.75" customHeight="1"/>
    <row r="457" s="39" customFormat="1" ht="27.75" customHeight="1"/>
    <row r="458" s="39" customFormat="1" ht="27.75" customHeight="1"/>
    <row r="459" s="39" customFormat="1" ht="27.75" customHeight="1"/>
    <row r="460" s="39" customFormat="1" ht="27.75" customHeight="1"/>
    <row r="461" s="39" customFormat="1" ht="27.75" customHeight="1"/>
    <row r="462" s="39" customFormat="1" ht="27.75" customHeight="1"/>
    <row r="463" s="39" customFormat="1" ht="27.75" customHeight="1"/>
    <row r="464" s="39" customFormat="1" ht="27.75" customHeight="1"/>
    <row r="465" s="39" customFormat="1" ht="27.75" customHeight="1"/>
    <row r="466" s="39" customFormat="1" ht="27.75" customHeight="1"/>
    <row r="467" s="39" customFormat="1" ht="27.75" customHeight="1"/>
    <row r="468" s="39" customFormat="1" ht="27.75" customHeight="1"/>
    <row r="469" s="39" customFormat="1" ht="27.75" customHeight="1"/>
    <row r="470" s="39" customFormat="1" ht="27.75" customHeight="1"/>
    <row r="471" s="39" customFormat="1" ht="27.75" customHeight="1"/>
    <row r="472" s="39" customFormat="1" ht="27.75" customHeight="1"/>
    <row r="473" s="39" customFormat="1" ht="27.75" customHeight="1"/>
    <row r="474" s="39" customFormat="1" ht="27.75" customHeight="1"/>
    <row r="475" s="39" customFormat="1" ht="27.75" customHeight="1"/>
    <row r="476" s="39" customFormat="1" ht="27.75" customHeight="1"/>
    <row r="477" s="39" customFormat="1" ht="27.75" customHeight="1"/>
    <row r="478" s="39" customFormat="1" ht="27.75" customHeight="1"/>
    <row r="479" s="39" customFormat="1" ht="27.75" customHeight="1"/>
    <row r="480" s="39" customFormat="1" ht="27.75" customHeight="1"/>
    <row r="481" s="39" customFormat="1" ht="27.75" customHeight="1"/>
    <row r="482" s="39" customFormat="1" ht="27.75" customHeight="1"/>
    <row r="483" s="39" customFormat="1" ht="27.75" customHeight="1"/>
    <row r="484" s="39" customFormat="1" ht="27.75" customHeight="1"/>
    <row r="485" s="39" customFormat="1" ht="27.75" customHeight="1"/>
    <row r="486" s="39" customFormat="1" ht="27.75" customHeight="1"/>
    <row r="487" s="39" customFormat="1" ht="27.75" customHeight="1"/>
    <row r="488" s="39" customFormat="1" ht="27.75" customHeight="1"/>
    <row r="489" s="39" customFormat="1" ht="27.75" customHeight="1"/>
    <row r="490" s="39" customFormat="1" ht="27.75" customHeight="1"/>
    <row r="491" s="39" customFormat="1" ht="27.75" customHeight="1"/>
    <row r="492" s="39" customFormat="1" ht="27.75" customHeight="1"/>
    <row r="493" s="39" customFormat="1" ht="27.75" customHeight="1"/>
    <row r="494" s="39" customFormat="1" ht="27.75" customHeight="1"/>
    <row r="495" s="39" customFormat="1" ht="27.75" customHeight="1"/>
    <row r="496" s="39" customFormat="1" ht="27.75" customHeight="1"/>
    <row r="497" s="39" customFormat="1" ht="27.75" customHeight="1"/>
    <row r="498" s="39" customFormat="1" ht="27.75" customHeight="1"/>
    <row r="499" s="39" customFormat="1" ht="27.75" customHeight="1"/>
    <row r="500" s="39" customFormat="1" ht="27.75" customHeight="1"/>
    <row r="501" s="39" customFormat="1" ht="27.75" customHeight="1"/>
    <row r="502" s="39" customFormat="1" ht="27.75" customHeight="1"/>
    <row r="503" s="39" customFormat="1" ht="27.75" customHeight="1"/>
    <row r="504" s="39" customFormat="1" ht="27.75" customHeight="1"/>
    <row r="505" s="39" customFormat="1" ht="27.75" customHeight="1"/>
    <row r="506" s="39" customFormat="1" ht="27.75" customHeight="1"/>
    <row r="507" s="39" customFormat="1" ht="27.75" customHeight="1"/>
    <row r="508" s="39" customFormat="1" ht="27.75" customHeight="1"/>
    <row r="509" s="39" customFormat="1" ht="27.75" customHeight="1"/>
    <row r="510" s="39" customFormat="1" ht="27.75" customHeight="1"/>
  </sheetData>
  <autoFilter ref="A3:M9" xr:uid="{5E8330BB-28EE-4D19-A3B7-0FB7B91864ED}"/>
  <mergeCells count="9">
    <mergeCell ref="A1:L1"/>
    <mergeCell ref="J2:L2"/>
    <mergeCell ref="T2:W2"/>
    <mergeCell ref="A7:L8"/>
    <mergeCell ref="A9:B9"/>
    <mergeCell ref="C9:E9"/>
    <mergeCell ref="F9:H9"/>
    <mergeCell ref="I9:J9"/>
    <mergeCell ref="K9:L9"/>
  </mergeCells>
  <phoneticPr fontId="3" type="noConversion"/>
  <pageMargins left="0.75" right="0.75" top="1" bottom="1" header="0.5" footer="0.5"/>
  <pageSetup paperSize="9" scale="93" orientation="landscape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D23897-BC02-492D-B365-D07CE5BC96CB}">
  <sheetPr>
    <pageSetUpPr fitToPage="1"/>
  </sheetPr>
  <dimension ref="A1:L8"/>
  <sheetViews>
    <sheetView workbookViewId="0">
      <selection activeCell="E5" sqref="E5"/>
    </sheetView>
  </sheetViews>
  <sheetFormatPr defaultColWidth="10" defaultRowHeight="27.75" customHeight="1"/>
  <cols>
    <col min="1" max="1" width="6.109375" style="1" bestFit="1" customWidth="1"/>
    <col min="2" max="2" width="25.5546875" style="1" customWidth="1"/>
    <col min="3" max="3" width="23.44140625" style="1" customWidth="1"/>
    <col min="4" max="4" width="7.21875" style="1" customWidth="1"/>
    <col min="5" max="5" width="12.6640625" style="1" customWidth="1"/>
    <col min="6" max="6" width="5.6640625" style="1" customWidth="1"/>
    <col min="7" max="7" width="11.77734375" style="1" customWidth="1"/>
    <col min="8" max="9" width="11.88671875" style="1" customWidth="1"/>
    <col min="10" max="10" width="35.21875" style="1" customWidth="1"/>
    <col min="11" max="11" width="11.6640625" style="1" customWidth="1"/>
    <col min="12" max="256" width="10" style="1"/>
    <col min="257" max="257" width="6.109375" style="1" bestFit="1" customWidth="1"/>
    <col min="258" max="258" width="25.5546875" style="1" customWidth="1"/>
    <col min="259" max="259" width="23.44140625" style="1" customWidth="1"/>
    <col min="260" max="260" width="7.21875" style="1" customWidth="1"/>
    <col min="261" max="261" width="11.77734375" style="1" customWidth="1"/>
    <col min="262" max="262" width="5.6640625" style="1" customWidth="1"/>
    <col min="263" max="263" width="11.77734375" style="1" customWidth="1"/>
    <col min="264" max="265" width="11.88671875" style="1" customWidth="1"/>
    <col min="266" max="266" width="15.21875" style="1" customWidth="1"/>
    <col min="267" max="267" width="11.6640625" style="1" customWidth="1"/>
    <col min="268" max="512" width="10" style="1"/>
    <col min="513" max="513" width="6.109375" style="1" bestFit="1" customWidth="1"/>
    <col min="514" max="514" width="25.5546875" style="1" customWidth="1"/>
    <col min="515" max="515" width="23.44140625" style="1" customWidth="1"/>
    <col min="516" max="516" width="7.21875" style="1" customWidth="1"/>
    <col min="517" max="517" width="11.77734375" style="1" customWidth="1"/>
    <col min="518" max="518" width="5.6640625" style="1" customWidth="1"/>
    <col min="519" max="519" width="11.77734375" style="1" customWidth="1"/>
    <col min="520" max="521" width="11.88671875" style="1" customWidth="1"/>
    <col min="522" max="522" width="15.21875" style="1" customWidth="1"/>
    <col min="523" max="523" width="11.6640625" style="1" customWidth="1"/>
    <col min="524" max="768" width="10" style="1"/>
    <col min="769" max="769" width="6.109375" style="1" bestFit="1" customWidth="1"/>
    <col min="770" max="770" width="25.5546875" style="1" customWidth="1"/>
    <col min="771" max="771" width="23.44140625" style="1" customWidth="1"/>
    <col min="772" max="772" width="7.21875" style="1" customWidth="1"/>
    <col min="773" max="773" width="11.77734375" style="1" customWidth="1"/>
    <col min="774" max="774" width="5.6640625" style="1" customWidth="1"/>
    <col min="775" max="775" width="11.77734375" style="1" customWidth="1"/>
    <col min="776" max="777" width="11.88671875" style="1" customWidth="1"/>
    <col min="778" max="778" width="15.21875" style="1" customWidth="1"/>
    <col min="779" max="779" width="11.6640625" style="1" customWidth="1"/>
    <col min="780" max="1024" width="10" style="1"/>
    <col min="1025" max="1025" width="6.109375" style="1" bestFit="1" customWidth="1"/>
    <col min="1026" max="1026" width="25.5546875" style="1" customWidth="1"/>
    <col min="1027" max="1027" width="23.44140625" style="1" customWidth="1"/>
    <col min="1028" max="1028" width="7.21875" style="1" customWidth="1"/>
    <col min="1029" max="1029" width="11.77734375" style="1" customWidth="1"/>
    <col min="1030" max="1030" width="5.6640625" style="1" customWidth="1"/>
    <col min="1031" max="1031" width="11.77734375" style="1" customWidth="1"/>
    <col min="1032" max="1033" width="11.88671875" style="1" customWidth="1"/>
    <col min="1034" max="1034" width="15.21875" style="1" customWidth="1"/>
    <col min="1035" max="1035" width="11.6640625" style="1" customWidth="1"/>
    <col min="1036" max="1280" width="10" style="1"/>
    <col min="1281" max="1281" width="6.109375" style="1" bestFit="1" customWidth="1"/>
    <col min="1282" max="1282" width="25.5546875" style="1" customWidth="1"/>
    <col min="1283" max="1283" width="23.44140625" style="1" customWidth="1"/>
    <col min="1284" max="1284" width="7.21875" style="1" customWidth="1"/>
    <col min="1285" max="1285" width="11.77734375" style="1" customWidth="1"/>
    <col min="1286" max="1286" width="5.6640625" style="1" customWidth="1"/>
    <col min="1287" max="1287" width="11.77734375" style="1" customWidth="1"/>
    <col min="1288" max="1289" width="11.88671875" style="1" customWidth="1"/>
    <col min="1290" max="1290" width="15.21875" style="1" customWidth="1"/>
    <col min="1291" max="1291" width="11.6640625" style="1" customWidth="1"/>
    <col min="1292" max="1536" width="10" style="1"/>
    <col min="1537" max="1537" width="6.109375" style="1" bestFit="1" customWidth="1"/>
    <col min="1538" max="1538" width="25.5546875" style="1" customWidth="1"/>
    <col min="1539" max="1539" width="23.44140625" style="1" customWidth="1"/>
    <col min="1540" max="1540" width="7.21875" style="1" customWidth="1"/>
    <col min="1541" max="1541" width="11.77734375" style="1" customWidth="1"/>
    <col min="1542" max="1542" width="5.6640625" style="1" customWidth="1"/>
    <col min="1543" max="1543" width="11.77734375" style="1" customWidth="1"/>
    <col min="1544" max="1545" width="11.88671875" style="1" customWidth="1"/>
    <col min="1546" max="1546" width="15.21875" style="1" customWidth="1"/>
    <col min="1547" max="1547" width="11.6640625" style="1" customWidth="1"/>
    <col min="1548" max="1792" width="10" style="1"/>
    <col min="1793" max="1793" width="6.109375" style="1" bestFit="1" customWidth="1"/>
    <col min="1794" max="1794" width="25.5546875" style="1" customWidth="1"/>
    <col min="1795" max="1795" width="23.44140625" style="1" customWidth="1"/>
    <col min="1796" max="1796" width="7.21875" style="1" customWidth="1"/>
    <col min="1797" max="1797" width="11.77734375" style="1" customWidth="1"/>
    <col min="1798" max="1798" width="5.6640625" style="1" customWidth="1"/>
    <col min="1799" max="1799" width="11.77734375" style="1" customWidth="1"/>
    <col min="1800" max="1801" width="11.88671875" style="1" customWidth="1"/>
    <col min="1802" max="1802" width="15.21875" style="1" customWidth="1"/>
    <col min="1803" max="1803" width="11.6640625" style="1" customWidth="1"/>
    <col min="1804" max="2048" width="10" style="1"/>
    <col min="2049" max="2049" width="6.109375" style="1" bestFit="1" customWidth="1"/>
    <col min="2050" max="2050" width="25.5546875" style="1" customWidth="1"/>
    <col min="2051" max="2051" width="23.44140625" style="1" customWidth="1"/>
    <col min="2052" max="2052" width="7.21875" style="1" customWidth="1"/>
    <col min="2053" max="2053" width="11.77734375" style="1" customWidth="1"/>
    <col min="2054" max="2054" width="5.6640625" style="1" customWidth="1"/>
    <col min="2055" max="2055" width="11.77734375" style="1" customWidth="1"/>
    <col min="2056" max="2057" width="11.88671875" style="1" customWidth="1"/>
    <col min="2058" max="2058" width="15.21875" style="1" customWidth="1"/>
    <col min="2059" max="2059" width="11.6640625" style="1" customWidth="1"/>
    <col min="2060" max="2304" width="10" style="1"/>
    <col min="2305" max="2305" width="6.109375" style="1" bestFit="1" customWidth="1"/>
    <col min="2306" max="2306" width="25.5546875" style="1" customWidth="1"/>
    <col min="2307" max="2307" width="23.44140625" style="1" customWidth="1"/>
    <col min="2308" max="2308" width="7.21875" style="1" customWidth="1"/>
    <col min="2309" max="2309" width="11.77734375" style="1" customWidth="1"/>
    <col min="2310" max="2310" width="5.6640625" style="1" customWidth="1"/>
    <col min="2311" max="2311" width="11.77734375" style="1" customWidth="1"/>
    <col min="2312" max="2313" width="11.88671875" style="1" customWidth="1"/>
    <col min="2314" max="2314" width="15.21875" style="1" customWidth="1"/>
    <col min="2315" max="2315" width="11.6640625" style="1" customWidth="1"/>
    <col min="2316" max="2560" width="10" style="1"/>
    <col min="2561" max="2561" width="6.109375" style="1" bestFit="1" customWidth="1"/>
    <col min="2562" max="2562" width="25.5546875" style="1" customWidth="1"/>
    <col min="2563" max="2563" width="23.44140625" style="1" customWidth="1"/>
    <col min="2564" max="2564" width="7.21875" style="1" customWidth="1"/>
    <col min="2565" max="2565" width="11.77734375" style="1" customWidth="1"/>
    <col min="2566" max="2566" width="5.6640625" style="1" customWidth="1"/>
    <col min="2567" max="2567" width="11.77734375" style="1" customWidth="1"/>
    <col min="2568" max="2569" width="11.88671875" style="1" customWidth="1"/>
    <col min="2570" max="2570" width="15.21875" style="1" customWidth="1"/>
    <col min="2571" max="2571" width="11.6640625" style="1" customWidth="1"/>
    <col min="2572" max="2816" width="10" style="1"/>
    <col min="2817" max="2817" width="6.109375" style="1" bestFit="1" customWidth="1"/>
    <col min="2818" max="2818" width="25.5546875" style="1" customWidth="1"/>
    <col min="2819" max="2819" width="23.44140625" style="1" customWidth="1"/>
    <col min="2820" max="2820" width="7.21875" style="1" customWidth="1"/>
    <col min="2821" max="2821" width="11.77734375" style="1" customWidth="1"/>
    <col min="2822" max="2822" width="5.6640625" style="1" customWidth="1"/>
    <col min="2823" max="2823" width="11.77734375" style="1" customWidth="1"/>
    <col min="2824" max="2825" width="11.88671875" style="1" customWidth="1"/>
    <col min="2826" max="2826" width="15.21875" style="1" customWidth="1"/>
    <col min="2827" max="2827" width="11.6640625" style="1" customWidth="1"/>
    <col min="2828" max="3072" width="10" style="1"/>
    <col min="3073" max="3073" width="6.109375" style="1" bestFit="1" customWidth="1"/>
    <col min="3074" max="3074" width="25.5546875" style="1" customWidth="1"/>
    <col min="3075" max="3075" width="23.44140625" style="1" customWidth="1"/>
    <col min="3076" max="3076" width="7.21875" style="1" customWidth="1"/>
    <col min="3077" max="3077" width="11.77734375" style="1" customWidth="1"/>
    <col min="3078" max="3078" width="5.6640625" style="1" customWidth="1"/>
    <col min="3079" max="3079" width="11.77734375" style="1" customWidth="1"/>
    <col min="3080" max="3081" width="11.88671875" style="1" customWidth="1"/>
    <col min="3082" max="3082" width="15.21875" style="1" customWidth="1"/>
    <col min="3083" max="3083" width="11.6640625" style="1" customWidth="1"/>
    <col min="3084" max="3328" width="10" style="1"/>
    <col min="3329" max="3329" width="6.109375" style="1" bestFit="1" customWidth="1"/>
    <col min="3330" max="3330" width="25.5546875" style="1" customWidth="1"/>
    <col min="3331" max="3331" width="23.44140625" style="1" customWidth="1"/>
    <col min="3332" max="3332" width="7.21875" style="1" customWidth="1"/>
    <col min="3333" max="3333" width="11.77734375" style="1" customWidth="1"/>
    <col min="3334" max="3334" width="5.6640625" style="1" customWidth="1"/>
    <col min="3335" max="3335" width="11.77734375" style="1" customWidth="1"/>
    <col min="3336" max="3337" width="11.88671875" style="1" customWidth="1"/>
    <col min="3338" max="3338" width="15.21875" style="1" customWidth="1"/>
    <col min="3339" max="3339" width="11.6640625" style="1" customWidth="1"/>
    <col min="3340" max="3584" width="10" style="1"/>
    <col min="3585" max="3585" width="6.109375" style="1" bestFit="1" customWidth="1"/>
    <col min="3586" max="3586" width="25.5546875" style="1" customWidth="1"/>
    <col min="3587" max="3587" width="23.44140625" style="1" customWidth="1"/>
    <col min="3588" max="3588" width="7.21875" style="1" customWidth="1"/>
    <col min="3589" max="3589" width="11.77734375" style="1" customWidth="1"/>
    <col min="3590" max="3590" width="5.6640625" style="1" customWidth="1"/>
    <col min="3591" max="3591" width="11.77734375" style="1" customWidth="1"/>
    <col min="3592" max="3593" width="11.88671875" style="1" customWidth="1"/>
    <col min="3594" max="3594" width="15.21875" style="1" customWidth="1"/>
    <col min="3595" max="3595" width="11.6640625" style="1" customWidth="1"/>
    <col min="3596" max="3840" width="10" style="1"/>
    <col min="3841" max="3841" width="6.109375" style="1" bestFit="1" customWidth="1"/>
    <col min="3842" max="3842" width="25.5546875" style="1" customWidth="1"/>
    <col min="3843" max="3843" width="23.44140625" style="1" customWidth="1"/>
    <col min="3844" max="3844" width="7.21875" style="1" customWidth="1"/>
    <col min="3845" max="3845" width="11.77734375" style="1" customWidth="1"/>
    <col min="3846" max="3846" width="5.6640625" style="1" customWidth="1"/>
    <col min="3847" max="3847" width="11.77734375" style="1" customWidth="1"/>
    <col min="3848" max="3849" width="11.88671875" style="1" customWidth="1"/>
    <col min="3850" max="3850" width="15.21875" style="1" customWidth="1"/>
    <col min="3851" max="3851" width="11.6640625" style="1" customWidth="1"/>
    <col min="3852" max="4096" width="10" style="1"/>
    <col min="4097" max="4097" width="6.109375" style="1" bestFit="1" customWidth="1"/>
    <col min="4098" max="4098" width="25.5546875" style="1" customWidth="1"/>
    <col min="4099" max="4099" width="23.44140625" style="1" customWidth="1"/>
    <col min="4100" max="4100" width="7.21875" style="1" customWidth="1"/>
    <col min="4101" max="4101" width="11.77734375" style="1" customWidth="1"/>
    <col min="4102" max="4102" width="5.6640625" style="1" customWidth="1"/>
    <col min="4103" max="4103" width="11.77734375" style="1" customWidth="1"/>
    <col min="4104" max="4105" width="11.88671875" style="1" customWidth="1"/>
    <col min="4106" max="4106" width="15.21875" style="1" customWidth="1"/>
    <col min="4107" max="4107" width="11.6640625" style="1" customWidth="1"/>
    <col min="4108" max="4352" width="10" style="1"/>
    <col min="4353" max="4353" width="6.109375" style="1" bestFit="1" customWidth="1"/>
    <col min="4354" max="4354" width="25.5546875" style="1" customWidth="1"/>
    <col min="4355" max="4355" width="23.44140625" style="1" customWidth="1"/>
    <col min="4356" max="4356" width="7.21875" style="1" customWidth="1"/>
    <col min="4357" max="4357" width="11.77734375" style="1" customWidth="1"/>
    <col min="4358" max="4358" width="5.6640625" style="1" customWidth="1"/>
    <col min="4359" max="4359" width="11.77734375" style="1" customWidth="1"/>
    <col min="4360" max="4361" width="11.88671875" style="1" customWidth="1"/>
    <col min="4362" max="4362" width="15.21875" style="1" customWidth="1"/>
    <col min="4363" max="4363" width="11.6640625" style="1" customWidth="1"/>
    <col min="4364" max="4608" width="10" style="1"/>
    <col min="4609" max="4609" width="6.109375" style="1" bestFit="1" customWidth="1"/>
    <col min="4610" max="4610" width="25.5546875" style="1" customWidth="1"/>
    <col min="4611" max="4611" width="23.44140625" style="1" customWidth="1"/>
    <col min="4612" max="4612" width="7.21875" style="1" customWidth="1"/>
    <col min="4613" max="4613" width="11.77734375" style="1" customWidth="1"/>
    <col min="4614" max="4614" width="5.6640625" style="1" customWidth="1"/>
    <col min="4615" max="4615" width="11.77734375" style="1" customWidth="1"/>
    <col min="4616" max="4617" width="11.88671875" style="1" customWidth="1"/>
    <col min="4618" max="4618" width="15.21875" style="1" customWidth="1"/>
    <col min="4619" max="4619" width="11.6640625" style="1" customWidth="1"/>
    <col min="4620" max="4864" width="10" style="1"/>
    <col min="4865" max="4865" width="6.109375" style="1" bestFit="1" customWidth="1"/>
    <col min="4866" max="4866" width="25.5546875" style="1" customWidth="1"/>
    <col min="4867" max="4867" width="23.44140625" style="1" customWidth="1"/>
    <col min="4868" max="4868" width="7.21875" style="1" customWidth="1"/>
    <col min="4869" max="4869" width="11.77734375" style="1" customWidth="1"/>
    <col min="4870" max="4870" width="5.6640625" style="1" customWidth="1"/>
    <col min="4871" max="4871" width="11.77734375" style="1" customWidth="1"/>
    <col min="4872" max="4873" width="11.88671875" style="1" customWidth="1"/>
    <col min="4874" max="4874" width="15.21875" style="1" customWidth="1"/>
    <col min="4875" max="4875" width="11.6640625" style="1" customWidth="1"/>
    <col min="4876" max="5120" width="10" style="1"/>
    <col min="5121" max="5121" width="6.109375" style="1" bestFit="1" customWidth="1"/>
    <col min="5122" max="5122" width="25.5546875" style="1" customWidth="1"/>
    <col min="5123" max="5123" width="23.44140625" style="1" customWidth="1"/>
    <col min="5124" max="5124" width="7.21875" style="1" customWidth="1"/>
    <col min="5125" max="5125" width="11.77734375" style="1" customWidth="1"/>
    <col min="5126" max="5126" width="5.6640625" style="1" customWidth="1"/>
    <col min="5127" max="5127" width="11.77734375" style="1" customWidth="1"/>
    <col min="5128" max="5129" width="11.88671875" style="1" customWidth="1"/>
    <col min="5130" max="5130" width="15.21875" style="1" customWidth="1"/>
    <col min="5131" max="5131" width="11.6640625" style="1" customWidth="1"/>
    <col min="5132" max="5376" width="10" style="1"/>
    <col min="5377" max="5377" width="6.109375" style="1" bestFit="1" customWidth="1"/>
    <col min="5378" max="5378" width="25.5546875" style="1" customWidth="1"/>
    <col min="5379" max="5379" width="23.44140625" style="1" customWidth="1"/>
    <col min="5380" max="5380" width="7.21875" style="1" customWidth="1"/>
    <col min="5381" max="5381" width="11.77734375" style="1" customWidth="1"/>
    <col min="5382" max="5382" width="5.6640625" style="1" customWidth="1"/>
    <col min="5383" max="5383" width="11.77734375" style="1" customWidth="1"/>
    <col min="5384" max="5385" width="11.88671875" style="1" customWidth="1"/>
    <col min="5386" max="5386" width="15.21875" style="1" customWidth="1"/>
    <col min="5387" max="5387" width="11.6640625" style="1" customWidth="1"/>
    <col min="5388" max="5632" width="10" style="1"/>
    <col min="5633" max="5633" width="6.109375" style="1" bestFit="1" customWidth="1"/>
    <col min="5634" max="5634" width="25.5546875" style="1" customWidth="1"/>
    <col min="5635" max="5635" width="23.44140625" style="1" customWidth="1"/>
    <col min="5636" max="5636" width="7.21875" style="1" customWidth="1"/>
    <col min="5637" max="5637" width="11.77734375" style="1" customWidth="1"/>
    <col min="5638" max="5638" width="5.6640625" style="1" customWidth="1"/>
    <col min="5639" max="5639" width="11.77734375" style="1" customWidth="1"/>
    <col min="5640" max="5641" width="11.88671875" style="1" customWidth="1"/>
    <col min="5642" max="5642" width="15.21875" style="1" customWidth="1"/>
    <col min="5643" max="5643" width="11.6640625" style="1" customWidth="1"/>
    <col min="5644" max="5888" width="10" style="1"/>
    <col min="5889" max="5889" width="6.109375" style="1" bestFit="1" customWidth="1"/>
    <col min="5890" max="5890" width="25.5546875" style="1" customWidth="1"/>
    <col min="5891" max="5891" width="23.44140625" style="1" customWidth="1"/>
    <col min="5892" max="5892" width="7.21875" style="1" customWidth="1"/>
    <col min="5893" max="5893" width="11.77734375" style="1" customWidth="1"/>
    <col min="5894" max="5894" width="5.6640625" style="1" customWidth="1"/>
    <col min="5895" max="5895" width="11.77734375" style="1" customWidth="1"/>
    <col min="5896" max="5897" width="11.88671875" style="1" customWidth="1"/>
    <col min="5898" max="5898" width="15.21875" style="1" customWidth="1"/>
    <col min="5899" max="5899" width="11.6640625" style="1" customWidth="1"/>
    <col min="5900" max="6144" width="10" style="1"/>
    <col min="6145" max="6145" width="6.109375" style="1" bestFit="1" customWidth="1"/>
    <col min="6146" max="6146" width="25.5546875" style="1" customWidth="1"/>
    <col min="6147" max="6147" width="23.44140625" style="1" customWidth="1"/>
    <col min="6148" max="6148" width="7.21875" style="1" customWidth="1"/>
    <col min="6149" max="6149" width="11.77734375" style="1" customWidth="1"/>
    <col min="6150" max="6150" width="5.6640625" style="1" customWidth="1"/>
    <col min="6151" max="6151" width="11.77734375" style="1" customWidth="1"/>
    <col min="6152" max="6153" width="11.88671875" style="1" customWidth="1"/>
    <col min="6154" max="6154" width="15.21875" style="1" customWidth="1"/>
    <col min="6155" max="6155" width="11.6640625" style="1" customWidth="1"/>
    <col min="6156" max="6400" width="10" style="1"/>
    <col min="6401" max="6401" width="6.109375" style="1" bestFit="1" customWidth="1"/>
    <col min="6402" max="6402" width="25.5546875" style="1" customWidth="1"/>
    <col min="6403" max="6403" width="23.44140625" style="1" customWidth="1"/>
    <col min="6404" max="6404" width="7.21875" style="1" customWidth="1"/>
    <col min="6405" max="6405" width="11.77734375" style="1" customWidth="1"/>
    <col min="6406" max="6406" width="5.6640625" style="1" customWidth="1"/>
    <col min="6407" max="6407" width="11.77734375" style="1" customWidth="1"/>
    <col min="6408" max="6409" width="11.88671875" style="1" customWidth="1"/>
    <col min="6410" max="6410" width="15.21875" style="1" customWidth="1"/>
    <col min="6411" max="6411" width="11.6640625" style="1" customWidth="1"/>
    <col min="6412" max="6656" width="10" style="1"/>
    <col min="6657" max="6657" width="6.109375" style="1" bestFit="1" customWidth="1"/>
    <col min="6658" max="6658" width="25.5546875" style="1" customWidth="1"/>
    <col min="6659" max="6659" width="23.44140625" style="1" customWidth="1"/>
    <col min="6660" max="6660" width="7.21875" style="1" customWidth="1"/>
    <col min="6661" max="6661" width="11.77734375" style="1" customWidth="1"/>
    <col min="6662" max="6662" width="5.6640625" style="1" customWidth="1"/>
    <col min="6663" max="6663" width="11.77734375" style="1" customWidth="1"/>
    <col min="6664" max="6665" width="11.88671875" style="1" customWidth="1"/>
    <col min="6666" max="6666" width="15.21875" style="1" customWidth="1"/>
    <col min="6667" max="6667" width="11.6640625" style="1" customWidth="1"/>
    <col min="6668" max="6912" width="10" style="1"/>
    <col min="6913" max="6913" width="6.109375" style="1" bestFit="1" customWidth="1"/>
    <col min="6914" max="6914" width="25.5546875" style="1" customWidth="1"/>
    <col min="6915" max="6915" width="23.44140625" style="1" customWidth="1"/>
    <col min="6916" max="6916" width="7.21875" style="1" customWidth="1"/>
    <col min="6917" max="6917" width="11.77734375" style="1" customWidth="1"/>
    <col min="6918" max="6918" width="5.6640625" style="1" customWidth="1"/>
    <col min="6919" max="6919" width="11.77734375" style="1" customWidth="1"/>
    <col min="6920" max="6921" width="11.88671875" style="1" customWidth="1"/>
    <col min="6922" max="6922" width="15.21875" style="1" customWidth="1"/>
    <col min="6923" max="6923" width="11.6640625" style="1" customWidth="1"/>
    <col min="6924" max="7168" width="10" style="1"/>
    <col min="7169" max="7169" width="6.109375" style="1" bestFit="1" customWidth="1"/>
    <col min="7170" max="7170" width="25.5546875" style="1" customWidth="1"/>
    <col min="7171" max="7171" width="23.44140625" style="1" customWidth="1"/>
    <col min="7172" max="7172" width="7.21875" style="1" customWidth="1"/>
    <col min="7173" max="7173" width="11.77734375" style="1" customWidth="1"/>
    <col min="7174" max="7174" width="5.6640625" style="1" customWidth="1"/>
    <col min="7175" max="7175" width="11.77734375" style="1" customWidth="1"/>
    <col min="7176" max="7177" width="11.88671875" style="1" customWidth="1"/>
    <col min="7178" max="7178" width="15.21875" style="1" customWidth="1"/>
    <col min="7179" max="7179" width="11.6640625" style="1" customWidth="1"/>
    <col min="7180" max="7424" width="10" style="1"/>
    <col min="7425" max="7425" width="6.109375" style="1" bestFit="1" customWidth="1"/>
    <col min="7426" max="7426" width="25.5546875" style="1" customWidth="1"/>
    <col min="7427" max="7427" width="23.44140625" style="1" customWidth="1"/>
    <col min="7428" max="7428" width="7.21875" style="1" customWidth="1"/>
    <col min="7429" max="7429" width="11.77734375" style="1" customWidth="1"/>
    <col min="7430" max="7430" width="5.6640625" style="1" customWidth="1"/>
    <col min="7431" max="7431" width="11.77734375" style="1" customWidth="1"/>
    <col min="7432" max="7433" width="11.88671875" style="1" customWidth="1"/>
    <col min="7434" max="7434" width="15.21875" style="1" customWidth="1"/>
    <col min="7435" max="7435" width="11.6640625" style="1" customWidth="1"/>
    <col min="7436" max="7680" width="10" style="1"/>
    <col min="7681" max="7681" width="6.109375" style="1" bestFit="1" customWidth="1"/>
    <col min="7682" max="7682" width="25.5546875" style="1" customWidth="1"/>
    <col min="7683" max="7683" width="23.44140625" style="1" customWidth="1"/>
    <col min="7684" max="7684" width="7.21875" style="1" customWidth="1"/>
    <col min="7685" max="7685" width="11.77734375" style="1" customWidth="1"/>
    <col min="7686" max="7686" width="5.6640625" style="1" customWidth="1"/>
    <col min="7687" max="7687" width="11.77734375" style="1" customWidth="1"/>
    <col min="7688" max="7689" width="11.88671875" style="1" customWidth="1"/>
    <col min="7690" max="7690" width="15.21875" style="1" customWidth="1"/>
    <col min="7691" max="7691" width="11.6640625" style="1" customWidth="1"/>
    <col min="7692" max="7936" width="10" style="1"/>
    <col min="7937" max="7937" width="6.109375" style="1" bestFit="1" customWidth="1"/>
    <col min="7938" max="7938" width="25.5546875" style="1" customWidth="1"/>
    <col min="7939" max="7939" width="23.44140625" style="1" customWidth="1"/>
    <col min="7940" max="7940" width="7.21875" style="1" customWidth="1"/>
    <col min="7941" max="7941" width="11.77734375" style="1" customWidth="1"/>
    <col min="7942" max="7942" width="5.6640625" style="1" customWidth="1"/>
    <col min="7943" max="7943" width="11.77734375" style="1" customWidth="1"/>
    <col min="7944" max="7945" width="11.88671875" style="1" customWidth="1"/>
    <col min="7946" max="7946" width="15.21875" style="1" customWidth="1"/>
    <col min="7947" max="7947" width="11.6640625" style="1" customWidth="1"/>
    <col min="7948" max="8192" width="10" style="1"/>
    <col min="8193" max="8193" width="6.109375" style="1" bestFit="1" customWidth="1"/>
    <col min="8194" max="8194" width="25.5546875" style="1" customWidth="1"/>
    <col min="8195" max="8195" width="23.44140625" style="1" customWidth="1"/>
    <col min="8196" max="8196" width="7.21875" style="1" customWidth="1"/>
    <col min="8197" max="8197" width="11.77734375" style="1" customWidth="1"/>
    <col min="8198" max="8198" width="5.6640625" style="1" customWidth="1"/>
    <col min="8199" max="8199" width="11.77734375" style="1" customWidth="1"/>
    <col min="8200" max="8201" width="11.88671875" style="1" customWidth="1"/>
    <col min="8202" max="8202" width="15.21875" style="1" customWidth="1"/>
    <col min="8203" max="8203" width="11.6640625" style="1" customWidth="1"/>
    <col min="8204" max="8448" width="10" style="1"/>
    <col min="8449" max="8449" width="6.109375" style="1" bestFit="1" customWidth="1"/>
    <col min="8450" max="8450" width="25.5546875" style="1" customWidth="1"/>
    <col min="8451" max="8451" width="23.44140625" style="1" customWidth="1"/>
    <col min="8452" max="8452" width="7.21875" style="1" customWidth="1"/>
    <col min="8453" max="8453" width="11.77734375" style="1" customWidth="1"/>
    <col min="8454" max="8454" width="5.6640625" style="1" customWidth="1"/>
    <col min="8455" max="8455" width="11.77734375" style="1" customWidth="1"/>
    <col min="8456" max="8457" width="11.88671875" style="1" customWidth="1"/>
    <col min="8458" max="8458" width="15.21875" style="1" customWidth="1"/>
    <col min="8459" max="8459" width="11.6640625" style="1" customWidth="1"/>
    <col min="8460" max="8704" width="10" style="1"/>
    <col min="8705" max="8705" width="6.109375" style="1" bestFit="1" customWidth="1"/>
    <col min="8706" max="8706" width="25.5546875" style="1" customWidth="1"/>
    <col min="8707" max="8707" width="23.44140625" style="1" customWidth="1"/>
    <col min="8708" max="8708" width="7.21875" style="1" customWidth="1"/>
    <col min="8709" max="8709" width="11.77734375" style="1" customWidth="1"/>
    <col min="8710" max="8710" width="5.6640625" style="1" customWidth="1"/>
    <col min="8711" max="8711" width="11.77734375" style="1" customWidth="1"/>
    <col min="8712" max="8713" width="11.88671875" style="1" customWidth="1"/>
    <col min="8714" max="8714" width="15.21875" style="1" customWidth="1"/>
    <col min="8715" max="8715" width="11.6640625" style="1" customWidth="1"/>
    <col min="8716" max="8960" width="10" style="1"/>
    <col min="8961" max="8961" width="6.109375" style="1" bestFit="1" customWidth="1"/>
    <col min="8962" max="8962" width="25.5546875" style="1" customWidth="1"/>
    <col min="8963" max="8963" width="23.44140625" style="1" customWidth="1"/>
    <col min="8964" max="8964" width="7.21875" style="1" customWidth="1"/>
    <col min="8965" max="8965" width="11.77734375" style="1" customWidth="1"/>
    <col min="8966" max="8966" width="5.6640625" style="1" customWidth="1"/>
    <col min="8967" max="8967" width="11.77734375" style="1" customWidth="1"/>
    <col min="8968" max="8969" width="11.88671875" style="1" customWidth="1"/>
    <col min="8970" max="8970" width="15.21875" style="1" customWidth="1"/>
    <col min="8971" max="8971" width="11.6640625" style="1" customWidth="1"/>
    <col min="8972" max="9216" width="10" style="1"/>
    <col min="9217" max="9217" width="6.109375" style="1" bestFit="1" customWidth="1"/>
    <col min="9218" max="9218" width="25.5546875" style="1" customWidth="1"/>
    <col min="9219" max="9219" width="23.44140625" style="1" customWidth="1"/>
    <col min="9220" max="9220" width="7.21875" style="1" customWidth="1"/>
    <col min="9221" max="9221" width="11.77734375" style="1" customWidth="1"/>
    <col min="9222" max="9222" width="5.6640625" style="1" customWidth="1"/>
    <col min="9223" max="9223" width="11.77734375" style="1" customWidth="1"/>
    <col min="9224" max="9225" width="11.88671875" style="1" customWidth="1"/>
    <col min="9226" max="9226" width="15.21875" style="1" customWidth="1"/>
    <col min="9227" max="9227" width="11.6640625" style="1" customWidth="1"/>
    <col min="9228" max="9472" width="10" style="1"/>
    <col min="9473" max="9473" width="6.109375" style="1" bestFit="1" customWidth="1"/>
    <col min="9474" max="9474" width="25.5546875" style="1" customWidth="1"/>
    <col min="9475" max="9475" width="23.44140625" style="1" customWidth="1"/>
    <col min="9476" max="9476" width="7.21875" style="1" customWidth="1"/>
    <col min="9477" max="9477" width="11.77734375" style="1" customWidth="1"/>
    <col min="9478" max="9478" width="5.6640625" style="1" customWidth="1"/>
    <col min="9479" max="9479" width="11.77734375" style="1" customWidth="1"/>
    <col min="9480" max="9481" width="11.88671875" style="1" customWidth="1"/>
    <col min="9482" max="9482" width="15.21875" style="1" customWidth="1"/>
    <col min="9483" max="9483" width="11.6640625" style="1" customWidth="1"/>
    <col min="9484" max="9728" width="10" style="1"/>
    <col min="9729" max="9729" width="6.109375" style="1" bestFit="1" customWidth="1"/>
    <col min="9730" max="9730" width="25.5546875" style="1" customWidth="1"/>
    <col min="9731" max="9731" width="23.44140625" style="1" customWidth="1"/>
    <col min="9732" max="9732" width="7.21875" style="1" customWidth="1"/>
    <col min="9733" max="9733" width="11.77734375" style="1" customWidth="1"/>
    <col min="9734" max="9734" width="5.6640625" style="1" customWidth="1"/>
    <col min="9735" max="9735" width="11.77734375" style="1" customWidth="1"/>
    <col min="9736" max="9737" width="11.88671875" style="1" customWidth="1"/>
    <col min="9738" max="9738" width="15.21875" style="1" customWidth="1"/>
    <col min="9739" max="9739" width="11.6640625" style="1" customWidth="1"/>
    <col min="9740" max="9984" width="10" style="1"/>
    <col min="9985" max="9985" width="6.109375" style="1" bestFit="1" customWidth="1"/>
    <col min="9986" max="9986" width="25.5546875" style="1" customWidth="1"/>
    <col min="9987" max="9987" width="23.44140625" style="1" customWidth="1"/>
    <col min="9988" max="9988" width="7.21875" style="1" customWidth="1"/>
    <col min="9989" max="9989" width="11.77734375" style="1" customWidth="1"/>
    <col min="9990" max="9990" width="5.6640625" style="1" customWidth="1"/>
    <col min="9991" max="9991" width="11.77734375" style="1" customWidth="1"/>
    <col min="9992" max="9993" width="11.88671875" style="1" customWidth="1"/>
    <col min="9994" max="9994" width="15.21875" style="1" customWidth="1"/>
    <col min="9995" max="9995" width="11.6640625" style="1" customWidth="1"/>
    <col min="9996" max="10240" width="10" style="1"/>
    <col min="10241" max="10241" width="6.109375" style="1" bestFit="1" customWidth="1"/>
    <col min="10242" max="10242" width="25.5546875" style="1" customWidth="1"/>
    <col min="10243" max="10243" width="23.44140625" style="1" customWidth="1"/>
    <col min="10244" max="10244" width="7.21875" style="1" customWidth="1"/>
    <col min="10245" max="10245" width="11.77734375" style="1" customWidth="1"/>
    <col min="10246" max="10246" width="5.6640625" style="1" customWidth="1"/>
    <col min="10247" max="10247" width="11.77734375" style="1" customWidth="1"/>
    <col min="10248" max="10249" width="11.88671875" style="1" customWidth="1"/>
    <col min="10250" max="10250" width="15.21875" style="1" customWidth="1"/>
    <col min="10251" max="10251" width="11.6640625" style="1" customWidth="1"/>
    <col min="10252" max="10496" width="10" style="1"/>
    <col min="10497" max="10497" width="6.109375" style="1" bestFit="1" customWidth="1"/>
    <col min="10498" max="10498" width="25.5546875" style="1" customWidth="1"/>
    <col min="10499" max="10499" width="23.44140625" style="1" customWidth="1"/>
    <col min="10500" max="10500" width="7.21875" style="1" customWidth="1"/>
    <col min="10501" max="10501" width="11.77734375" style="1" customWidth="1"/>
    <col min="10502" max="10502" width="5.6640625" style="1" customWidth="1"/>
    <col min="10503" max="10503" width="11.77734375" style="1" customWidth="1"/>
    <col min="10504" max="10505" width="11.88671875" style="1" customWidth="1"/>
    <col min="10506" max="10506" width="15.21875" style="1" customWidth="1"/>
    <col min="10507" max="10507" width="11.6640625" style="1" customWidth="1"/>
    <col min="10508" max="10752" width="10" style="1"/>
    <col min="10753" max="10753" width="6.109375" style="1" bestFit="1" customWidth="1"/>
    <col min="10754" max="10754" width="25.5546875" style="1" customWidth="1"/>
    <col min="10755" max="10755" width="23.44140625" style="1" customWidth="1"/>
    <col min="10756" max="10756" width="7.21875" style="1" customWidth="1"/>
    <col min="10757" max="10757" width="11.77734375" style="1" customWidth="1"/>
    <col min="10758" max="10758" width="5.6640625" style="1" customWidth="1"/>
    <col min="10759" max="10759" width="11.77734375" style="1" customWidth="1"/>
    <col min="10760" max="10761" width="11.88671875" style="1" customWidth="1"/>
    <col min="10762" max="10762" width="15.21875" style="1" customWidth="1"/>
    <col min="10763" max="10763" width="11.6640625" style="1" customWidth="1"/>
    <col min="10764" max="11008" width="10" style="1"/>
    <col min="11009" max="11009" width="6.109375" style="1" bestFit="1" customWidth="1"/>
    <col min="11010" max="11010" width="25.5546875" style="1" customWidth="1"/>
    <col min="11011" max="11011" width="23.44140625" style="1" customWidth="1"/>
    <col min="11012" max="11012" width="7.21875" style="1" customWidth="1"/>
    <col min="11013" max="11013" width="11.77734375" style="1" customWidth="1"/>
    <col min="11014" max="11014" width="5.6640625" style="1" customWidth="1"/>
    <col min="11015" max="11015" width="11.77734375" style="1" customWidth="1"/>
    <col min="11016" max="11017" width="11.88671875" style="1" customWidth="1"/>
    <col min="11018" max="11018" width="15.21875" style="1" customWidth="1"/>
    <col min="11019" max="11019" width="11.6640625" style="1" customWidth="1"/>
    <col min="11020" max="11264" width="10" style="1"/>
    <col min="11265" max="11265" width="6.109375" style="1" bestFit="1" customWidth="1"/>
    <col min="11266" max="11266" width="25.5546875" style="1" customWidth="1"/>
    <col min="11267" max="11267" width="23.44140625" style="1" customWidth="1"/>
    <col min="11268" max="11268" width="7.21875" style="1" customWidth="1"/>
    <col min="11269" max="11269" width="11.77734375" style="1" customWidth="1"/>
    <col min="11270" max="11270" width="5.6640625" style="1" customWidth="1"/>
    <col min="11271" max="11271" width="11.77734375" style="1" customWidth="1"/>
    <col min="11272" max="11273" width="11.88671875" style="1" customWidth="1"/>
    <col min="11274" max="11274" width="15.21875" style="1" customWidth="1"/>
    <col min="11275" max="11275" width="11.6640625" style="1" customWidth="1"/>
    <col min="11276" max="11520" width="10" style="1"/>
    <col min="11521" max="11521" width="6.109375" style="1" bestFit="1" customWidth="1"/>
    <col min="11522" max="11522" width="25.5546875" style="1" customWidth="1"/>
    <col min="11523" max="11523" width="23.44140625" style="1" customWidth="1"/>
    <col min="11524" max="11524" width="7.21875" style="1" customWidth="1"/>
    <col min="11525" max="11525" width="11.77734375" style="1" customWidth="1"/>
    <col min="11526" max="11526" width="5.6640625" style="1" customWidth="1"/>
    <col min="11527" max="11527" width="11.77734375" style="1" customWidth="1"/>
    <col min="11528" max="11529" width="11.88671875" style="1" customWidth="1"/>
    <col min="11530" max="11530" width="15.21875" style="1" customWidth="1"/>
    <col min="11531" max="11531" width="11.6640625" style="1" customWidth="1"/>
    <col min="11532" max="11776" width="10" style="1"/>
    <col min="11777" max="11777" width="6.109375" style="1" bestFit="1" customWidth="1"/>
    <col min="11778" max="11778" width="25.5546875" style="1" customWidth="1"/>
    <col min="11779" max="11779" width="23.44140625" style="1" customWidth="1"/>
    <col min="11780" max="11780" width="7.21875" style="1" customWidth="1"/>
    <col min="11781" max="11781" width="11.77734375" style="1" customWidth="1"/>
    <col min="11782" max="11782" width="5.6640625" style="1" customWidth="1"/>
    <col min="11783" max="11783" width="11.77734375" style="1" customWidth="1"/>
    <col min="11784" max="11785" width="11.88671875" style="1" customWidth="1"/>
    <col min="11786" max="11786" width="15.21875" style="1" customWidth="1"/>
    <col min="11787" max="11787" width="11.6640625" style="1" customWidth="1"/>
    <col min="11788" max="12032" width="10" style="1"/>
    <col min="12033" max="12033" width="6.109375" style="1" bestFit="1" customWidth="1"/>
    <col min="12034" max="12034" width="25.5546875" style="1" customWidth="1"/>
    <col min="12035" max="12035" width="23.44140625" style="1" customWidth="1"/>
    <col min="12036" max="12036" width="7.21875" style="1" customWidth="1"/>
    <col min="12037" max="12037" width="11.77734375" style="1" customWidth="1"/>
    <col min="12038" max="12038" width="5.6640625" style="1" customWidth="1"/>
    <col min="12039" max="12039" width="11.77734375" style="1" customWidth="1"/>
    <col min="12040" max="12041" width="11.88671875" style="1" customWidth="1"/>
    <col min="12042" max="12042" width="15.21875" style="1" customWidth="1"/>
    <col min="12043" max="12043" width="11.6640625" style="1" customWidth="1"/>
    <col min="12044" max="12288" width="10" style="1"/>
    <col min="12289" max="12289" width="6.109375" style="1" bestFit="1" customWidth="1"/>
    <col min="12290" max="12290" width="25.5546875" style="1" customWidth="1"/>
    <col min="12291" max="12291" width="23.44140625" style="1" customWidth="1"/>
    <col min="12292" max="12292" width="7.21875" style="1" customWidth="1"/>
    <col min="12293" max="12293" width="11.77734375" style="1" customWidth="1"/>
    <col min="12294" max="12294" width="5.6640625" style="1" customWidth="1"/>
    <col min="12295" max="12295" width="11.77734375" style="1" customWidth="1"/>
    <col min="12296" max="12297" width="11.88671875" style="1" customWidth="1"/>
    <col min="12298" max="12298" width="15.21875" style="1" customWidth="1"/>
    <col min="12299" max="12299" width="11.6640625" style="1" customWidth="1"/>
    <col min="12300" max="12544" width="10" style="1"/>
    <col min="12545" max="12545" width="6.109375" style="1" bestFit="1" customWidth="1"/>
    <col min="12546" max="12546" width="25.5546875" style="1" customWidth="1"/>
    <col min="12547" max="12547" width="23.44140625" style="1" customWidth="1"/>
    <col min="12548" max="12548" width="7.21875" style="1" customWidth="1"/>
    <col min="12549" max="12549" width="11.77734375" style="1" customWidth="1"/>
    <col min="12550" max="12550" width="5.6640625" style="1" customWidth="1"/>
    <col min="12551" max="12551" width="11.77734375" style="1" customWidth="1"/>
    <col min="12552" max="12553" width="11.88671875" style="1" customWidth="1"/>
    <col min="12554" max="12554" width="15.21875" style="1" customWidth="1"/>
    <col min="12555" max="12555" width="11.6640625" style="1" customWidth="1"/>
    <col min="12556" max="12800" width="10" style="1"/>
    <col min="12801" max="12801" width="6.109375" style="1" bestFit="1" customWidth="1"/>
    <col min="12802" max="12802" width="25.5546875" style="1" customWidth="1"/>
    <col min="12803" max="12803" width="23.44140625" style="1" customWidth="1"/>
    <col min="12804" max="12804" width="7.21875" style="1" customWidth="1"/>
    <col min="12805" max="12805" width="11.77734375" style="1" customWidth="1"/>
    <col min="12806" max="12806" width="5.6640625" style="1" customWidth="1"/>
    <col min="12807" max="12807" width="11.77734375" style="1" customWidth="1"/>
    <col min="12808" max="12809" width="11.88671875" style="1" customWidth="1"/>
    <col min="12810" max="12810" width="15.21875" style="1" customWidth="1"/>
    <col min="12811" max="12811" width="11.6640625" style="1" customWidth="1"/>
    <col min="12812" max="13056" width="10" style="1"/>
    <col min="13057" max="13057" width="6.109375" style="1" bestFit="1" customWidth="1"/>
    <col min="13058" max="13058" width="25.5546875" style="1" customWidth="1"/>
    <col min="13059" max="13059" width="23.44140625" style="1" customWidth="1"/>
    <col min="13060" max="13060" width="7.21875" style="1" customWidth="1"/>
    <col min="13061" max="13061" width="11.77734375" style="1" customWidth="1"/>
    <col min="13062" max="13062" width="5.6640625" style="1" customWidth="1"/>
    <col min="13063" max="13063" width="11.77734375" style="1" customWidth="1"/>
    <col min="13064" max="13065" width="11.88671875" style="1" customWidth="1"/>
    <col min="13066" max="13066" width="15.21875" style="1" customWidth="1"/>
    <col min="13067" max="13067" width="11.6640625" style="1" customWidth="1"/>
    <col min="13068" max="13312" width="10" style="1"/>
    <col min="13313" max="13313" width="6.109375" style="1" bestFit="1" customWidth="1"/>
    <col min="13314" max="13314" width="25.5546875" style="1" customWidth="1"/>
    <col min="13315" max="13315" width="23.44140625" style="1" customWidth="1"/>
    <col min="13316" max="13316" width="7.21875" style="1" customWidth="1"/>
    <col min="13317" max="13317" width="11.77734375" style="1" customWidth="1"/>
    <col min="13318" max="13318" width="5.6640625" style="1" customWidth="1"/>
    <col min="13319" max="13319" width="11.77734375" style="1" customWidth="1"/>
    <col min="13320" max="13321" width="11.88671875" style="1" customWidth="1"/>
    <col min="13322" max="13322" width="15.21875" style="1" customWidth="1"/>
    <col min="13323" max="13323" width="11.6640625" style="1" customWidth="1"/>
    <col min="13324" max="13568" width="10" style="1"/>
    <col min="13569" max="13569" width="6.109375" style="1" bestFit="1" customWidth="1"/>
    <col min="13570" max="13570" width="25.5546875" style="1" customWidth="1"/>
    <col min="13571" max="13571" width="23.44140625" style="1" customWidth="1"/>
    <col min="13572" max="13572" width="7.21875" style="1" customWidth="1"/>
    <col min="13573" max="13573" width="11.77734375" style="1" customWidth="1"/>
    <col min="13574" max="13574" width="5.6640625" style="1" customWidth="1"/>
    <col min="13575" max="13575" width="11.77734375" style="1" customWidth="1"/>
    <col min="13576" max="13577" width="11.88671875" style="1" customWidth="1"/>
    <col min="13578" max="13578" width="15.21875" style="1" customWidth="1"/>
    <col min="13579" max="13579" width="11.6640625" style="1" customWidth="1"/>
    <col min="13580" max="13824" width="10" style="1"/>
    <col min="13825" max="13825" width="6.109375" style="1" bestFit="1" customWidth="1"/>
    <col min="13826" max="13826" width="25.5546875" style="1" customWidth="1"/>
    <col min="13827" max="13827" width="23.44140625" style="1" customWidth="1"/>
    <col min="13828" max="13828" width="7.21875" style="1" customWidth="1"/>
    <col min="13829" max="13829" width="11.77734375" style="1" customWidth="1"/>
    <col min="13830" max="13830" width="5.6640625" style="1" customWidth="1"/>
    <col min="13831" max="13831" width="11.77734375" style="1" customWidth="1"/>
    <col min="13832" max="13833" width="11.88671875" style="1" customWidth="1"/>
    <col min="13834" max="13834" width="15.21875" style="1" customWidth="1"/>
    <col min="13835" max="13835" width="11.6640625" style="1" customWidth="1"/>
    <col min="13836" max="14080" width="10" style="1"/>
    <col min="14081" max="14081" width="6.109375" style="1" bestFit="1" customWidth="1"/>
    <col min="14082" max="14082" width="25.5546875" style="1" customWidth="1"/>
    <col min="14083" max="14083" width="23.44140625" style="1" customWidth="1"/>
    <col min="14084" max="14084" width="7.21875" style="1" customWidth="1"/>
    <col min="14085" max="14085" width="11.77734375" style="1" customWidth="1"/>
    <col min="14086" max="14086" width="5.6640625" style="1" customWidth="1"/>
    <col min="14087" max="14087" width="11.77734375" style="1" customWidth="1"/>
    <col min="14088" max="14089" width="11.88671875" style="1" customWidth="1"/>
    <col min="14090" max="14090" width="15.21875" style="1" customWidth="1"/>
    <col min="14091" max="14091" width="11.6640625" style="1" customWidth="1"/>
    <col min="14092" max="14336" width="10" style="1"/>
    <col min="14337" max="14337" width="6.109375" style="1" bestFit="1" customWidth="1"/>
    <col min="14338" max="14338" width="25.5546875" style="1" customWidth="1"/>
    <col min="14339" max="14339" width="23.44140625" style="1" customWidth="1"/>
    <col min="14340" max="14340" width="7.21875" style="1" customWidth="1"/>
    <col min="14341" max="14341" width="11.77734375" style="1" customWidth="1"/>
    <col min="14342" max="14342" width="5.6640625" style="1" customWidth="1"/>
    <col min="14343" max="14343" width="11.77734375" style="1" customWidth="1"/>
    <col min="14344" max="14345" width="11.88671875" style="1" customWidth="1"/>
    <col min="14346" max="14346" width="15.21875" style="1" customWidth="1"/>
    <col min="14347" max="14347" width="11.6640625" style="1" customWidth="1"/>
    <col min="14348" max="14592" width="10" style="1"/>
    <col min="14593" max="14593" width="6.109375" style="1" bestFit="1" customWidth="1"/>
    <col min="14594" max="14594" width="25.5546875" style="1" customWidth="1"/>
    <col min="14595" max="14595" width="23.44140625" style="1" customWidth="1"/>
    <col min="14596" max="14596" width="7.21875" style="1" customWidth="1"/>
    <col min="14597" max="14597" width="11.77734375" style="1" customWidth="1"/>
    <col min="14598" max="14598" width="5.6640625" style="1" customWidth="1"/>
    <col min="14599" max="14599" width="11.77734375" style="1" customWidth="1"/>
    <col min="14600" max="14601" width="11.88671875" style="1" customWidth="1"/>
    <col min="14602" max="14602" width="15.21875" style="1" customWidth="1"/>
    <col min="14603" max="14603" width="11.6640625" style="1" customWidth="1"/>
    <col min="14604" max="14848" width="10" style="1"/>
    <col min="14849" max="14849" width="6.109375" style="1" bestFit="1" customWidth="1"/>
    <col min="14850" max="14850" width="25.5546875" style="1" customWidth="1"/>
    <col min="14851" max="14851" width="23.44140625" style="1" customWidth="1"/>
    <col min="14852" max="14852" width="7.21875" style="1" customWidth="1"/>
    <col min="14853" max="14853" width="11.77734375" style="1" customWidth="1"/>
    <col min="14854" max="14854" width="5.6640625" style="1" customWidth="1"/>
    <col min="14855" max="14855" width="11.77734375" style="1" customWidth="1"/>
    <col min="14856" max="14857" width="11.88671875" style="1" customWidth="1"/>
    <col min="14858" max="14858" width="15.21875" style="1" customWidth="1"/>
    <col min="14859" max="14859" width="11.6640625" style="1" customWidth="1"/>
    <col min="14860" max="15104" width="10" style="1"/>
    <col min="15105" max="15105" width="6.109375" style="1" bestFit="1" customWidth="1"/>
    <col min="15106" max="15106" width="25.5546875" style="1" customWidth="1"/>
    <col min="15107" max="15107" width="23.44140625" style="1" customWidth="1"/>
    <col min="15108" max="15108" width="7.21875" style="1" customWidth="1"/>
    <col min="15109" max="15109" width="11.77734375" style="1" customWidth="1"/>
    <col min="15110" max="15110" width="5.6640625" style="1" customWidth="1"/>
    <col min="15111" max="15111" width="11.77734375" style="1" customWidth="1"/>
    <col min="15112" max="15113" width="11.88671875" style="1" customWidth="1"/>
    <col min="15114" max="15114" width="15.21875" style="1" customWidth="1"/>
    <col min="15115" max="15115" width="11.6640625" style="1" customWidth="1"/>
    <col min="15116" max="15360" width="10" style="1"/>
    <col min="15361" max="15361" width="6.109375" style="1" bestFit="1" customWidth="1"/>
    <col min="15362" max="15362" width="25.5546875" style="1" customWidth="1"/>
    <col min="15363" max="15363" width="23.44140625" style="1" customWidth="1"/>
    <col min="15364" max="15364" width="7.21875" style="1" customWidth="1"/>
    <col min="15365" max="15365" width="11.77734375" style="1" customWidth="1"/>
    <col min="15366" max="15366" width="5.6640625" style="1" customWidth="1"/>
    <col min="15367" max="15367" width="11.77734375" style="1" customWidth="1"/>
    <col min="15368" max="15369" width="11.88671875" style="1" customWidth="1"/>
    <col min="15370" max="15370" width="15.21875" style="1" customWidth="1"/>
    <col min="15371" max="15371" width="11.6640625" style="1" customWidth="1"/>
    <col min="15372" max="15616" width="10" style="1"/>
    <col min="15617" max="15617" width="6.109375" style="1" bestFit="1" customWidth="1"/>
    <col min="15618" max="15618" width="25.5546875" style="1" customWidth="1"/>
    <col min="15619" max="15619" width="23.44140625" style="1" customWidth="1"/>
    <col min="15620" max="15620" width="7.21875" style="1" customWidth="1"/>
    <col min="15621" max="15621" width="11.77734375" style="1" customWidth="1"/>
    <col min="15622" max="15622" width="5.6640625" style="1" customWidth="1"/>
    <col min="15623" max="15623" width="11.77734375" style="1" customWidth="1"/>
    <col min="15624" max="15625" width="11.88671875" style="1" customWidth="1"/>
    <col min="15626" max="15626" width="15.21875" style="1" customWidth="1"/>
    <col min="15627" max="15627" width="11.6640625" style="1" customWidth="1"/>
    <col min="15628" max="15872" width="10" style="1"/>
    <col min="15873" max="15873" width="6.109375" style="1" bestFit="1" customWidth="1"/>
    <col min="15874" max="15874" width="25.5546875" style="1" customWidth="1"/>
    <col min="15875" max="15875" width="23.44140625" style="1" customWidth="1"/>
    <col min="15876" max="15876" width="7.21875" style="1" customWidth="1"/>
    <col min="15877" max="15877" width="11.77734375" style="1" customWidth="1"/>
    <col min="15878" max="15878" width="5.6640625" style="1" customWidth="1"/>
    <col min="15879" max="15879" width="11.77734375" style="1" customWidth="1"/>
    <col min="15880" max="15881" width="11.88671875" style="1" customWidth="1"/>
    <col min="15882" max="15882" width="15.21875" style="1" customWidth="1"/>
    <col min="15883" max="15883" width="11.6640625" style="1" customWidth="1"/>
    <col min="15884" max="16128" width="10" style="1"/>
    <col min="16129" max="16129" width="6.109375" style="1" bestFit="1" customWidth="1"/>
    <col min="16130" max="16130" width="25.5546875" style="1" customWidth="1"/>
    <col min="16131" max="16131" width="23.44140625" style="1" customWidth="1"/>
    <col min="16132" max="16132" width="7.21875" style="1" customWidth="1"/>
    <col min="16133" max="16133" width="11.77734375" style="1" customWidth="1"/>
    <col min="16134" max="16134" width="5.6640625" style="1" customWidth="1"/>
    <col min="16135" max="16135" width="11.77734375" style="1" customWidth="1"/>
    <col min="16136" max="16137" width="11.88671875" style="1" customWidth="1"/>
    <col min="16138" max="16138" width="15.21875" style="1" customWidth="1"/>
    <col min="16139" max="16139" width="11.6640625" style="1" customWidth="1"/>
    <col min="16140" max="16384" width="10" style="1"/>
  </cols>
  <sheetData>
    <row r="1" spans="1:12" ht="27.75" customHeight="1">
      <c r="A1" s="189" t="s">
        <v>0</v>
      </c>
      <c r="B1" s="189"/>
      <c r="C1" s="189"/>
      <c r="D1" s="189"/>
      <c r="E1" s="189"/>
      <c r="F1" s="189"/>
      <c r="G1" s="189"/>
      <c r="H1" s="189"/>
      <c r="I1" s="189"/>
      <c r="J1" s="189"/>
      <c r="K1" s="189"/>
    </row>
    <row r="2" spans="1:12" ht="27.75" customHeight="1">
      <c r="I2" s="190" t="s">
        <v>1</v>
      </c>
      <c r="J2" s="190"/>
      <c r="K2" s="190"/>
    </row>
    <row r="3" spans="1:12" s="4" customFormat="1" ht="39" customHeight="1">
      <c r="A3" s="2" t="s">
        <v>2</v>
      </c>
      <c r="B3" s="2" t="s">
        <v>3</v>
      </c>
      <c r="C3" s="2" t="s">
        <v>4</v>
      </c>
      <c r="D3" s="2" t="s">
        <v>5</v>
      </c>
      <c r="E3" s="3" t="s">
        <v>6</v>
      </c>
      <c r="F3" s="3" t="s">
        <v>7</v>
      </c>
      <c r="G3" s="3" t="s">
        <v>8</v>
      </c>
      <c r="H3" s="2" t="s">
        <v>9</v>
      </c>
      <c r="I3" s="2" t="s">
        <v>10</v>
      </c>
      <c r="J3" s="2" t="s">
        <v>11</v>
      </c>
      <c r="K3" s="2" t="s">
        <v>12</v>
      </c>
    </row>
    <row r="4" spans="1:12" ht="27.75" customHeight="1">
      <c r="A4" s="187">
        <v>1</v>
      </c>
      <c r="B4" s="187" t="s">
        <v>27</v>
      </c>
      <c r="C4" s="187" t="s">
        <v>28</v>
      </c>
      <c r="D4" s="187" t="s">
        <v>20</v>
      </c>
      <c r="E4" s="10">
        <v>0.15</v>
      </c>
      <c r="F4" s="7">
        <v>0.13</v>
      </c>
      <c r="G4" s="9"/>
      <c r="H4" s="11">
        <v>0.15</v>
      </c>
      <c r="I4" s="11">
        <v>0.15</v>
      </c>
      <c r="J4" s="5" t="s">
        <v>29</v>
      </c>
      <c r="K4" s="5" t="s">
        <v>23</v>
      </c>
      <c r="L4" s="8"/>
    </row>
    <row r="5" spans="1:12" ht="27.6" customHeight="1">
      <c r="A5" s="188"/>
      <c r="B5" s="188"/>
      <c r="C5" s="188"/>
      <c r="D5" s="188"/>
      <c r="E5" s="10">
        <v>0.11700000000000001</v>
      </c>
      <c r="F5" s="7">
        <v>0.13</v>
      </c>
      <c r="G5" s="9"/>
      <c r="H5" s="9">
        <v>0.11700000000000001</v>
      </c>
      <c r="I5" s="9">
        <v>0.11700000000000001</v>
      </c>
      <c r="J5" s="5" t="s">
        <v>26</v>
      </c>
      <c r="K5" s="5" t="s">
        <v>22</v>
      </c>
      <c r="L5" s="8"/>
    </row>
    <row r="6" spans="1:12" ht="27.75" customHeight="1">
      <c r="A6" s="191" t="s">
        <v>30</v>
      </c>
      <c r="B6" s="191"/>
      <c r="C6" s="191"/>
      <c r="D6" s="191"/>
      <c r="E6" s="191"/>
      <c r="F6" s="191"/>
      <c r="G6" s="191"/>
      <c r="H6" s="191"/>
      <c r="I6" s="191"/>
      <c r="J6" s="191"/>
      <c r="K6" s="191"/>
    </row>
    <row r="7" spans="1:12" ht="78.599999999999994" customHeight="1">
      <c r="A7" s="191"/>
      <c r="B7" s="191"/>
      <c r="C7" s="191"/>
      <c r="D7" s="191"/>
      <c r="E7" s="191"/>
      <c r="F7" s="191"/>
      <c r="G7" s="191"/>
      <c r="H7" s="191"/>
      <c r="I7" s="191"/>
      <c r="J7" s="191"/>
      <c r="K7" s="191"/>
    </row>
    <row r="8" spans="1:12" ht="93" customHeight="1">
      <c r="A8" s="192" t="s">
        <v>13</v>
      </c>
      <c r="B8" s="193"/>
      <c r="C8" s="194" t="s">
        <v>14</v>
      </c>
      <c r="D8" s="194"/>
      <c r="E8" s="191" t="s">
        <v>15</v>
      </c>
      <c r="F8" s="191"/>
      <c r="G8" s="191"/>
      <c r="H8" s="191" t="s">
        <v>16</v>
      </c>
      <c r="I8" s="191"/>
      <c r="J8" s="191" t="s">
        <v>17</v>
      </c>
      <c r="K8" s="191"/>
    </row>
  </sheetData>
  <mergeCells count="12">
    <mergeCell ref="A1:K1"/>
    <mergeCell ref="I2:K2"/>
    <mergeCell ref="A8:B8"/>
    <mergeCell ref="C8:D8"/>
    <mergeCell ref="E8:G8"/>
    <mergeCell ref="H8:I8"/>
    <mergeCell ref="J8:K8"/>
    <mergeCell ref="D4:D5"/>
    <mergeCell ref="C4:C5"/>
    <mergeCell ref="B4:B5"/>
    <mergeCell ref="A4:A5"/>
    <mergeCell ref="A6:K7"/>
  </mergeCells>
  <phoneticPr fontId="3" type="noConversion"/>
  <pageMargins left="0.75" right="0.75" top="1" bottom="1" header="0.5" footer="0.5"/>
  <pageSetup paperSize="9" scale="93" orientation="landscape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22C2DE-D648-43EF-A30C-884EB3EC5F51}">
  <sheetPr>
    <pageSetUpPr fitToPage="1"/>
  </sheetPr>
  <dimension ref="A1:W512"/>
  <sheetViews>
    <sheetView topLeftCell="A4" zoomScale="70" zoomScaleNormal="70" workbookViewId="0">
      <selection activeCell="C11" sqref="C11:E11"/>
    </sheetView>
  </sheetViews>
  <sheetFormatPr defaultColWidth="10" defaultRowHeight="27.75" customHeight="1"/>
  <cols>
    <col min="1" max="1" width="6.109375" style="1" bestFit="1" customWidth="1"/>
    <col min="2" max="2" width="15.88671875" style="1" customWidth="1"/>
    <col min="3" max="3" width="23.44140625" style="1" customWidth="1"/>
    <col min="4" max="4" width="16" style="1" customWidth="1"/>
    <col min="5" max="5" width="8" style="1" customWidth="1"/>
    <col min="6" max="6" width="17.5546875" style="21" customWidth="1"/>
    <col min="7" max="7" width="5.6640625" style="1" customWidth="1"/>
    <col min="8" max="8" width="11.77734375" style="21" customWidth="1"/>
    <col min="9" max="9" width="13.21875" style="21" customWidth="1"/>
    <col min="10" max="10" width="16.88671875" style="21" customWidth="1"/>
    <col min="11" max="11" width="21" style="1" customWidth="1"/>
    <col min="12" max="12" width="28.44140625" style="1" customWidth="1"/>
    <col min="13" max="13" width="14.44140625" style="1" customWidth="1"/>
    <col min="14" max="14" width="22.5546875" style="1" customWidth="1"/>
    <col min="15" max="15" width="11" style="1" customWidth="1"/>
    <col min="16" max="16" width="11.21875" style="1" customWidth="1"/>
    <col min="17" max="17" width="14.33203125" style="1" customWidth="1"/>
    <col min="18" max="18" width="10" style="1"/>
    <col min="19" max="19" width="11.44140625" style="1" customWidth="1"/>
    <col min="20" max="25" width="10" style="1"/>
    <col min="26" max="26" width="21" style="1" customWidth="1"/>
    <col min="27" max="257" width="10" style="1"/>
    <col min="258" max="258" width="6.109375" style="1" bestFit="1" customWidth="1"/>
    <col min="259" max="259" width="25.5546875" style="1" customWidth="1"/>
    <col min="260" max="260" width="23.44140625" style="1" customWidth="1"/>
    <col min="261" max="261" width="7.21875" style="1" customWidth="1"/>
    <col min="262" max="262" width="11.77734375" style="1" customWidth="1"/>
    <col min="263" max="263" width="5.6640625" style="1" customWidth="1"/>
    <col min="264" max="264" width="11.77734375" style="1" customWidth="1"/>
    <col min="265" max="266" width="11.88671875" style="1" customWidth="1"/>
    <col min="267" max="267" width="15.21875" style="1" customWidth="1"/>
    <col min="268" max="268" width="11.6640625" style="1" customWidth="1"/>
    <col min="269" max="513" width="10" style="1"/>
    <col min="514" max="514" width="6.109375" style="1" bestFit="1" customWidth="1"/>
    <col min="515" max="515" width="25.5546875" style="1" customWidth="1"/>
    <col min="516" max="516" width="23.44140625" style="1" customWidth="1"/>
    <col min="517" max="517" width="7.21875" style="1" customWidth="1"/>
    <col min="518" max="518" width="11.77734375" style="1" customWidth="1"/>
    <col min="519" max="519" width="5.6640625" style="1" customWidth="1"/>
    <col min="520" max="520" width="11.77734375" style="1" customWidth="1"/>
    <col min="521" max="522" width="11.88671875" style="1" customWidth="1"/>
    <col min="523" max="523" width="15.21875" style="1" customWidth="1"/>
    <col min="524" max="524" width="11.6640625" style="1" customWidth="1"/>
    <col min="525" max="769" width="10" style="1"/>
    <col min="770" max="770" width="6.109375" style="1" bestFit="1" customWidth="1"/>
    <col min="771" max="771" width="25.5546875" style="1" customWidth="1"/>
    <col min="772" max="772" width="23.44140625" style="1" customWidth="1"/>
    <col min="773" max="773" width="7.21875" style="1" customWidth="1"/>
    <col min="774" max="774" width="11.77734375" style="1" customWidth="1"/>
    <col min="775" max="775" width="5.6640625" style="1" customWidth="1"/>
    <col min="776" max="776" width="11.77734375" style="1" customWidth="1"/>
    <col min="777" max="778" width="11.88671875" style="1" customWidth="1"/>
    <col min="779" max="779" width="15.21875" style="1" customWidth="1"/>
    <col min="780" max="780" width="11.6640625" style="1" customWidth="1"/>
    <col min="781" max="1025" width="10" style="1"/>
    <col min="1026" max="1026" width="6.109375" style="1" bestFit="1" customWidth="1"/>
    <col min="1027" max="1027" width="25.5546875" style="1" customWidth="1"/>
    <col min="1028" max="1028" width="23.44140625" style="1" customWidth="1"/>
    <col min="1029" max="1029" width="7.21875" style="1" customWidth="1"/>
    <col min="1030" max="1030" width="11.77734375" style="1" customWidth="1"/>
    <col min="1031" max="1031" width="5.6640625" style="1" customWidth="1"/>
    <col min="1032" max="1032" width="11.77734375" style="1" customWidth="1"/>
    <col min="1033" max="1034" width="11.88671875" style="1" customWidth="1"/>
    <col min="1035" max="1035" width="15.21875" style="1" customWidth="1"/>
    <col min="1036" max="1036" width="11.6640625" style="1" customWidth="1"/>
    <col min="1037" max="1281" width="10" style="1"/>
    <col min="1282" max="1282" width="6.109375" style="1" bestFit="1" customWidth="1"/>
    <col min="1283" max="1283" width="25.5546875" style="1" customWidth="1"/>
    <col min="1284" max="1284" width="23.44140625" style="1" customWidth="1"/>
    <col min="1285" max="1285" width="7.21875" style="1" customWidth="1"/>
    <col min="1286" max="1286" width="11.77734375" style="1" customWidth="1"/>
    <col min="1287" max="1287" width="5.6640625" style="1" customWidth="1"/>
    <col min="1288" max="1288" width="11.77734375" style="1" customWidth="1"/>
    <col min="1289" max="1290" width="11.88671875" style="1" customWidth="1"/>
    <col min="1291" max="1291" width="15.21875" style="1" customWidth="1"/>
    <col min="1292" max="1292" width="11.6640625" style="1" customWidth="1"/>
    <col min="1293" max="1537" width="10" style="1"/>
    <col min="1538" max="1538" width="6.109375" style="1" bestFit="1" customWidth="1"/>
    <col min="1539" max="1539" width="25.5546875" style="1" customWidth="1"/>
    <col min="1540" max="1540" width="23.44140625" style="1" customWidth="1"/>
    <col min="1541" max="1541" width="7.21875" style="1" customWidth="1"/>
    <col min="1542" max="1542" width="11.77734375" style="1" customWidth="1"/>
    <col min="1543" max="1543" width="5.6640625" style="1" customWidth="1"/>
    <col min="1544" max="1544" width="11.77734375" style="1" customWidth="1"/>
    <col min="1545" max="1546" width="11.88671875" style="1" customWidth="1"/>
    <col min="1547" max="1547" width="15.21875" style="1" customWidth="1"/>
    <col min="1548" max="1548" width="11.6640625" style="1" customWidth="1"/>
    <col min="1549" max="1793" width="10" style="1"/>
    <col min="1794" max="1794" width="6.109375" style="1" bestFit="1" customWidth="1"/>
    <col min="1795" max="1795" width="25.5546875" style="1" customWidth="1"/>
    <col min="1796" max="1796" width="23.44140625" style="1" customWidth="1"/>
    <col min="1797" max="1797" width="7.21875" style="1" customWidth="1"/>
    <col min="1798" max="1798" width="11.77734375" style="1" customWidth="1"/>
    <col min="1799" max="1799" width="5.6640625" style="1" customWidth="1"/>
    <col min="1800" max="1800" width="11.77734375" style="1" customWidth="1"/>
    <col min="1801" max="1802" width="11.88671875" style="1" customWidth="1"/>
    <col min="1803" max="1803" width="15.21875" style="1" customWidth="1"/>
    <col min="1804" max="1804" width="11.6640625" style="1" customWidth="1"/>
    <col min="1805" max="2049" width="10" style="1"/>
    <col min="2050" max="2050" width="6.109375" style="1" bestFit="1" customWidth="1"/>
    <col min="2051" max="2051" width="25.5546875" style="1" customWidth="1"/>
    <col min="2052" max="2052" width="23.44140625" style="1" customWidth="1"/>
    <col min="2053" max="2053" width="7.21875" style="1" customWidth="1"/>
    <col min="2054" max="2054" width="11.77734375" style="1" customWidth="1"/>
    <col min="2055" max="2055" width="5.6640625" style="1" customWidth="1"/>
    <col min="2056" max="2056" width="11.77734375" style="1" customWidth="1"/>
    <col min="2057" max="2058" width="11.88671875" style="1" customWidth="1"/>
    <col min="2059" max="2059" width="15.21875" style="1" customWidth="1"/>
    <col min="2060" max="2060" width="11.6640625" style="1" customWidth="1"/>
    <col min="2061" max="2305" width="10" style="1"/>
    <col min="2306" max="2306" width="6.109375" style="1" bestFit="1" customWidth="1"/>
    <col min="2307" max="2307" width="25.5546875" style="1" customWidth="1"/>
    <col min="2308" max="2308" width="23.44140625" style="1" customWidth="1"/>
    <col min="2309" max="2309" width="7.21875" style="1" customWidth="1"/>
    <col min="2310" max="2310" width="11.77734375" style="1" customWidth="1"/>
    <col min="2311" max="2311" width="5.6640625" style="1" customWidth="1"/>
    <col min="2312" max="2312" width="11.77734375" style="1" customWidth="1"/>
    <col min="2313" max="2314" width="11.88671875" style="1" customWidth="1"/>
    <col min="2315" max="2315" width="15.21875" style="1" customWidth="1"/>
    <col min="2316" max="2316" width="11.6640625" style="1" customWidth="1"/>
    <col min="2317" max="2561" width="10" style="1"/>
    <col min="2562" max="2562" width="6.109375" style="1" bestFit="1" customWidth="1"/>
    <col min="2563" max="2563" width="25.5546875" style="1" customWidth="1"/>
    <col min="2564" max="2564" width="23.44140625" style="1" customWidth="1"/>
    <col min="2565" max="2565" width="7.21875" style="1" customWidth="1"/>
    <col min="2566" max="2566" width="11.77734375" style="1" customWidth="1"/>
    <col min="2567" max="2567" width="5.6640625" style="1" customWidth="1"/>
    <col min="2568" max="2568" width="11.77734375" style="1" customWidth="1"/>
    <col min="2569" max="2570" width="11.88671875" style="1" customWidth="1"/>
    <col min="2571" max="2571" width="15.21875" style="1" customWidth="1"/>
    <col min="2572" max="2572" width="11.6640625" style="1" customWidth="1"/>
    <col min="2573" max="2817" width="10" style="1"/>
    <col min="2818" max="2818" width="6.109375" style="1" bestFit="1" customWidth="1"/>
    <col min="2819" max="2819" width="25.5546875" style="1" customWidth="1"/>
    <col min="2820" max="2820" width="23.44140625" style="1" customWidth="1"/>
    <col min="2821" max="2821" width="7.21875" style="1" customWidth="1"/>
    <col min="2822" max="2822" width="11.77734375" style="1" customWidth="1"/>
    <col min="2823" max="2823" width="5.6640625" style="1" customWidth="1"/>
    <col min="2824" max="2824" width="11.77734375" style="1" customWidth="1"/>
    <col min="2825" max="2826" width="11.88671875" style="1" customWidth="1"/>
    <col min="2827" max="2827" width="15.21875" style="1" customWidth="1"/>
    <col min="2828" max="2828" width="11.6640625" style="1" customWidth="1"/>
    <col min="2829" max="3073" width="10" style="1"/>
    <col min="3074" max="3074" width="6.109375" style="1" bestFit="1" customWidth="1"/>
    <col min="3075" max="3075" width="25.5546875" style="1" customWidth="1"/>
    <col min="3076" max="3076" width="23.44140625" style="1" customWidth="1"/>
    <col min="3077" max="3077" width="7.21875" style="1" customWidth="1"/>
    <col min="3078" max="3078" width="11.77734375" style="1" customWidth="1"/>
    <col min="3079" max="3079" width="5.6640625" style="1" customWidth="1"/>
    <col min="3080" max="3080" width="11.77734375" style="1" customWidth="1"/>
    <col min="3081" max="3082" width="11.88671875" style="1" customWidth="1"/>
    <col min="3083" max="3083" width="15.21875" style="1" customWidth="1"/>
    <col min="3084" max="3084" width="11.6640625" style="1" customWidth="1"/>
    <col min="3085" max="3329" width="10" style="1"/>
    <col min="3330" max="3330" width="6.109375" style="1" bestFit="1" customWidth="1"/>
    <col min="3331" max="3331" width="25.5546875" style="1" customWidth="1"/>
    <col min="3332" max="3332" width="23.44140625" style="1" customWidth="1"/>
    <col min="3333" max="3333" width="7.21875" style="1" customWidth="1"/>
    <col min="3334" max="3334" width="11.77734375" style="1" customWidth="1"/>
    <col min="3335" max="3335" width="5.6640625" style="1" customWidth="1"/>
    <col min="3336" max="3336" width="11.77734375" style="1" customWidth="1"/>
    <col min="3337" max="3338" width="11.88671875" style="1" customWidth="1"/>
    <col min="3339" max="3339" width="15.21875" style="1" customWidth="1"/>
    <col min="3340" max="3340" width="11.6640625" style="1" customWidth="1"/>
    <col min="3341" max="3585" width="10" style="1"/>
    <col min="3586" max="3586" width="6.109375" style="1" bestFit="1" customWidth="1"/>
    <col min="3587" max="3587" width="25.5546875" style="1" customWidth="1"/>
    <col min="3588" max="3588" width="23.44140625" style="1" customWidth="1"/>
    <col min="3589" max="3589" width="7.21875" style="1" customWidth="1"/>
    <col min="3590" max="3590" width="11.77734375" style="1" customWidth="1"/>
    <col min="3591" max="3591" width="5.6640625" style="1" customWidth="1"/>
    <col min="3592" max="3592" width="11.77734375" style="1" customWidth="1"/>
    <col min="3593" max="3594" width="11.88671875" style="1" customWidth="1"/>
    <col min="3595" max="3595" width="15.21875" style="1" customWidth="1"/>
    <col min="3596" max="3596" width="11.6640625" style="1" customWidth="1"/>
    <col min="3597" max="3841" width="10" style="1"/>
    <col min="3842" max="3842" width="6.109375" style="1" bestFit="1" customWidth="1"/>
    <col min="3843" max="3843" width="25.5546875" style="1" customWidth="1"/>
    <col min="3844" max="3844" width="23.44140625" style="1" customWidth="1"/>
    <col min="3845" max="3845" width="7.21875" style="1" customWidth="1"/>
    <col min="3846" max="3846" width="11.77734375" style="1" customWidth="1"/>
    <col min="3847" max="3847" width="5.6640625" style="1" customWidth="1"/>
    <col min="3848" max="3848" width="11.77734375" style="1" customWidth="1"/>
    <col min="3849" max="3850" width="11.88671875" style="1" customWidth="1"/>
    <col min="3851" max="3851" width="15.21875" style="1" customWidth="1"/>
    <col min="3852" max="3852" width="11.6640625" style="1" customWidth="1"/>
    <col min="3853" max="4097" width="10" style="1"/>
    <col min="4098" max="4098" width="6.109375" style="1" bestFit="1" customWidth="1"/>
    <col min="4099" max="4099" width="25.5546875" style="1" customWidth="1"/>
    <col min="4100" max="4100" width="23.44140625" style="1" customWidth="1"/>
    <col min="4101" max="4101" width="7.21875" style="1" customWidth="1"/>
    <col min="4102" max="4102" width="11.77734375" style="1" customWidth="1"/>
    <col min="4103" max="4103" width="5.6640625" style="1" customWidth="1"/>
    <col min="4104" max="4104" width="11.77734375" style="1" customWidth="1"/>
    <col min="4105" max="4106" width="11.88671875" style="1" customWidth="1"/>
    <col min="4107" max="4107" width="15.21875" style="1" customWidth="1"/>
    <col min="4108" max="4108" width="11.6640625" style="1" customWidth="1"/>
    <col min="4109" max="4353" width="10" style="1"/>
    <col min="4354" max="4354" width="6.109375" style="1" bestFit="1" customWidth="1"/>
    <col min="4355" max="4355" width="25.5546875" style="1" customWidth="1"/>
    <col min="4356" max="4356" width="23.44140625" style="1" customWidth="1"/>
    <col min="4357" max="4357" width="7.21875" style="1" customWidth="1"/>
    <col min="4358" max="4358" width="11.77734375" style="1" customWidth="1"/>
    <col min="4359" max="4359" width="5.6640625" style="1" customWidth="1"/>
    <col min="4360" max="4360" width="11.77734375" style="1" customWidth="1"/>
    <col min="4361" max="4362" width="11.88671875" style="1" customWidth="1"/>
    <col min="4363" max="4363" width="15.21875" style="1" customWidth="1"/>
    <col min="4364" max="4364" width="11.6640625" style="1" customWidth="1"/>
    <col min="4365" max="4609" width="10" style="1"/>
    <col min="4610" max="4610" width="6.109375" style="1" bestFit="1" customWidth="1"/>
    <col min="4611" max="4611" width="25.5546875" style="1" customWidth="1"/>
    <col min="4612" max="4612" width="23.44140625" style="1" customWidth="1"/>
    <col min="4613" max="4613" width="7.21875" style="1" customWidth="1"/>
    <col min="4614" max="4614" width="11.77734375" style="1" customWidth="1"/>
    <col min="4615" max="4615" width="5.6640625" style="1" customWidth="1"/>
    <col min="4616" max="4616" width="11.77734375" style="1" customWidth="1"/>
    <col min="4617" max="4618" width="11.88671875" style="1" customWidth="1"/>
    <col min="4619" max="4619" width="15.21875" style="1" customWidth="1"/>
    <col min="4620" max="4620" width="11.6640625" style="1" customWidth="1"/>
    <col min="4621" max="4865" width="10" style="1"/>
    <col min="4866" max="4866" width="6.109375" style="1" bestFit="1" customWidth="1"/>
    <col min="4867" max="4867" width="25.5546875" style="1" customWidth="1"/>
    <col min="4868" max="4868" width="23.44140625" style="1" customWidth="1"/>
    <col min="4869" max="4869" width="7.21875" style="1" customWidth="1"/>
    <col min="4870" max="4870" width="11.77734375" style="1" customWidth="1"/>
    <col min="4871" max="4871" width="5.6640625" style="1" customWidth="1"/>
    <col min="4872" max="4872" width="11.77734375" style="1" customWidth="1"/>
    <col min="4873" max="4874" width="11.88671875" style="1" customWidth="1"/>
    <col min="4875" max="4875" width="15.21875" style="1" customWidth="1"/>
    <col min="4876" max="4876" width="11.6640625" style="1" customWidth="1"/>
    <col min="4877" max="5121" width="10" style="1"/>
    <col min="5122" max="5122" width="6.109375" style="1" bestFit="1" customWidth="1"/>
    <col min="5123" max="5123" width="25.5546875" style="1" customWidth="1"/>
    <col min="5124" max="5124" width="23.44140625" style="1" customWidth="1"/>
    <col min="5125" max="5125" width="7.21875" style="1" customWidth="1"/>
    <col min="5126" max="5126" width="11.77734375" style="1" customWidth="1"/>
    <col min="5127" max="5127" width="5.6640625" style="1" customWidth="1"/>
    <col min="5128" max="5128" width="11.77734375" style="1" customWidth="1"/>
    <col min="5129" max="5130" width="11.88671875" style="1" customWidth="1"/>
    <col min="5131" max="5131" width="15.21875" style="1" customWidth="1"/>
    <col min="5132" max="5132" width="11.6640625" style="1" customWidth="1"/>
    <col min="5133" max="5377" width="10" style="1"/>
    <col min="5378" max="5378" width="6.109375" style="1" bestFit="1" customWidth="1"/>
    <col min="5379" max="5379" width="25.5546875" style="1" customWidth="1"/>
    <col min="5380" max="5380" width="23.44140625" style="1" customWidth="1"/>
    <col min="5381" max="5381" width="7.21875" style="1" customWidth="1"/>
    <col min="5382" max="5382" width="11.77734375" style="1" customWidth="1"/>
    <col min="5383" max="5383" width="5.6640625" style="1" customWidth="1"/>
    <col min="5384" max="5384" width="11.77734375" style="1" customWidth="1"/>
    <col min="5385" max="5386" width="11.88671875" style="1" customWidth="1"/>
    <col min="5387" max="5387" width="15.21875" style="1" customWidth="1"/>
    <col min="5388" max="5388" width="11.6640625" style="1" customWidth="1"/>
    <col min="5389" max="5633" width="10" style="1"/>
    <col min="5634" max="5634" width="6.109375" style="1" bestFit="1" customWidth="1"/>
    <col min="5635" max="5635" width="25.5546875" style="1" customWidth="1"/>
    <col min="5636" max="5636" width="23.44140625" style="1" customWidth="1"/>
    <col min="5637" max="5637" width="7.21875" style="1" customWidth="1"/>
    <col min="5638" max="5638" width="11.77734375" style="1" customWidth="1"/>
    <col min="5639" max="5639" width="5.6640625" style="1" customWidth="1"/>
    <col min="5640" max="5640" width="11.77734375" style="1" customWidth="1"/>
    <col min="5641" max="5642" width="11.88671875" style="1" customWidth="1"/>
    <col min="5643" max="5643" width="15.21875" style="1" customWidth="1"/>
    <col min="5644" max="5644" width="11.6640625" style="1" customWidth="1"/>
    <col min="5645" max="5889" width="10" style="1"/>
    <col min="5890" max="5890" width="6.109375" style="1" bestFit="1" customWidth="1"/>
    <col min="5891" max="5891" width="25.5546875" style="1" customWidth="1"/>
    <col min="5892" max="5892" width="23.44140625" style="1" customWidth="1"/>
    <col min="5893" max="5893" width="7.21875" style="1" customWidth="1"/>
    <col min="5894" max="5894" width="11.77734375" style="1" customWidth="1"/>
    <col min="5895" max="5895" width="5.6640625" style="1" customWidth="1"/>
    <col min="5896" max="5896" width="11.77734375" style="1" customWidth="1"/>
    <col min="5897" max="5898" width="11.88671875" style="1" customWidth="1"/>
    <col min="5899" max="5899" width="15.21875" style="1" customWidth="1"/>
    <col min="5900" max="5900" width="11.6640625" style="1" customWidth="1"/>
    <col min="5901" max="6145" width="10" style="1"/>
    <col min="6146" max="6146" width="6.109375" style="1" bestFit="1" customWidth="1"/>
    <col min="6147" max="6147" width="25.5546875" style="1" customWidth="1"/>
    <col min="6148" max="6148" width="23.44140625" style="1" customWidth="1"/>
    <col min="6149" max="6149" width="7.21875" style="1" customWidth="1"/>
    <col min="6150" max="6150" width="11.77734375" style="1" customWidth="1"/>
    <col min="6151" max="6151" width="5.6640625" style="1" customWidth="1"/>
    <col min="6152" max="6152" width="11.77734375" style="1" customWidth="1"/>
    <col min="6153" max="6154" width="11.88671875" style="1" customWidth="1"/>
    <col min="6155" max="6155" width="15.21875" style="1" customWidth="1"/>
    <col min="6156" max="6156" width="11.6640625" style="1" customWidth="1"/>
    <col min="6157" max="6401" width="10" style="1"/>
    <col min="6402" max="6402" width="6.109375" style="1" bestFit="1" customWidth="1"/>
    <col min="6403" max="6403" width="25.5546875" style="1" customWidth="1"/>
    <col min="6404" max="6404" width="23.44140625" style="1" customWidth="1"/>
    <col min="6405" max="6405" width="7.21875" style="1" customWidth="1"/>
    <col min="6406" max="6406" width="11.77734375" style="1" customWidth="1"/>
    <col min="6407" max="6407" width="5.6640625" style="1" customWidth="1"/>
    <col min="6408" max="6408" width="11.77734375" style="1" customWidth="1"/>
    <col min="6409" max="6410" width="11.88671875" style="1" customWidth="1"/>
    <col min="6411" max="6411" width="15.21875" style="1" customWidth="1"/>
    <col min="6412" max="6412" width="11.6640625" style="1" customWidth="1"/>
    <col min="6413" max="6657" width="10" style="1"/>
    <col min="6658" max="6658" width="6.109375" style="1" bestFit="1" customWidth="1"/>
    <col min="6659" max="6659" width="25.5546875" style="1" customWidth="1"/>
    <col min="6660" max="6660" width="23.44140625" style="1" customWidth="1"/>
    <col min="6661" max="6661" width="7.21875" style="1" customWidth="1"/>
    <col min="6662" max="6662" width="11.77734375" style="1" customWidth="1"/>
    <col min="6663" max="6663" width="5.6640625" style="1" customWidth="1"/>
    <col min="6664" max="6664" width="11.77734375" style="1" customWidth="1"/>
    <col min="6665" max="6666" width="11.88671875" style="1" customWidth="1"/>
    <col min="6667" max="6667" width="15.21875" style="1" customWidth="1"/>
    <col min="6668" max="6668" width="11.6640625" style="1" customWidth="1"/>
    <col min="6669" max="6913" width="10" style="1"/>
    <col min="6914" max="6914" width="6.109375" style="1" bestFit="1" customWidth="1"/>
    <col min="6915" max="6915" width="25.5546875" style="1" customWidth="1"/>
    <col min="6916" max="6916" width="23.44140625" style="1" customWidth="1"/>
    <col min="6917" max="6917" width="7.21875" style="1" customWidth="1"/>
    <col min="6918" max="6918" width="11.77734375" style="1" customWidth="1"/>
    <col min="6919" max="6919" width="5.6640625" style="1" customWidth="1"/>
    <col min="6920" max="6920" width="11.77734375" style="1" customWidth="1"/>
    <col min="6921" max="6922" width="11.88671875" style="1" customWidth="1"/>
    <col min="6923" max="6923" width="15.21875" style="1" customWidth="1"/>
    <col min="6924" max="6924" width="11.6640625" style="1" customWidth="1"/>
    <col min="6925" max="7169" width="10" style="1"/>
    <col min="7170" max="7170" width="6.109375" style="1" bestFit="1" customWidth="1"/>
    <col min="7171" max="7171" width="25.5546875" style="1" customWidth="1"/>
    <col min="7172" max="7172" width="23.44140625" style="1" customWidth="1"/>
    <col min="7173" max="7173" width="7.21875" style="1" customWidth="1"/>
    <col min="7174" max="7174" width="11.77734375" style="1" customWidth="1"/>
    <col min="7175" max="7175" width="5.6640625" style="1" customWidth="1"/>
    <col min="7176" max="7176" width="11.77734375" style="1" customWidth="1"/>
    <col min="7177" max="7178" width="11.88671875" style="1" customWidth="1"/>
    <col min="7179" max="7179" width="15.21875" style="1" customWidth="1"/>
    <col min="7180" max="7180" width="11.6640625" style="1" customWidth="1"/>
    <col min="7181" max="7425" width="10" style="1"/>
    <col min="7426" max="7426" width="6.109375" style="1" bestFit="1" customWidth="1"/>
    <col min="7427" max="7427" width="25.5546875" style="1" customWidth="1"/>
    <col min="7428" max="7428" width="23.44140625" style="1" customWidth="1"/>
    <col min="7429" max="7429" width="7.21875" style="1" customWidth="1"/>
    <col min="7430" max="7430" width="11.77734375" style="1" customWidth="1"/>
    <col min="7431" max="7431" width="5.6640625" style="1" customWidth="1"/>
    <col min="7432" max="7432" width="11.77734375" style="1" customWidth="1"/>
    <col min="7433" max="7434" width="11.88671875" style="1" customWidth="1"/>
    <col min="7435" max="7435" width="15.21875" style="1" customWidth="1"/>
    <col min="7436" max="7436" width="11.6640625" style="1" customWidth="1"/>
    <col min="7437" max="7681" width="10" style="1"/>
    <col min="7682" max="7682" width="6.109375" style="1" bestFit="1" customWidth="1"/>
    <col min="7683" max="7683" width="25.5546875" style="1" customWidth="1"/>
    <col min="7684" max="7684" width="23.44140625" style="1" customWidth="1"/>
    <col min="7685" max="7685" width="7.21875" style="1" customWidth="1"/>
    <col min="7686" max="7686" width="11.77734375" style="1" customWidth="1"/>
    <col min="7687" max="7687" width="5.6640625" style="1" customWidth="1"/>
    <col min="7688" max="7688" width="11.77734375" style="1" customWidth="1"/>
    <col min="7689" max="7690" width="11.88671875" style="1" customWidth="1"/>
    <col min="7691" max="7691" width="15.21875" style="1" customWidth="1"/>
    <col min="7692" max="7692" width="11.6640625" style="1" customWidth="1"/>
    <col min="7693" max="7937" width="10" style="1"/>
    <col min="7938" max="7938" width="6.109375" style="1" bestFit="1" customWidth="1"/>
    <col min="7939" max="7939" width="25.5546875" style="1" customWidth="1"/>
    <col min="7940" max="7940" width="23.44140625" style="1" customWidth="1"/>
    <col min="7941" max="7941" width="7.21875" style="1" customWidth="1"/>
    <col min="7942" max="7942" width="11.77734375" style="1" customWidth="1"/>
    <col min="7943" max="7943" width="5.6640625" style="1" customWidth="1"/>
    <col min="7944" max="7944" width="11.77734375" style="1" customWidth="1"/>
    <col min="7945" max="7946" width="11.88671875" style="1" customWidth="1"/>
    <col min="7947" max="7947" width="15.21875" style="1" customWidth="1"/>
    <col min="7948" max="7948" width="11.6640625" style="1" customWidth="1"/>
    <col min="7949" max="8193" width="10" style="1"/>
    <col min="8194" max="8194" width="6.109375" style="1" bestFit="1" customWidth="1"/>
    <col min="8195" max="8195" width="25.5546875" style="1" customWidth="1"/>
    <col min="8196" max="8196" width="23.44140625" style="1" customWidth="1"/>
    <col min="8197" max="8197" width="7.21875" style="1" customWidth="1"/>
    <col min="8198" max="8198" width="11.77734375" style="1" customWidth="1"/>
    <col min="8199" max="8199" width="5.6640625" style="1" customWidth="1"/>
    <col min="8200" max="8200" width="11.77734375" style="1" customWidth="1"/>
    <col min="8201" max="8202" width="11.88671875" style="1" customWidth="1"/>
    <col min="8203" max="8203" width="15.21875" style="1" customWidth="1"/>
    <col min="8204" max="8204" width="11.6640625" style="1" customWidth="1"/>
    <col min="8205" max="8449" width="10" style="1"/>
    <col min="8450" max="8450" width="6.109375" style="1" bestFit="1" customWidth="1"/>
    <col min="8451" max="8451" width="25.5546875" style="1" customWidth="1"/>
    <col min="8452" max="8452" width="23.44140625" style="1" customWidth="1"/>
    <col min="8453" max="8453" width="7.21875" style="1" customWidth="1"/>
    <col min="8454" max="8454" width="11.77734375" style="1" customWidth="1"/>
    <col min="8455" max="8455" width="5.6640625" style="1" customWidth="1"/>
    <col min="8456" max="8456" width="11.77734375" style="1" customWidth="1"/>
    <col min="8457" max="8458" width="11.88671875" style="1" customWidth="1"/>
    <col min="8459" max="8459" width="15.21875" style="1" customWidth="1"/>
    <col min="8460" max="8460" width="11.6640625" style="1" customWidth="1"/>
    <col min="8461" max="8705" width="10" style="1"/>
    <col min="8706" max="8706" width="6.109375" style="1" bestFit="1" customWidth="1"/>
    <col min="8707" max="8707" width="25.5546875" style="1" customWidth="1"/>
    <col min="8708" max="8708" width="23.44140625" style="1" customWidth="1"/>
    <col min="8709" max="8709" width="7.21875" style="1" customWidth="1"/>
    <col min="8710" max="8710" width="11.77734375" style="1" customWidth="1"/>
    <col min="8711" max="8711" width="5.6640625" style="1" customWidth="1"/>
    <col min="8712" max="8712" width="11.77734375" style="1" customWidth="1"/>
    <col min="8713" max="8714" width="11.88671875" style="1" customWidth="1"/>
    <col min="8715" max="8715" width="15.21875" style="1" customWidth="1"/>
    <col min="8716" max="8716" width="11.6640625" style="1" customWidth="1"/>
    <col min="8717" max="8961" width="10" style="1"/>
    <col min="8962" max="8962" width="6.109375" style="1" bestFit="1" customWidth="1"/>
    <col min="8963" max="8963" width="25.5546875" style="1" customWidth="1"/>
    <col min="8964" max="8964" width="23.44140625" style="1" customWidth="1"/>
    <col min="8965" max="8965" width="7.21875" style="1" customWidth="1"/>
    <col min="8966" max="8966" width="11.77734375" style="1" customWidth="1"/>
    <col min="8967" max="8967" width="5.6640625" style="1" customWidth="1"/>
    <col min="8968" max="8968" width="11.77734375" style="1" customWidth="1"/>
    <col min="8969" max="8970" width="11.88671875" style="1" customWidth="1"/>
    <col min="8971" max="8971" width="15.21875" style="1" customWidth="1"/>
    <col min="8972" max="8972" width="11.6640625" style="1" customWidth="1"/>
    <col min="8973" max="9217" width="10" style="1"/>
    <col min="9218" max="9218" width="6.109375" style="1" bestFit="1" customWidth="1"/>
    <col min="9219" max="9219" width="25.5546875" style="1" customWidth="1"/>
    <col min="9220" max="9220" width="23.44140625" style="1" customWidth="1"/>
    <col min="9221" max="9221" width="7.21875" style="1" customWidth="1"/>
    <col min="9222" max="9222" width="11.77734375" style="1" customWidth="1"/>
    <col min="9223" max="9223" width="5.6640625" style="1" customWidth="1"/>
    <col min="9224" max="9224" width="11.77734375" style="1" customWidth="1"/>
    <col min="9225" max="9226" width="11.88671875" style="1" customWidth="1"/>
    <col min="9227" max="9227" width="15.21875" style="1" customWidth="1"/>
    <col min="9228" max="9228" width="11.6640625" style="1" customWidth="1"/>
    <col min="9229" max="9473" width="10" style="1"/>
    <col min="9474" max="9474" width="6.109375" style="1" bestFit="1" customWidth="1"/>
    <col min="9475" max="9475" width="25.5546875" style="1" customWidth="1"/>
    <col min="9476" max="9476" width="23.44140625" style="1" customWidth="1"/>
    <col min="9477" max="9477" width="7.21875" style="1" customWidth="1"/>
    <col min="9478" max="9478" width="11.77734375" style="1" customWidth="1"/>
    <col min="9479" max="9479" width="5.6640625" style="1" customWidth="1"/>
    <col min="9480" max="9480" width="11.77734375" style="1" customWidth="1"/>
    <col min="9481" max="9482" width="11.88671875" style="1" customWidth="1"/>
    <col min="9483" max="9483" width="15.21875" style="1" customWidth="1"/>
    <col min="9484" max="9484" width="11.6640625" style="1" customWidth="1"/>
    <col min="9485" max="9729" width="10" style="1"/>
    <col min="9730" max="9730" width="6.109375" style="1" bestFit="1" customWidth="1"/>
    <col min="9731" max="9731" width="25.5546875" style="1" customWidth="1"/>
    <col min="9732" max="9732" width="23.44140625" style="1" customWidth="1"/>
    <col min="9733" max="9733" width="7.21875" style="1" customWidth="1"/>
    <col min="9734" max="9734" width="11.77734375" style="1" customWidth="1"/>
    <col min="9735" max="9735" width="5.6640625" style="1" customWidth="1"/>
    <col min="9736" max="9736" width="11.77734375" style="1" customWidth="1"/>
    <col min="9737" max="9738" width="11.88671875" style="1" customWidth="1"/>
    <col min="9739" max="9739" width="15.21875" style="1" customWidth="1"/>
    <col min="9740" max="9740" width="11.6640625" style="1" customWidth="1"/>
    <col min="9741" max="9985" width="10" style="1"/>
    <col min="9986" max="9986" width="6.109375" style="1" bestFit="1" customWidth="1"/>
    <col min="9987" max="9987" width="25.5546875" style="1" customWidth="1"/>
    <col min="9988" max="9988" width="23.44140625" style="1" customWidth="1"/>
    <col min="9989" max="9989" width="7.21875" style="1" customWidth="1"/>
    <col min="9990" max="9990" width="11.77734375" style="1" customWidth="1"/>
    <col min="9991" max="9991" width="5.6640625" style="1" customWidth="1"/>
    <col min="9992" max="9992" width="11.77734375" style="1" customWidth="1"/>
    <col min="9993" max="9994" width="11.88671875" style="1" customWidth="1"/>
    <col min="9995" max="9995" width="15.21875" style="1" customWidth="1"/>
    <col min="9996" max="9996" width="11.6640625" style="1" customWidth="1"/>
    <col min="9997" max="10241" width="10" style="1"/>
    <col min="10242" max="10242" width="6.109375" style="1" bestFit="1" customWidth="1"/>
    <col min="10243" max="10243" width="25.5546875" style="1" customWidth="1"/>
    <col min="10244" max="10244" width="23.44140625" style="1" customWidth="1"/>
    <col min="10245" max="10245" width="7.21875" style="1" customWidth="1"/>
    <col min="10246" max="10246" width="11.77734375" style="1" customWidth="1"/>
    <col min="10247" max="10247" width="5.6640625" style="1" customWidth="1"/>
    <col min="10248" max="10248" width="11.77734375" style="1" customWidth="1"/>
    <col min="10249" max="10250" width="11.88671875" style="1" customWidth="1"/>
    <col min="10251" max="10251" width="15.21875" style="1" customWidth="1"/>
    <col min="10252" max="10252" width="11.6640625" style="1" customWidth="1"/>
    <col min="10253" max="10497" width="10" style="1"/>
    <col min="10498" max="10498" width="6.109375" style="1" bestFit="1" customWidth="1"/>
    <col min="10499" max="10499" width="25.5546875" style="1" customWidth="1"/>
    <col min="10500" max="10500" width="23.44140625" style="1" customWidth="1"/>
    <col min="10501" max="10501" width="7.21875" style="1" customWidth="1"/>
    <col min="10502" max="10502" width="11.77734375" style="1" customWidth="1"/>
    <col min="10503" max="10503" width="5.6640625" style="1" customWidth="1"/>
    <col min="10504" max="10504" width="11.77734375" style="1" customWidth="1"/>
    <col min="10505" max="10506" width="11.88671875" style="1" customWidth="1"/>
    <col min="10507" max="10507" width="15.21875" style="1" customWidth="1"/>
    <col min="10508" max="10508" width="11.6640625" style="1" customWidth="1"/>
    <col min="10509" max="10753" width="10" style="1"/>
    <col min="10754" max="10754" width="6.109375" style="1" bestFit="1" customWidth="1"/>
    <col min="10755" max="10755" width="25.5546875" style="1" customWidth="1"/>
    <col min="10756" max="10756" width="23.44140625" style="1" customWidth="1"/>
    <col min="10757" max="10757" width="7.21875" style="1" customWidth="1"/>
    <col min="10758" max="10758" width="11.77734375" style="1" customWidth="1"/>
    <col min="10759" max="10759" width="5.6640625" style="1" customWidth="1"/>
    <col min="10760" max="10760" width="11.77734375" style="1" customWidth="1"/>
    <col min="10761" max="10762" width="11.88671875" style="1" customWidth="1"/>
    <col min="10763" max="10763" width="15.21875" style="1" customWidth="1"/>
    <col min="10764" max="10764" width="11.6640625" style="1" customWidth="1"/>
    <col min="10765" max="11009" width="10" style="1"/>
    <col min="11010" max="11010" width="6.109375" style="1" bestFit="1" customWidth="1"/>
    <col min="11011" max="11011" width="25.5546875" style="1" customWidth="1"/>
    <col min="11012" max="11012" width="23.44140625" style="1" customWidth="1"/>
    <col min="11013" max="11013" width="7.21875" style="1" customWidth="1"/>
    <col min="11014" max="11014" width="11.77734375" style="1" customWidth="1"/>
    <col min="11015" max="11015" width="5.6640625" style="1" customWidth="1"/>
    <col min="11016" max="11016" width="11.77734375" style="1" customWidth="1"/>
    <col min="11017" max="11018" width="11.88671875" style="1" customWidth="1"/>
    <col min="11019" max="11019" width="15.21875" style="1" customWidth="1"/>
    <col min="11020" max="11020" width="11.6640625" style="1" customWidth="1"/>
    <col min="11021" max="11265" width="10" style="1"/>
    <col min="11266" max="11266" width="6.109375" style="1" bestFit="1" customWidth="1"/>
    <col min="11267" max="11267" width="25.5546875" style="1" customWidth="1"/>
    <col min="11268" max="11268" width="23.44140625" style="1" customWidth="1"/>
    <col min="11269" max="11269" width="7.21875" style="1" customWidth="1"/>
    <col min="11270" max="11270" width="11.77734375" style="1" customWidth="1"/>
    <col min="11271" max="11271" width="5.6640625" style="1" customWidth="1"/>
    <col min="11272" max="11272" width="11.77734375" style="1" customWidth="1"/>
    <col min="11273" max="11274" width="11.88671875" style="1" customWidth="1"/>
    <col min="11275" max="11275" width="15.21875" style="1" customWidth="1"/>
    <col min="11276" max="11276" width="11.6640625" style="1" customWidth="1"/>
    <col min="11277" max="11521" width="10" style="1"/>
    <col min="11522" max="11522" width="6.109375" style="1" bestFit="1" customWidth="1"/>
    <col min="11523" max="11523" width="25.5546875" style="1" customWidth="1"/>
    <col min="11524" max="11524" width="23.44140625" style="1" customWidth="1"/>
    <col min="11525" max="11525" width="7.21875" style="1" customWidth="1"/>
    <col min="11526" max="11526" width="11.77734375" style="1" customWidth="1"/>
    <col min="11527" max="11527" width="5.6640625" style="1" customWidth="1"/>
    <col min="11528" max="11528" width="11.77734375" style="1" customWidth="1"/>
    <col min="11529" max="11530" width="11.88671875" style="1" customWidth="1"/>
    <col min="11531" max="11531" width="15.21875" style="1" customWidth="1"/>
    <col min="11532" max="11532" width="11.6640625" style="1" customWidth="1"/>
    <col min="11533" max="11777" width="10" style="1"/>
    <col min="11778" max="11778" width="6.109375" style="1" bestFit="1" customWidth="1"/>
    <col min="11779" max="11779" width="25.5546875" style="1" customWidth="1"/>
    <col min="11780" max="11780" width="23.44140625" style="1" customWidth="1"/>
    <col min="11781" max="11781" width="7.21875" style="1" customWidth="1"/>
    <col min="11782" max="11782" width="11.77734375" style="1" customWidth="1"/>
    <col min="11783" max="11783" width="5.6640625" style="1" customWidth="1"/>
    <col min="11784" max="11784" width="11.77734375" style="1" customWidth="1"/>
    <col min="11785" max="11786" width="11.88671875" style="1" customWidth="1"/>
    <col min="11787" max="11787" width="15.21875" style="1" customWidth="1"/>
    <col min="11788" max="11788" width="11.6640625" style="1" customWidth="1"/>
    <col min="11789" max="12033" width="10" style="1"/>
    <col min="12034" max="12034" width="6.109375" style="1" bestFit="1" customWidth="1"/>
    <col min="12035" max="12035" width="25.5546875" style="1" customWidth="1"/>
    <col min="12036" max="12036" width="23.44140625" style="1" customWidth="1"/>
    <col min="12037" max="12037" width="7.21875" style="1" customWidth="1"/>
    <col min="12038" max="12038" width="11.77734375" style="1" customWidth="1"/>
    <col min="12039" max="12039" width="5.6640625" style="1" customWidth="1"/>
    <col min="12040" max="12040" width="11.77734375" style="1" customWidth="1"/>
    <col min="12041" max="12042" width="11.88671875" style="1" customWidth="1"/>
    <col min="12043" max="12043" width="15.21875" style="1" customWidth="1"/>
    <col min="12044" max="12044" width="11.6640625" style="1" customWidth="1"/>
    <col min="12045" max="12289" width="10" style="1"/>
    <col min="12290" max="12290" width="6.109375" style="1" bestFit="1" customWidth="1"/>
    <col min="12291" max="12291" width="25.5546875" style="1" customWidth="1"/>
    <col min="12292" max="12292" width="23.44140625" style="1" customWidth="1"/>
    <col min="12293" max="12293" width="7.21875" style="1" customWidth="1"/>
    <col min="12294" max="12294" width="11.77734375" style="1" customWidth="1"/>
    <col min="12295" max="12295" width="5.6640625" style="1" customWidth="1"/>
    <col min="12296" max="12296" width="11.77734375" style="1" customWidth="1"/>
    <col min="12297" max="12298" width="11.88671875" style="1" customWidth="1"/>
    <col min="12299" max="12299" width="15.21875" style="1" customWidth="1"/>
    <col min="12300" max="12300" width="11.6640625" style="1" customWidth="1"/>
    <col min="12301" max="12545" width="10" style="1"/>
    <col min="12546" max="12546" width="6.109375" style="1" bestFit="1" customWidth="1"/>
    <col min="12547" max="12547" width="25.5546875" style="1" customWidth="1"/>
    <col min="12548" max="12548" width="23.44140625" style="1" customWidth="1"/>
    <col min="12549" max="12549" width="7.21875" style="1" customWidth="1"/>
    <col min="12550" max="12550" width="11.77734375" style="1" customWidth="1"/>
    <col min="12551" max="12551" width="5.6640625" style="1" customWidth="1"/>
    <col min="12552" max="12552" width="11.77734375" style="1" customWidth="1"/>
    <col min="12553" max="12554" width="11.88671875" style="1" customWidth="1"/>
    <col min="12555" max="12555" width="15.21875" style="1" customWidth="1"/>
    <col min="12556" max="12556" width="11.6640625" style="1" customWidth="1"/>
    <col min="12557" max="12801" width="10" style="1"/>
    <col min="12802" max="12802" width="6.109375" style="1" bestFit="1" customWidth="1"/>
    <col min="12803" max="12803" width="25.5546875" style="1" customWidth="1"/>
    <col min="12804" max="12804" width="23.44140625" style="1" customWidth="1"/>
    <col min="12805" max="12805" width="7.21875" style="1" customWidth="1"/>
    <col min="12806" max="12806" width="11.77734375" style="1" customWidth="1"/>
    <col min="12807" max="12807" width="5.6640625" style="1" customWidth="1"/>
    <col min="12808" max="12808" width="11.77734375" style="1" customWidth="1"/>
    <col min="12809" max="12810" width="11.88671875" style="1" customWidth="1"/>
    <col min="12811" max="12811" width="15.21875" style="1" customWidth="1"/>
    <col min="12812" max="12812" width="11.6640625" style="1" customWidth="1"/>
    <col min="12813" max="13057" width="10" style="1"/>
    <col min="13058" max="13058" width="6.109375" style="1" bestFit="1" customWidth="1"/>
    <col min="13059" max="13059" width="25.5546875" style="1" customWidth="1"/>
    <col min="13060" max="13060" width="23.44140625" style="1" customWidth="1"/>
    <col min="13061" max="13061" width="7.21875" style="1" customWidth="1"/>
    <col min="13062" max="13062" width="11.77734375" style="1" customWidth="1"/>
    <col min="13063" max="13063" width="5.6640625" style="1" customWidth="1"/>
    <col min="13064" max="13064" width="11.77734375" style="1" customWidth="1"/>
    <col min="13065" max="13066" width="11.88671875" style="1" customWidth="1"/>
    <col min="13067" max="13067" width="15.21875" style="1" customWidth="1"/>
    <col min="13068" max="13068" width="11.6640625" style="1" customWidth="1"/>
    <col min="13069" max="13313" width="10" style="1"/>
    <col min="13314" max="13314" width="6.109375" style="1" bestFit="1" customWidth="1"/>
    <col min="13315" max="13315" width="25.5546875" style="1" customWidth="1"/>
    <col min="13316" max="13316" width="23.44140625" style="1" customWidth="1"/>
    <col min="13317" max="13317" width="7.21875" style="1" customWidth="1"/>
    <col min="13318" max="13318" width="11.77734375" style="1" customWidth="1"/>
    <col min="13319" max="13319" width="5.6640625" style="1" customWidth="1"/>
    <col min="13320" max="13320" width="11.77734375" style="1" customWidth="1"/>
    <col min="13321" max="13322" width="11.88671875" style="1" customWidth="1"/>
    <col min="13323" max="13323" width="15.21875" style="1" customWidth="1"/>
    <col min="13324" max="13324" width="11.6640625" style="1" customWidth="1"/>
    <col min="13325" max="13569" width="10" style="1"/>
    <col min="13570" max="13570" width="6.109375" style="1" bestFit="1" customWidth="1"/>
    <col min="13571" max="13571" width="25.5546875" style="1" customWidth="1"/>
    <col min="13572" max="13572" width="23.44140625" style="1" customWidth="1"/>
    <col min="13573" max="13573" width="7.21875" style="1" customWidth="1"/>
    <col min="13574" max="13574" width="11.77734375" style="1" customWidth="1"/>
    <col min="13575" max="13575" width="5.6640625" style="1" customWidth="1"/>
    <col min="13576" max="13576" width="11.77734375" style="1" customWidth="1"/>
    <col min="13577" max="13578" width="11.88671875" style="1" customWidth="1"/>
    <col min="13579" max="13579" width="15.21875" style="1" customWidth="1"/>
    <col min="13580" max="13580" width="11.6640625" style="1" customWidth="1"/>
    <col min="13581" max="13825" width="10" style="1"/>
    <col min="13826" max="13826" width="6.109375" style="1" bestFit="1" customWidth="1"/>
    <col min="13827" max="13827" width="25.5546875" style="1" customWidth="1"/>
    <col min="13828" max="13828" width="23.44140625" style="1" customWidth="1"/>
    <col min="13829" max="13829" width="7.21875" style="1" customWidth="1"/>
    <col min="13830" max="13830" width="11.77734375" style="1" customWidth="1"/>
    <col min="13831" max="13831" width="5.6640625" style="1" customWidth="1"/>
    <col min="13832" max="13832" width="11.77734375" style="1" customWidth="1"/>
    <col min="13833" max="13834" width="11.88671875" style="1" customWidth="1"/>
    <col min="13835" max="13835" width="15.21875" style="1" customWidth="1"/>
    <col min="13836" max="13836" width="11.6640625" style="1" customWidth="1"/>
    <col min="13837" max="14081" width="10" style="1"/>
    <col min="14082" max="14082" width="6.109375" style="1" bestFit="1" customWidth="1"/>
    <col min="14083" max="14083" width="25.5546875" style="1" customWidth="1"/>
    <col min="14084" max="14084" width="23.44140625" style="1" customWidth="1"/>
    <col min="14085" max="14085" width="7.21875" style="1" customWidth="1"/>
    <col min="14086" max="14086" width="11.77734375" style="1" customWidth="1"/>
    <col min="14087" max="14087" width="5.6640625" style="1" customWidth="1"/>
    <col min="14088" max="14088" width="11.77734375" style="1" customWidth="1"/>
    <col min="14089" max="14090" width="11.88671875" style="1" customWidth="1"/>
    <col min="14091" max="14091" width="15.21875" style="1" customWidth="1"/>
    <col min="14092" max="14092" width="11.6640625" style="1" customWidth="1"/>
    <col min="14093" max="14337" width="10" style="1"/>
    <col min="14338" max="14338" width="6.109375" style="1" bestFit="1" customWidth="1"/>
    <col min="14339" max="14339" width="25.5546875" style="1" customWidth="1"/>
    <col min="14340" max="14340" width="23.44140625" style="1" customWidth="1"/>
    <col min="14341" max="14341" width="7.21875" style="1" customWidth="1"/>
    <col min="14342" max="14342" width="11.77734375" style="1" customWidth="1"/>
    <col min="14343" max="14343" width="5.6640625" style="1" customWidth="1"/>
    <col min="14344" max="14344" width="11.77734375" style="1" customWidth="1"/>
    <col min="14345" max="14346" width="11.88671875" style="1" customWidth="1"/>
    <col min="14347" max="14347" width="15.21875" style="1" customWidth="1"/>
    <col min="14348" max="14348" width="11.6640625" style="1" customWidth="1"/>
    <col min="14349" max="14593" width="10" style="1"/>
    <col min="14594" max="14594" width="6.109375" style="1" bestFit="1" customWidth="1"/>
    <col min="14595" max="14595" width="25.5546875" style="1" customWidth="1"/>
    <col min="14596" max="14596" width="23.44140625" style="1" customWidth="1"/>
    <col min="14597" max="14597" width="7.21875" style="1" customWidth="1"/>
    <col min="14598" max="14598" width="11.77734375" style="1" customWidth="1"/>
    <col min="14599" max="14599" width="5.6640625" style="1" customWidth="1"/>
    <col min="14600" max="14600" width="11.77734375" style="1" customWidth="1"/>
    <col min="14601" max="14602" width="11.88671875" style="1" customWidth="1"/>
    <col min="14603" max="14603" width="15.21875" style="1" customWidth="1"/>
    <col min="14604" max="14604" width="11.6640625" style="1" customWidth="1"/>
    <col min="14605" max="14849" width="10" style="1"/>
    <col min="14850" max="14850" width="6.109375" style="1" bestFit="1" customWidth="1"/>
    <col min="14851" max="14851" width="25.5546875" style="1" customWidth="1"/>
    <col min="14852" max="14852" width="23.44140625" style="1" customWidth="1"/>
    <col min="14853" max="14853" width="7.21875" style="1" customWidth="1"/>
    <col min="14854" max="14854" width="11.77734375" style="1" customWidth="1"/>
    <col min="14855" max="14855" width="5.6640625" style="1" customWidth="1"/>
    <col min="14856" max="14856" width="11.77734375" style="1" customWidth="1"/>
    <col min="14857" max="14858" width="11.88671875" style="1" customWidth="1"/>
    <col min="14859" max="14859" width="15.21875" style="1" customWidth="1"/>
    <col min="14860" max="14860" width="11.6640625" style="1" customWidth="1"/>
    <col min="14861" max="15105" width="10" style="1"/>
    <col min="15106" max="15106" width="6.109375" style="1" bestFit="1" customWidth="1"/>
    <col min="15107" max="15107" width="25.5546875" style="1" customWidth="1"/>
    <col min="15108" max="15108" width="23.44140625" style="1" customWidth="1"/>
    <col min="15109" max="15109" width="7.21875" style="1" customWidth="1"/>
    <col min="15110" max="15110" width="11.77734375" style="1" customWidth="1"/>
    <col min="15111" max="15111" width="5.6640625" style="1" customWidth="1"/>
    <col min="15112" max="15112" width="11.77734375" style="1" customWidth="1"/>
    <col min="15113" max="15114" width="11.88671875" style="1" customWidth="1"/>
    <col min="15115" max="15115" width="15.21875" style="1" customWidth="1"/>
    <col min="15116" max="15116" width="11.6640625" style="1" customWidth="1"/>
    <col min="15117" max="15361" width="10" style="1"/>
    <col min="15362" max="15362" width="6.109375" style="1" bestFit="1" customWidth="1"/>
    <col min="15363" max="15363" width="25.5546875" style="1" customWidth="1"/>
    <col min="15364" max="15364" width="23.44140625" style="1" customWidth="1"/>
    <col min="15365" max="15365" width="7.21875" style="1" customWidth="1"/>
    <col min="15366" max="15366" width="11.77734375" style="1" customWidth="1"/>
    <col min="15367" max="15367" width="5.6640625" style="1" customWidth="1"/>
    <col min="15368" max="15368" width="11.77734375" style="1" customWidth="1"/>
    <col min="15369" max="15370" width="11.88671875" style="1" customWidth="1"/>
    <col min="15371" max="15371" width="15.21875" style="1" customWidth="1"/>
    <col min="15372" max="15372" width="11.6640625" style="1" customWidth="1"/>
    <col min="15373" max="15617" width="10" style="1"/>
    <col min="15618" max="15618" width="6.109375" style="1" bestFit="1" customWidth="1"/>
    <col min="15619" max="15619" width="25.5546875" style="1" customWidth="1"/>
    <col min="15620" max="15620" width="23.44140625" style="1" customWidth="1"/>
    <col min="15621" max="15621" width="7.21875" style="1" customWidth="1"/>
    <col min="15622" max="15622" width="11.77734375" style="1" customWidth="1"/>
    <col min="15623" max="15623" width="5.6640625" style="1" customWidth="1"/>
    <col min="15624" max="15624" width="11.77734375" style="1" customWidth="1"/>
    <col min="15625" max="15626" width="11.88671875" style="1" customWidth="1"/>
    <col min="15627" max="15627" width="15.21875" style="1" customWidth="1"/>
    <col min="15628" max="15628" width="11.6640625" style="1" customWidth="1"/>
    <col min="15629" max="15873" width="10" style="1"/>
    <col min="15874" max="15874" width="6.109375" style="1" bestFit="1" customWidth="1"/>
    <col min="15875" max="15875" width="25.5546875" style="1" customWidth="1"/>
    <col min="15876" max="15876" width="23.44140625" style="1" customWidth="1"/>
    <col min="15877" max="15877" width="7.21875" style="1" customWidth="1"/>
    <col min="15878" max="15878" width="11.77734375" style="1" customWidth="1"/>
    <col min="15879" max="15879" width="5.6640625" style="1" customWidth="1"/>
    <col min="15880" max="15880" width="11.77734375" style="1" customWidth="1"/>
    <col min="15881" max="15882" width="11.88671875" style="1" customWidth="1"/>
    <col min="15883" max="15883" width="15.21875" style="1" customWidth="1"/>
    <col min="15884" max="15884" width="11.6640625" style="1" customWidth="1"/>
    <col min="15885" max="16129" width="10" style="1"/>
    <col min="16130" max="16130" width="6.109375" style="1" bestFit="1" customWidth="1"/>
    <col min="16131" max="16131" width="25.5546875" style="1" customWidth="1"/>
    <col min="16132" max="16132" width="23.44140625" style="1" customWidth="1"/>
    <col min="16133" max="16133" width="7.21875" style="1" customWidth="1"/>
    <col min="16134" max="16134" width="11.77734375" style="1" customWidth="1"/>
    <col min="16135" max="16135" width="5.6640625" style="1" customWidth="1"/>
    <col min="16136" max="16136" width="11.77734375" style="1" customWidth="1"/>
    <col min="16137" max="16138" width="11.88671875" style="1" customWidth="1"/>
    <col min="16139" max="16139" width="15.21875" style="1" customWidth="1"/>
    <col min="16140" max="16140" width="11.6640625" style="1" customWidth="1"/>
    <col min="16141" max="16384" width="10" style="1"/>
  </cols>
  <sheetData>
    <row r="1" spans="1:23" ht="27.75" customHeight="1">
      <c r="A1" s="189" t="s">
        <v>0</v>
      </c>
      <c r="B1" s="189"/>
      <c r="C1" s="189"/>
      <c r="D1" s="189"/>
      <c r="E1" s="189"/>
      <c r="F1" s="189"/>
      <c r="G1" s="189"/>
      <c r="H1" s="189"/>
      <c r="I1" s="189"/>
      <c r="J1" s="189"/>
      <c r="K1" s="189"/>
      <c r="L1" s="189"/>
    </row>
    <row r="2" spans="1:23" s="39" customFormat="1" ht="27.75" customHeight="1">
      <c r="J2" s="195" t="s">
        <v>1</v>
      </c>
      <c r="K2" s="195"/>
      <c r="L2" s="195"/>
      <c r="T2" s="195"/>
      <c r="U2" s="195"/>
      <c r="V2" s="195"/>
      <c r="W2" s="195"/>
    </row>
    <row r="3" spans="1:23" s="83" customFormat="1" ht="39" customHeight="1">
      <c r="A3" s="81" t="s">
        <v>2</v>
      </c>
      <c r="B3" s="81" t="s">
        <v>3</v>
      </c>
      <c r="C3" s="81" t="s">
        <v>4</v>
      </c>
      <c r="D3" s="81" t="s">
        <v>141</v>
      </c>
      <c r="E3" s="81" t="s">
        <v>5</v>
      </c>
      <c r="F3" s="82" t="s">
        <v>6</v>
      </c>
      <c r="G3" s="82" t="s">
        <v>7</v>
      </c>
      <c r="H3" s="82" t="s">
        <v>8</v>
      </c>
      <c r="I3" s="82" t="s">
        <v>9</v>
      </c>
      <c r="J3" s="82" t="s">
        <v>10</v>
      </c>
      <c r="K3" s="81" t="s">
        <v>11</v>
      </c>
      <c r="L3" s="81" t="s">
        <v>12</v>
      </c>
      <c r="M3" s="95"/>
    </row>
    <row r="4" spans="1:23" s="83" customFormat="1" ht="67.8" customHeight="1">
      <c r="A4" s="34">
        <v>1</v>
      </c>
      <c r="B4" s="34" t="s">
        <v>326</v>
      </c>
      <c r="C4" s="35" t="s">
        <v>327</v>
      </c>
      <c r="D4" s="35"/>
      <c r="E4" s="34" t="s">
        <v>20</v>
      </c>
      <c r="F4" s="80">
        <v>0.70940170940170899</v>
      </c>
      <c r="G4" s="36">
        <v>0.13</v>
      </c>
      <c r="H4" s="97"/>
      <c r="I4" s="80">
        <v>0.70940170940170899</v>
      </c>
      <c r="J4" s="80">
        <v>0.70940170940170899</v>
      </c>
      <c r="K4" s="93" t="s">
        <v>336</v>
      </c>
      <c r="L4" s="37" t="s">
        <v>337</v>
      </c>
      <c r="N4" s="96"/>
    </row>
    <row r="5" spans="1:23" s="83" customFormat="1" ht="67.8" customHeight="1">
      <c r="A5" s="34">
        <v>2</v>
      </c>
      <c r="B5" s="34" t="s">
        <v>328</v>
      </c>
      <c r="C5" s="35" t="s">
        <v>329</v>
      </c>
      <c r="D5" s="35"/>
      <c r="E5" s="34" t="s">
        <v>20</v>
      </c>
      <c r="F5" s="80">
        <v>0.2</v>
      </c>
      <c r="G5" s="36">
        <v>0.13</v>
      </c>
      <c r="H5" s="97"/>
      <c r="I5" s="80">
        <v>0.2</v>
      </c>
      <c r="J5" s="80">
        <v>0.2</v>
      </c>
      <c r="K5" s="93" t="s">
        <v>336</v>
      </c>
      <c r="L5" s="37" t="s">
        <v>337</v>
      </c>
      <c r="N5" s="96"/>
    </row>
    <row r="6" spans="1:23" s="83" customFormat="1" ht="67.8" customHeight="1">
      <c r="A6" s="34">
        <v>3</v>
      </c>
      <c r="B6" s="34" t="s">
        <v>330</v>
      </c>
      <c r="C6" s="35" t="s">
        <v>331</v>
      </c>
      <c r="D6" s="35"/>
      <c r="E6" s="34" t="s">
        <v>20</v>
      </c>
      <c r="F6" s="80">
        <v>43.442399999999999</v>
      </c>
      <c r="G6" s="36">
        <v>0.13</v>
      </c>
      <c r="H6" s="97"/>
      <c r="I6" s="80">
        <v>43.442399999999999</v>
      </c>
      <c r="J6" s="80">
        <v>43.442399999999999</v>
      </c>
      <c r="K6" s="93" t="s">
        <v>336</v>
      </c>
      <c r="L6" s="37" t="s">
        <v>337</v>
      </c>
      <c r="N6" s="96"/>
    </row>
    <row r="7" spans="1:23" s="83" customFormat="1" ht="67.8" customHeight="1">
      <c r="A7" s="34">
        <v>4</v>
      </c>
      <c r="B7" s="34" t="s">
        <v>332</v>
      </c>
      <c r="C7" s="35" t="s">
        <v>333</v>
      </c>
      <c r="D7" s="35"/>
      <c r="E7" s="34" t="s">
        <v>20</v>
      </c>
      <c r="F7" s="80">
        <v>2.9401709401709399</v>
      </c>
      <c r="G7" s="36">
        <v>0.13</v>
      </c>
      <c r="H7" s="97"/>
      <c r="I7" s="80">
        <v>2.9401709401709399</v>
      </c>
      <c r="J7" s="80">
        <v>2.9401709401709399</v>
      </c>
      <c r="K7" s="93" t="s">
        <v>336</v>
      </c>
      <c r="L7" s="37" t="s">
        <v>337</v>
      </c>
      <c r="N7" s="96"/>
    </row>
    <row r="8" spans="1:23" s="83" customFormat="1" ht="67.8" customHeight="1">
      <c r="A8" s="34">
        <v>5</v>
      </c>
      <c r="B8" s="34" t="s">
        <v>334</v>
      </c>
      <c r="C8" s="35" t="s">
        <v>335</v>
      </c>
      <c r="D8" s="35"/>
      <c r="E8" s="34" t="s">
        <v>20</v>
      </c>
      <c r="F8" s="80">
        <v>1.70940170940171</v>
      </c>
      <c r="G8" s="36">
        <v>0.13</v>
      </c>
      <c r="H8" s="97"/>
      <c r="I8" s="80">
        <v>1.70940170940171</v>
      </c>
      <c r="J8" s="80">
        <v>1.70940170940171</v>
      </c>
      <c r="K8" s="93" t="s">
        <v>336</v>
      </c>
      <c r="L8" s="37" t="s">
        <v>337</v>
      </c>
      <c r="N8" s="96"/>
    </row>
    <row r="9" spans="1:23" s="39" customFormat="1" ht="27.75" customHeight="1">
      <c r="A9" s="196" t="s">
        <v>338</v>
      </c>
      <c r="B9" s="196"/>
      <c r="C9" s="196"/>
      <c r="D9" s="196"/>
      <c r="E9" s="196"/>
      <c r="F9" s="196"/>
      <c r="G9" s="196"/>
      <c r="H9" s="196"/>
      <c r="I9" s="196"/>
      <c r="J9" s="196"/>
      <c r="K9" s="196"/>
      <c r="L9" s="196"/>
    </row>
    <row r="10" spans="1:23" s="39" customFormat="1" ht="43.2" customHeight="1">
      <c r="A10" s="196"/>
      <c r="B10" s="196"/>
      <c r="C10" s="196"/>
      <c r="D10" s="196"/>
      <c r="E10" s="196"/>
      <c r="F10" s="196"/>
      <c r="G10" s="196"/>
      <c r="H10" s="196"/>
      <c r="I10" s="196"/>
      <c r="J10" s="196"/>
      <c r="K10" s="196"/>
      <c r="L10" s="196"/>
    </row>
    <row r="11" spans="1:23" s="39" customFormat="1" ht="93" customHeight="1">
      <c r="A11" s="197" t="s">
        <v>13</v>
      </c>
      <c r="B11" s="198"/>
      <c r="C11" s="199" t="s">
        <v>14</v>
      </c>
      <c r="D11" s="199"/>
      <c r="E11" s="199"/>
      <c r="F11" s="200" t="s">
        <v>15</v>
      </c>
      <c r="G11" s="201"/>
      <c r="H11" s="201"/>
      <c r="I11" s="200" t="s">
        <v>16</v>
      </c>
      <c r="J11" s="201"/>
      <c r="K11" s="196" t="s">
        <v>17</v>
      </c>
      <c r="L11" s="196"/>
    </row>
    <row r="12" spans="1:23" s="39" customFormat="1" ht="27.75" customHeight="1"/>
    <row r="13" spans="1:23" s="39" customFormat="1" ht="27.75" customHeight="1"/>
    <row r="14" spans="1:23" s="39" customFormat="1" ht="27.75" customHeight="1"/>
    <row r="15" spans="1:23" s="39" customFormat="1" ht="27.75" customHeight="1"/>
    <row r="16" spans="1:23" s="39" customFormat="1" ht="27.75" customHeight="1"/>
    <row r="17" s="39" customFormat="1" ht="27.75" customHeight="1"/>
    <row r="18" s="39" customFormat="1" ht="27.75" customHeight="1"/>
    <row r="19" s="39" customFormat="1" ht="27.75" customHeight="1"/>
    <row r="20" s="39" customFormat="1" ht="27.75" customHeight="1"/>
    <row r="21" s="39" customFormat="1" ht="27.75" customHeight="1"/>
    <row r="22" s="39" customFormat="1" ht="27.75" customHeight="1"/>
    <row r="23" s="39" customFormat="1" ht="27.75" customHeight="1"/>
    <row r="24" s="39" customFormat="1" ht="27.75" customHeight="1"/>
    <row r="25" s="39" customFormat="1" ht="27.75" customHeight="1"/>
    <row r="26" s="39" customFormat="1" ht="27.75" customHeight="1"/>
    <row r="27" s="39" customFormat="1" ht="27.75" customHeight="1"/>
    <row r="28" s="39" customFormat="1" ht="27.75" customHeight="1"/>
    <row r="29" s="39" customFormat="1" ht="27.75" customHeight="1"/>
    <row r="30" s="39" customFormat="1" ht="27.75" customHeight="1"/>
    <row r="31" s="39" customFormat="1" ht="27.75" customHeight="1"/>
    <row r="32" s="39" customFormat="1" ht="27.75" customHeight="1"/>
    <row r="33" s="39" customFormat="1" ht="27.75" customHeight="1"/>
    <row r="34" s="39" customFormat="1" ht="27.75" customHeight="1"/>
    <row r="35" s="39" customFormat="1" ht="27.75" customHeight="1"/>
    <row r="36" s="39" customFormat="1" ht="27.75" customHeight="1"/>
    <row r="37" s="39" customFormat="1" ht="27.75" customHeight="1"/>
    <row r="38" s="39" customFormat="1" ht="27.75" customHeight="1"/>
    <row r="39" s="39" customFormat="1" ht="27.75" customHeight="1"/>
    <row r="40" s="39" customFormat="1" ht="27.75" customHeight="1"/>
    <row r="41" s="39" customFormat="1" ht="27.75" customHeight="1"/>
    <row r="42" s="39" customFormat="1" ht="27.75" customHeight="1"/>
    <row r="43" s="39" customFormat="1" ht="27.75" customHeight="1"/>
    <row r="44" s="39" customFormat="1" ht="27.75" customHeight="1"/>
    <row r="45" s="39" customFormat="1" ht="27.75" customHeight="1"/>
    <row r="46" s="39" customFormat="1" ht="27.75" customHeight="1"/>
    <row r="47" s="39" customFormat="1" ht="27.75" customHeight="1"/>
    <row r="48" s="39" customFormat="1" ht="27.75" customHeight="1"/>
    <row r="49" s="39" customFormat="1" ht="27.75" customHeight="1"/>
    <row r="50" s="39" customFormat="1" ht="27.75" customHeight="1"/>
    <row r="51" s="39" customFormat="1" ht="27.75" customHeight="1"/>
    <row r="52" s="39" customFormat="1" ht="27.75" customHeight="1"/>
    <row r="53" s="39" customFormat="1" ht="27.75" customHeight="1"/>
    <row r="54" s="39" customFormat="1" ht="27.75" customHeight="1"/>
    <row r="55" s="39" customFormat="1" ht="27.75" customHeight="1"/>
    <row r="56" s="39" customFormat="1" ht="27.75" customHeight="1"/>
    <row r="57" s="39" customFormat="1" ht="27.75" customHeight="1"/>
    <row r="58" s="39" customFormat="1" ht="27.75" customHeight="1"/>
    <row r="59" s="39" customFormat="1" ht="27.75" customHeight="1"/>
    <row r="60" s="39" customFormat="1" ht="27.75" customHeight="1"/>
    <row r="61" s="39" customFormat="1" ht="27.75" customHeight="1"/>
    <row r="62" s="39" customFormat="1" ht="27.75" customHeight="1"/>
    <row r="63" s="39" customFormat="1" ht="27.75" customHeight="1"/>
    <row r="64" s="39" customFormat="1" ht="27.75" customHeight="1"/>
    <row r="65" s="39" customFormat="1" ht="27.75" customHeight="1"/>
    <row r="66" s="39" customFormat="1" ht="27.75" customHeight="1"/>
    <row r="67" s="39" customFormat="1" ht="27.75" customHeight="1"/>
    <row r="68" s="39" customFormat="1" ht="27.75" customHeight="1"/>
    <row r="69" s="39" customFormat="1" ht="27.75" customHeight="1"/>
    <row r="70" s="39" customFormat="1" ht="27.75" customHeight="1"/>
    <row r="71" s="39" customFormat="1" ht="27.75" customHeight="1"/>
    <row r="72" s="39" customFormat="1" ht="27.75" customHeight="1"/>
    <row r="73" s="39" customFormat="1" ht="27.75" customHeight="1"/>
    <row r="74" s="39" customFormat="1" ht="27.75" customHeight="1"/>
    <row r="75" s="39" customFormat="1" ht="27.75" customHeight="1"/>
    <row r="76" s="39" customFormat="1" ht="27.75" customHeight="1"/>
    <row r="77" s="39" customFormat="1" ht="27.75" customHeight="1"/>
    <row r="78" s="39" customFormat="1" ht="27.75" customHeight="1"/>
    <row r="79" s="39" customFormat="1" ht="27.75" customHeight="1"/>
    <row r="80" s="39" customFormat="1" ht="27.75" customHeight="1"/>
    <row r="81" s="39" customFormat="1" ht="27.75" customHeight="1"/>
    <row r="82" s="39" customFormat="1" ht="27.75" customHeight="1"/>
    <row r="83" s="39" customFormat="1" ht="27.75" customHeight="1"/>
    <row r="84" s="39" customFormat="1" ht="27.75" customHeight="1"/>
    <row r="85" s="39" customFormat="1" ht="27.75" customHeight="1"/>
    <row r="86" s="39" customFormat="1" ht="27.75" customHeight="1"/>
    <row r="87" s="39" customFormat="1" ht="27.75" customHeight="1"/>
    <row r="88" s="39" customFormat="1" ht="27.75" customHeight="1"/>
    <row r="89" s="39" customFormat="1" ht="27.75" customHeight="1"/>
    <row r="90" s="39" customFormat="1" ht="27.75" customHeight="1"/>
    <row r="91" s="39" customFormat="1" ht="27.75" customHeight="1"/>
    <row r="92" s="39" customFormat="1" ht="27.75" customHeight="1"/>
    <row r="93" s="39" customFormat="1" ht="27.75" customHeight="1"/>
    <row r="94" s="39" customFormat="1" ht="27.75" customHeight="1"/>
    <row r="95" s="39" customFormat="1" ht="27.75" customHeight="1"/>
    <row r="96" s="39" customFormat="1" ht="27.75" customHeight="1"/>
    <row r="97" s="39" customFormat="1" ht="27.75" customHeight="1"/>
    <row r="98" s="39" customFormat="1" ht="27.75" customHeight="1"/>
    <row r="99" s="39" customFormat="1" ht="27.75" customHeight="1"/>
    <row r="100" s="39" customFormat="1" ht="27.75" customHeight="1"/>
    <row r="101" s="39" customFormat="1" ht="27.75" customHeight="1"/>
    <row r="102" s="39" customFormat="1" ht="27.75" customHeight="1"/>
    <row r="103" s="39" customFormat="1" ht="27.75" customHeight="1"/>
    <row r="104" s="39" customFormat="1" ht="27.75" customHeight="1"/>
    <row r="105" s="39" customFormat="1" ht="27.75" customHeight="1"/>
    <row r="106" s="39" customFormat="1" ht="27.75" customHeight="1"/>
    <row r="107" s="39" customFormat="1" ht="27.75" customHeight="1"/>
    <row r="108" s="39" customFormat="1" ht="27.75" customHeight="1"/>
    <row r="109" s="39" customFormat="1" ht="27.75" customHeight="1"/>
    <row r="110" s="39" customFormat="1" ht="27.75" customHeight="1"/>
    <row r="111" s="39" customFormat="1" ht="27.75" customHeight="1"/>
    <row r="112" s="39" customFormat="1" ht="27.75" customHeight="1"/>
    <row r="113" s="39" customFormat="1" ht="27.75" customHeight="1"/>
    <row r="114" s="39" customFormat="1" ht="27.75" customHeight="1"/>
    <row r="115" s="39" customFormat="1" ht="27.75" customHeight="1"/>
    <row r="116" s="39" customFormat="1" ht="27.75" customHeight="1"/>
    <row r="117" s="39" customFormat="1" ht="27.75" customHeight="1"/>
    <row r="118" s="39" customFormat="1" ht="27.75" customHeight="1"/>
    <row r="119" s="39" customFormat="1" ht="27.75" customHeight="1"/>
    <row r="120" s="39" customFormat="1" ht="27.75" customHeight="1"/>
    <row r="121" s="39" customFormat="1" ht="27.75" customHeight="1"/>
    <row r="122" s="39" customFormat="1" ht="27.75" customHeight="1"/>
    <row r="123" s="39" customFormat="1" ht="27.75" customHeight="1"/>
    <row r="124" s="39" customFormat="1" ht="27.75" customHeight="1"/>
    <row r="125" s="39" customFormat="1" ht="27.75" customHeight="1"/>
    <row r="126" s="39" customFormat="1" ht="27.75" customHeight="1"/>
    <row r="127" s="39" customFormat="1" ht="27.75" customHeight="1"/>
    <row r="128" s="39" customFormat="1" ht="27.75" customHeight="1"/>
    <row r="129" s="39" customFormat="1" ht="27.75" customHeight="1"/>
    <row r="130" s="39" customFormat="1" ht="27.75" customHeight="1"/>
    <row r="131" s="39" customFormat="1" ht="27.75" customHeight="1"/>
    <row r="132" s="39" customFormat="1" ht="27.75" customHeight="1"/>
    <row r="133" s="39" customFormat="1" ht="27.75" customHeight="1"/>
    <row r="134" s="39" customFormat="1" ht="27.75" customHeight="1"/>
    <row r="135" s="39" customFormat="1" ht="27.75" customHeight="1"/>
    <row r="136" s="39" customFormat="1" ht="27.75" customHeight="1"/>
    <row r="137" s="39" customFormat="1" ht="27.75" customHeight="1"/>
    <row r="138" s="39" customFormat="1" ht="27.75" customHeight="1"/>
    <row r="139" s="39" customFormat="1" ht="27.75" customHeight="1"/>
    <row r="140" s="39" customFormat="1" ht="27.75" customHeight="1"/>
    <row r="141" s="39" customFormat="1" ht="27.75" customHeight="1"/>
    <row r="142" s="39" customFormat="1" ht="27.75" customHeight="1"/>
    <row r="143" s="39" customFormat="1" ht="27.75" customHeight="1"/>
    <row r="144" s="39" customFormat="1" ht="27.75" customHeight="1"/>
    <row r="145" s="39" customFormat="1" ht="27.75" customHeight="1"/>
    <row r="146" s="39" customFormat="1" ht="27.75" customHeight="1"/>
    <row r="147" s="39" customFormat="1" ht="27.75" customHeight="1"/>
    <row r="148" s="39" customFormat="1" ht="27.75" customHeight="1"/>
    <row r="149" s="39" customFormat="1" ht="27.75" customHeight="1"/>
    <row r="150" s="39" customFormat="1" ht="27.75" customHeight="1"/>
    <row r="151" s="39" customFormat="1" ht="27.75" customHeight="1"/>
    <row r="152" s="39" customFormat="1" ht="27.75" customHeight="1"/>
    <row r="153" s="39" customFormat="1" ht="27.75" customHeight="1"/>
    <row r="154" s="39" customFormat="1" ht="27.75" customHeight="1"/>
    <row r="155" s="39" customFormat="1" ht="27.75" customHeight="1"/>
    <row r="156" s="39" customFormat="1" ht="27.75" customHeight="1"/>
    <row r="157" s="39" customFormat="1" ht="27.75" customHeight="1"/>
    <row r="158" s="39" customFormat="1" ht="27.75" customHeight="1"/>
    <row r="159" s="39" customFormat="1" ht="27.75" customHeight="1"/>
    <row r="160" s="39" customFormat="1" ht="27.75" customHeight="1"/>
    <row r="161" s="39" customFormat="1" ht="27.75" customHeight="1"/>
    <row r="162" s="39" customFormat="1" ht="27.75" customHeight="1"/>
    <row r="163" s="39" customFormat="1" ht="27.75" customHeight="1"/>
    <row r="164" s="39" customFormat="1" ht="27.75" customHeight="1"/>
    <row r="165" s="39" customFormat="1" ht="27.75" customHeight="1"/>
    <row r="166" s="39" customFormat="1" ht="27.75" customHeight="1"/>
    <row r="167" s="39" customFormat="1" ht="27.75" customHeight="1"/>
    <row r="168" s="39" customFormat="1" ht="27.75" customHeight="1"/>
    <row r="169" s="39" customFormat="1" ht="27.75" customHeight="1"/>
    <row r="170" s="39" customFormat="1" ht="27.75" customHeight="1"/>
    <row r="171" s="39" customFormat="1" ht="27.75" customHeight="1"/>
    <row r="172" s="39" customFormat="1" ht="27.75" customHeight="1"/>
    <row r="173" s="39" customFormat="1" ht="27.75" customHeight="1"/>
    <row r="174" s="39" customFormat="1" ht="27.75" customHeight="1"/>
    <row r="175" s="39" customFormat="1" ht="27.75" customHeight="1"/>
    <row r="176" s="39" customFormat="1" ht="27.75" customHeight="1"/>
    <row r="177" s="39" customFormat="1" ht="27.75" customHeight="1"/>
    <row r="178" s="39" customFormat="1" ht="27.75" customHeight="1"/>
    <row r="179" s="39" customFormat="1" ht="27.75" customHeight="1"/>
    <row r="180" s="39" customFormat="1" ht="27.75" customHeight="1"/>
    <row r="181" s="39" customFormat="1" ht="27.75" customHeight="1"/>
    <row r="182" s="39" customFormat="1" ht="27.75" customHeight="1"/>
    <row r="183" s="39" customFormat="1" ht="27.75" customHeight="1"/>
    <row r="184" s="39" customFormat="1" ht="27.75" customHeight="1"/>
    <row r="185" s="39" customFormat="1" ht="27.75" customHeight="1"/>
    <row r="186" s="39" customFormat="1" ht="27.75" customHeight="1"/>
    <row r="187" s="39" customFormat="1" ht="27.75" customHeight="1"/>
    <row r="188" s="39" customFormat="1" ht="27.75" customHeight="1"/>
    <row r="189" s="39" customFormat="1" ht="27.75" customHeight="1"/>
    <row r="190" s="39" customFormat="1" ht="27.75" customHeight="1"/>
    <row r="191" s="39" customFormat="1" ht="27.75" customHeight="1"/>
    <row r="192" s="39" customFormat="1" ht="27.75" customHeight="1"/>
    <row r="193" s="39" customFormat="1" ht="27.75" customHeight="1"/>
    <row r="194" s="39" customFormat="1" ht="27.75" customHeight="1"/>
    <row r="195" s="39" customFormat="1" ht="27.75" customHeight="1"/>
    <row r="196" s="39" customFormat="1" ht="27.75" customHeight="1"/>
    <row r="197" s="39" customFormat="1" ht="27.75" customHeight="1"/>
    <row r="198" s="39" customFormat="1" ht="27.75" customHeight="1"/>
    <row r="199" s="39" customFormat="1" ht="27.75" customHeight="1"/>
    <row r="200" s="39" customFormat="1" ht="27.75" customHeight="1"/>
    <row r="201" s="39" customFormat="1" ht="27.75" customHeight="1"/>
    <row r="202" s="39" customFormat="1" ht="27.75" customHeight="1"/>
    <row r="203" s="39" customFormat="1" ht="27.75" customHeight="1"/>
    <row r="204" s="39" customFormat="1" ht="27.75" customHeight="1"/>
    <row r="205" s="39" customFormat="1" ht="27.75" customHeight="1"/>
    <row r="206" s="39" customFormat="1" ht="27.75" customHeight="1"/>
    <row r="207" s="39" customFormat="1" ht="27.75" customHeight="1"/>
    <row r="208" s="39" customFormat="1" ht="27.75" customHeight="1"/>
    <row r="209" s="39" customFormat="1" ht="27.75" customHeight="1"/>
    <row r="210" s="39" customFormat="1" ht="27.75" customHeight="1"/>
    <row r="211" s="39" customFormat="1" ht="27.75" customHeight="1"/>
    <row r="212" s="39" customFormat="1" ht="27.75" customHeight="1"/>
    <row r="213" s="39" customFormat="1" ht="27.75" customHeight="1"/>
    <row r="214" s="39" customFormat="1" ht="27.75" customHeight="1"/>
    <row r="215" s="39" customFormat="1" ht="27.75" customHeight="1"/>
    <row r="216" s="39" customFormat="1" ht="27.75" customHeight="1"/>
    <row r="217" s="39" customFormat="1" ht="27.75" customHeight="1"/>
    <row r="218" s="39" customFormat="1" ht="27.75" customHeight="1"/>
    <row r="219" s="39" customFormat="1" ht="27.75" customHeight="1"/>
    <row r="220" s="39" customFormat="1" ht="27.75" customHeight="1"/>
    <row r="221" s="39" customFormat="1" ht="27.75" customHeight="1"/>
    <row r="222" s="39" customFormat="1" ht="27.75" customHeight="1"/>
    <row r="223" s="39" customFormat="1" ht="27.75" customHeight="1"/>
    <row r="224" s="39" customFormat="1" ht="27.75" customHeight="1"/>
    <row r="225" s="39" customFormat="1" ht="27.75" customHeight="1"/>
    <row r="226" s="39" customFormat="1" ht="27.75" customHeight="1"/>
    <row r="227" s="39" customFormat="1" ht="27.75" customHeight="1"/>
    <row r="228" s="39" customFormat="1" ht="27.75" customHeight="1"/>
    <row r="229" s="39" customFormat="1" ht="27.75" customHeight="1"/>
    <row r="230" s="39" customFormat="1" ht="27.75" customHeight="1"/>
    <row r="231" s="39" customFormat="1" ht="27.75" customHeight="1"/>
    <row r="232" s="39" customFormat="1" ht="27.75" customHeight="1"/>
    <row r="233" s="39" customFormat="1" ht="27.75" customHeight="1"/>
    <row r="234" s="39" customFormat="1" ht="27.75" customHeight="1"/>
    <row r="235" s="39" customFormat="1" ht="27.75" customHeight="1"/>
    <row r="236" s="39" customFormat="1" ht="27.75" customHeight="1"/>
    <row r="237" s="39" customFormat="1" ht="27.75" customHeight="1"/>
    <row r="238" s="39" customFormat="1" ht="27.75" customHeight="1"/>
    <row r="239" s="39" customFormat="1" ht="27.75" customHeight="1"/>
    <row r="240" s="39" customFormat="1" ht="27.75" customHeight="1"/>
    <row r="241" s="39" customFormat="1" ht="27.75" customHeight="1"/>
    <row r="242" s="39" customFormat="1" ht="27.75" customHeight="1"/>
    <row r="243" s="39" customFormat="1" ht="27.75" customHeight="1"/>
    <row r="244" s="39" customFormat="1" ht="27.75" customHeight="1"/>
    <row r="245" s="39" customFormat="1" ht="27.75" customHeight="1"/>
    <row r="246" s="39" customFormat="1" ht="27.75" customHeight="1"/>
    <row r="247" s="39" customFormat="1" ht="27.75" customHeight="1"/>
    <row r="248" s="39" customFormat="1" ht="27.75" customHeight="1"/>
    <row r="249" s="39" customFormat="1" ht="27.75" customHeight="1"/>
    <row r="250" s="39" customFormat="1" ht="27.75" customHeight="1"/>
    <row r="251" s="39" customFormat="1" ht="27.75" customHeight="1"/>
    <row r="252" s="39" customFormat="1" ht="27.75" customHeight="1"/>
    <row r="253" s="39" customFormat="1" ht="27.75" customHeight="1"/>
    <row r="254" s="39" customFormat="1" ht="27.75" customHeight="1"/>
    <row r="255" s="39" customFormat="1" ht="27.75" customHeight="1"/>
    <row r="256" s="39" customFormat="1" ht="27.75" customHeight="1"/>
    <row r="257" s="39" customFormat="1" ht="27.75" customHeight="1"/>
    <row r="258" s="39" customFormat="1" ht="27.75" customHeight="1"/>
    <row r="259" s="39" customFormat="1" ht="27.75" customHeight="1"/>
    <row r="260" s="39" customFormat="1" ht="27.75" customHeight="1"/>
    <row r="261" s="39" customFormat="1" ht="27.75" customHeight="1"/>
    <row r="262" s="39" customFormat="1" ht="27.75" customHeight="1"/>
    <row r="263" s="39" customFormat="1" ht="27.75" customHeight="1"/>
    <row r="264" s="39" customFormat="1" ht="27.75" customHeight="1"/>
    <row r="265" s="39" customFormat="1" ht="27.75" customHeight="1"/>
    <row r="266" s="39" customFormat="1" ht="27.75" customHeight="1"/>
    <row r="267" s="39" customFormat="1" ht="27.75" customHeight="1"/>
    <row r="268" s="39" customFormat="1" ht="27.75" customHeight="1"/>
    <row r="269" s="39" customFormat="1" ht="27.75" customHeight="1"/>
    <row r="270" s="39" customFormat="1" ht="27.75" customHeight="1"/>
    <row r="271" s="39" customFormat="1" ht="27.75" customHeight="1"/>
    <row r="272" s="39" customFormat="1" ht="27.75" customHeight="1"/>
    <row r="273" s="39" customFormat="1" ht="27.75" customHeight="1"/>
    <row r="274" s="39" customFormat="1" ht="27.75" customHeight="1"/>
    <row r="275" s="39" customFormat="1" ht="27.75" customHeight="1"/>
    <row r="276" s="39" customFormat="1" ht="27.75" customHeight="1"/>
    <row r="277" s="39" customFormat="1" ht="27.75" customHeight="1"/>
    <row r="278" s="39" customFormat="1" ht="27.75" customHeight="1"/>
    <row r="279" s="39" customFormat="1" ht="27.75" customHeight="1"/>
    <row r="280" s="39" customFormat="1" ht="27.75" customHeight="1"/>
    <row r="281" s="39" customFormat="1" ht="27.75" customHeight="1"/>
    <row r="282" s="39" customFormat="1" ht="27.75" customHeight="1"/>
    <row r="283" s="39" customFormat="1" ht="27.75" customHeight="1"/>
    <row r="284" s="39" customFormat="1" ht="27.75" customHeight="1"/>
    <row r="285" s="39" customFormat="1" ht="27.75" customHeight="1"/>
    <row r="286" s="39" customFormat="1" ht="27.75" customHeight="1"/>
    <row r="287" s="39" customFormat="1" ht="27.75" customHeight="1"/>
    <row r="288" s="39" customFormat="1" ht="27.75" customHeight="1"/>
    <row r="289" s="39" customFormat="1" ht="27.75" customHeight="1"/>
    <row r="290" s="39" customFormat="1" ht="27.75" customHeight="1"/>
    <row r="291" s="39" customFormat="1" ht="27.75" customHeight="1"/>
    <row r="292" s="39" customFormat="1" ht="27.75" customHeight="1"/>
    <row r="293" s="39" customFormat="1" ht="27.75" customHeight="1"/>
    <row r="294" s="39" customFormat="1" ht="27.75" customHeight="1"/>
    <row r="295" s="39" customFormat="1" ht="27.75" customHeight="1"/>
    <row r="296" s="39" customFormat="1" ht="27.75" customHeight="1"/>
    <row r="297" s="39" customFormat="1" ht="27.75" customHeight="1"/>
    <row r="298" s="39" customFormat="1" ht="27.75" customHeight="1"/>
    <row r="299" s="39" customFormat="1" ht="27.75" customHeight="1"/>
    <row r="300" s="39" customFormat="1" ht="27.75" customHeight="1"/>
    <row r="301" s="39" customFormat="1" ht="27.75" customHeight="1"/>
    <row r="302" s="39" customFormat="1" ht="27.75" customHeight="1"/>
    <row r="303" s="39" customFormat="1" ht="27.75" customHeight="1"/>
    <row r="304" s="39" customFormat="1" ht="27.75" customHeight="1"/>
    <row r="305" s="39" customFormat="1" ht="27.75" customHeight="1"/>
    <row r="306" s="39" customFormat="1" ht="27.75" customHeight="1"/>
    <row r="307" s="39" customFormat="1" ht="27.75" customHeight="1"/>
    <row r="308" s="39" customFormat="1" ht="27.75" customHeight="1"/>
    <row r="309" s="39" customFormat="1" ht="27.75" customHeight="1"/>
    <row r="310" s="39" customFormat="1" ht="27.75" customHeight="1"/>
    <row r="311" s="39" customFormat="1" ht="27.75" customHeight="1"/>
    <row r="312" s="39" customFormat="1" ht="27.75" customHeight="1"/>
    <row r="313" s="39" customFormat="1" ht="27.75" customHeight="1"/>
    <row r="314" s="39" customFormat="1" ht="27.75" customHeight="1"/>
    <row r="315" s="39" customFormat="1" ht="27.75" customHeight="1"/>
    <row r="316" s="39" customFormat="1" ht="27.75" customHeight="1"/>
    <row r="317" s="39" customFormat="1" ht="27.75" customHeight="1"/>
    <row r="318" s="39" customFormat="1" ht="27.75" customHeight="1"/>
    <row r="319" s="39" customFormat="1" ht="27.75" customHeight="1"/>
    <row r="320" s="39" customFormat="1" ht="27.75" customHeight="1"/>
    <row r="321" s="39" customFormat="1" ht="27.75" customHeight="1"/>
    <row r="322" s="39" customFormat="1" ht="27.75" customHeight="1"/>
    <row r="323" s="39" customFormat="1" ht="27.75" customHeight="1"/>
    <row r="324" s="39" customFormat="1" ht="27.75" customHeight="1"/>
    <row r="325" s="39" customFormat="1" ht="27.75" customHeight="1"/>
    <row r="326" s="39" customFormat="1" ht="27.75" customHeight="1"/>
    <row r="327" s="39" customFormat="1" ht="27.75" customHeight="1"/>
    <row r="328" s="39" customFormat="1" ht="27.75" customHeight="1"/>
    <row r="329" s="39" customFormat="1" ht="27.75" customHeight="1"/>
    <row r="330" s="39" customFormat="1" ht="27.75" customHeight="1"/>
    <row r="331" s="39" customFormat="1" ht="27.75" customHeight="1"/>
    <row r="332" s="39" customFormat="1" ht="27.75" customHeight="1"/>
    <row r="333" s="39" customFormat="1" ht="27.75" customHeight="1"/>
    <row r="334" s="39" customFormat="1" ht="27.75" customHeight="1"/>
    <row r="335" s="39" customFormat="1" ht="27.75" customHeight="1"/>
    <row r="336" s="39" customFormat="1" ht="27.75" customHeight="1"/>
    <row r="337" s="39" customFormat="1" ht="27.75" customHeight="1"/>
    <row r="338" s="39" customFormat="1" ht="27.75" customHeight="1"/>
    <row r="339" s="39" customFormat="1" ht="27.75" customHeight="1"/>
    <row r="340" s="39" customFormat="1" ht="27.75" customHeight="1"/>
    <row r="341" s="39" customFormat="1" ht="27.75" customHeight="1"/>
    <row r="342" s="39" customFormat="1" ht="27.75" customHeight="1"/>
    <row r="343" s="39" customFormat="1" ht="27.75" customHeight="1"/>
    <row r="344" s="39" customFormat="1" ht="27.75" customHeight="1"/>
    <row r="345" s="39" customFormat="1" ht="27.75" customHeight="1"/>
    <row r="346" s="39" customFormat="1" ht="27.75" customHeight="1"/>
    <row r="347" s="39" customFormat="1" ht="27.75" customHeight="1"/>
    <row r="348" s="39" customFormat="1" ht="27.75" customHeight="1"/>
    <row r="349" s="39" customFormat="1" ht="27.75" customHeight="1"/>
    <row r="350" s="39" customFormat="1" ht="27.75" customHeight="1"/>
    <row r="351" s="39" customFormat="1" ht="27.75" customHeight="1"/>
    <row r="352" s="39" customFormat="1" ht="27.75" customHeight="1"/>
    <row r="353" s="39" customFormat="1" ht="27.75" customHeight="1"/>
    <row r="354" s="39" customFormat="1" ht="27.75" customHeight="1"/>
    <row r="355" s="39" customFormat="1" ht="27.75" customHeight="1"/>
    <row r="356" s="39" customFormat="1" ht="27.75" customHeight="1"/>
    <row r="357" s="39" customFormat="1" ht="27.75" customHeight="1"/>
    <row r="358" s="39" customFormat="1" ht="27.75" customHeight="1"/>
    <row r="359" s="39" customFormat="1" ht="27.75" customHeight="1"/>
    <row r="360" s="39" customFormat="1" ht="27.75" customHeight="1"/>
    <row r="361" s="39" customFormat="1" ht="27.75" customHeight="1"/>
    <row r="362" s="39" customFormat="1" ht="27.75" customHeight="1"/>
    <row r="363" s="39" customFormat="1" ht="27.75" customHeight="1"/>
    <row r="364" s="39" customFormat="1" ht="27.75" customHeight="1"/>
    <row r="365" s="39" customFormat="1" ht="27.75" customHeight="1"/>
    <row r="366" s="39" customFormat="1" ht="27.75" customHeight="1"/>
    <row r="367" s="39" customFormat="1" ht="27.75" customHeight="1"/>
    <row r="368" s="39" customFormat="1" ht="27.75" customHeight="1"/>
    <row r="369" s="39" customFormat="1" ht="27.75" customHeight="1"/>
    <row r="370" s="39" customFormat="1" ht="27.75" customHeight="1"/>
    <row r="371" s="39" customFormat="1" ht="27.75" customHeight="1"/>
    <row r="372" s="39" customFormat="1" ht="27.75" customHeight="1"/>
    <row r="373" s="39" customFormat="1" ht="27.75" customHeight="1"/>
    <row r="374" s="39" customFormat="1" ht="27.75" customHeight="1"/>
    <row r="375" s="39" customFormat="1" ht="27.75" customHeight="1"/>
    <row r="376" s="39" customFormat="1" ht="27.75" customHeight="1"/>
    <row r="377" s="39" customFormat="1" ht="27.75" customHeight="1"/>
    <row r="378" s="39" customFormat="1" ht="27.75" customHeight="1"/>
    <row r="379" s="39" customFormat="1" ht="27.75" customHeight="1"/>
    <row r="380" s="39" customFormat="1" ht="27.75" customHeight="1"/>
    <row r="381" s="39" customFormat="1" ht="27.75" customHeight="1"/>
    <row r="382" s="39" customFormat="1" ht="27.75" customHeight="1"/>
    <row r="383" s="39" customFormat="1" ht="27.75" customHeight="1"/>
    <row r="384" s="39" customFormat="1" ht="27.75" customHeight="1"/>
    <row r="385" s="39" customFormat="1" ht="27.75" customHeight="1"/>
    <row r="386" s="39" customFormat="1" ht="27.75" customHeight="1"/>
    <row r="387" s="39" customFormat="1" ht="27.75" customHeight="1"/>
    <row r="388" s="39" customFormat="1" ht="27.75" customHeight="1"/>
    <row r="389" s="39" customFormat="1" ht="27.75" customHeight="1"/>
    <row r="390" s="39" customFormat="1" ht="27.75" customHeight="1"/>
    <row r="391" s="39" customFormat="1" ht="27.75" customHeight="1"/>
    <row r="392" s="39" customFormat="1" ht="27.75" customHeight="1"/>
    <row r="393" s="39" customFormat="1" ht="27.75" customHeight="1"/>
    <row r="394" s="39" customFormat="1" ht="27.75" customHeight="1"/>
    <row r="395" s="39" customFormat="1" ht="27.75" customHeight="1"/>
    <row r="396" s="39" customFormat="1" ht="27.75" customHeight="1"/>
    <row r="397" s="39" customFormat="1" ht="27.75" customHeight="1"/>
    <row r="398" s="39" customFormat="1" ht="27.75" customHeight="1"/>
    <row r="399" s="39" customFormat="1" ht="27.75" customHeight="1"/>
    <row r="400" s="39" customFormat="1" ht="27.75" customHeight="1"/>
    <row r="401" s="39" customFormat="1" ht="27.75" customHeight="1"/>
    <row r="402" s="39" customFormat="1" ht="27.75" customHeight="1"/>
    <row r="403" s="39" customFormat="1" ht="27.75" customHeight="1"/>
    <row r="404" s="39" customFormat="1" ht="27.75" customHeight="1"/>
    <row r="405" s="39" customFormat="1" ht="27.75" customHeight="1"/>
    <row r="406" s="39" customFormat="1" ht="27.75" customHeight="1"/>
    <row r="407" s="39" customFormat="1" ht="27.75" customHeight="1"/>
    <row r="408" s="39" customFormat="1" ht="27.75" customHeight="1"/>
    <row r="409" s="39" customFormat="1" ht="27.75" customHeight="1"/>
    <row r="410" s="39" customFormat="1" ht="27.75" customHeight="1"/>
    <row r="411" s="39" customFormat="1" ht="27.75" customHeight="1"/>
    <row r="412" s="39" customFormat="1" ht="27.75" customHeight="1"/>
    <row r="413" s="39" customFormat="1" ht="27.75" customHeight="1"/>
    <row r="414" s="39" customFormat="1" ht="27.75" customHeight="1"/>
    <row r="415" s="39" customFormat="1" ht="27.75" customHeight="1"/>
    <row r="416" s="39" customFormat="1" ht="27.75" customHeight="1"/>
    <row r="417" s="39" customFormat="1" ht="27.75" customHeight="1"/>
    <row r="418" s="39" customFormat="1" ht="27.75" customHeight="1"/>
    <row r="419" s="39" customFormat="1" ht="27.75" customHeight="1"/>
    <row r="420" s="39" customFormat="1" ht="27.75" customHeight="1"/>
    <row r="421" s="39" customFormat="1" ht="27.75" customHeight="1"/>
    <row r="422" s="39" customFormat="1" ht="27.75" customHeight="1"/>
    <row r="423" s="39" customFormat="1" ht="27.75" customHeight="1"/>
    <row r="424" s="39" customFormat="1" ht="27.75" customHeight="1"/>
    <row r="425" s="39" customFormat="1" ht="27.75" customHeight="1"/>
    <row r="426" s="39" customFormat="1" ht="27.75" customHeight="1"/>
    <row r="427" s="39" customFormat="1" ht="27.75" customHeight="1"/>
    <row r="428" s="39" customFormat="1" ht="27.75" customHeight="1"/>
    <row r="429" s="39" customFormat="1" ht="27.75" customHeight="1"/>
    <row r="430" s="39" customFormat="1" ht="27.75" customHeight="1"/>
    <row r="431" s="39" customFormat="1" ht="27.75" customHeight="1"/>
    <row r="432" s="39" customFormat="1" ht="27.75" customHeight="1"/>
    <row r="433" s="39" customFormat="1" ht="27.75" customHeight="1"/>
    <row r="434" s="39" customFormat="1" ht="27.75" customHeight="1"/>
    <row r="435" s="39" customFormat="1" ht="27.75" customHeight="1"/>
    <row r="436" s="39" customFormat="1" ht="27.75" customHeight="1"/>
    <row r="437" s="39" customFormat="1" ht="27.75" customHeight="1"/>
    <row r="438" s="39" customFormat="1" ht="27.75" customHeight="1"/>
    <row r="439" s="39" customFormat="1" ht="27.75" customHeight="1"/>
    <row r="440" s="39" customFormat="1" ht="27.75" customHeight="1"/>
    <row r="441" s="39" customFormat="1" ht="27.75" customHeight="1"/>
    <row r="442" s="39" customFormat="1" ht="27.75" customHeight="1"/>
    <row r="443" s="39" customFormat="1" ht="27.75" customHeight="1"/>
    <row r="444" s="39" customFormat="1" ht="27.75" customHeight="1"/>
    <row r="445" s="39" customFormat="1" ht="27.75" customHeight="1"/>
    <row r="446" s="39" customFormat="1" ht="27.75" customHeight="1"/>
    <row r="447" s="39" customFormat="1" ht="27.75" customHeight="1"/>
    <row r="448" s="39" customFormat="1" ht="27.75" customHeight="1"/>
    <row r="449" s="39" customFormat="1" ht="27.75" customHeight="1"/>
    <row r="450" s="39" customFormat="1" ht="27.75" customHeight="1"/>
    <row r="451" s="39" customFormat="1" ht="27.75" customHeight="1"/>
    <row r="452" s="39" customFormat="1" ht="27.75" customHeight="1"/>
    <row r="453" s="39" customFormat="1" ht="27.75" customHeight="1"/>
    <row r="454" s="39" customFormat="1" ht="27.75" customHeight="1"/>
    <row r="455" s="39" customFormat="1" ht="27.75" customHeight="1"/>
    <row r="456" s="39" customFormat="1" ht="27.75" customHeight="1"/>
    <row r="457" s="39" customFormat="1" ht="27.75" customHeight="1"/>
    <row r="458" s="39" customFormat="1" ht="27.75" customHeight="1"/>
    <row r="459" s="39" customFormat="1" ht="27.75" customHeight="1"/>
    <row r="460" s="39" customFormat="1" ht="27.75" customHeight="1"/>
    <row r="461" s="39" customFormat="1" ht="27.75" customHeight="1"/>
    <row r="462" s="39" customFormat="1" ht="27.75" customHeight="1"/>
    <row r="463" s="39" customFormat="1" ht="27.75" customHeight="1"/>
    <row r="464" s="39" customFormat="1" ht="27.75" customHeight="1"/>
    <row r="465" s="39" customFormat="1" ht="27.75" customHeight="1"/>
    <row r="466" s="39" customFormat="1" ht="27.75" customHeight="1"/>
    <row r="467" s="39" customFormat="1" ht="27.75" customHeight="1"/>
    <row r="468" s="39" customFormat="1" ht="27.75" customHeight="1"/>
    <row r="469" s="39" customFormat="1" ht="27.75" customHeight="1"/>
    <row r="470" s="39" customFormat="1" ht="27.75" customHeight="1"/>
    <row r="471" s="39" customFormat="1" ht="27.75" customHeight="1"/>
    <row r="472" s="39" customFormat="1" ht="27.75" customHeight="1"/>
    <row r="473" s="39" customFormat="1" ht="27.75" customHeight="1"/>
    <row r="474" s="39" customFormat="1" ht="27.75" customHeight="1"/>
    <row r="475" s="39" customFormat="1" ht="27.75" customHeight="1"/>
    <row r="476" s="39" customFormat="1" ht="27.75" customHeight="1"/>
    <row r="477" s="39" customFormat="1" ht="27.75" customHeight="1"/>
    <row r="478" s="39" customFormat="1" ht="27.75" customHeight="1"/>
    <row r="479" s="39" customFormat="1" ht="27.75" customHeight="1"/>
    <row r="480" s="39" customFormat="1" ht="27.75" customHeight="1"/>
    <row r="481" s="39" customFormat="1" ht="27.75" customHeight="1"/>
    <row r="482" s="39" customFormat="1" ht="27.75" customHeight="1"/>
    <row r="483" s="39" customFormat="1" ht="27.75" customHeight="1"/>
    <row r="484" s="39" customFormat="1" ht="27.75" customHeight="1"/>
    <row r="485" s="39" customFormat="1" ht="27.75" customHeight="1"/>
    <row r="486" s="39" customFormat="1" ht="27.75" customHeight="1"/>
    <row r="487" s="39" customFormat="1" ht="27.75" customHeight="1"/>
    <row r="488" s="39" customFormat="1" ht="27.75" customHeight="1"/>
    <row r="489" s="39" customFormat="1" ht="27.75" customHeight="1"/>
    <row r="490" s="39" customFormat="1" ht="27.75" customHeight="1"/>
    <row r="491" s="39" customFormat="1" ht="27.75" customHeight="1"/>
    <row r="492" s="39" customFormat="1" ht="27.75" customHeight="1"/>
    <row r="493" s="39" customFormat="1" ht="27.75" customHeight="1"/>
    <row r="494" s="39" customFormat="1" ht="27.75" customHeight="1"/>
    <row r="495" s="39" customFormat="1" ht="27.75" customHeight="1"/>
    <row r="496" s="39" customFormat="1" ht="27.75" customHeight="1"/>
    <row r="497" s="39" customFormat="1" ht="27.75" customHeight="1"/>
    <row r="498" s="39" customFormat="1" ht="27.75" customHeight="1"/>
    <row r="499" s="39" customFormat="1" ht="27.75" customHeight="1"/>
    <row r="500" s="39" customFormat="1" ht="27.75" customHeight="1"/>
    <row r="501" s="39" customFormat="1" ht="27.75" customHeight="1"/>
    <row r="502" s="39" customFormat="1" ht="27.75" customHeight="1"/>
    <row r="503" s="39" customFormat="1" ht="27.75" customHeight="1"/>
    <row r="504" s="39" customFormat="1" ht="27.75" customHeight="1"/>
    <row r="505" s="39" customFormat="1" ht="27.75" customHeight="1"/>
    <row r="506" s="39" customFormat="1" ht="27.75" customHeight="1"/>
    <row r="507" s="39" customFormat="1" ht="27.75" customHeight="1"/>
    <row r="508" s="39" customFormat="1" ht="27.75" customHeight="1"/>
    <row r="509" s="39" customFormat="1" ht="27.75" customHeight="1"/>
    <row r="510" s="39" customFormat="1" ht="27.75" customHeight="1"/>
    <row r="511" s="39" customFormat="1" ht="27.75" customHeight="1"/>
    <row r="512" s="39" customFormat="1" ht="27.75" customHeight="1"/>
  </sheetData>
  <autoFilter ref="A3:M11" xr:uid="{5E8330BB-28EE-4D19-A3B7-0FB7B91864ED}"/>
  <mergeCells count="9">
    <mergeCell ref="A1:L1"/>
    <mergeCell ref="J2:L2"/>
    <mergeCell ref="T2:W2"/>
    <mergeCell ref="A9:L10"/>
    <mergeCell ref="A11:B11"/>
    <mergeCell ref="C11:E11"/>
    <mergeCell ref="F11:H11"/>
    <mergeCell ref="I11:J11"/>
    <mergeCell ref="K11:L11"/>
  </mergeCells>
  <phoneticPr fontId="3" type="noConversion"/>
  <pageMargins left="0.75" right="0.75" top="1" bottom="1" header="0.5" footer="0.5"/>
  <pageSetup paperSize="9" scale="93" orientation="landscape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D066B5-91C5-4256-8A6F-D22064744EA4}">
  <sheetPr>
    <pageSetUpPr fitToPage="1"/>
  </sheetPr>
  <dimension ref="A1:W530"/>
  <sheetViews>
    <sheetView topLeftCell="A23" zoomScale="70" zoomScaleNormal="70" workbookViewId="0">
      <selection activeCell="C29" sqref="C29:E29"/>
    </sheetView>
  </sheetViews>
  <sheetFormatPr defaultColWidth="10" defaultRowHeight="27.75" customHeight="1"/>
  <cols>
    <col min="1" max="1" width="6.109375" style="1" bestFit="1" customWidth="1"/>
    <col min="2" max="2" width="15.88671875" style="1" customWidth="1"/>
    <col min="3" max="3" width="29.77734375" style="1" customWidth="1"/>
    <col min="4" max="4" width="16" style="1" customWidth="1"/>
    <col min="5" max="5" width="8" style="1" customWidth="1"/>
    <col min="6" max="6" width="17.5546875" style="21" customWidth="1"/>
    <col min="7" max="7" width="5.6640625" style="1" customWidth="1"/>
    <col min="8" max="8" width="11.77734375" style="21" customWidth="1"/>
    <col min="9" max="9" width="13.21875" style="21" customWidth="1"/>
    <col min="10" max="10" width="16.88671875" style="21" customWidth="1"/>
    <col min="11" max="11" width="21" style="1" customWidth="1"/>
    <col min="12" max="12" width="28.44140625" style="1" customWidth="1"/>
    <col min="13" max="13" width="14.44140625" style="1" customWidth="1"/>
    <col min="14" max="14" width="22.5546875" style="1" customWidth="1"/>
    <col min="15" max="15" width="11" style="1" customWidth="1"/>
    <col min="16" max="16" width="11.21875" style="1" customWidth="1"/>
    <col min="17" max="17" width="14.33203125" style="1" customWidth="1"/>
    <col min="18" max="18" width="10" style="1"/>
    <col min="19" max="19" width="11.44140625" style="1" customWidth="1"/>
    <col min="20" max="25" width="10" style="1"/>
    <col min="26" max="26" width="21" style="1" customWidth="1"/>
    <col min="27" max="257" width="10" style="1"/>
    <col min="258" max="258" width="6.109375" style="1" bestFit="1" customWidth="1"/>
    <col min="259" max="259" width="25.5546875" style="1" customWidth="1"/>
    <col min="260" max="260" width="23.44140625" style="1" customWidth="1"/>
    <col min="261" max="261" width="7.21875" style="1" customWidth="1"/>
    <col min="262" max="262" width="11.77734375" style="1" customWidth="1"/>
    <col min="263" max="263" width="5.6640625" style="1" customWidth="1"/>
    <col min="264" max="264" width="11.77734375" style="1" customWidth="1"/>
    <col min="265" max="266" width="11.88671875" style="1" customWidth="1"/>
    <col min="267" max="267" width="15.21875" style="1" customWidth="1"/>
    <col min="268" max="268" width="11.6640625" style="1" customWidth="1"/>
    <col min="269" max="513" width="10" style="1"/>
    <col min="514" max="514" width="6.109375" style="1" bestFit="1" customWidth="1"/>
    <col min="515" max="515" width="25.5546875" style="1" customWidth="1"/>
    <col min="516" max="516" width="23.44140625" style="1" customWidth="1"/>
    <col min="517" max="517" width="7.21875" style="1" customWidth="1"/>
    <col min="518" max="518" width="11.77734375" style="1" customWidth="1"/>
    <col min="519" max="519" width="5.6640625" style="1" customWidth="1"/>
    <col min="520" max="520" width="11.77734375" style="1" customWidth="1"/>
    <col min="521" max="522" width="11.88671875" style="1" customWidth="1"/>
    <col min="523" max="523" width="15.21875" style="1" customWidth="1"/>
    <col min="524" max="524" width="11.6640625" style="1" customWidth="1"/>
    <col min="525" max="769" width="10" style="1"/>
    <col min="770" max="770" width="6.109375" style="1" bestFit="1" customWidth="1"/>
    <col min="771" max="771" width="25.5546875" style="1" customWidth="1"/>
    <col min="772" max="772" width="23.44140625" style="1" customWidth="1"/>
    <col min="773" max="773" width="7.21875" style="1" customWidth="1"/>
    <col min="774" max="774" width="11.77734375" style="1" customWidth="1"/>
    <col min="775" max="775" width="5.6640625" style="1" customWidth="1"/>
    <col min="776" max="776" width="11.77734375" style="1" customWidth="1"/>
    <col min="777" max="778" width="11.88671875" style="1" customWidth="1"/>
    <col min="779" max="779" width="15.21875" style="1" customWidth="1"/>
    <col min="780" max="780" width="11.6640625" style="1" customWidth="1"/>
    <col min="781" max="1025" width="10" style="1"/>
    <col min="1026" max="1026" width="6.109375" style="1" bestFit="1" customWidth="1"/>
    <col min="1027" max="1027" width="25.5546875" style="1" customWidth="1"/>
    <col min="1028" max="1028" width="23.44140625" style="1" customWidth="1"/>
    <col min="1029" max="1029" width="7.21875" style="1" customWidth="1"/>
    <col min="1030" max="1030" width="11.77734375" style="1" customWidth="1"/>
    <col min="1031" max="1031" width="5.6640625" style="1" customWidth="1"/>
    <col min="1032" max="1032" width="11.77734375" style="1" customWidth="1"/>
    <col min="1033" max="1034" width="11.88671875" style="1" customWidth="1"/>
    <col min="1035" max="1035" width="15.21875" style="1" customWidth="1"/>
    <col min="1036" max="1036" width="11.6640625" style="1" customWidth="1"/>
    <col min="1037" max="1281" width="10" style="1"/>
    <col min="1282" max="1282" width="6.109375" style="1" bestFit="1" customWidth="1"/>
    <col min="1283" max="1283" width="25.5546875" style="1" customWidth="1"/>
    <col min="1284" max="1284" width="23.44140625" style="1" customWidth="1"/>
    <col min="1285" max="1285" width="7.21875" style="1" customWidth="1"/>
    <col min="1286" max="1286" width="11.77734375" style="1" customWidth="1"/>
    <col min="1287" max="1287" width="5.6640625" style="1" customWidth="1"/>
    <col min="1288" max="1288" width="11.77734375" style="1" customWidth="1"/>
    <col min="1289" max="1290" width="11.88671875" style="1" customWidth="1"/>
    <col min="1291" max="1291" width="15.21875" style="1" customWidth="1"/>
    <col min="1292" max="1292" width="11.6640625" style="1" customWidth="1"/>
    <col min="1293" max="1537" width="10" style="1"/>
    <col min="1538" max="1538" width="6.109375" style="1" bestFit="1" customWidth="1"/>
    <col min="1539" max="1539" width="25.5546875" style="1" customWidth="1"/>
    <col min="1540" max="1540" width="23.44140625" style="1" customWidth="1"/>
    <col min="1541" max="1541" width="7.21875" style="1" customWidth="1"/>
    <col min="1542" max="1542" width="11.77734375" style="1" customWidth="1"/>
    <col min="1543" max="1543" width="5.6640625" style="1" customWidth="1"/>
    <col min="1544" max="1544" width="11.77734375" style="1" customWidth="1"/>
    <col min="1545" max="1546" width="11.88671875" style="1" customWidth="1"/>
    <col min="1547" max="1547" width="15.21875" style="1" customWidth="1"/>
    <col min="1548" max="1548" width="11.6640625" style="1" customWidth="1"/>
    <col min="1549" max="1793" width="10" style="1"/>
    <col min="1794" max="1794" width="6.109375" style="1" bestFit="1" customWidth="1"/>
    <col min="1795" max="1795" width="25.5546875" style="1" customWidth="1"/>
    <col min="1796" max="1796" width="23.44140625" style="1" customWidth="1"/>
    <col min="1797" max="1797" width="7.21875" style="1" customWidth="1"/>
    <col min="1798" max="1798" width="11.77734375" style="1" customWidth="1"/>
    <col min="1799" max="1799" width="5.6640625" style="1" customWidth="1"/>
    <col min="1800" max="1800" width="11.77734375" style="1" customWidth="1"/>
    <col min="1801" max="1802" width="11.88671875" style="1" customWidth="1"/>
    <col min="1803" max="1803" width="15.21875" style="1" customWidth="1"/>
    <col min="1804" max="1804" width="11.6640625" style="1" customWidth="1"/>
    <col min="1805" max="2049" width="10" style="1"/>
    <col min="2050" max="2050" width="6.109375" style="1" bestFit="1" customWidth="1"/>
    <col min="2051" max="2051" width="25.5546875" style="1" customWidth="1"/>
    <col min="2052" max="2052" width="23.44140625" style="1" customWidth="1"/>
    <col min="2053" max="2053" width="7.21875" style="1" customWidth="1"/>
    <col min="2054" max="2054" width="11.77734375" style="1" customWidth="1"/>
    <col min="2055" max="2055" width="5.6640625" style="1" customWidth="1"/>
    <col min="2056" max="2056" width="11.77734375" style="1" customWidth="1"/>
    <col min="2057" max="2058" width="11.88671875" style="1" customWidth="1"/>
    <col min="2059" max="2059" width="15.21875" style="1" customWidth="1"/>
    <col min="2060" max="2060" width="11.6640625" style="1" customWidth="1"/>
    <col min="2061" max="2305" width="10" style="1"/>
    <col min="2306" max="2306" width="6.109375" style="1" bestFit="1" customWidth="1"/>
    <col min="2307" max="2307" width="25.5546875" style="1" customWidth="1"/>
    <col min="2308" max="2308" width="23.44140625" style="1" customWidth="1"/>
    <col min="2309" max="2309" width="7.21875" style="1" customWidth="1"/>
    <col min="2310" max="2310" width="11.77734375" style="1" customWidth="1"/>
    <col min="2311" max="2311" width="5.6640625" style="1" customWidth="1"/>
    <col min="2312" max="2312" width="11.77734375" style="1" customWidth="1"/>
    <col min="2313" max="2314" width="11.88671875" style="1" customWidth="1"/>
    <col min="2315" max="2315" width="15.21875" style="1" customWidth="1"/>
    <col min="2316" max="2316" width="11.6640625" style="1" customWidth="1"/>
    <col min="2317" max="2561" width="10" style="1"/>
    <col min="2562" max="2562" width="6.109375" style="1" bestFit="1" customWidth="1"/>
    <col min="2563" max="2563" width="25.5546875" style="1" customWidth="1"/>
    <col min="2564" max="2564" width="23.44140625" style="1" customWidth="1"/>
    <col min="2565" max="2565" width="7.21875" style="1" customWidth="1"/>
    <col min="2566" max="2566" width="11.77734375" style="1" customWidth="1"/>
    <col min="2567" max="2567" width="5.6640625" style="1" customWidth="1"/>
    <col min="2568" max="2568" width="11.77734375" style="1" customWidth="1"/>
    <col min="2569" max="2570" width="11.88671875" style="1" customWidth="1"/>
    <col min="2571" max="2571" width="15.21875" style="1" customWidth="1"/>
    <col min="2572" max="2572" width="11.6640625" style="1" customWidth="1"/>
    <col min="2573" max="2817" width="10" style="1"/>
    <col min="2818" max="2818" width="6.109375" style="1" bestFit="1" customWidth="1"/>
    <col min="2819" max="2819" width="25.5546875" style="1" customWidth="1"/>
    <col min="2820" max="2820" width="23.44140625" style="1" customWidth="1"/>
    <col min="2821" max="2821" width="7.21875" style="1" customWidth="1"/>
    <col min="2822" max="2822" width="11.77734375" style="1" customWidth="1"/>
    <col min="2823" max="2823" width="5.6640625" style="1" customWidth="1"/>
    <col min="2824" max="2824" width="11.77734375" style="1" customWidth="1"/>
    <col min="2825" max="2826" width="11.88671875" style="1" customWidth="1"/>
    <col min="2827" max="2827" width="15.21875" style="1" customWidth="1"/>
    <col min="2828" max="2828" width="11.6640625" style="1" customWidth="1"/>
    <col min="2829" max="3073" width="10" style="1"/>
    <col min="3074" max="3074" width="6.109375" style="1" bestFit="1" customWidth="1"/>
    <col min="3075" max="3075" width="25.5546875" style="1" customWidth="1"/>
    <col min="3076" max="3076" width="23.44140625" style="1" customWidth="1"/>
    <col min="3077" max="3077" width="7.21875" style="1" customWidth="1"/>
    <col min="3078" max="3078" width="11.77734375" style="1" customWidth="1"/>
    <col min="3079" max="3079" width="5.6640625" style="1" customWidth="1"/>
    <col min="3080" max="3080" width="11.77734375" style="1" customWidth="1"/>
    <col min="3081" max="3082" width="11.88671875" style="1" customWidth="1"/>
    <col min="3083" max="3083" width="15.21875" style="1" customWidth="1"/>
    <col min="3084" max="3084" width="11.6640625" style="1" customWidth="1"/>
    <col min="3085" max="3329" width="10" style="1"/>
    <col min="3330" max="3330" width="6.109375" style="1" bestFit="1" customWidth="1"/>
    <col min="3331" max="3331" width="25.5546875" style="1" customWidth="1"/>
    <col min="3332" max="3332" width="23.44140625" style="1" customWidth="1"/>
    <col min="3333" max="3333" width="7.21875" style="1" customWidth="1"/>
    <col min="3334" max="3334" width="11.77734375" style="1" customWidth="1"/>
    <col min="3335" max="3335" width="5.6640625" style="1" customWidth="1"/>
    <col min="3336" max="3336" width="11.77734375" style="1" customWidth="1"/>
    <col min="3337" max="3338" width="11.88671875" style="1" customWidth="1"/>
    <col min="3339" max="3339" width="15.21875" style="1" customWidth="1"/>
    <col min="3340" max="3340" width="11.6640625" style="1" customWidth="1"/>
    <col min="3341" max="3585" width="10" style="1"/>
    <col min="3586" max="3586" width="6.109375" style="1" bestFit="1" customWidth="1"/>
    <col min="3587" max="3587" width="25.5546875" style="1" customWidth="1"/>
    <col min="3588" max="3588" width="23.44140625" style="1" customWidth="1"/>
    <col min="3589" max="3589" width="7.21875" style="1" customWidth="1"/>
    <col min="3590" max="3590" width="11.77734375" style="1" customWidth="1"/>
    <col min="3591" max="3591" width="5.6640625" style="1" customWidth="1"/>
    <col min="3592" max="3592" width="11.77734375" style="1" customWidth="1"/>
    <col min="3593" max="3594" width="11.88671875" style="1" customWidth="1"/>
    <col min="3595" max="3595" width="15.21875" style="1" customWidth="1"/>
    <col min="3596" max="3596" width="11.6640625" style="1" customWidth="1"/>
    <col min="3597" max="3841" width="10" style="1"/>
    <col min="3842" max="3842" width="6.109375" style="1" bestFit="1" customWidth="1"/>
    <col min="3843" max="3843" width="25.5546875" style="1" customWidth="1"/>
    <col min="3844" max="3844" width="23.44140625" style="1" customWidth="1"/>
    <col min="3845" max="3845" width="7.21875" style="1" customWidth="1"/>
    <col min="3846" max="3846" width="11.77734375" style="1" customWidth="1"/>
    <col min="3847" max="3847" width="5.6640625" style="1" customWidth="1"/>
    <col min="3848" max="3848" width="11.77734375" style="1" customWidth="1"/>
    <col min="3849" max="3850" width="11.88671875" style="1" customWidth="1"/>
    <col min="3851" max="3851" width="15.21875" style="1" customWidth="1"/>
    <col min="3852" max="3852" width="11.6640625" style="1" customWidth="1"/>
    <col min="3853" max="4097" width="10" style="1"/>
    <col min="4098" max="4098" width="6.109375" style="1" bestFit="1" customWidth="1"/>
    <col min="4099" max="4099" width="25.5546875" style="1" customWidth="1"/>
    <col min="4100" max="4100" width="23.44140625" style="1" customWidth="1"/>
    <col min="4101" max="4101" width="7.21875" style="1" customWidth="1"/>
    <col min="4102" max="4102" width="11.77734375" style="1" customWidth="1"/>
    <col min="4103" max="4103" width="5.6640625" style="1" customWidth="1"/>
    <col min="4104" max="4104" width="11.77734375" style="1" customWidth="1"/>
    <col min="4105" max="4106" width="11.88671875" style="1" customWidth="1"/>
    <col min="4107" max="4107" width="15.21875" style="1" customWidth="1"/>
    <col min="4108" max="4108" width="11.6640625" style="1" customWidth="1"/>
    <col min="4109" max="4353" width="10" style="1"/>
    <col min="4354" max="4354" width="6.109375" style="1" bestFit="1" customWidth="1"/>
    <col min="4355" max="4355" width="25.5546875" style="1" customWidth="1"/>
    <col min="4356" max="4356" width="23.44140625" style="1" customWidth="1"/>
    <col min="4357" max="4357" width="7.21875" style="1" customWidth="1"/>
    <col min="4358" max="4358" width="11.77734375" style="1" customWidth="1"/>
    <col min="4359" max="4359" width="5.6640625" style="1" customWidth="1"/>
    <col min="4360" max="4360" width="11.77734375" style="1" customWidth="1"/>
    <col min="4361" max="4362" width="11.88671875" style="1" customWidth="1"/>
    <col min="4363" max="4363" width="15.21875" style="1" customWidth="1"/>
    <col min="4364" max="4364" width="11.6640625" style="1" customWidth="1"/>
    <col min="4365" max="4609" width="10" style="1"/>
    <col min="4610" max="4610" width="6.109375" style="1" bestFit="1" customWidth="1"/>
    <col min="4611" max="4611" width="25.5546875" style="1" customWidth="1"/>
    <col min="4612" max="4612" width="23.44140625" style="1" customWidth="1"/>
    <col min="4613" max="4613" width="7.21875" style="1" customWidth="1"/>
    <col min="4614" max="4614" width="11.77734375" style="1" customWidth="1"/>
    <col min="4615" max="4615" width="5.6640625" style="1" customWidth="1"/>
    <col min="4616" max="4616" width="11.77734375" style="1" customWidth="1"/>
    <col min="4617" max="4618" width="11.88671875" style="1" customWidth="1"/>
    <col min="4619" max="4619" width="15.21875" style="1" customWidth="1"/>
    <col min="4620" max="4620" width="11.6640625" style="1" customWidth="1"/>
    <col min="4621" max="4865" width="10" style="1"/>
    <col min="4866" max="4866" width="6.109375" style="1" bestFit="1" customWidth="1"/>
    <col min="4867" max="4867" width="25.5546875" style="1" customWidth="1"/>
    <col min="4868" max="4868" width="23.44140625" style="1" customWidth="1"/>
    <col min="4869" max="4869" width="7.21875" style="1" customWidth="1"/>
    <col min="4870" max="4870" width="11.77734375" style="1" customWidth="1"/>
    <col min="4871" max="4871" width="5.6640625" style="1" customWidth="1"/>
    <col min="4872" max="4872" width="11.77734375" style="1" customWidth="1"/>
    <col min="4873" max="4874" width="11.88671875" style="1" customWidth="1"/>
    <col min="4875" max="4875" width="15.21875" style="1" customWidth="1"/>
    <col min="4876" max="4876" width="11.6640625" style="1" customWidth="1"/>
    <col min="4877" max="5121" width="10" style="1"/>
    <col min="5122" max="5122" width="6.109375" style="1" bestFit="1" customWidth="1"/>
    <col min="5123" max="5123" width="25.5546875" style="1" customWidth="1"/>
    <col min="5124" max="5124" width="23.44140625" style="1" customWidth="1"/>
    <col min="5125" max="5125" width="7.21875" style="1" customWidth="1"/>
    <col min="5126" max="5126" width="11.77734375" style="1" customWidth="1"/>
    <col min="5127" max="5127" width="5.6640625" style="1" customWidth="1"/>
    <col min="5128" max="5128" width="11.77734375" style="1" customWidth="1"/>
    <col min="5129" max="5130" width="11.88671875" style="1" customWidth="1"/>
    <col min="5131" max="5131" width="15.21875" style="1" customWidth="1"/>
    <col min="5132" max="5132" width="11.6640625" style="1" customWidth="1"/>
    <col min="5133" max="5377" width="10" style="1"/>
    <col min="5378" max="5378" width="6.109375" style="1" bestFit="1" customWidth="1"/>
    <col min="5379" max="5379" width="25.5546875" style="1" customWidth="1"/>
    <col min="5380" max="5380" width="23.44140625" style="1" customWidth="1"/>
    <col min="5381" max="5381" width="7.21875" style="1" customWidth="1"/>
    <col min="5382" max="5382" width="11.77734375" style="1" customWidth="1"/>
    <col min="5383" max="5383" width="5.6640625" style="1" customWidth="1"/>
    <col min="5384" max="5384" width="11.77734375" style="1" customWidth="1"/>
    <col min="5385" max="5386" width="11.88671875" style="1" customWidth="1"/>
    <col min="5387" max="5387" width="15.21875" style="1" customWidth="1"/>
    <col min="5388" max="5388" width="11.6640625" style="1" customWidth="1"/>
    <col min="5389" max="5633" width="10" style="1"/>
    <col min="5634" max="5634" width="6.109375" style="1" bestFit="1" customWidth="1"/>
    <col min="5635" max="5635" width="25.5546875" style="1" customWidth="1"/>
    <col min="5636" max="5636" width="23.44140625" style="1" customWidth="1"/>
    <col min="5637" max="5637" width="7.21875" style="1" customWidth="1"/>
    <col min="5638" max="5638" width="11.77734375" style="1" customWidth="1"/>
    <col min="5639" max="5639" width="5.6640625" style="1" customWidth="1"/>
    <col min="5640" max="5640" width="11.77734375" style="1" customWidth="1"/>
    <col min="5641" max="5642" width="11.88671875" style="1" customWidth="1"/>
    <col min="5643" max="5643" width="15.21875" style="1" customWidth="1"/>
    <col min="5644" max="5644" width="11.6640625" style="1" customWidth="1"/>
    <col min="5645" max="5889" width="10" style="1"/>
    <col min="5890" max="5890" width="6.109375" style="1" bestFit="1" customWidth="1"/>
    <col min="5891" max="5891" width="25.5546875" style="1" customWidth="1"/>
    <col min="5892" max="5892" width="23.44140625" style="1" customWidth="1"/>
    <col min="5893" max="5893" width="7.21875" style="1" customWidth="1"/>
    <col min="5894" max="5894" width="11.77734375" style="1" customWidth="1"/>
    <col min="5895" max="5895" width="5.6640625" style="1" customWidth="1"/>
    <col min="5896" max="5896" width="11.77734375" style="1" customWidth="1"/>
    <col min="5897" max="5898" width="11.88671875" style="1" customWidth="1"/>
    <col min="5899" max="5899" width="15.21875" style="1" customWidth="1"/>
    <col min="5900" max="5900" width="11.6640625" style="1" customWidth="1"/>
    <col min="5901" max="6145" width="10" style="1"/>
    <col min="6146" max="6146" width="6.109375" style="1" bestFit="1" customWidth="1"/>
    <col min="6147" max="6147" width="25.5546875" style="1" customWidth="1"/>
    <col min="6148" max="6148" width="23.44140625" style="1" customWidth="1"/>
    <col min="6149" max="6149" width="7.21875" style="1" customWidth="1"/>
    <col min="6150" max="6150" width="11.77734375" style="1" customWidth="1"/>
    <col min="6151" max="6151" width="5.6640625" style="1" customWidth="1"/>
    <col min="6152" max="6152" width="11.77734375" style="1" customWidth="1"/>
    <col min="6153" max="6154" width="11.88671875" style="1" customWidth="1"/>
    <col min="6155" max="6155" width="15.21875" style="1" customWidth="1"/>
    <col min="6156" max="6156" width="11.6640625" style="1" customWidth="1"/>
    <col min="6157" max="6401" width="10" style="1"/>
    <col min="6402" max="6402" width="6.109375" style="1" bestFit="1" customWidth="1"/>
    <col min="6403" max="6403" width="25.5546875" style="1" customWidth="1"/>
    <col min="6404" max="6404" width="23.44140625" style="1" customWidth="1"/>
    <col min="6405" max="6405" width="7.21875" style="1" customWidth="1"/>
    <col min="6406" max="6406" width="11.77734375" style="1" customWidth="1"/>
    <col min="6407" max="6407" width="5.6640625" style="1" customWidth="1"/>
    <col min="6408" max="6408" width="11.77734375" style="1" customWidth="1"/>
    <col min="6409" max="6410" width="11.88671875" style="1" customWidth="1"/>
    <col min="6411" max="6411" width="15.21875" style="1" customWidth="1"/>
    <col min="6412" max="6412" width="11.6640625" style="1" customWidth="1"/>
    <col min="6413" max="6657" width="10" style="1"/>
    <col min="6658" max="6658" width="6.109375" style="1" bestFit="1" customWidth="1"/>
    <col min="6659" max="6659" width="25.5546875" style="1" customWidth="1"/>
    <col min="6660" max="6660" width="23.44140625" style="1" customWidth="1"/>
    <col min="6661" max="6661" width="7.21875" style="1" customWidth="1"/>
    <col min="6662" max="6662" width="11.77734375" style="1" customWidth="1"/>
    <col min="6663" max="6663" width="5.6640625" style="1" customWidth="1"/>
    <col min="6664" max="6664" width="11.77734375" style="1" customWidth="1"/>
    <col min="6665" max="6666" width="11.88671875" style="1" customWidth="1"/>
    <col min="6667" max="6667" width="15.21875" style="1" customWidth="1"/>
    <col min="6668" max="6668" width="11.6640625" style="1" customWidth="1"/>
    <col min="6669" max="6913" width="10" style="1"/>
    <col min="6914" max="6914" width="6.109375" style="1" bestFit="1" customWidth="1"/>
    <col min="6915" max="6915" width="25.5546875" style="1" customWidth="1"/>
    <col min="6916" max="6916" width="23.44140625" style="1" customWidth="1"/>
    <col min="6917" max="6917" width="7.21875" style="1" customWidth="1"/>
    <col min="6918" max="6918" width="11.77734375" style="1" customWidth="1"/>
    <col min="6919" max="6919" width="5.6640625" style="1" customWidth="1"/>
    <col min="6920" max="6920" width="11.77734375" style="1" customWidth="1"/>
    <col min="6921" max="6922" width="11.88671875" style="1" customWidth="1"/>
    <col min="6923" max="6923" width="15.21875" style="1" customWidth="1"/>
    <col min="6924" max="6924" width="11.6640625" style="1" customWidth="1"/>
    <col min="6925" max="7169" width="10" style="1"/>
    <col min="7170" max="7170" width="6.109375" style="1" bestFit="1" customWidth="1"/>
    <col min="7171" max="7171" width="25.5546875" style="1" customWidth="1"/>
    <col min="7172" max="7172" width="23.44140625" style="1" customWidth="1"/>
    <col min="7173" max="7173" width="7.21875" style="1" customWidth="1"/>
    <col min="7174" max="7174" width="11.77734375" style="1" customWidth="1"/>
    <col min="7175" max="7175" width="5.6640625" style="1" customWidth="1"/>
    <col min="7176" max="7176" width="11.77734375" style="1" customWidth="1"/>
    <col min="7177" max="7178" width="11.88671875" style="1" customWidth="1"/>
    <col min="7179" max="7179" width="15.21875" style="1" customWidth="1"/>
    <col min="7180" max="7180" width="11.6640625" style="1" customWidth="1"/>
    <col min="7181" max="7425" width="10" style="1"/>
    <col min="7426" max="7426" width="6.109375" style="1" bestFit="1" customWidth="1"/>
    <col min="7427" max="7427" width="25.5546875" style="1" customWidth="1"/>
    <col min="7428" max="7428" width="23.44140625" style="1" customWidth="1"/>
    <col min="7429" max="7429" width="7.21875" style="1" customWidth="1"/>
    <col min="7430" max="7430" width="11.77734375" style="1" customWidth="1"/>
    <col min="7431" max="7431" width="5.6640625" style="1" customWidth="1"/>
    <col min="7432" max="7432" width="11.77734375" style="1" customWidth="1"/>
    <col min="7433" max="7434" width="11.88671875" style="1" customWidth="1"/>
    <col min="7435" max="7435" width="15.21875" style="1" customWidth="1"/>
    <col min="7436" max="7436" width="11.6640625" style="1" customWidth="1"/>
    <col min="7437" max="7681" width="10" style="1"/>
    <col min="7682" max="7682" width="6.109375" style="1" bestFit="1" customWidth="1"/>
    <col min="7683" max="7683" width="25.5546875" style="1" customWidth="1"/>
    <col min="7684" max="7684" width="23.44140625" style="1" customWidth="1"/>
    <col min="7685" max="7685" width="7.21875" style="1" customWidth="1"/>
    <col min="7686" max="7686" width="11.77734375" style="1" customWidth="1"/>
    <col min="7687" max="7687" width="5.6640625" style="1" customWidth="1"/>
    <col min="7688" max="7688" width="11.77734375" style="1" customWidth="1"/>
    <col min="7689" max="7690" width="11.88671875" style="1" customWidth="1"/>
    <col min="7691" max="7691" width="15.21875" style="1" customWidth="1"/>
    <col min="7692" max="7692" width="11.6640625" style="1" customWidth="1"/>
    <col min="7693" max="7937" width="10" style="1"/>
    <col min="7938" max="7938" width="6.109375" style="1" bestFit="1" customWidth="1"/>
    <col min="7939" max="7939" width="25.5546875" style="1" customWidth="1"/>
    <col min="7940" max="7940" width="23.44140625" style="1" customWidth="1"/>
    <col min="7941" max="7941" width="7.21875" style="1" customWidth="1"/>
    <col min="7942" max="7942" width="11.77734375" style="1" customWidth="1"/>
    <col min="7943" max="7943" width="5.6640625" style="1" customWidth="1"/>
    <col min="7944" max="7944" width="11.77734375" style="1" customWidth="1"/>
    <col min="7945" max="7946" width="11.88671875" style="1" customWidth="1"/>
    <col min="7947" max="7947" width="15.21875" style="1" customWidth="1"/>
    <col min="7948" max="7948" width="11.6640625" style="1" customWidth="1"/>
    <col min="7949" max="8193" width="10" style="1"/>
    <col min="8194" max="8194" width="6.109375" style="1" bestFit="1" customWidth="1"/>
    <col min="8195" max="8195" width="25.5546875" style="1" customWidth="1"/>
    <col min="8196" max="8196" width="23.44140625" style="1" customWidth="1"/>
    <col min="8197" max="8197" width="7.21875" style="1" customWidth="1"/>
    <col min="8198" max="8198" width="11.77734375" style="1" customWidth="1"/>
    <col min="8199" max="8199" width="5.6640625" style="1" customWidth="1"/>
    <col min="8200" max="8200" width="11.77734375" style="1" customWidth="1"/>
    <col min="8201" max="8202" width="11.88671875" style="1" customWidth="1"/>
    <col min="8203" max="8203" width="15.21875" style="1" customWidth="1"/>
    <col min="8204" max="8204" width="11.6640625" style="1" customWidth="1"/>
    <col min="8205" max="8449" width="10" style="1"/>
    <col min="8450" max="8450" width="6.109375" style="1" bestFit="1" customWidth="1"/>
    <col min="8451" max="8451" width="25.5546875" style="1" customWidth="1"/>
    <col min="8452" max="8452" width="23.44140625" style="1" customWidth="1"/>
    <col min="8453" max="8453" width="7.21875" style="1" customWidth="1"/>
    <col min="8454" max="8454" width="11.77734375" style="1" customWidth="1"/>
    <col min="8455" max="8455" width="5.6640625" style="1" customWidth="1"/>
    <col min="8456" max="8456" width="11.77734375" style="1" customWidth="1"/>
    <col min="8457" max="8458" width="11.88671875" style="1" customWidth="1"/>
    <col min="8459" max="8459" width="15.21875" style="1" customWidth="1"/>
    <col min="8460" max="8460" width="11.6640625" style="1" customWidth="1"/>
    <col min="8461" max="8705" width="10" style="1"/>
    <col min="8706" max="8706" width="6.109375" style="1" bestFit="1" customWidth="1"/>
    <col min="8707" max="8707" width="25.5546875" style="1" customWidth="1"/>
    <col min="8708" max="8708" width="23.44140625" style="1" customWidth="1"/>
    <col min="8709" max="8709" width="7.21875" style="1" customWidth="1"/>
    <col min="8710" max="8710" width="11.77734375" style="1" customWidth="1"/>
    <col min="8711" max="8711" width="5.6640625" style="1" customWidth="1"/>
    <col min="8712" max="8712" width="11.77734375" style="1" customWidth="1"/>
    <col min="8713" max="8714" width="11.88671875" style="1" customWidth="1"/>
    <col min="8715" max="8715" width="15.21875" style="1" customWidth="1"/>
    <col min="8716" max="8716" width="11.6640625" style="1" customWidth="1"/>
    <col min="8717" max="8961" width="10" style="1"/>
    <col min="8962" max="8962" width="6.109375" style="1" bestFit="1" customWidth="1"/>
    <col min="8963" max="8963" width="25.5546875" style="1" customWidth="1"/>
    <col min="8964" max="8964" width="23.44140625" style="1" customWidth="1"/>
    <col min="8965" max="8965" width="7.21875" style="1" customWidth="1"/>
    <col min="8966" max="8966" width="11.77734375" style="1" customWidth="1"/>
    <col min="8967" max="8967" width="5.6640625" style="1" customWidth="1"/>
    <col min="8968" max="8968" width="11.77734375" style="1" customWidth="1"/>
    <col min="8969" max="8970" width="11.88671875" style="1" customWidth="1"/>
    <col min="8971" max="8971" width="15.21875" style="1" customWidth="1"/>
    <col min="8972" max="8972" width="11.6640625" style="1" customWidth="1"/>
    <col min="8973" max="9217" width="10" style="1"/>
    <col min="9218" max="9218" width="6.109375" style="1" bestFit="1" customWidth="1"/>
    <col min="9219" max="9219" width="25.5546875" style="1" customWidth="1"/>
    <col min="9220" max="9220" width="23.44140625" style="1" customWidth="1"/>
    <col min="9221" max="9221" width="7.21875" style="1" customWidth="1"/>
    <col min="9222" max="9222" width="11.77734375" style="1" customWidth="1"/>
    <col min="9223" max="9223" width="5.6640625" style="1" customWidth="1"/>
    <col min="9224" max="9224" width="11.77734375" style="1" customWidth="1"/>
    <col min="9225" max="9226" width="11.88671875" style="1" customWidth="1"/>
    <col min="9227" max="9227" width="15.21875" style="1" customWidth="1"/>
    <col min="9228" max="9228" width="11.6640625" style="1" customWidth="1"/>
    <col min="9229" max="9473" width="10" style="1"/>
    <col min="9474" max="9474" width="6.109375" style="1" bestFit="1" customWidth="1"/>
    <col min="9475" max="9475" width="25.5546875" style="1" customWidth="1"/>
    <col min="9476" max="9476" width="23.44140625" style="1" customWidth="1"/>
    <col min="9477" max="9477" width="7.21875" style="1" customWidth="1"/>
    <col min="9478" max="9478" width="11.77734375" style="1" customWidth="1"/>
    <col min="9479" max="9479" width="5.6640625" style="1" customWidth="1"/>
    <col min="9480" max="9480" width="11.77734375" style="1" customWidth="1"/>
    <col min="9481" max="9482" width="11.88671875" style="1" customWidth="1"/>
    <col min="9483" max="9483" width="15.21875" style="1" customWidth="1"/>
    <col min="9484" max="9484" width="11.6640625" style="1" customWidth="1"/>
    <col min="9485" max="9729" width="10" style="1"/>
    <col min="9730" max="9730" width="6.109375" style="1" bestFit="1" customWidth="1"/>
    <col min="9731" max="9731" width="25.5546875" style="1" customWidth="1"/>
    <col min="9732" max="9732" width="23.44140625" style="1" customWidth="1"/>
    <col min="9733" max="9733" width="7.21875" style="1" customWidth="1"/>
    <col min="9734" max="9734" width="11.77734375" style="1" customWidth="1"/>
    <col min="9735" max="9735" width="5.6640625" style="1" customWidth="1"/>
    <col min="9736" max="9736" width="11.77734375" style="1" customWidth="1"/>
    <col min="9737" max="9738" width="11.88671875" style="1" customWidth="1"/>
    <col min="9739" max="9739" width="15.21875" style="1" customWidth="1"/>
    <col min="9740" max="9740" width="11.6640625" style="1" customWidth="1"/>
    <col min="9741" max="9985" width="10" style="1"/>
    <col min="9986" max="9986" width="6.109375" style="1" bestFit="1" customWidth="1"/>
    <col min="9987" max="9987" width="25.5546875" style="1" customWidth="1"/>
    <col min="9988" max="9988" width="23.44140625" style="1" customWidth="1"/>
    <col min="9989" max="9989" width="7.21875" style="1" customWidth="1"/>
    <col min="9990" max="9990" width="11.77734375" style="1" customWidth="1"/>
    <col min="9991" max="9991" width="5.6640625" style="1" customWidth="1"/>
    <col min="9992" max="9992" width="11.77734375" style="1" customWidth="1"/>
    <col min="9993" max="9994" width="11.88671875" style="1" customWidth="1"/>
    <col min="9995" max="9995" width="15.21875" style="1" customWidth="1"/>
    <col min="9996" max="9996" width="11.6640625" style="1" customWidth="1"/>
    <col min="9997" max="10241" width="10" style="1"/>
    <col min="10242" max="10242" width="6.109375" style="1" bestFit="1" customWidth="1"/>
    <col min="10243" max="10243" width="25.5546875" style="1" customWidth="1"/>
    <col min="10244" max="10244" width="23.44140625" style="1" customWidth="1"/>
    <col min="10245" max="10245" width="7.21875" style="1" customWidth="1"/>
    <col min="10246" max="10246" width="11.77734375" style="1" customWidth="1"/>
    <col min="10247" max="10247" width="5.6640625" style="1" customWidth="1"/>
    <col min="10248" max="10248" width="11.77734375" style="1" customWidth="1"/>
    <col min="10249" max="10250" width="11.88671875" style="1" customWidth="1"/>
    <col min="10251" max="10251" width="15.21875" style="1" customWidth="1"/>
    <col min="10252" max="10252" width="11.6640625" style="1" customWidth="1"/>
    <col min="10253" max="10497" width="10" style="1"/>
    <col min="10498" max="10498" width="6.109375" style="1" bestFit="1" customWidth="1"/>
    <col min="10499" max="10499" width="25.5546875" style="1" customWidth="1"/>
    <col min="10500" max="10500" width="23.44140625" style="1" customWidth="1"/>
    <col min="10501" max="10501" width="7.21875" style="1" customWidth="1"/>
    <col min="10502" max="10502" width="11.77734375" style="1" customWidth="1"/>
    <col min="10503" max="10503" width="5.6640625" style="1" customWidth="1"/>
    <col min="10504" max="10504" width="11.77734375" style="1" customWidth="1"/>
    <col min="10505" max="10506" width="11.88671875" style="1" customWidth="1"/>
    <col min="10507" max="10507" width="15.21875" style="1" customWidth="1"/>
    <col min="10508" max="10508" width="11.6640625" style="1" customWidth="1"/>
    <col min="10509" max="10753" width="10" style="1"/>
    <col min="10754" max="10754" width="6.109375" style="1" bestFit="1" customWidth="1"/>
    <col min="10755" max="10755" width="25.5546875" style="1" customWidth="1"/>
    <col min="10756" max="10756" width="23.44140625" style="1" customWidth="1"/>
    <col min="10757" max="10757" width="7.21875" style="1" customWidth="1"/>
    <col min="10758" max="10758" width="11.77734375" style="1" customWidth="1"/>
    <col min="10759" max="10759" width="5.6640625" style="1" customWidth="1"/>
    <col min="10760" max="10760" width="11.77734375" style="1" customWidth="1"/>
    <col min="10761" max="10762" width="11.88671875" style="1" customWidth="1"/>
    <col min="10763" max="10763" width="15.21875" style="1" customWidth="1"/>
    <col min="10764" max="10764" width="11.6640625" style="1" customWidth="1"/>
    <col min="10765" max="11009" width="10" style="1"/>
    <col min="11010" max="11010" width="6.109375" style="1" bestFit="1" customWidth="1"/>
    <col min="11011" max="11011" width="25.5546875" style="1" customWidth="1"/>
    <col min="11012" max="11012" width="23.44140625" style="1" customWidth="1"/>
    <col min="11013" max="11013" width="7.21875" style="1" customWidth="1"/>
    <col min="11014" max="11014" width="11.77734375" style="1" customWidth="1"/>
    <col min="11015" max="11015" width="5.6640625" style="1" customWidth="1"/>
    <col min="11016" max="11016" width="11.77734375" style="1" customWidth="1"/>
    <col min="11017" max="11018" width="11.88671875" style="1" customWidth="1"/>
    <col min="11019" max="11019" width="15.21875" style="1" customWidth="1"/>
    <col min="11020" max="11020" width="11.6640625" style="1" customWidth="1"/>
    <col min="11021" max="11265" width="10" style="1"/>
    <col min="11266" max="11266" width="6.109375" style="1" bestFit="1" customWidth="1"/>
    <col min="11267" max="11267" width="25.5546875" style="1" customWidth="1"/>
    <col min="11268" max="11268" width="23.44140625" style="1" customWidth="1"/>
    <col min="11269" max="11269" width="7.21875" style="1" customWidth="1"/>
    <col min="11270" max="11270" width="11.77734375" style="1" customWidth="1"/>
    <col min="11271" max="11271" width="5.6640625" style="1" customWidth="1"/>
    <col min="11272" max="11272" width="11.77734375" style="1" customWidth="1"/>
    <col min="11273" max="11274" width="11.88671875" style="1" customWidth="1"/>
    <col min="11275" max="11275" width="15.21875" style="1" customWidth="1"/>
    <col min="11276" max="11276" width="11.6640625" style="1" customWidth="1"/>
    <col min="11277" max="11521" width="10" style="1"/>
    <col min="11522" max="11522" width="6.109375" style="1" bestFit="1" customWidth="1"/>
    <col min="11523" max="11523" width="25.5546875" style="1" customWidth="1"/>
    <col min="11524" max="11524" width="23.44140625" style="1" customWidth="1"/>
    <col min="11525" max="11525" width="7.21875" style="1" customWidth="1"/>
    <col min="11526" max="11526" width="11.77734375" style="1" customWidth="1"/>
    <col min="11527" max="11527" width="5.6640625" style="1" customWidth="1"/>
    <col min="11528" max="11528" width="11.77734375" style="1" customWidth="1"/>
    <col min="11529" max="11530" width="11.88671875" style="1" customWidth="1"/>
    <col min="11531" max="11531" width="15.21875" style="1" customWidth="1"/>
    <col min="11532" max="11532" width="11.6640625" style="1" customWidth="1"/>
    <col min="11533" max="11777" width="10" style="1"/>
    <col min="11778" max="11778" width="6.109375" style="1" bestFit="1" customWidth="1"/>
    <col min="11779" max="11779" width="25.5546875" style="1" customWidth="1"/>
    <col min="11780" max="11780" width="23.44140625" style="1" customWidth="1"/>
    <col min="11781" max="11781" width="7.21875" style="1" customWidth="1"/>
    <col min="11782" max="11782" width="11.77734375" style="1" customWidth="1"/>
    <col min="11783" max="11783" width="5.6640625" style="1" customWidth="1"/>
    <col min="11784" max="11784" width="11.77734375" style="1" customWidth="1"/>
    <col min="11785" max="11786" width="11.88671875" style="1" customWidth="1"/>
    <col min="11787" max="11787" width="15.21875" style="1" customWidth="1"/>
    <col min="11788" max="11788" width="11.6640625" style="1" customWidth="1"/>
    <col min="11789" max="12033" width="10" style="1"/>
    <col min="12034" max="12034" width="6.109375" style="1" bestFit="1" customWidth="1"/>
    <col min="12035" max="12035" width="25.5546875" style="1" customWidth="1"/>
    <col min="12036" max="12036" width="23.44140625" style="1" customWidth="1"/>
    <col min="12037" max="12037" width="7.21875" style="1" customWidth="1"/>
    <col min="12038" max="12038" width="11.77734375" style="1" customWidth="1"/>
    <col min="12039" max="12039" width="5.6640625" style="1" customWidth="1"/>
    <col min="12040" max="12040" width="11.77734375" style="1" customWidth="1"/>
    <col min="12041" max="12042" width="11.88671875" style="1" customWidth="1"/>
    <col min="12043" max="12043" width="15.21875" style="1" customWidth="1"/>
    <col min="12044" max="12044" width="11.6640625" style="1" customWidth="1"/>
    <col min="12045" max="12289" width="10" style="1"/>
    <col min="12290" max="12290" width="6.109375" style="1" bestFit="1" customWidth="1"/>
    <col min="12291" max="12291" width="25.5546875" style="1" customWidth="1"/>
    <col min="12292" max="12292" width="23.44140625" style="1" customWidth="1"/>
    <col min="12293" max="12293" width="7.21875" style="1" customWidth="1"/>
    <col min="12294" max="12294" width="11.77734375" style="1" customWidth="1"/>
    <col min="12295" max="12295" width="5.6640625" style="1" customWidth="1"/>
    <col min="12296" max="12296" width="11.77734375" style="1" customWidth="1"/>
    <col min="12297" max="12298" width="11.88671875" style="1" customWidth="1"/>
    <col min="12299" max="12299" width="15.21875" style="1" customWidth="1"/>
    <col min="12300" max="12300" width="11.6640625" style="1" customWidth="1"/>
    <col min="12301" max="12545" width="10" style="1"/>
    <col min="12546" max="12546" width="6.109375" style="1" bestFit="1" customWidth="1"/>
    <col min="12547" max="12547" width="25.5546875" style="1" customWidth="1"/>
    <col min="12548" max="12548" width="23.44140625" style="1" customWidth="1"/>
    <col min="12549" max="12549" width="7.21875" style="1" customWidth="1"/>
    <col min="12550" max="12550" width="11.77734375" style="1" customWidth="1"/>
    <col min="12551" max="12551" width="5.6640625" style="1" customWidth="1"/>
    <col min="12552" max="12552" width="11.77734375" style="1" customWidth="1"/>
    <col min="12553" max="12554" width="11.88671875" style="1" customWidth="1"/>
    <col min="12555" max="12555" width="15.21875" style="1" customWidth="1"/>
    <col min="12556" max="12556" width="11.6640625" style="1" customWidth="1"/>
    <col min="12557" max="12801" width="10" style="1"/>
    <col min="12802" max="12802" width="6.109375" style="1" bestFit="1" customWidth="1"/>
    <col min="12803" max="12803" width="25.5546875" style="1" customWidth="1"/>
    <col min="12804" max="12804" width="23.44140625" style="1" customWidth="1"/>
    <col min="12805" max="12805" width="7.21875" style="1" customWidth="1"/>
    <col min="12806" max="12806" width="11.77734375" style="1" customWidth="1"/>
    <col min="12807" max="12807" width="5.6640625" style="1" customWidth="1"/>
    <col min="12808" max="12808" width="11.77734375" style="1" customWidth="1"/>
    <col min="12809" max="12810" width="11.88671875" style="1" customWidth="1"/>
    <col min="12811" max="12811" width="15.21875" style="1" customWidth="1"/>
    <col min="12812" max="12812" width="11.6640625" style="1" customWidth="1"/>
    <col min="12813" max="13057" width="10" style="1"/>
    <col min="13058" max="13058" width="6.109375" style="1" bestFit="1" customWidth="1"/>
    <col min="13059" max="13059" width="25.5546875" style="1" customWidth="1"/>
    <col min="13060" max="13060" width="23.44140625" style="1" customWidth="1"/>
    <col min="13061" max="13061" width="7.21875" style="1" customWidth="1"/>
    <col min="13062" max="13062" width="11.77734375" style="1" customWidth="1"/>
    <col min="13063" max="13063" width="5.6640625" style="1" customWidth="1"/>
    <col min="13064" max="13064" width="11.77734375" style="1" customWidth="1"/>
    <col min="13065" max="13066" width="11.88671875" style="1" customWidth="1"/>
    <col min="13067" max="13067" width="15.21875" style="1" customWidth="1"/>
    <col min="13068" max="13068" width="11.6640625" style="1" customWidth="1"/>
    <col min="13069" max="13313" width="10" style="1"/>
    <col min="13314" max="13314" width="6.109375" style="1" bestFit="1" customWidth="1"/>
    <col min="13315" max="13315" width="25.5546875" style="1" customWidth="1"/>
    <col min="13316" max="13316" width="23.44140625" style="1" customWidth="1"/>
    <col min="13317" max="13317" width="7.21875" style="1" customWidth="1"/>
    <col min="13318" max="13318" width="11.77734375" style="1" customWidth="1"/>
    <col min="13319" max="13319" width="5.6640625" style="1" customWidth="1"/>
    <col min="13320" max="13320" width="11.77734375" style="1" customWidth="1"/>
    <col min="13321" max="13322" width="11.88671875" style="1" customWidth="1"/>
    <col min="13323" max="13323" width="15.21875" style="1" customWidth="1"/>
    <col min="13324" max="13324" width="11.6640625" style="1" customWidth="1"/>
    <col min="13325" max="13569" width="10" style="1"/>
    <col min="13570" max="13570" width="6.109375" style="1" bestFit="1" customWidth="1"/>
    <col min="13571" max="13571" width="25.5546875" style="1" customWidth="1"/>
    <col min="13572" max="13572" width="23.44140625" style="1" customWidth="1"/>
    <col min="13573" max="13573" width="7.21875" style="1" customWidth="1"/>
    <col min="13574" max="13574" width="11.77734375" style="1" customWidth="1"/>
    <col min="13575" max="13575" width="5.6640625" style="1" customWidth="1"/>
    <col min="13576" max="13576" width="11.77734375" style="1" customWidth="1"/>
    <col min="13577" max="13578" width="11.88671875" style="1" customWidth="1"/>
    <col min="13579" max="13579" width="15.21875" style="1" customWidth="1"/>
    <col min="13580" max="13580" width="11.6640625" style="1" customWidth="1"/>
    <col min="13581" max="13825" width="10" style="1"/>
    <col min="13826" max="13826" width="6.109375" style="1" bestFit="1" customWidth="1"/>
    <col min="13827" max="13827" width="25.5546875" style="1" customWidth="1"/>
    <col min="13828" max="13828" width="23.44140625" style="1" customWidth="1"/>
    <col min="13829" max="13829" width="7.21875" style="1" customWidth="1"/>
    <col min="13830" max="13830" width="11.77734375" style="1" customWidth="1"/>
    <col min="13831" max="13831" width="5.6640625" style="1" customWidth="1"/>
    <col min="13832" max="13832" width="11.77734375" style="1" customWidth="1"/>
    <col min="13833" max="13834" width="11.88671875" style="1" customWidth="1"/>
    <col min="13835" max="13835" width="15.21875" style="1" customWidth="1"/>
    <col min="13836" max="13836" width="11.6640625" style="1" customWidth="1"/>
    <col min="13837" max="14081" width="10" style="1"/>
    <col min="14082" max="14082" width="6.109375" style="1" bestFit="1" customWidth="1"/>
    <col min="14083" max="14083" width="25.5546875" style="1" customWidth="1"/>
    <col min="14084" max="14084" width="23.44140625" style="1" customWidth="1"/>
    <col min="14085" max="14085" width="7.21875" style="1" customWidth="1"/>
    <col min="14086" max="14086" width="11.77734375" style="1" customWidth="1"/>
    <col min="14087" max="14087" width="5.6640625" style="1" customWidth="1"/>
    <col min="14088" max="14088" width="11.77734375" style="1" customWidth="1"/>
    <col min="14089" max="14090" width="11.88671875" style="1" customWidth="1"/>
    <col min="14091" max="14091" width="15.21875" style="1" customWidth="1"/>
    <col min="14092" max="14092" width="11.6640625" style="1" customWidth="1"/>
    <col min="14093" max="14337" width="10" style="1"/>
    <col min="14338" max="14338" width="6.109375" style="1" bestFit="1" customWidth="1"/>
    <col min="14339" max="14339" width="25.5546875" style="1" customWidth="1"/>
    <col min="14340" max="14340" width="23.44140625" style="1" customWidth="1"/>
    <col min="14341" max="14341" width="7.21875" style="1" customWidth="1"/>
    <col min="14342" max="14342" width="11.77734375" style="1" customWidth="1"/>
    <col min="14343" max="14343" width="5.6640625" style="1" customWidth="1"/>
    <col min="14344" max="14344" width="11.77734375" style="1" customWidth="1"/>
    <col min="14345" max="14346" width="11.88671875" style="1" customWidth="1"/>
    <col min="14347" max="14347" width="15.21875" style="1" customWidth="1"/>
    <col min="14348" max="14348" width="11.6640625" style="1" customWidth="1"/>
    <col min="14349" max="14593" width="10" style="1"/>
    <col min="14594" max="14594" width="6.109375" style="1" bestFit="1" customWidth="1"/>
    <col min="14595" max="14595" width="25.5546875" style="1" customWidth="1"/>
    <col min="14596" max="14596" width="23.44140625" style="1" customWidth="1"/>
    <col min="14597" max="14597" width="7.21875" style="1" customWidth="1"/>
    <col min="14598" max="14598" width="11.77734375" style="1" customWidth="1"/>
    <col min="14599" max="14599" width="5.6640625" style="1" customWidth="1"/>
    <col min="14600" max="14600" width="11.77734375" style="1" customWidth="1"/>
    <col min="14601" max="14602" width="11.88671875" style="1" customWidth="1"/>
    <col min="14603" max="14603" width="15.21875" style="1" customWidth="1"/>
    <col min="14604" max="14604" width="11.6640625" style="1" customWidth="1"/>
    <col min="14605" max="14849" width="10" style="1"/>
    <col min="14850" max="14850" width="6.109375" style="1" bestFit="1" customWidth="1"/>
    <col min="14851" max="14851" width="25.5546875" style="1" customWidth="1"/>
    <col min="14852" max="14852" width="23.44140625" style="1" customWidth="1"/>
    <col min="14853" max="14853" width="7.21875" style="1" customWidth="1"/>
    <col min="14854" max="14854" width="11.77734375" style="1" customWidth="1"/>
    <col min="14855" max="14855" width="5.6640625" style="1" customWidth="1"/>
    <col min="14856" max="14856" width="11.77734375" style="1" customWidth="1"/>
    <col min="14857" max="14858" width="11.88671875" style="1" customWidth="1"/>
    <col min="14859" max="14859" width="15.21875" style="1" customWidth="1"/>
    <col min="14860" max="14860" width="11.6640625" style="1" customWidth="1"/>
    <col min="14861" max="15105" width="10" style="1"/>
    <col min="15106" max="15106" width="6.109375" style="1" bestFit="1" customWidth="1"/>
    <col min="15107" max="15107" width="25.5546875" style="1" customWidth="1"/>
    <col min="15108" max="15108" width="23.44140625" style="1" customWidth="1"/>
    <col min="15109" max="15109" width="7.21875" style="1" customWidth="1"/>
    <col min="15110" max="15110" width="11.77734375" style="1" customWidth="1"/>
    <col min="15111" max="15111" width="5.6640625" style="1" customWidth="1"/>
    <col min="15112" max="15112" width="11.77734375" style="1" customWidth="1"/>
    <col min="15113" max="15114" width="11.88671875" style="1" customWidth="1"/>
    <col min="15115" max="15115" width="15.21875" style="1" customWidth="1"/>
    <col min="15116" max="15116" width="11.6640625" style="1" customWidth="1"/>
    <col min="15117" max="15361" width="10" style="1"/>
    <col min="15362" max="15362" width="6.109375" style="1" bestFit="1" customWidth="1"/>
    <col min="15363" max="15363" width="25.5546875" style="1" customWidth="1"/>
    <col min="15364" max="15364" width="23.44140625" style="1" customWidth="1"/>
    <col min="15365" max="15365" width="7.21875" style="1" customWidth="1"/>
    <col min="15366" max="15366" width="11.77734375" style="1" customWidth="1"/>
    <col min="15367" max="15367" width="5.6640625" style="1" customWidth="1"/>
    <col min="15368" max="15368" width="11.77734375" style="1" customWidth="1"/>
    <col min="15369" max="15370" width="11.88671875" style="1" customWidth="1"/>
    <col min="15371" max="15371" width="15.21875" style="1" customWidth="1"/>
    <col min="15372" max="15372" width="11.6640625" style="1" customWidth="1"/>
    <col min="15373" max="15617" width="10" style="1"/>
    <col min="15618" max="15618" width="6.109375" style="1" bestFit="1" customWidth="1"/>
    <col min="15619" max="15619" width="25.5546875" style="1" customWidth="1"/>
    <col min="15620" max="15620" width="23.44140625" style="1" customWidth="1"/>
    <col min="15621" max="15621" width="7.21875" style="1" customWidth="1"/>
    <col min="15622" max="15622" width="11.77734375" style="1" customWidth="1"/>
    <col min="15623" max="15623" width="5.6640625" style="1" customWidth="1"/>
    <col min="15624" max="15624" width="11.77734375" style="1" customWidth="1"/>
    <col min="15625" max="15626" width="11.88671875" style="1" customWidth="1"/>
    <col min="15627" max="15627" width="15.21875" style="1" customWidth="1"/>
    <col min="15628" max="15628" width="11.6640625" style="1" customWidth="1"/>
    <col min="15629" max="15873" width="10" style="1"/>
    <col min="15874" max="15874" width="6.109375" style="1" bestFit="1" customWidth="1"/>
    <col min="15875" max="15875" width="25.5546875" style="1" customWidth="1"/>
    <col min="15876" max="15876" width="23.44140625" style="1" customWidth="1"/>
    <col min="15877" max="15877" width="7.21875" style="1" customWidth="1"/>
    <col min="15878" max="15878" width="11.77734375" style="1" customWidth="1"/>
    <col min="15879" max="15879" width="5.6640625" style="1" customWidth="1"/>
    <col min="15880" max="15880" width="11.77734375" style="1" customWidth="1"/>
    <col min="15881" max="15882" width="11.88671875" style="1" customWidth="1"/>
    <col min="15883" max="15883" width="15.21875" style="1" customWidth="1"/>
    <col min="15884" max="15884" width="11.6640625" style="1" customWidth="1"/>
    <col min="15885" max="16129" width="10" style="1"/>
    <col min="16130" max="16130" width="6.109375" style="1" bestFit="1" customWidth="1"/>
    <col min="16131" max="16131" width="25.5546875" style="1" customWidth="1"/>
    <col min="16132" max="16132" width="23.44140625" style="1" customWidth="1"/>
    <col min="16133" max="16133" width="7.21875" style="1" customWidth="1"/>
    <col min="16134" max="16134" width="11.77734375" style="1" customWidth="1"/>
    <col min="16135" max="16135" width="5.6640625" style="1" customWidth="1"/>
    <col min="16136" max="16136" width="11.77734375" style="1" customWidth="1"/>
    <col min="16137" max="16138" width="11.88671875" style="1" customWidth="1"/>
    <col min="16139" max="16139" width="15.21875" style="1" customWidth="1"/>
    <col min="16140" max="16140" width="11.6640625" style="1" customWidth="1"/>
    <col min="16141" max="16384" width="10" style="1"/>
  </cols>
  <sheetData>
    <row r="1" spans="1:23" ht="27.75" customHeight="1">
      <c r="A1" s="189" t="s">
        <v>0</v>
      </c>
      <c r="B1" s="189"/>
      <c r="C1" s="189"/>
      <c r="D1" s="189"/>
      <c r="E1" s="189"/>
      <c r="F1" s="189"/>
      <c r="G1" s="189"/>
      <c r="H1" s="189"/>
      <c r="I1" s="189"/>
      <c r="J1" s="189"/>
      <c r="K1" s="189"/>
      <c r="L1" s="189"/>
    </row>
    <row r="2" spans="1:23" s="39" customFormat="1" ht="27.75" customHeight="1">
      <c r="J2" s="195" t="s">
        <v>1</v>
      </c>
      <c r="K2" s="195"/>
      <c r="L2" s="195"/>
      <c r="T2" s="195"/>
      <c r="U2" s="195"/>
      <c r="V2" s="195"/>
      <c r="W2" s="195"/>
    </row>
    <row r="3" spans="1:23" s="83" customFormat="1" ht="39" customHeight="1">
      <c r="A3" s="81" t="s">
        <v>2</v>
      </c>
      <c r="B3" s="81" t="s">
        <v>3</v>
      </c>
      <c r="C3" s="81" t="s">
        <v>4</v>
      </c>
      <c r="D3" s="81" t="s">
        <v>141</v>
      </c>
      <c r="E3" s="81" t="s">
        <v>5</v>
      </c>
      <c r="F3" s="82" t="s">
        <v>6</v>
      </c>
      <c r="G3" s="82" t="s">
        <v>7</v>
      </c>
      <c r="H3" s="82" t="s">
        <v>8</v>
      </c>
      <c r="I3" s="82" t="s">
        <v>9</v>
      </c>
      <c r="J3" s="82" t="s">
        <v>10</v>
      </c>
      <c r="K3" s="81" t="s">
        <v>11</v>
      </c>
      <c r="L3" s="81" t="s">
        <v>12</v>
      </c>
      <c r="M3" s="95"/>
    </row>
    <row r="4" spans="1:23" s="83" customFormat="1" ht="67.8" customHeight="1">
      <c r="A4" s="34">
        <v>1</v>
      </c>
      <c r="B4" s="34" t="s">
        <v>339</v>
      </c>
      <c r="C4" s="35" t="s">
        <v>340</v>
      </c>
      <c r="D4" s="35"/>
      <c r="E4" s="34" t="s">
        <v>20</v>
      </c>
      <c r="F4" s="80">
        <v>0.6</v>
      </c>
      <c r="G4" s="36">
        <v>0.13</v>
      </c>
      <c r="H4" s="97"/>
      <c r="I4" s="80">
        <v>0.6</v>
      </c>
      <c r="J4" s="80">
        <v>0.6</v>
      </c>
      <c r="K4" s="93" t="s">
        <v>385</v>
      </c>
      <c r="L4" s="37"/>
      <c r="N4" s="96"/>
    </row>
    <row r="5" spans="1:23" s="83" customFormat="1" ht="67.8" customHeight="1">
      <c r="A5" s="34">
        <v>2</v>
      </c>
      <c r="B5" s="34" t="s">
        <v>341</v>
      </c>
      <c r="C5" s="35" t="s">
        <v>342</v>
      </c>
      <c r="D5" s="35"/>
      <c r="E5" s="34" t="s">
        <v>20</v>
      </c>
      <c r="F5" s="80">
        <v>2.2999999999999998</v>
      </c>
      <c r="G5" s="36">
        <v>0.13</v>
      </c>
      <c r="H5" s="97"/>
      <c r="I5" s="80">
        <v>2.2999999999999998</v>
      </c>
      <c r="J5" s="80">
        <v>2.2999999999999998</v>
      </c>
      <c r="K5" s="93" t="s">
        <v>385</v>
      </c>
      <c r="L5" s="37"/>
      <c r="N5" s="96"/>
    </row>
    <row r="6" spans="1:23" s="83" customFormat="1" ht="67.8" customHeight="1">
      <c r="A6" s="34">
        <v>3</v>
      </c>
      <c r="B6" s="34" t="s">
        <v>343</v>
      </c>
      <c r="C6" s="35" t="s">
        <v>344</v>
      </c>
      <c r="D6" s="35"/>
      <c r="E6" s="34" t="s">
        <v>20</v>
      </c>
      <c r="F6" s="80">
        <v>0.8</v>
      </c>
      <c r="G6" s="36">
        <v>0.13</v>
      </c>
      <c r="H6" s="97"/>
      <c r="I6" s="80">
        <v>0.8</v>
      </c>
      <c r="J6" s="80">
        <v>0.8</v>
      </c>
      <c r="K6" s="93" t="s">
        <v>385</v>
      </c>
      <c r="L6" s="37"/>
      <c r="N6" s="96"/>
    </row>
    <row r="7" spans="1:23" s="83" customFormat="1" ht="67.8" customHeight="1">
      <c r="A7" s="34"/>
      <c r="B7" s="34" t="s">
        <v>345</v>
      </c>
      <c r="C7" s="35" t="s">
        <v>346</v>
      </c>
      <c r="D7" s="35"/>
      <c r="E7" s="34" t="s">
        <v>20</v>
      </c>
      <c r="F7" s="80">
        <v>16</v>
      </c>
      <c r="G7" s="36">
        <v>0.13</v>
      </c>
      <c r="H7" s="97"/>
      <c r="I7" s="80">
        <v>16</v>
      </c>
      <c r="J7" s="80">
        <v>16</v>
      </c>
      <c r="K7" s="93" t="s">
        <v>385</v>
      </c>
      <c r="L7" s="37"/>
      <c r="N7" s="96"/>
    </row>
    <row r="8" spans="1:23" s="83" customFormat="1" ht="67.8" customHeight="1">
      <c r="A8" s="34"/>
      <c r="B8" s="34" t="s">
        <v>347</v>
      </c>
      <c r="C8" s="35" t="s">
        <v>348</v>
      </c>
      <c r="D8" s="35"/>
      <c r="E8" s="34" t="s">
        <v>20</v>
      </c>
      <c r="F8" s="80">
        <v>16</v>
      </c>
      <c r="G8" s="36">
        <v>0.13</v>
      </c>
      <c r="H8" s="97"/>
      <c r="I8" s="80">
        <v>16</v>
      </c>
      <c r="J8" s="80">
        <v>16</v>
      </c>
      <c r="K8" s="93" t="s">
        <v>385</v>
      </c>
      <c r="L8" s="37"/>
      <c r="N8" s="96"/>
    </row>
    <row r="9" spans="1:23" s="83" customFormat="1" ht="67.8" customHeight="1">
      <c r="A9" s="34"/>
      <c r="B9" s="34" t="s">
        <v>349</v>
      </c>
      <c r="C9" s="35" t="s">
        <v>350</v>
      </c>
      <c r="D9" s="35"/>
      <c r="E9" s="34" t="s">
        <v>20</v>
      </c>
      <c r="F9" s="80">
        <v>14</v>
      </c>
      <c r="G9" s="36">
        <v>0.13</v>
      </c>
      <c r="H9" s="97"/>
      <c r="I9" s="80">
        <v>14</v>
      </c>
      <c r="J9" s="80">
        <v>14</v>
      </c>
      <c r="K9" s="93" t="s">
        <v>385</v>
      </c>
      <c r="L9" s="37"/>
      <c r="N9" s="96"/>
    </row>
    <row r="10" spans="1:23" s="83" customFormat="1" ht="67.8" customHeight="1">
      <c r="A10" s="34"/>
      <c r="B10" s="34" t="s">
        <v>351</v>
      </c>
      <c r="C10" s="35" t="s">
        <v>352</v>
      </c>
      <c r="D10" s="35"/>
      <c r="E10" s="34" t="s">
        <v>20</v>
      </c>
      <c r="F10" s="80">
        <v>14</v>
      </c>
      <c r="G10" s="36">
        <v>0.13</v>
      </c>
      <c r="H10" s="97"/>
      <c r="I10" s="80">
        <v>14</v>
      </c>
      <c r="J10" s="80">
        <v>14</v>
      </c>
      <c r="K10" s="93" t="s">
        <v>385</v>
      </c>
      <c r="L10" s="37"/>
      <c r="N10" s="96"/>
    </row>
    <row r="11" spans="1:23" s="83" customFormat="1" ht="67.8" customHeight="1">
      <c r="A11" s="34"/>
      <c r="B11" s="34" t="s">
        <v>353</v>
      </c>
      <c r="C11" s="35" t="s">
        <v>354</v>
      </c>
      <c r="D11" s="35"/>
      <c r="E11" s="34" t="s">
        <v>20</v>
      </c>
      <c r="F11" s="80">
        <v>16</v>
      </c>
      <c r="G11" s="36">
        <v>0.13</v>
      </c>
      <c r="H11" s="97"/>
      <c r="I11" s="80">
        <v>16</v>
      </c>
      <c r="J11" s="80">
        <v>16</v>
      </c>
      <c r="K11" s="93" t="s">
        <v>385</v>
      </c>
      <c r="L11" s="37"/>
      <c r="N11" s="96"/>
    </row>
    <row r="12" spans="1:23" s="83" customFormat="1" ht="67.8" customHeight="1">
      <c r="A12" s="34"/>
      <c r="B12" s="34" t="s">
        <v>355</v>
      </c>
      <c r="C12" s="35" t="s">
        <v>356</v>
      </c>
      <c r="D12" s="35"/>
      <c r="E12" s="34" t="s">
        <v>20</v>
      </c>
      <c r="F12" s="80">
        <v>16</v>
      </c>
      <c r="G12" s="36">
        <v>0.13</v>
      </c>
      <c r="H12" s="97"/>
      <c r="I12" s="80">
        <v>16</v>
      </c>
      <c r="J12" s="80">
        <v>16</v>
      </c>
      <c r="K12" s="93" t="s">
        <v>385</v>
      </c>
      <c r="L12" s="37"/>
      <c r="N12" s="96"/>
    </row>
    <row r="13" spans="1:23" s="83" customFormat="1" ht="67.8" customHeight="1">
      <c r="A13" s="34"/>
      <c r="B13" s="34" t="s">
        <v>357</v>
      </c>
      <c r="C13" s="35" t="s">
        <v>358</v>
      </c>
      <c r="D13" s="35"/>
      <c r="E13" s="34" t="s">
        <v>20</v>
      </c>
      <c r="F13" s="80">
        <v>0.6</v>
      </c>
      <c r="G13" s="36">
        <v>0.13</v>
      </c>
      <c r="H13" s="97"/>
      <c r="I13" s="80">
        <v>0.6</v>
      </c>
      <c r="J13" s="80">
        <v>0.6</v>
      </c>
      <c r="K13" s="93" t="s">
        <v>385</v>
      </c>
      <c r="L13" s="37"/>
      <c r="N13" s="96"/>
    </row>
    <row r="14" spans="1:23" s="83" customFormat="1" ht="67.8" customHeight="1">
      <c r="A14" s="34"/>
      <c r="B14" s="34" t="s">
        <v>359</v>
      </c>
      <c r="C14" s="35" t="s">
        <v>360</v>
      </c>
      <c r="D14" s="35"/>
      <c r="E14" s="34" t="s">
        <v>20</v>
      </c>
      <c r="F14" s="80">
        <v>0.6</v>
      </c>
      <c r="G14" s="36">
        <v>0.13</v>
      </c>
      <c r="H14" s="97"/>
      <c r="I14" s="80">
        <v>0.6</v>
      </c>
      <c r="J14" s="80">
        <v>0.6</v>
      </c>
      <c r="K14" s="93" t="s">
        <v>385</v>
      </c>
      <c r="L14" s="37"/>
      <c r="N14" s="96"/>
    </row>
    <row r="15" spans="1:23" s="83" customFormat="1" ht="67.8" customHeight="1">
      <c r="A15" s="34"/>
      <c r="B15" s="34" t="s">
        <v>361</v>
      </c>
      <c r="C15" s="35" t="s">
        <v>362</v>
      </c>
      <c r="D15" s="35"/>
      <c r="E15" s="34" t="s">
        <v>20</v>
      </c>
      <c r="F15" s="80">
        <v>2.2999999999999998</v>
      </c>
      <c r="G15" s="36">
        <v>0.13</v>
      </c>
      <c r="H15" s="97"/>
      <c r="I15" s="80">
        <v>2.2999999999999998</v>
      </c>
      <c r="J15" s="80">
        <v>2.2999999999999998</v>
      </c>
      <c r="K15" s="93" t="s">
        <v>385</v>
      </c>
      <c r="L15" s="37"/>
      <c r="N15" s="96"/>
    </row>
    <row r="16" spans="1:23" s="83" customFormat="1" ht="67.8" customHeight="1">
      <c r="A16" s="34"/>
      <c r="B16" s="34" t="s">
        <v>363</v>
      </c>
      <c r="C16" s="35" t="s">
        <v>364</v>
      </c>
      <c r="D16" s="35"/>
      <c r="E16" s="34" t="s">
        <v>20</v>
      </c>
      <c r="F16" s="80">
        <v>10.5</v>
      </c>
      <c r="G16" s="36">
        <v>0.13</v>
      </c>
      <c r="H16" s="97"/>
      <c r="I16" s="80">
        <v>10.5</v>
      </c>
      <c r="J16" s="80">
        <v>10.5</v>
      </c>
      <c r="K16" s="93" t="s">
        <v>385</v>
      </c>
      <c r="L16" s="37"/>
      <c r="N16" s="96"/>
    </row>
    <row r="17" spans="1:14" s="83" customFormat="1" ht="67.8" customHeight="1">
      <c r="A17" s="34"/>
      <c r="B17" s="34" t="s">
        <v>365</v>
      </c>
      <c r="C17" s="35" t="s">
        <v>366</v>
      </c>
      <c r="D17" s="35"/>
      <c r="E17" s="34" t="s">
        <v>20</v>
      </c>
      <c r="F17" s="80">
        <v>16</v>
      </c>
      <c r="G17" s="36">
        <v>0.13</v>
      </c>
      <c r="H17" s="97"/>
      <c r="I17" s="80">
        <v>16</v>
      </c>
      <c r="J17" s="80">
        <v>16</v>
      </c>
      <c r="K17" s="93" t="s">
        <v>385</v>
      </c>
      <c r="L17" s="37"/>
      <c r="N17" s="96"/>
    </row>
    <row r="18" spans="1:14" s="83" customFormat="1" ht="67.8" customHeight="1">
      <c r="A18" s="34"/>
      <c r="B18" s="34" t="s">
        <v>367</v>
      </c>
      <c r="C18" s="35" t="s">
        <v>368</v>
      </c>
      <c r="D18" s="35"/>
      <c r="E18" s="34" t="s">
        <v>20</v>
      </c>
      <c r="F18" s="80">
        <v>16</v>
      </c>
      <c r="G18" s="36">
        <v>0.13</v>
      </c>
      <c r="H18" s="97"/>
      <c r="I18" s="80">
        <v>16</v>
      </c>
      <c r="J18" s="80">
        <v>16</v>
      </c>
      <c r="K18" s="93" t="s">
        <v>385</v>
      </c>
      <c r="L18" s="37"/>
      <c r="N18" s="96"/>
    </row>
    <row r="19" spans="1:14" s="83" customFormat="1" ht="67.8" customHeight="1">
      <c r="A19" s="34"/>
      <c r="B19" s="34" t="s">
        <v>369</v>
      </c>
      <c r="C19" s="35" t="s">
        <v>370</v>
      </c>
      <c r="D19" s="35"/>
      <c r="E19" s="34" t="s">
        <v>20</v>
      </c>
      <c r="F19" s="80">
        <v>16</v>
      </c>
      <c r="G19" s="36">
        <v>0.13</v>
      </c>
      <c r="H19" s="97"/>
      <c r="I19" s="80">
        <v>16</v>
      </c>
      <c r="J19" s="80">
        <v>16</v>
      </c>
      <c r="K19" s="93" t="s">
        <v>385</v>
      </c>
      <c r="L19" s="37"/>
      <c r="N19" s="96"/>
    </row>
    <row r="20" spans="1:14" s="83" customFormat="1" ht="67.8" customHeight="1">
      <c r="A20" s="34"/>
      <c r="B20" s="34" t="s">
        <v>371</v>
      </c>
      <c r="C20" s="35" t="s">
        <v>372</v>
      </c>
      <c r="D20" s="35"/>
      <c r="E20" s="34" t="s">
        <v>20</v>
      </c>
      <c r="F20" s="80">
        <v>16</v>
      </c>
      <c r="G20" s="36">
        <v>0.13</v>
      </c>
      <c r="H20" s="97"/>
      <c r="I20" s="80">
        <v>16</v>
      </c>
      <c r="J20" s="80">
        <v>16</v>
      </c>
      <c r="K20" s="93" t="s">
        <v>385</v>
      </c>
      <c r="L20" s="37"/>
      <c r="N20" s="96"/>
    </row>
    <row r="21" spans="1:14" s="83" customFormat="1" ht="67.8" customHeight="1">
      <c r="A21" s="34"/>
      <c r="B21" s="34" t="s">
        <v>373</v>
      </c>
      <c r="C21" s="35" t="s">
        <v>374</v>
      </c>
      <c r="D21" s="35"/>
      <c r="E21" s="34" t="s">
        <v>20</v>
      </c>
      <c r="F21" s="80">
        <v>0.16</v>
      </c>
      <c r="G21" s="36">
        <v>0.13</v>
      </c>
      <c r="H21" s="97"/>
      <c r="I21" s="80">
        <v>0.16</v>
      </c>
      <c r="J21" s="80">
        <v>0.16</v>
      </c>
      <c r="K21" s="93" t="s">
        <v>385</v>
      </c>
      <c r="L21" s="37"/>
      <c r="N21" s="96"/>
    </row>
    <row r="22" spans="1:14" s="83" customFormat="1" ht="67.8" customHeight="1">
      <c r="A22" s="34"/>
      <c r="B22" s="34" t="s">
        <v>375</v>
      </c>
      <c r="C22" s="35" t="s">
        <v>376</v>
      </c>
      <c r="D22" s="35"/>
      <c r="E22" s="34" t="s">
        <v>20</v>
      </c>
      <c r="F22" s="80">
        <v>0.45</v>
      </c>
      <c r="G22" s="36">
        <v>0.13</v>
      </c>
      <c r="H22" s="97"/>
      <c r="I22" s="80">
        <v>0.45</v>
      </c>
      <c r="J22" s="80">
        <v>0.45</v>
      </c>
      <c r="K22" s="93" t="s">
        <v>385</v>
      </c>
      <c r="L22" s="37"/>
      <c r="N22" s="96"/>
    </row>
    <row r="23" spans="1:14" s="83" customFormat="1" ht="67.8" customHeight="1">
      <c r="A23" s="34"/>
      <c r="B23" s="34" t="s">
        <v>377</v>
      </c>
      <c r="C23" s="35" t="s">
        <v>378</v>
      </c>
      <c r="D23" s="35"/>
      <c r="E23" s="34" t="s">
        <v>20</v>
      </c>
      <c r="F23" s="80">
        <v>0.2</v>
      </c>
      <c r="G23" s="36">
        <v>0.13</v>
      </c>
      <c r="H23" s="97"/>
      <c r="I23" s="80">
        <v>0.2</v>
      </c>
      <c r="J23" s="80">
        <v>0.2</v>
      </c>
      <c r="K23" s="93" t="s">
        <v>385</v>
      </c>
      <c r="L23" s="37"/>
      <c r="N23" s="96"/>
    </row>
    <row r="24" spans="1:14" s="83" customFormat="1" ht="67.8" customHeight="1">
      <c r="A24" s="34"/>
      <c r="B24" s="34" t="s">
        <v>379</v>
      </c>
      <c r="C24" s="35" t="s">
        <v>380</v>
      </c>
      <c r="D24" s="35"/>
      <c r="E24" s="34" t="s">
        <v>20</v>
      </c>
      <c r="F24" s="80">
        <v>0.57999999999999996</v>
      </c>
      <c r="G24" s="36">
        <v>0.13</v>
      </c>
      <c r="H24" s="97"/>
      <c r="I24" s="80">
        <v>0.57999999999999996</v>
      </c>
      <c r="J24" s="80">
        <v>0.57999999999999996</v>
      </c>
      <c r="K24" s="93" t="s">
        <v>385</v>
      </c>
      <c r="L24" s="37"/>
      <c r="N24" s="96"/>
    </row>
    <row r="25" spans="1:14" s="83" customFormat="1" ht="67.8" customHeight="1">
      <c r="A25" s="34"/>
      <c r="B25" s="34" t="s">
        <v>381</v>
      </c>
      <c r="C25" s="35" t="s">
        <v>382</v>
      </c>
      <c r="D25" s="35"/>
      <c r="E25" s="34" t="s">
        <v>20</v>
      </c>
      <c r="F25" s="80">
        <v>0.57999999999999996</v>
      </c>
      <c r="G25" s="36">
        <v>0.13</v>
      </c>
      <c r="H25" s="97"/>
      <c r="I25" s="80">
        <v>0.57999999999999996</v>
      </c>
      <c r="J25" s="80">
        <v>0.57999999999999996</v>
      </c>
      <c r="K25" s="93" t="s">
        <v>385</v>
      </c>
      <c r="L25" s="37"/>
      <c r="N25" s="96"/>
    </row>
    <row r="26" spans="1:14" s="83" customFormat="1" ht="67.8" customHeight="1">
      <c r="A26" s="34"/>
      <c r="B26" s="34" t="s">
        <v>383</v>
      </c>
      <c r="C26" s="35" t="s">
        <v>384</v>
      </c>
      <c r="D26" s="35"/>
      <c r="E26" s="34" t="s">
        <v>20</v>
      </c>
      <c r="F26" s="80">
        <v>0.2</v>
      </c>
      <c r="G26" s="36">
        <v>0.13</v>
      </c>
      <c r="H26" s="97"/>
      <c r="I26" s="80">
        <v>0.2</v>
      </c>
      <c r="J26" s="80">
        <v>0.2</v>
      </c>
      <c r="K26" s="93" t="s">
        <v>385</v>
      </c>
      <c r="L26" s="37"/>
      <c r="N26" s="96"/>
    </row>
    <row r="27" spans="1:14" s="39" customFormat="1" ht="27.75" customHeight="1">
      <c r="A27" s="196" t="s">
        <v>386</v>
      </c>
      <c r="B27" s="196"/>
      <c r="C27" s="196"/>
      <c r="D27" s="196"/>
      <c r="E27" s="196"/>
      <c r="F27" s="196"/>
      <c r="G27" s="196"/>
      <c r="H27" s="196"/>
      <c r="I27" s="196"/>
      <c r="J27" s="196"/>
      <c r="K27" s="196"/>
      <c r="L27" s="196"/>
    </row>
    <row r="28" spans="1:14" s="39" customFormat="1" ht="43.2" customHeight="1">
      <c r="A28" s="196"/>
      <c r="B28" s="196"/>
      <c r="C28" s="196"/>
      <c r="D28" s="196"/>
      <c r="E28" s="196"/>
      <c r="F28" s="196"/>
      <c r="G28" s="196"/>
      <c r="H28" s="196"/>
      <c r="I28" s="196"/>
      <c r="J28" s="196"/>
      <c r="K28" s="196"/>
      <c r="L28" s="196"/>
    </row>
    <row r="29" spans="1:14" s="39" customFormat="1" ht="93" customHeight="1">
      <c r="A29" s="197" t="s">
        <v>13</v>
      </c>
      <c r="B29" s="198"/>
      <c r="C29" s="199" t="s">
        <v>14</v>
      </c>
      <c r="D29" s="199"/>
      <c r="E29" s="199"/>
      <c r="F29" s="200" t="s">
        <v>15</v>
      </c>
      <c r="G29" s="201"/>
      <c r="H29" s="201"/>
      <c r="I29" s="200" t="s">
        <v>16</v>
      </c>
      <c r="J29" s="201"/>
      <c r="K29" s="196" t="s">
        <v>17</v>
      </c>
      <c r="L29" s="196"/>
    </row>
    <row r="30" spans="1:14" s="39" customFormat="1" ht="27.75" customHeight="1"/>
    <row r="31" spans="1:14" s="39" customFormat="1" ht="27.75" customHeight="1"/>
    <row r="32" spans="1:14" s="39" customFormat="1" ht="27.75" customHeight="1"/>
    <row r="33" s="39" customFormat="1" ht="27.75" customHeight="1"/>
    <row r="34" s="39" customFormat="1" ht="27.75" customHeight="1"/>
    <row r="35" s="39" customFormat="1" ht="27.75" customHeight="1"/>
    <row r="36" s="39" customFormat="1" ht="27.75" customHeight="1"/>
    <row r="37" s="39" customFormat="1" ht="27.75" customHeight="1"/>
    <row r="38" s="39" customFormat="1" ht="27.75" customHeight="1"/>
    <row r="39" s="39" customFormat="1" ht="27.75" customHeight="1"/>
    <row r="40" s="39" customFormat="1" ht="27.75" customHeight="1"/>
    <row r="41" s="39" customFormat="1" ht="27.75" customHeight="1"/>
    <row r="42" s="39" customFormat="1" ht="27.75" customHeight="1"/>
    <row r="43" s="39" customFormat="1" ht="27.75" customHeight="1"/>
    <row r="44" s="39" customFormat="1" ht="27.75" customHeight="1"/>
    <row r="45" s="39" customFormat="1" ht="27.75" customHeight="1"/>
    <row r="46" s="39" customFormat="1" ht="27.75" customHeight="1"/>
    <row r="47" s="39" customFormat="1" ht="27.75" customHeight="1"/>
    <row r="48" s="39" customFormat="1" ht="27.75" customHeight="1"/>
    <row r="49" s="39" customFormat="1" ht="27.75" customHeight="1"/>
    <row r="50" s="39" customFormat="1" ht="27.75" customHeight="1"/>
    <row r="51" s="39" customFormat="1" ht="27.75" customHeight="1"/>
    <row r="52" s="39" customFormat="1" ht="27.75" customHeight="1"/>
    <row r="53" s="39" customFormat="1" ht="27.75" customHeight="1"/>
    <row r="54" s="39" customFormat="1" ht="27.75" customHeight="1"/>
    <row r="55" s="39" customFormat="1" ht="27.75" customHeight="1"/>
    <row r="56" s="39" customFormat="1" ht="27.75" customHeight="1"/>
    <row r="57" s="39" customFormat="1" ht="27.75" customHeight="1"/>
    <row r="58" s="39" customFormat="1" ht="27.75" customHeight="1"/>
    <row r="59" s="39" customFormat="1" ht="27.75" customHeight="1"/>
    <row r="60" s="39" customFormat="1" ht="27.75" customHeight="1"/>
    <row r="61" s="39" customFormat="1" ht="27.75" customHeight="1"/>
    <row r="62" s="39" customFormat="1" ht="27.75" customHeight="1"/>
    <row r="63" s="39" customFormat="1" ht="27.75" customHeight="1"/>
    <row r="64" s="39" customFormat="1" ht="27.75" customHeight="1"/>
    <row r="65" s="39" customFormat="1" ht="27.75" customHeight="1"/>
    <row r="66" s="39" customFormat="1" ht="27.75" customHeight="1"/>
    <row r="67" s="39" customFormat="1" ht="27.75" customHeight="1"/>
    <row r="68" s="39" customFormat="1" ht="27.75" customHeight="1"/>
    <row r="69" s="39" customFormat="1" ht="27.75" customHeight="1"/>
    <row r="70" s="39" customFormat="1" ht="27.75" customHeight="1"/>
    <row r="71" s="39" customFormat="1" ht="27.75" customHeight="1"/>
    <row r="72" s="39" customFormat="1" ht="27.75" customHeight="1"/>
    <row r="73" s="39" customFormat="1" ht="27.75" customHeight="1"/>
    <row r="74" s="39" customFormat="1" ht="27.75" customHeight="1"/>
    <row r="75" s="39" customFormat="1" ht="27.75" customHeight="1"/>
    <row r="76" s="39" customFormat="1" ht="27.75" customHeight="1"/>
    <row r="77" s="39" customFormat="1" ht="27.75" customHeight="1"/>
    <row r="78" s="39" customFormat="1" ht="27.75" customHeight="1"/>
    <row r="79" s="39" customFormat="1" ht="27.75" customHeight="1"/>
    <row r="80" s="39" customFormat="1" ht="27.75" customHeight="1"/>
    <row r="81" s="39" customFormat="1" ht="27.75" customHeight="1"/>
    <row r="82" s="39" customFormat="1" ht="27.75" customHeight="1"/>
    <row r="83" s="39" customFormat="1" ht="27.75" customHeight="1"/>
    <row r="84" s="39" customFormat="1" ht="27.75" customHeight="1"/>
    <row r="85" s="39" customFormat="1" ht="27.75" customHeight="1"/>
    <row r="86" s="39" customFormat="1" ht="27.75" customHeight="1"/>
    <row r="87" s="39" customFormat="1" ht="27.75" customHeight="1"/>
    <row r="88" s="39" customFormat="1" ht="27.75" customHeight="1"/>
    <row r="89" s="39" customFormat="1" ht="27.75" customHeight="1"/>
    <row r="90" s="39" customFormat="1" ht="27.75" customHeight="1"/>
    <row r="91" s="39" customFormat="1" ht="27.75" customHeight="1"/>
    <row r="92" s="39" customFormat="1" ht="27.75" customHeight="1"/>
    <row r="93" s="39" customFormat="1" ht="27.75" customHeight="1"/>
    <row r="94" s="39" customFormat="1" ht="27.75" customHeight="1"/>
    <row r="95" s="39" customFormat="1" ht="27.75" customHeight="1"/>
    <row r="96" s="39" customFormat="1" ht="27.75" customHeight="1"/>
    <row r="97" s="39" customFormat="1" ht="27.75" customHeight="1"/>
    <row r="98" s="39" customFormat="1" ht="27.75" customHeight="1"/>
    <row r="99" s="39" customFormat="1" ht="27.75" customHeight="1"/>
    <row r="100" s="39" customFormat="1" ht="27.75" customHeight="1"/>
    <row r="101" s="39" customFormat="1" ht="27.75" customHeight="1"/>
    <row r="102" s="39" customFormat="1" ht="27.75" customHeight="1"/>
    <row r="103" s="39" customFormat="1" ht="27.75" customHeight="1"/>
    <row r="104" s="39" customFormat="1" ht="27.75" customHeight="1"/>
    <row r="105" s="39" customFormat="1" ht="27.75" customHeight="1"/>
    <row r="106" s="39" customFormat="1" ht="27.75" customHeight="1"/>
    <row r="107" s="39" customFormat="1" ht="27.75" customHeight="1"/>
    <row r="108" s="39" customFormat="1" ht="27.75" customHeight="1"/>
    <row r="109" s="39" customFormat="1" ht="27.75" customHeight="1"/>
    <row r="110" s="39" customFormat="1" ht="27.75" customHeight="1"/>
    <row r="111" s="39" customFormat="1" ht="27.75" customHeight="1"/>
    <row r="112" s="39" customFormat="1" ht="27.75" customHeight="1"/>
    <row r="113" s="39" customFormat="1" ht="27.75" customHeight="1"/>
    <row r="114" s="39" customFormat="1" ht="27.75" customHeight="1"/>
    <row r="115" s="39" customFormat="1" ht="27.75" customHeight="1"/>
    <row r="116" s="39" customFormat="1" ht="27.75" customHeight="1"/>
    <row r="117" s="39" customFormat="1" ht="27.75" customHeight="1"/>
    <row r="118" s="39" customFormat="1" ht="27.75" customHeight="1"/>
    <row r="119" s="39" customFormat="1" ht="27.75" customHeight="1"/>
    <row r="120" s="39" customFormat="1" ht="27.75" customHeight="1"/>
    <row r="121" s="39" customFormat="1" ht="27.75" customHeight="1"/>
    <row r="122" s="39" customFormat="1" ht="27.75" customHeight="1"/>
    <row r="123" s="39" customFormat="1" ht="27.75" customHeight="1"/>
    <row r="124" s="39" customFormat="1" ht="27.75" customHeight="1"/>
    <row r="125" s="39" customFormat="1" ht="27.75" customHeight="1"/>
    <row r="126" s="39" customFormat="1" ht="27.75" customHeight="1"/>
    <row r="127" s="39" customFormat="1" ht="27.75" customHeight="1"/>
    <row r="128" s="39" customFormat="1" ht="27.75" customHeight="1"/>
    <row r="129" s="39" customFormat="1" ht="27.75" customHeight="1"/>
    <row r="130" s="39" customFormat="1" ht="27.75" customHeight="1"/>
    <row r="131" s="39" customFormat="1" ht="27.75" customHeight="1"/>
    <row r="132" s="39" customFormat="1" ht="27.75" customHeight="1"/>
    <row r="133" s="39" customFormat="1" ht="27.75" customHeight="1"/>
    <row r="134" s="39" customFormat="1" ht="27.75" customHeight="1"/>
    <row r="135" s="39" customFormat="1" ht="27.75" customHeight="1"/>
    <row r="136" s="39" customFormat="1" ht="27.75" customHeight="1"/>
    <row r="137" s="39" customFormat="1" ht="27.75" customHeight="1"/>
    <row r="138" s="39" customFormat="1" ht="27.75" customHeight="1"/>
    <row r="139" s="39" customFormat="1" ht="27.75" customHeight="1"/>
    <row r="140" s="39" customFormat="1" ht="27.75" customHeight="1"/>
    <row r="141" s="39" customFormat="1" ht="27.75" customHeight="1"/>
    <row r="142" s="39" customFormat="1" ht="27.75" customHeight="1"/>
    <row r="143" s="39" customFormat="1" ht="27.75" customHeight="1"/>
    <row r="144" s="39" customFormat="1" ht="27.75" customHeight="1"/>
    <row r="145" s="39" customFormat="1" ht="27.75" customHeight="1"/>
    <row r="146" s="39" customFormat="1" ht="27.75" customHeight="1"/>
    <row r="147" s="39" customFormat="1" ht="27.75" customHeight="1"/>
    <row r="148" s="39" customFormat="1" ht="27.75" customHeight="1"/>
    <row r="149" s="39" customFormat="1" ht="27.75" customHeight="1"/>
    <row r="150" s="39" customFormat="1" ht="27.75" customHeight="1"/>
    <row r="151" s="39" customFormat="1" ht="27.75" customHeight="1"/>
    <row r="152" s="39" customFormat="1" ht="27.75" customHeight="1"/>
    <row r="153" s="39" customFormat="1" ht="27.75" customHeight="1"/>
    <row r="154" s="39" customFormat="1" ht="27.75" customHeight="1"/>
    <row r="155" s="39" customFormat="1" ht="27.75" customHeight="1"/>
    <row r="156" s="39" customFormat="1" ht="27.75" customHeight="1"/>
    <row r="157" s="39" customFormat="1" ht="27.75" customHeight="1"/>
    <row r="158" s="39" customFormat="1" ht="27.75" customHeight="1"/>
    <row r="159" s="39" customFormat="1" ht="27.75" customHeight="1"/>
    <row r="160" s="39" customFormat="1" ht="27.75" customHeight="1"/>
    <row r="161" s="39" customFormat="1" ht="27.75" customHeight="1"/>
    <row r="162" s="39" customFormat="1" ht="27.75" customHeight="1"/>
    <row r="163" s="39" customFormat="1" ht="27.75" customHeight="1"/>
    <row r="164" s="39" customFormat="1" ht="27.75" customHeight="1"/>
    <row r="165" s="39" customFormat="1" ht="27.75" customHeight="1"/>
    <row r="166" s="39" customFormat="1" ht="27.75" customHeight="1"/>
    <row r="167" s="39" customFormat="1" ht="27.75" customHeight="1"/>
    <row r="168" s="39" customFormat="1" ht="27.75" customHeight="1"/>
    <row r="169" s="39" customFormat="1" ht="27.75" customHeight="1"/>
    <row r="170" s="39" customFormat="1" ht="27.75" customHeight="1"/>
    <row r="171" s="39" customFormat="1" ht="27.75" customHeight="1"/>
    <row r="172" s="39" customFormat="1" ht="27.75" customHeight="1"/>
    <row r="173" s="39" customFormat="1" ht="27.75" customHeight="1"/>
    <row r="174" s="39" customFormat="1" ht="27.75" customHeight="1"/>
    <row r="175" s="39" customFormat="1" ht="27.75" customHeight="1"/>
    <row r="176" s="39" customFormat="1" ht="27.75" customHeight="1"/>
    <row r="177" s="39" customFormat="1" ht="27.75" customHeight="1"/>
    <row r="178" s="39" customFormat="1" ht="27.75" customHeight="1"/>
    <row r="179" s="39" customFormat="1" ht="27.75" customHeight="1"/>
    <row r="180" s="39" customFormat="1" ht="27.75" customHeight="1"/>
    <row r="181" s="39" customFormat="1" ht="27.75" customHeight="1"/>
    <row r="182" s="39" customFormat="1" ht="27.75" customHeight="1"/>
    <row r="183" s="39" customFormat="1" ht="27.75" customHeight="1"/>
    <row r="184" s="39" customFormat="1" ht="27.75" customHeight="1"/>
    <row r="185" s="39" customFormat="1" ht="27.75" customHeight="1"/>
    <row r="186" s="39" customFormat="1" ht="27.75" customHeight="1"/>
    <row r="187" s="39" customFormat="1" ht="27.75" customHeight="1"/>
    <row r="188" s="39" customFormat="1" ht="27.75" customHeight="1"/>
    <row r="189" s="39" customFormat="1" ht="27.75" customHeight="1"/>
    <row r="190" s="39" customFormat="1" ht="27.75" customHeight="1"/>
    <row r="191" s="39" customFormat="1" ht="27.75" customHeight="1"/>
    <row r="192" s="39" customFormat="1" ht="27.75" customHeight="1"/>
    <row r="193" s="39" customFormat="1" ht="27.75" customHeight="1"/>
    <row r="194" s="39" customFormat="1" ht="27.75" customHeight="1"/>
    <row r="195" s="39" customFormat="1" ht="27.75" customHeight="1"/>
    <row r="196" s="39" customFormat="1" ht="27.75" customHeight="1"/>
    <row r="197" s="39" customFormat="1" ht="27.75" customHeight="1"/>
    <row r="198" s="39" customFormat="1" ht="27.75" customHeight="1"/>
    <row r="199" s="39" customFormat="1" ht="27.75" customHeight="1"/>
    <row r="200" s="39" customFormat="1" ht="27.75" customHeight="1"/>
    <row r="201" s="39" customFormat="1" ht="27.75" customHeight="1"/>
    <row r="202" s="39" customFormat="1" ht="27.75" customHeight="1"/>
    <row r="203" s="39" customFormat="1" ht="27.75" customHeight="1"/>
    <row r="204" s="39" customFormat="1" ht="27.75" customHeight="1"/>
    <row r="205" s="39" customFormat="1" ht="27.75" customHeight="1"/>
    <row r="206" s="39" customFormat="1" ht="27.75" customHeight="1"/>
    <row r="207" s="39" customFormat="1" ht="27.75" customHeight="1"/>
    <row r="208" s="39" customFormat="1" ht="27.75" customHeight="1"/>
    <row r="209" s="39" customFormat="1" ht="27.75" customHeight="1"/>
    <row r="210" s="39" customFormat="1" ht="27.75" customHeight="1"/>
    <row r="211" s="39" customFormat="1" ht="27.75" customHeight="1"/>
    <row r="212" s="39" customFormat="1" ht="27.75" customHeight="1"/>
    <row r="213" s="39" customFormat="1" ht="27.75" customHeight="1"/>
    <row r="214" s="39" customFormat="1" ht="27.75" customHeight="1"/>
    <row r="215" s="39" customFormat="1" ht="27.75" customHeight="1"/>
    <row r="216" s="39" customFormat="1" ht="27.75" customHeight="1"/>
    <row r="217" s="39" customFormat="1" ht="27.75" customHeight="1"/>
    <row r="218" s="39" customFormat="1" ht="27.75" customHeight="1"/>
    <row r="219" s="39" customFormat="1" ht="27.75" customHeight="1"/>
    <row r="220" s="39" customFormat="1" ht="27.75" customHeight="1"/>
    <row r="221" s="39" customFormat="1" ht="27.75" customHeight="1"/>
    <row r="222" s="39" customFormat="1" ht="27.75" customHeight="1"/>
    <row r="223" s="39" customFormat="1" ht="27.75" customHeight="1"/>
    <row r="224" s="39" customFormat="1" ht="27.75" customHeight="1"/>
    <row r="225" s="39" customFormat="1" ht="27.75" customHeight="1"/>
    <row r="226" s="39" customFormat="1" ht="27.75" customHeight="1"/>
    <row r="227" s="39" customFormat="1" ht="27.75" customHeight="1"/>
    <row r="228" s="39" customFormat="1" ht="27.75" customHeight="1"/>
    <row r="229" s="39" customFormat="1" ht="27.75" customHeight="1"/>
    <row r="230" s="39" customFormat="1" ht="27.75" customHeight="1"/>
    <row r="231" s="39" customFormat="1" ht="27.75" customHeight="1"/>
    <row r="232" s="39" customFormat="1" ht="27.75" customHeight="1"/>
    <row r="233" s="39" customFormat="1" ht="27.75" customHeight="1"/>
    <row r="234" s="39" customFormat="1" ht="27.75" customHeight="1"/>
    <row r="235" s="39" customFormat="1" ht="27.75" customHeight="1"/>
    <row r="236" s="39" customFormat="1" ht="27.75" customHeight="1"/>
    <row r="237" s="39" customFormat="1" ht="27.75" customHeight="1"/>
    <row r="238" s="39" customFormat="1" ht="27.75" customHeight="1"/>
    <row r="239" s="39" customFormat="1" ht="27.75" customHeight="1"/>
    <row r="240" s="39" customFormat="1" ht="27.75" customHeight="1"/>
    <row r="241" s="39" customFormat="1" ht="27.75" customHeight="1"/>
    <row r="242" s="39" customFormat="1" ht="27.75" customHeight="1"/>
    <row r="243" s="39" customFormat="1" ht="27.75" customHeight="1"/>
    <row r="244" s="39" customFormat="1" ht="27.75" customHeight="1"/>
    <row r="245" s="39" customFormat="1" ht="27.75" customHeight="1"/>
    <row r="246" s="39" customFormat="1" ht="27.75" customHeight="1"/>
    <row r="247" s="39" customFormat="1" ht="27.75" customHeight="1"/>
    <row r="248" s="39" customFormat="1" ht="27.75" customHeight="1"/>
    <row r="249" s="39" customFormat="1" ht="27.75" customHeight="1"/>
    <row r="250" s="39" customFormat="1" ht="27.75" customHeight="1"/>
    <row r="251" s="39" customFormat="1" ht="27.75" customHeight="1"/>
    <row r="252" s="39" customFormat="1" ht="27.75" customHeight="1"/>
    <row r="253" s="39" customFormat="1" ht="27.75" customHeight="1"/>
    <row r="254" s="39" customFormat="1" ht="27.75" customHeight="1"/>
    <row r="255" s="39" customFormat="1" ht="27.75" customHeight="1"/>
    <row r="256" s="39" customFormat="1" ht="27.75" customHeight="1"/>
    <row r="257" s="39" customFormat="1" ht="27.75" customHeight="1"/>
    <row r="258" s="39" customFormat="1" ht="27.75" customHeight="1"/>
    <row r="259" s="39" customFormat="1" ht="27.75" customHeight="1"/>
    <row r="260" s="39" customFormat="1" ht="27.75" customHeight="1"/>
    <row r="261" s="39" customFormat="1" ht="27.75" customHeight="1"/>
    <row r="262" s="39" customFormat="1" ht="27.75" customHeight="1"/>
    <row r="263" s="39" customFormat="1" ht="27.75" customHeight="1"/>
    <row r="264" s="39" customFormat="1" ht="27.75" customHeight="1"/>
    <row r="265" s="39" customFormat="1" ht="27.75" customHeight="1"/>
    <row r="266" s="39" customFormat="1" ht="27.75" customHeight="1"/>
    <row r="267" s="39" customFormat="1" ht="27.75" customHeight="1"/>
    <row r="268" s="39" customFormat="1" ht="27.75" customHeight="1"/>
    <row r="269" s="39" customFormat="1" ht="27.75" customHeight="1"/>
    <row r="270" s="39" customFormat="1" ht="27.75" customHeight="1"/>
    <row r="271" s="39" customFormat="1" ht="27.75" customHeight="1"/>
    <row r="272" s="39" customFormat="1" ht="27.75" customHeight="1"/>
    <row r="273" s="39" customFormat="1" ht="27.75" customHeight="1"/>
    <row r="274" s="39" customFormat="1" ht="27.75" customHeight="1"/>
    <row r="275" s="39" customFormat="1" ht="27.75" customHeight="1"/>
    <row r="276" s="39" customFormat="1" ht="27.75" customHeight="1"/>
    <row r="277" s="39" customFormat="1" ht="27.75" customHeight="1"/>
    <row r="278" s="39" customFormat="1" ht="27.75" customHeight="1"/>
    <row r="279" s="39" customFormat="1" ht="27.75" customHeight="1"/>
    <row r="280" s="39" customFormat="1" ht="27.75" customHeight="1"/>
    <row r="281" s="39" customFormat="1" ht="27.75" customHeight="1"/>
    <row r="282" s="39" customFormat="1" ht="27.75" customHeight="1"/>
    <row r="283" s="39" customFormat="1" ht="27.75" customHeight="1"/>
    <row r="284" s="39" customFormat="1" ht="27.75" customHeight="1"/>
    <row r="285" s="39" customFormat="1" ht="27.75" customHeight="1"/>
    <row r="286" s="39" customFormat="1" ht="27.75" customHeight="1"/>
    <row r="287" s="39" customFormat="1" ht="27.75" customHeight="1"/>
    <row r="288" s="39" customFormat="1" ht="27.75" customHeight="1"/>
    <row r="289" s="39" customFormat="1" ht="27.75" customHeight="1"/>
    <row r="290" s="39" customFormat="1" ht="27.75" customHeight="1"/>
    <row r="291" s="39" customFormat="1" ht="27.75" customHeight="1"/>
    <row r="292" s="39" customFormat="1" ht="27.75" customHeight="1"/>
    <row r="293" s="39" customFormat="1" ht="27.75" customHeight="1"/>
    <row r="294" s="39" customFormat="1" ht="27.75" customHeight="1"/>
    <row r="295" s="39" customFormat="1" ht="27.75" customHeight="1"/>
    <row r="296" s="39" customFormat="1" ht="27.75" customHeight="1"/>
    <row r="297" s="39" customFormat="1" ht="27.75" customHeight="1"/>
    <row r="298" s="39" customFormat="1" ht="27.75" customHeight="1"/>
    <row r="299" s="39" customFormat="1" ht="27.75" customHeight="1"/>
    <row r="300" s="39" customFormat="1" ht="27.75" customHeight="1"/>
    <row r="301" s="39" customFormat="1" ht="27.75" customHeight="1"/>
    <row r="302" s="39" customFormat="1" ht="27.75" customHeight="1"/>
    <row r="303" s="39" customFormat="1" ht="27.75" customHeight="1"/>
    <row r="304" s="39" customFormat="1" ht="27.75" customHeight="1"/>
    <row r="305" s="39" customFormat="1" ht="27.75" customHeight="1"/>
    <row r="306" s="39" customFormat="1" ht="27.75" customHeight="1"/>
    <row r="307" s="39" customFormat="1" ht="27.75" customHeight="1"/>
    <row r="308" s="39" customFormat="1" ht="27.75" customHeight="1"/>
    <row r="309" s="39" customFormat="1" ht="27.75" customHeight="1"/>
    <row r="310" s="39" customFormat="1" ht="27.75" customHeight="1"/>
    <row r="311" s="39" customFormat="1" ht="27.75" customHeight="1"/>
    <row r="312" s="39" customFormat="1" ht="27.75" customHeight="1"/>
    <row r="313" s="39" customFormat="1" ht="27.75" customHeight="1"/>
    <row r="314" s="39" customFormat="1" ht="27.75" customHeight="1"/>
    <row r="315" s="39" customFormat="1" ht="27.75" customHeight="1"/>
    <row r="316" s="39" customFormat="1" ht="27.75" customHeight="1"/>
    <row r="317" s="39" customFormat="1" ht="27.75" customHeight="1"/>
    <row r="318" s="39" customFormat="1" ht="27.75" customHeight="1"/>
    <row r="319" s="39" customFormat="1" ht="27.75" customHeight="1"/>
    <row r="320" s="39" customFormat="1" ht="27.75" customHeight="1"/>
    <row r="321" s="39" customFormat="1" ht="27.75" customHeight="1"/>
    <row r="322" s="39" customFormat="1" ht="27.75" customHeight="1"/>
    <row r="323" s="39" customFormat="1" ht="27.75" customHeight="1"/>
    <row r="324" s="39" customFormat="1" ht="27.75" customHeight="1"/>
    <row r="325" s="39" customFormat="1" ht="27.75" customHeight="1"/>
    <row r="326" s="39" customFormat="1" ht="27.75" customHeight="1"/>
    <row r="327" s="39" customFormat="1" ht="27.75" customHeight="1"/>
    <row r="328" s="39" customFormat="1" ht="27.75" customHeight="1"/>
    <row r="329" s="39" customFormat="1" ht="27.75" customHeight="1"/>
    <row r="330" s="39" customFormat="1" ht="27.75" customHeight="1"/>
    <row r="331" s="39" customFormat="1" ht="27.75" customHeight="1"/>
    <row r="332" s="39" customFormat="1" ht="27.75" customHeight="1"/>
    <row r="333" s="39" customFormat="1" ht="27.75" customHeight="1"/>
    <row r="334" s="39" customFormat="1" ht="27.75" customHeight="1"/>
    <row r="335" s="39" customFormat="1" ht="27.75" customHeight="1"/>
    <row r="336" s="39" customFormat="1" ht="27.75" customHeight="1"/>
    <row r="337" s="39" customFormat="1" ht="27.75" customHeight="1"/>
    <row r="338" s="39" customFormat="1" ht="27.75" customHeight="1"/>
    <row r="339" s="39" customFormat="1" ht="27.75" customHeight="1"/>
    <row r="340" s="39" customFormat="1" ht="27.75" customHeight="1"/>
    <row r="341" s="39" customFormat="1" ht="27.75" customHeight="1"/>
    <row r="342" s="39" customFormat="1" ht="27.75" customHeight="1"/>
    <row r="343" s="39" customFormat="1" ht="27.75" customHeight="1"/>
    <row r="344" s="39" customFormat="1" ht="27.75" customHeight="1"/>
    <row r="345" s="39" customFormat="1" ht="27.75" customHeight="1"/>
    <row r="346" s="39" customFormat="1" ht="27.75" customHeight="1"/>
    <row r="347" s="39" customFormat="1" ht="27.75" customHeight="1"/>
    <row r="348" s="39" customFormat="1" ht="27.75" customHeight="1"/>
    <row r="349" s="39" customFormat="1" ht="27.75" customHeight="1"/>
    <row r="350" s="39" customFormat="1" ht="27.75" customHeight="1"/>
    <row r="351" s="39" customFormat="1" ht="27.75" customHeight="1"/>
    <row r="352" s="39" customFormat="1" ht="27.75" customHeight="1"/>
    <row r="353" s="39" customFormat="1" ht="27.75" customHeight="1"/>
    <row r="354" s="39" customFormat="1" ht="27.75" customHeight="1"/>
    <row r="355" s="39" customFormat="1" ht="27.75" customHeight="1"/>
    <row r="356" s="39" customFormat="1" ht="27.75" customHeight="1"/>
    <row r="357" s="39" customFormat="1" ht="27.75" customHeight="1"/>
    <row r="358" s="39" customFormat="1" ht="27.75" customHeight="1"/>
    <row r="359" s="39" customFormat="1" ht="27.75" customHeight="1"/>
    <row r="360" s="39" customFormat="1" ht="27.75" customHeight="1"/>
    <row r="361" s="39" customFormat="1" ht="27.75" customHeight="1"/>
    <row r="362" s="39" customFormat="1" ht="27.75" customHeight="1"/>
    <row r="363" s="39" customFormat="1" ht="27.75" customHeight="1"/>
    <row r="364" s="39" customFormat="1" ht="27.75" customHeight="1"/>
    <row r="365" s="39" customFormat="1" ht="27.75" customHeight="1"/>
    <row r="366" s="39" customFormat="1" ht="27.75" customHeight="1"/>
    <row r="367" s="39" customFormat="1" ht="27.75" customHeight="1"/>
    <row r="368" s="39" customFormat="1" ht="27.75" customHeight="1"/>
    <row r="369" s="39" customFormat="1" ht="27.75" customHeight="1"/>
    <row r="370" s="39" customFormat="1" ht="27.75" customHeight="1"/>
    <row r="371" s="39" customFormat="1" ht="27.75" customHeight="1"/>
    <row r="372" s="39" customFormat="1" ht="27.75" customHeight="1"/>
    <row r="373" s="39" customFormat="1" ht="27.75" customHeight="1"/>
    <row r="374" s="39" customFormat="1" ht="27.75" customHeight="1"/>
    <row r="375" s="39" customFormat="1" ht="27.75" customHeight="1"/>
    <row r="376" s="39" customFormat="1" ht="27.75" customHeight="1"/>
    <row r="377" s="39" customFormat="1" ht="27.75" customHeight="1"/>
    <row r="378" s="39" customFormat="1" ht="27.75" customHeight="1"/>
    <row r="379" s="39" customFormat="1" ht="27.75" customHeight="1"/>
    <row r="380" s="39" customFormat="1" ht="27.75" customHeight="1"/>
    <row r="381" s="39" customFormat="1" ht="27.75" customHeight="1"/>
    <row r="382" s="39" customFormat="1" ht="27.75" customHeight="1"/>
    <row r="383" s="39" customFormat="1" ht="27.75" customHeight="1"/>
    <row r="384" s="39" customFormat="1" ht="27.75" customHeight="1"/>
    <row r="385" s="39" customFormat="1" ht="27.75" customHeight="1"/>
    <row r="386" s="39" customFormat="1" ht="27.75" customHeight="1"/>
    <row r="387" s="39" customFormat="1" ht="27.75" customHeight="1"/>
    <row r="388" s="39" customFormat="1" ht="27.75" customHeight="1"/>
    <row r="389" s="39" customFormat="1" ht="27.75" customHeight="1"/>
    <row r="390" s="39" customFormat="1" ht="27.75" customHeight="1"/>
    <row r="391" s="39" customFormat="1" ht="27.75" customHeight="1"/>
    <row r="392" s="39" customFormat="1" ht="27.75" customHeight="1"/>
    <row r="393" s="39" customFormat="1" ht="27.75" customHeight="1"/>
    <row r="394" s="39" customFormat="1" ht="27.75" customHeight="1"/>
    <row r="395" s="39" customFormat="1" ht="27.75" customHeight="1"/>
    <row r="396" s="39" customFormat="1" ht="27.75" customHeight="1"/>
    <row r="397" s="39" customFormat="1" ht="27.75" customHeight="1"/>
    <row r="398" s="39" customFormat="1" ht="27.75" customHeight="1"/>
    <row r="399" s="39" customFormat="1" ht="27.75" customHeight="1"/>
    <row r="400" s="39" customFormat="1" ht="27.75" customHeight="1"/>
    <row r="401" s="39" customFormat="1" ht="27.75" customHeight="1"/>
    <row r="402" s="39" customFormat="1" ht="27.75" customHeight="1"/>
    <row r="403" s="39" customFormat="1" ht="27.75" customHeight="1"/>
    <row r="404" s="39" customFormat="1" ht="27.75" customHeight="1"/>
    <row r="405" s="39" customFormat="1" ht="27.75" customHeight="1"/>
    <row r="406" s="39" customFormat="1" ht="27.75" customHeight="1"/>
    <row r="407" s="39" customFormat="1" ht="27.75" customHeight="1"/>
    <row r="408" s="39" customFormat="1" ht="27.75" customHeight="1"/>
    <row r="409" s="39" customFormat="1" ht="27.75" customHeight="1"/>
    <row r="410" s="39" customFormat="1" ht="27.75" customHeight="1"/>
    <row r="411" s="39" customFormat="1" ht="27.75" customHeight="1"/>
    <row r="412" s="39" customFormat="1" ht="27.75" customHeight="1"/>
    <row r="413" s="39" customFormat="1" ht="27.75" customHeight="1"/>
    <row r="414" s="39" customFormat="1" ht="27.75" customHeight="1"/>
    <row r="415" s="39" customFormat="1" ht="27.75" customHeight="1"/>
    <row r="416" s="39" customFormat="1" ht="27.75" customHeight="1"/>
    <row r="417" s="39" customFormat="1" ht="27.75" customHeight="1"/>
    <row r="418" s="39" customFormat="1" ht="27.75" customHeight="1"/>
    <row r="419" s="39" customFormat="1" ht="27.75" customHeight="1"/>
    <row r="420" s="39" customFormat="1" ht="27.75" customHeight="1"/>
    <row r="421" s="39" customFormat="1" ht="27.75" customHeight="1"/>
    <row r="422" s="39" customFormat="1" ht="27.75" customHeight="1"/>
    <row r="423" s="39" customFormat="1" ht="27.75" customHeight="1"/>
    <row r="424" s="39" customFormat="1" ht="27.75" customHeight="1"/>
    <row r="425" s="39" customFormat="1" ht="27.75" customHeight="1"/>
    <row r="426" s="39" customFormat="1" ht="27.75" customHeight="1"/>
    <row r="427" s="39" customFormat="1" ht="27.75" customHeight="1"/>
    <row r="428" s="39" customFormat="1" ht="27.75" customHeight="1"/>
    <row r="429" s="39" customFormat="1" ht="27.75" customHeight="1"/>
    <row r="430" s="39" customFormat="1" ht="27.75" customHeight="1"/>
    <row r="431" s="39" customFormat="1" ht="27.75" customHeight="1"/>
    <row r="432" s="39" customFormat="1" ht="27.75" customHeight="1"/>
    <row r="433" s="39" customFormat="1" ht="27.75" customHeight="1"/>
    <row r="434" s="39" customFormat="1" ht="27.75" customHeight="1"/>
    <row r="435" s="39" customFormat="1" ht="27.75" customHeight="1"/>
    <row r="436" s="39" customFormat="1" ht="27.75" customHeight="1"/>
    <row r="437" s="39" customFormat="1" ht="27.75" customHeight="1"/>
    <row r="438" s="39" customFormat="1" ht="27.75" customHeight="1"/>
    <row r="439" s="39" customFormat="1" ht="27.75" customHeight="1"/>
    <row r="440" s="39" customFormat="1" ht="27.75" customHeight="1"/>
    <row r="441" s="39" customFormat="1" ht="27.75" customHeight="1"/>
    <row r="442" s="39" customFormat="1" ht="27.75" customHeight="1"/>
    <row r="443" s="39" customFormat="1" ht="27.75" customHeight="1"/>
    <row r="444" s="39" customFormat="1" ht="27.75" customHeight="1"/>
    <row r="445" s="39" customFormat="1" ht="27.75" customHeight="1"/>
    <row r="446" s="39" customFormat="1" ht="27.75" customHeight="1"/>
    <row r="447" s="39" customFormat="1" ht="27.75" customHeight="1"/>
    <row r="448" s="39" customFormat="1" ht="27.75" customHeight="1"/>
    <row r="449" s="39" customFormat="1" ht="27.75" customHeight="1"/>
    <row r="450" s="39" customFormat="1" ht="27.75" customHeight="1"/>
    <row r="451" s="39" customFormat="1" ht="27.75" customHeight="1"/>
    <row r="452" s="39" customFormat="1" ht="27.75" customHeight="1"/>
    <row r="453" s="39" customFormat="1" ht="27.75" customHeight="1"/>
    <row r="454" s="39" customFormat="1" ht="27.75" customHeight="1"/>
    <row r="455" s="39" customFormat="1" ht="27.75" customHeight="1"/>
    <row r="456" s="39" customFormat="1" ht="27.75" customHeight="1"/>
    <row r="457" s="39" customFormat="1" ht="27.75" customHeight="1"/>
    <row r="458" s="39" customFormat="1" ht="27.75" customHeight="1"/>
    <row r="459" s="39" customFormat="1" ht="27.75" customHeight="1"/>
    <row r="460" s="39" customFormat="1" ht="27.75" customHeight="1"/>
    <row r="461" s="39" customFormat="1" ht="27.75" customHeight="1"/>
    <row r="462" s="39" customFormat="1" ht="27.75" customHeight="1"/>
    <row r="463" s="39" customFormat="1" ht="27.75" customHeight="1"/>
    <row r="464" s="39" customFormat="1" ht="27.75" customHeight="1"/>
    <row r="465" s="39" customFormat="1" ht="27.75" customHeight="1"/>
    <row r="466" s="39" customFormat="1" ht="27.75" customHeight="1"/>
    <row r="467" s="39" customFormat="1" ht="27.75" customHeight="1"/>
    <row r="468" s="39" customFormat="1" ht="27.75" customHeight="1"/>
    <row r="469" s="39" customFormat="1" ht="27.75" customHeight="1"/>
    <row r="470" s="39" customFormat="1" ht="27.75" customHeight="1"/>
    <row r="471" s="39" customFormat="1" ht="27.75" customHeight="1"/>
    <row r="472" s="39" customFormat="1" ht="27.75" customHeight="1"/>
    <row r="473" s="39" customFormat="1" ht="27.75" customHeight="1"/>
    <row r="474" s="39" customFormat="1" ht="27.75" customHeight="1"/>
    <row r="475" s="39" customFormat="1" ht="27.75" customHeight="1"/>
    <row r="476" s="39" customFormat="1" ht="27.75" customHeight="1"/>
    <row r="477" s="39" customFormat="1" ht="27.75" customHeight="1"/>
    <row r="478" s="39" customFormat="1" ht="27.75" customHeight="1"/>
    <row r="479" s="39" customFormat="1" ht="27.75" customHeight="1"/>
    <row r="480" s="39" customFormat="1" ht="27.75" customHeight="1"/>
    <row r="481" s="39" customFormat="1" ht="27.75" customHeight="1"/>
    <row r="482" s="39" customFormat="1" ht="27.75" customHeight="1"/>
    <row r="483" s="39" customFormat="1" ht="27.75" customHeight="1"/>
    <row r="484" s="39" customFormat="1" ht="27.75" customHeight="1"/>
    <row r="485" s="39" customFormat="1" ht="27.75" customHeight="1"/>
    <row r="486" s="39" customFormat="1" ht="27.75" customHeight="1"/>
    <row r="487" s="39" customFormat="1" ht="27.75" customHeight="1"/>
    <row r="488" s="39" customFormat="1" ht="27.75" customHeight="1"/>
    <row r="489" s="39" customFormat="1" ht="27.75" customHeight="1"/>
    <row r="490" s="39" customFormat="1" ht="27.75" customHeight="1"/>
    <row r="491" s="39" customFormat="1" ht="27.75" customHeight="1"/>
    <row r="492" s="39" customFormat="1" ht="27.75" customHeight="1"/>
    <row r="493" s="39" customFormat="1" ht="27.75" customHeight="1"/>
    <row r="494" s="39" customFormat="1" ht="27.75" customHeight="1"/>
    <row r="495" s="39" customFormat="1" ht="27.75" customHeight="1"/>
    <row r="496" s="39" customFormat="1" ht="27.75" customHeight="1"/>
    <row r="497" s="39" customFormat="1" ht="27.75" customHeight="1"/>
    <row r="498" s="39" customFormat="1" ht="27.75" customHeight="1"/>
    <row r="499" s="39" customFormat="1" ht="27.75" customHeight="1"/>
    <row r="500" s="39" customFormat="1" ht="27.75" customHeight="1"/>
    <row r="501" s="39" customFormat="1" ht="27.75" customHeight="1"/>
    <row r="502" s="39" customFormat="1" ht="27.75" customHeight="1"/>
    <row r="503" s="39" customFormat="1" ht="27.75" customHeight="1"/>
    <row r="504" s="39" customFormat="1" ht="27.75" customHeight="1"/>
    <row r="505" s="39" customFormat="1" ht="27.75" customHeight="1"/>
    <row r="506" s="39" customFormat="1" ht="27.75" customHeight="1"/>
    <row r="507" s="39" customFormat="1" ht="27.75" customHeight="1"/>
    <row r="508" s="39" customFormat="1" ht="27.75" customHeight="1"/>
    <row r="509" s="39" customFormat="1" ht="27.75" customHeight="1"/>
    <row r="510" s="39" customFormat="1" ht="27.75" customHeight="1"/>
    <row r="511" s="39" customFormat="1" ht="27.75" customHeight="1"/>
    <row r="512" s="39" customFormat="1" ht="27.75" customHeight="1"/>
    <row r="513" s="39" customFormat="1" ht="27.75" customHeight="1"/>
    <row r="514" s="39" customFormat="1" ht="27.75" customHeight="1"/>
    <row r="515" s="39" customFormat="1" ht="27.75" customHeight="1"/>
    <row r="516" s="39" customFormat="1" ht="27.75" customHeight="1"/>
    <row r="517" s="39" customFormat="1" ht="27.75" customHeight="1"/>
    <row r="518" s="39" customFormat="1" ht="27.75" customHeight="1"/>
    <row r="519" s="39" customFormat="1" ht="27.75" customHeight="1"/>
    <row r="520" s="39" customFormat="1" ht="27.75" customHeight="1"/>
    <row r="521" s="39" customFormat="1" ht="27.75" customHeight="1"/>
    <row r="522" s="39" customFormat="1" ht="27.75" customHeight="1"/>
    <row r="523" s="39" customFormat="1" ht="27.75" customHeight="1"/>
    <row r="524" s="39" customFormat="1" ht="27.75" customHeight="1"/>
    <row r="525" s="39" customFormat="1" ht="27.75" customHeight="1"/>
    <row r="526" s="39" customFormat="1" ht="27.75" customHeight="1"/>
    <row r="527" s="39" customFormat="1" ht="27.75" customHeight="1"/>
    <row r="528" s="39" customFormat="1" ht="27.75" customHeight="1"/>
    <row r="529" s="39" customFormat="1" ht="27.75" customHeight="1"/>
    <row r="530" s="39" customFormat="1" ht="27.75" customHeight="1"/>
  </sheetData>
  <autoFilter ref="A3:M29" xr:uid="{5E8330BB-28EE-4D19-A3B7-0FB7B91864ED}"/>
  <mergeCells count="9">
    <mergeCell ref="A1:L1"/>
    <mergeCell ref="J2:L2"/>
    <mergeCell ref="T2:W2"/>
    <mergeCell ref="A27:L28"/>
    <mergeCell ref="A29:B29"/>
    <mergeCell ref="C29:E29"/>
    <mergeCell ref="F29:H29"/>
    <mergeCell ref="I29:J29"/>
    <mergeCell ref="K29:L29"/>
  </mergeCells>
  <phoneticPr fontId="3" type="noConversion"/>
  <pageMargins left="0.75" right="0.75" top="1" bottom="1" header="0.5" footer="0.5"/>
  <pageSetup paperSize="9" scale="93" orientation="landscape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B4AE01-3EB8-4032-BBE7-AB72F61B7C95}">
  <sheetPr filterMode="1">
    <pageSetUpPr fitToPage="1"/>
  </sheetPr>
  <dimension ref="A1:R543"/>
  <sheetViews>
    <sheetView topLeftCell="A14" zoomScale="60" zoomScaleNormal="60" workbookViewId="0">
      <selection activeCell="B12" sqref="A1:WVY543"/>
    </sheetView>
  </sheetViews>
  <sheetFormatPr defaultColWidth="10" defaultRowHeight="27.75" customHeight="1"/>
  <cols>
    <col min="1" max="1" width="6.109375" style="1" bestFit="1" customWidth="1"/>
    <col min="2" max="2" width="18.77734375" style="1" customWidth="1"/>
    <col min="3" max="3" width="23.44140625" style="1" customWidth="1"/>
    <col min="4" max="4" width="24" style="1" customWidth="1"/>
    <col min="5" max="5" width="7.21875" style="1" customWidth="1"/>
    <col min="6" max="6" width="17.5546875" style="21" customWidth="1"/>
    <col min="7" max="7" width="14.88671875" style="17" customWidth="1"/>
    <col min="8" max="8" width="5.6640625" style="1" customWidth="1"/>
    <col min="9" max="9" width="11.77734375" style="21" customWidth="1"/>
    <col min="10" max="10" width="11.77734375" style="17" customWidth="1"/>
    <col min="11" max="11" width="13.21875" style="21" customWidth="1"/>
    <col min="12" max="12" width="13.21875" style="17" customWidth="1"/>
    <col min="13" max="13" width="13.21875" style="21" customWidth="1"/>
    <col min="14" max="14" width="13.21875" style="17" customWidth="1"/>
    <col min="15" max="16" width="23.109375" style="1" customWidth="1"/>
    <col min="17" max="17" width="36.5546875" style="1" customWidth="1"/>
    <col min="18" max="262" width="10" style="1"/>
    <col min="263" max="263" width="6.109375" style="1" bestFit="1" customWidth="1"/>
    <col min="264" max="264" width="25.5546875" style="1" customWidth="1"/>
    <col min="265" max="265" width="23.44140625" style="1" customWidth="1"/>
    <col min="266" max="266" width="7.21875" style="1" customWidth="1"/>
    <col min="267" max="267" width="11.77734375" style="1" customWidth="1"/>
    <col min="268" max="268" width="5.6640625" style="1" customWidth="1"/>
    <col min="269" max="269" width="11.77734375" style="1" customWidth="1"/>
    <col min="270" max="271" width="11.88671875" style="1" customWidth="1"/>
    <col min="272" max="272" width="15.21875" style="1" customWidth="1"/>
    <col min="273" max="273" width="11.6640625" style="1" customWidth="1"/>
    <col min="274" max="518" width="10" style="1"/>
    <col min="519" max="519" width="6.109375" style="1" bestFit="1" customWidth="1"/>
    <col min="520" max="520" width="25.5546875" style="1" customWidth="1"/>
    <col min="521" max="521" width="23.44140625" style="1" customWidth="1"/>
    <col min="522" max="522" width="7.21875" style="1" customWidth="1"/>
    <col min="523" max="523" width="11.77734375" style="1" customWidth="1"/>
    <col min="524" max="524" width="5.6640625" style="1" customWidth="1"/>
    <col min="525" max="525" width="11.77734375" style="1" customWidth="1"/>
    <col min="526" max="527" width="11.88671875" style="1" customWidth="1"/>
    <col min="528" max="528" width="15.21875" style="1" customWidth="1"/>
    <col min="529" max="529" width="11.6640625" style="1" customWidth="1"/>
    <col min="530" max="774" width="10" style="1"/>
    <col min="775" max="775" width="6.109375" style="1" bestFit="1" customWidth="1"/>
    <col min="776" max="776" width="25.5546875" style="1" customWidth="1"/>
    <col min="777" max="777" width="23.44140625" style="1" customWidth="1"/>
    <col min="778" max="778" width="7.21875" style="1" customWidth="1"/>
    <col min="779" max="779" width="11.77734375" style="1" customWidth="1"/>
    <col min="780" max="780" width="5.6640625" style="1" customWidth="1"/>
    <col min="781" max="781" width="11.77734375" style="1" customWidth="1"/>
    <col min="782" max="783" width="11.88671875" style="1" customWidth="1"/>
    <col min="784" max="784" width="15.21875" style="1" customWidth="1"/>
    <col min="785" max="785" width="11.6640625" style="1" customWidth="1"/>
    <col min="786" max="1030" width="10" style="1"/>
    <col min="1031" max="1031" width="6.109375" style="1" bestFit="1" customWidth="1"/>
    <col min="1032" max="1032" width="25.5546875" style="1" customWidth="1"/>
    <col min="1033" max="1033" width="23.44140625" style="1" customWidth="1"/>
    <col min="1034" max="1034" width="7.21875" style="1" customWidth="1"/>
    <col min="1035" max="1035" width="11.77734375" style="1" customWidth="1"/>
    <col min="1036" max="1036" width="5.6640625" style="1" customWidth="1"/>
    <col min="1037" max="1037" width="11.77734375" style="1" customWidth="1"/>
    <col min="1038" max="1039" width="11.88671875" style="1" customWidth="1"/>
    <col min="1040" max="1040" width="15.21875" style="1" customWidth="1"/>
    <col min="1041" max="1041" width="11.6640625" style="1" customWidth="1"/>
    <col min="1042" max="1286" width="10" style="1"/>
    <col min="1287" max="1287" width="6.109375" style="1" bestFit="1" customWidth="1"/>
    <col min="1288" max="1288" width="25.5546875" style="1" customWidth="1"/>
    <col min="1289" max="1289" width="23.44140625" style="1" customWidth="1"/>
    <col min="1290" max="1290" width="7.21875" style="1" customWidth="1"/>
    <col min="1291" max="1291" width="11.77734375" style="1" customWidth="1"/>
    <col min="1292" max="1292" width="5.6640625" style="1" customWidth="1"/>
    <col min="1293" max="1293" width="11.77734375" style="1" customWidth="1"/>
    <col min="1294" max="1295" width="11.88671875" style="1" customWidth="1"/>
    <col min="1296" max="1296" width="15.21875" style="1" customWidth="1"/>
    <col min="1297" max="1297" width="11.6640625" style="1" customWidth="1"/>
    <col min="1298" max="1542" width="10" style="1"/>
    <col min="1543" max="1543" width="6.109375" style="1" bestFit="1" customWidth="1"/>
    <col min="1544" max="1544" width="25.5546875" style="1" customWidth="1"/>
    <col min="1545" max="1545" width="23.44140625" style="1" customWidth="1"/>
    <col min="1546" max="1546" width="7.21875" style="1" customWidth="1"/>
    <col min="1547" max="1547" width="11.77734375" style="1" customWidth="1"/>
    <col min="1548" max="1548" width="5.6640625" style="1" customWidth="1"/>
    <col min="1549" max="1549" width="11.77734375" style="1" customWidth="1"/>
    <col min="1550" max="1551" width="11.88671875" style="1" customWidth="1"/>
    <col min="1552" max="1552" width="15.21875" style="1" customWidth="1"/>
    <col min="1553" max="1553" width="11.6640625" style="1" customWidth="1"/>
    <col min="1554" max="1798" width="10" style="1"/>
    <col min="1799" max="1799" width="6.109375" style="1" bestFit="1" customWidth="1"/>
    <col min="1800" max="1800" width="25.5546875" style="1" customWidth="1"/>
    <col min="1801" max="1801" width="23.44140625" style="1" customWidth="1"/>
    <col min="1802" max="1802" width="7.21875" style="1" customWidth="1"/>
    <col min="1803" max="1803" width="11.77734375" style="1" customWidth="1"/>
    <col min="1804" max="1804" width="5.6640625" style="1" customWidth="1"/>
    <col min="1805" max="1805" width="11.77734375" style="1" customWidth="1"/>
    <col min="1806" max="1807" width="11.88671875" style="1" customWidth="1"/>
    <col min="1808" max="1808" width="15.21875" style="1" customWidth="1"/>
    <col min="1809" max="1809" width="11.6640625" style="1" customWidth="1"/>
    <col min="1810" max="2054" width="10" style="1"/>
    <col min="2055" max="2055" width="6.109375" style="1" bestFit="1" customWidth="1"/>
    <col min="2056" max="2056" width="25.5546875" style="1" customWidth="1"/>
    <col min="2057" max="2057" width="23.44140625" style="1" customWidth="1"/>
    <col min="2058" max="2058" width="7.21875" style="1" customWidth="1"/>
    <col min="2059" max="2059" width="11.77734375" style="1" customWidth="1"/>
    <col min="2060" max="2060" width="5.6640625" style="1" customWidth="1"/>
    <col min="2061" max="2061" width="11.77734375" style="1" customWidth="1"/>
    <col min="2062" max="2063" width="11.88671875" style="1" customWidth="1"/>
    <col min="2064" max="2064" width="15.21875" style="1" customWidth="1"/>
    <col min="2065" max="2065" width="11.6640625" style="1" customWidth="1"/>
    <col min="2066" max="2310" width="10" style="1"/>
    <col min="2311" max="2311" width="6.109375" style="1" bestFit="1" customWidth="1"/>
    <col min="2312" max="2312" width="25.5546875" style="1" customWidth="1"/>
    <col min="2313" max="2313" width="23.44140625" style="1" customWidth="1"/>
    <col min="2314" max="2314" width="7.21875" style="1" customWidth="1"/>
    <col min="2315" max="2315" width="11.77734375" style="1" customWidth="1"/>
    <col min="2316" max="2316" width="5.6640625" style="1" customWidth="1"/>
    <col min="2317" max="2317" width="11.77734375" style="1" customWidth="1"/>
    <col min="2318" max="2319" width="11.88671875" style="1" customWidth="1"/>
    <col min="2320" max="2320" width="15.21875" style="1" customWidth="1"/>
    <col min="2321" max="2321" width="11.6640625" style="1" customWidth="1"/>
    <col min="2322" max="2566" width="10" style="1"/>
    <col min="2567" max="2567" width="6.109375" style="1" bestFit="1" customWidth="1"/>
    <col min="2568" max="2568" width="25.5546875" style="1" customWidth="1"/>
    <col min="2569" max="2569" width="23.44140625" style="1" customWidth="1"/>
    <col min="2570" max="2570" width="7.21875" style="1" customWidth="1"/>
    <col min="2571" max="2571" width="11.77734375" style="1" customWidth="1"/>
    <col min="2572" max="2572" width="5.6640625" style="1" customWidth="1"/>
    <col min="2573" max="2573" width="11.77734375" style="1" customWidth="1"/>
    <col min="2574" max="2575" width="11.88671875" style="1" customWidth="1"/>
    <col min="2576" max="2576" width="15.21875" style="1" customWidth="1"/>
    <col min="2577" max="2577" width="11.6640625" style="1" customWidth="1"/>
    <col min="2578" max="2822" width="10" style="1"/>
    <col min="2823" max="2823" width="6.109375" style="1" bestFit="1" customWidth="1"/>
    <col min="2824" max="2824" width="25.5546875" style="1" customWidth="1"/>
    <col min="2825" max="2825" width="23.44140625" style="1" customWidth="1"/>
    <col min="2826" max="2826" width="7.21875" style="1" customWidth="1"/>
    <col min="2827" max="2827" width="11.77734375" style="1" customWidth="1"/>
    <col min="2828" max="2828" width="5.6640625" style="1" customWidth="1"/>
    <col min="2829" max="2829" width="11.77734375" style="1" customWidth="1"/>
    <col min="2830" max="2831" width="11.88671875" style="1" customWidth="1"/>
    <col min="2832" max="2832" width="15.21875" style="1" customWidth="1"/>
    <col min="2833" max="2833" width="11.6640625" style="1" customWidth="1"/>
    <col min="2834" max="3078" width="10" style="1"/>
    <col min="3079" max="3079" width="6.109375" style="1" bestFit="1" customWidth="1"/>
    <col min="3080" max="3080" width="25.5546875" style="1" customWidth="1"/>
    <col min="3081" max="3081" width="23.44140625" style="1" customWidth="1"/>
    <col min="3082" max="3082" width="7.21875" style="1" customWidth="1"/>
    <col min="3083" max="3083" width="11.77734375" style="1" customWidth="1"/>
    <col min="3084" max="3084" width="5.6640625" style="1" customWidth="1"/>
    <col min="3085" max="3085" width="11.77734375" style="1" customWidth="1"/>
    <col min="3086" max="3087" width="11.88671875" style="1" customWidth="1"/>
    <col min="3088" max="3088" width="15.21875" style="1" customWidth="1"/>
    <col min="3089" max="3089" width="11.6640625" style="1" customWidth="1"/>
    <col min="3090" max="3334" width="10" style="1"/>
    <col min="3335" max="3335" width="6.109375" style="1" bestFit="1" customWidth="1"/>
    <col min="3336" max="3336" width="25.5546875" style="1" customWidth="1"/>
    <col min="3337" max="3337" width="23.44140625" style="1" customWidth="1"/>
    <col min="3338" max="3338" width="7.21875" style="1" customWidth="1"/>
    <col min="3339" max="3339" width="11.77734375" style="1" customWidth="1"/>
    <col min="3340" max="3340" width="5.6640625" style="1" customWidth="1"/>
    <col min="3341" max="3341" width="11.77734375" style="1" customWidth="1"/>
    <col min="3342" max="3343" width="11.88671875" style="1" customWidth="1"/>
    <col min="3344" max="3344" width="15.21875" style="1" customWidth="1"/>
    <col min="3345" max="3345" width="11.6640625" style="1" customWidth="1"/>
    <col min="3346" max="3590" width="10" style="1"/>
    <col min="3591" max="3591" width="6.109375" style="1" bestFit="1" customWidth="1"/>
    <col min="3592" max="3592" width="25.5546875" style="1" customWidth="1"/>
    <col min="3593" max="3593" width="23.44140625" style="1" customWidth="1"/>
    <col min="3594" max="3594" width="7.21875" style="1" customWidth="1"/>
    <col min="3595" max="3595" width="11.77734375" style="1" customWidth="1"/>
    <col min="3596" max="3596" width="5.6640625" style="1" customWidth="1"/>
    <col min="3597" max="3597" width="11.77734375" style="1" customWidth="1"/>
    <col min="3598" max="3599" width="11.88671875" style="1" customWidth="1"/>
    <col min="3600" max="3600" width="15.21875" style="1" customWidth="1"/>
    <col min="3601" max="3601" width="11.6640625" style="1" customWidth="1"/>
    <col min="3602" max="3846" width="10" style="1"/>
    <col min="3847" max="3847" width="6.109375" style="1" bestFit="1" customWidth="1"/>
    <col min="3848" max="3848" width="25.5546875" style="1" customWidth="1"/>
    <col min="3849" max="3849" width="23.44140625" style="1" customWidth="1"/>
    <col min="3850" max="3850" width="7.21875" style="1" customWidth="1"/>
    <col min="3851" max="3851" width="11.77734375" style="1" customWidth="1"/>
    <col min="3852" max="3852" width="5.6640625" style="1" customWidth="1"/>
    <col min="3853" max="3853" width="11.77734375" style="1" customWidth="1"/>
    <col min="3854" max="3855" width="11.88671875" style="1" customWidth="1"/>
    <col min="3856" max="3856" width="15.21875" style="1" customWidth="1"/>
    <col min="3857" max="3857" width="11.6640625" style="1" customWidth="1"/>
    <col min="3858" max="4102" width="10" style="1"/>
    <col min="4103" max="4103" width="6.109375" style="1" bestFit="1" customWidth="1"/>
    <col min="4104" max="4104" width="25.5546875" style="1" customWidth="1"/>
    <col min="4105" max="4105" width="23.44140625" style="1" customWidth="1"/>
    <col min="4106" max="4106" width="7.21875" style="1" customWidth="1"/>
    <col min="4107" max="4107" width="11.77734375" style="1" customWidth="1"/>
    <col min="4108" max="4108" width="5.6640625" style="1" customWidth="1"/>
    <col min="4109" max="4109" width="11.77734375" style="1" customWidth="1"/>
    <col min="4110" max="4111" width="11.88671875" style="1" customWidth="1"/>
    <col min="4112" max="4112" width="15.21875" style="1" customWidth="1"/>
    <col min="4113" max="4113" width="11.6640625" style="1" customWidth="1"/>
    <col min="4114" max="4358" width="10" style="1"/>
    <col min="4359" max="4359" width="6.109375" style="1" bestFit="1" customWidth="1"/>
    <col min="4360" max="4360" width="25.5546875" style="1" customWidth="1"/>
    <col min="4361" max="4361" width="23.44140625" style="1" customWidth="1"/>
    <col min="4362" max="4362" width="7.21875" style="1" customWidth="1"/>
    <col min="4363" max="4363" width="11.77734375" style="1" customWidth="1"/>
    <col min="4364" max="4364" width="5.6640625" style="1" customWidth="1"/>
    <col min="4365" max="4365" width="11.77734375" style="1" customWidth="1"/>
    <col min="4366" max="4367" width="11.88671875" style="1" customWidth="1"/>
    <col min="4368" max="4368" width="15.21875" style="1" customWidth="1"/>
    <col min="4369" max="4369" width="11.6640625" style="1" customWidth="1"/>
    <col min="4370" max="4614" width="10" style="1"/>
    <col min="4615" max="4615" width="6.109375" style="1" bestFit="1" customWidth="1"/>
    <col min="4616" max="4616" width="25.5546875" style="1" customWidth="1"/>
    <col min="4617" max="4617" width="23.44140625" style="1" customWidth="1"/>
    <col min="4618" max="4618" width="7.21875" style="1" customWidth="1"/>
    <col min="4619" max="4619" width="11.77734375" style="1" customWidth="1"/>
    <col min="4620" max="4620" width="5.6640625" style="1" customWidth="1"/>
    <col min="4621" max="4621" width="11.77734375" style="1" customWidth="1"/>
    <col min="4622" max="4623" width="11.88671875" style="1" customWidth="1"/>
    <col min="4624" max="4624" width="15.21875" style="1" customWidth="1"/>
    <col min="4625" max="4625" width="11.6640625" style="1" customWidth="1"/>
    <col min="4626" max="4870" width="10" style="1"/>
    <col min="4871" max="4871" width="6.109375" style="1" bestFit="1" customWidth="1"/>
    <col min="4872" max="4872" width="25.5546875" style="1" customWidth="1"/>
    <col min="4873" max="4873" width="23.44140625" style="1" customWidth="1"/>
    <col min="4874" max="4874" width="7.21875" style="1" customWidth="1"/>
    <col min="4875" max="4875" width="11.77734375" style="1" customWidth="1"/>
    <col min="4876" max="4876" width="5.6640625" style="1" customWidth="1"/>
    <col min="4877" max="4877" width="11.77734375" style="1" customWidth="1"/>
    <col min="4878" max="4879" width="11.88671875" style="1" customWidth="1"/>
    <col min="4880" max="4880" width="15.21875" style="1" customWidth="1"/>
    <col min="4881" max="4881" width="11.6640625" style="1" customWidth="1"/>
    <col min="4882" max="5126" width="10" style="1"/>
    <col min="5127" max="5127" width="6.109375" style="1" bestFit="1" customWidth="1"/>
    <col min="5128" max="5128" width="25.5546875" style="1" customWidth="1"/>
    <col min="5129" max="5129" width="23.44140625" style="1" customWidth="1"/>
    <col min="5130" max="5130" width="7.21875" style="1" customWidth="1"/>
    <col min="5131" max="5131" width="11.77734375" style="1" customWidth="1"/>
    <col min="5132" max="5132" width="5.6640625" style="1" customWidth="1"/>
    <col min="5133" max="5133" width="11.77734375" style="1" customWidth="1"/>
    <col min="5134" max="5135" width="11.88671875" style="1" customWidth="1"/>
    <col min="5136" max="5136" width="15.21875" style="1" customWidth="1"/>
    <col min="5137" max="5137" width="11.6640625" style="1" customWidth="1"/>
    <col min="5138" max="5382" width="10" style="1"/>
    <col min="5383" max="5383" width="6.109375" style="1" bestFit="1" customWidth="1"/>
    <col min="5384" max="5384" width="25.5546875" style="1" customWidth="1"/>
    <col min="5385" max="5385" width="23.44140625" style="1" customWidth="1"/>
    <col min="5386" max="5386" width="7.21875" style="1" customWidth="1"/>
    <col min="5387" max="5387" width="11.77734375" style="1" customWidth="1"/>
    <col min="5388" max="5388" width="5.6640625" style="1" customWidth="1"/>
    <col min="5389" max="5389" width="11.77734375" style="1" customWidth="1"/>
    <col min="5390" max="5391" width="11.88671875" style="1" customWidth="1"/>
    <col min="5392" max="5392" width="15.21875" style="1" customWidth="1"/>
    <col min="5393" max="5393" width="11.6640625" style="1" customWidth="1"/>
    <col min="5394" max="5638" width="10" style="1"/>
    <col min="5639" max="5639" width="6.109375" style="1" bestFit="1" customWidth="1"/>
    <col min="5640" max="5640" width="25.5546875" style="1" customWidth="1"/>
    <col min="5641" max="5641" width="23.44140625" style="1" customWidth="1"/>
    <col min="5642" max="5642" width="7.21875" style="1" customWidth="1"/>
    <col min="5643" max="5643" width="11.77734375" style="1" customWidth="1"/>
    <col min="5644" max="5644" width="5.6640625" style="1" customWidth="1"/>
    <col min="5645" max="5645" width="11.77734375" style="1" customWidth="1"/>
    <col min="5646" max="5647" width="11.88671875" style="1" customWidth="1"/>
    <col min="5648" max="5648" width="15.21875" style="1" customWidth="1"/>
    <col min="5649" max="5649" width="11.6640625" style="1" customWidth="1"/>
    <col min="5650" max="5894" width="10" style="1"/>
    <col min="5895" max="5895" width="6.109375" style="1" bestFit="1" customWidth="1"/>
    <col min="5896" max="5896" width="25.5546875" style="1" customWidth="1"/>
    <col min="5897" max="5897" width="23.44140625" style="1" customWidth="1"/>
    <col min="5898" max="5898" width="7.21875" style="1" customWidth="1"/>
    <col min="5899" max="5899" width="11.77734375" style="1" customWidth="1"/>
    <col min="5900" max="5900" width="5.6640625" style="1" customWidth="1"/>
    <col min="5901" max="5901" width="11.77734375" style="1" customWidth="1"/>
    <col min="5902" max="5903" width="11.88671875" style="1" customWidth="1"/>
    <col min="5904" max="5904" width="15.21875" style="1" customWidth="1"/>
    <col min="5905" max="5905" width="11.6640625" style="1" customWidth="1"/>
    <col min="5906" max="6150" width="10" style="1"/>
    <col min="6151" max="6151" width="6.109375" style="1" bestFit="1" customWidth="1"/>
    <col min="6152" max="6152" width="25.5546875" style="1" customWidth="1"/>
    <col min="6153" max="6153" width="23.44140625" style="1" customWidth="1"/>
    <col min="6154" max="6154" width="7.21875" style="1" customWidth="1"/>
    <col min="6155" max="6155" width="11.77734375" style="1" customWidth="1"/>
    <col min="6156" max="6156" width="5.6640625" style="1" customWidth="1"/>
    <col min="6157" max="6157" width="11.77734375" style="1" customWidth="1"/>
    <col min="6158" max="6159" width="11.88671875" style="1" customWidth="1"/>
    <col min="6160" max="6160" width="15.21875" style="1" customWidth="1"/>
    <col min="6161" max="6161" width="11.6640625" style="1" customWidth="1"/>
    <col min="6162" max="6406" width="10" style="1"/>
    <col min="6407" max="6407" width="6.109375" style="1" bestFit="1" customWidth="1"/>
    <col min="6408" max="6408" width="25.5546875" style="1" customWidth="1"/>
    <col min="6409" max="6409" width="23.44140625" style="1" customWidth="1"/>
    <col min="6410" max="6410" width="7.21875" style="1" customWidth="1"/>
    <col min="6411" max="6411" width="11.77734375" style="1" customWidth="1"/>
    <col min="6412" max="6412" width="5.6640625" style="1" customWidth="1"/>
    <col min="6413" max="6413" width="11.77734375" style="1" customWidth="1"/>
    <col min="6414" max="6415" width="11.88671875" style="1" customWidth="1"/>
    <col min="6416" max="6416" width="15.21875" style="1" customWidth="1"/>
    <col min="6417" max="6417" width="11.6640625" style="1" customWidth="1"/>
    <col min="6418" max="6662" width="10" style="1"/>
    <col min="6663" max="6663" width="6.109375" style="1" bestFit="1" customWidth="1"/>
    <col min="6664" max="6664" width="25.5546875" style="1" customWidth="1"/>
    <col min="6665" max="6665" width="23.44140625" style="1" customWidth="1"/>
    <col min="6666" max="6666" width="7.21875" style="1" customWidth="1"/>
    <col min="6667" max="6667" width="11.77734375" style="1" customWidth="1"/>
    <col min="6668" max="6668" width="5.6640625" style="1" customWidth="1"/>
    <col min="6669" max="6669" width="11.77734375" style="1" customWidth="1"/>
    <col min="6670" max="6671" width="11.88671875" style="1" customWidth="1"/>
    <col min="6672" max="6672" width="15.21875" style="1" customWidth="1"/>
    <col min="6673" max="6673" width="11.6640625" style="1" customWidth="1"/>
    <col min="6674" max="6918" width="10" style="1"/>
    <col min="6919" max="6919" width="6.109375" style="1" bestFit="1" customWidth="1"/>
    <col min="6920" max="6920" width="25.5546875" style="1" customWidth="1"/>
    <col min="6921" max="6921" width="23.44140625" style="1" customWidth="1"/>
    <col min="6922" max="6922" width="7.21875" style="1" customWidth="1"/>
    <col min="6923" max="6923" width="11.77734375" style="1" customWidth="1"/>
    <col min="6924" max="6924" width="5.6640625" style="1" customWidth="1"/>
    <col min="6925" max="6925" width="11.77734375" style="1" customWidth="1"/>
    <col min="6926" max="6927" width="11.88671875" style="1" customWidth="1"/>
    <col min="6928" max="6928" width="15.21875" style="1" customWidth="1"/>
    <col min="6929" max="6929" width="11.6640625" style="1" customWidth="1"/>
    <col min="6930" max="7174" width="10" style="1"/>
    <col min="7175" max="7175" width="6.109375" style="1" bestFit="1" customWidth="1"/>
    <col min="7176" max="7176" width="25.5546875" style="1" customWidth="1"/>
    <col min="7177" max="7177" width="23.44140625" style="1" customWidth="1"/>
    <col min="7178" max="7178" width="7.21875" style="1" customWidth="1"/>
    <col min="7179" max="7179" width="11.77734375" style="1" customWidth="1"/>
    <col min="7180" max="7180" width="5.6640625" style="1" customWidth="1"/>
    <col min="7181" max="7181" width="11.77734375" style="1" customWidth="1"/>
    <col min="7182" max="7183" width="11.88671875" style="1" customWidth="1"/>
    <col min="7184" max="7184" width="15.21875" style="1" customWidth="1"/>
    <col min="7185" max="7185" width="11.6640625" style="1" customWidth="1"/>
    <col min="7186" max="7430" width="10" style="1"/>
    <col min="7431" max="7431" width="6.109375" style="1" bestFit="1" customWidth="1"/>
    <col min="7432" max="7432" width="25.5546875" style="1" customWidth="1"/>
    <col min="7433" max="7433" width="23.44140625" style="1" customWidth="1"/>
    <col min="7434" max="7434" width="7.21875" style="1" customWidth="1"/>
    <col min="7435" max="7435" width="11.77734375" style="1" customWidth="1"/>
    <col min="7436" max="7436" width="5.6640625" style="1" customWidth="1"/>
    <col min="7437" max="7437" width="11.77734375" style="1" customWidth="1"/>
    <col min="7438" max="7439" width="11.88671875" style="1" customWidth="1"/>
    <col min="7440" max="7440" width="15.21875" style="1" customWidth="1"/>
    <col min="7441" max="7441" width="11.6640625" style="1" customWidth="1"/>
    <col min="7442" max="7686" width="10" style="1"/>
    <col min="7687" max="7687" width="6.109375" style="1" bestFit="1" customWidth="1"/>
    <col min="7688" max="7688" width="25.5546875" style="1" customWidth="1"/>
    <col min="7689" max="7689" width="23.44140625" style="1" customWidth="1"/>
    <col min="7690" max="7690" width="7.21875" style="1" customWidth="1"/>
    <col min="7691" max="7691" width="11.77734375" style="1" customWidth="1"/>
    <col min="7692" max="7692" width="5.6640625" style="1" customWidth="1"/>
    <col min="7693" max="7693" width="11.77734375" style="1" customWidth="1"/>
    <col min="7694" max="7695" width="11.88671875" style="1" customWidth="1"/>
    <col min="7696" max="7696" width="15.21875" style="1" customWidth="1"/>
    <col min="7697" max="7697" width="11.6640625" style="1" customWidth="1"/>
    <col min="7698" max="7942" width="10" style="1"/>
    <col min="7943" max="7943" width="6.109375" style="1" bestFit="1" customWidth="1"/>
    <col min="7944" max="7944" width="25.5546875" style="1" customWidth="1"/>
    <col min="7945" max="7945" width="23.44140625" style="1" customWidth="1"/>
    <col min="7946" max="7946" width="7.21875" style="1" customWidth="1"/>
    <col min="7947" max="7947" width="11.77734375" style="1" customWidth="1"/>
    <col min="7948" max="7948" width="5.6640625" style="1" customWidth="1"/>
    <col min="7949" max="7949" width="11.77734375" style="1" customWidth="1"/>
    <col min="7950" max="7951" width="11.88671875" style="1" customWidth="1"/>
    <col min="7952" max="7952" width="15.21875" style="1" customWidth="1"/>
    <col min="7953" max="7953" width="11.6640625" style="1" customWidth="1"/>
    <col min="7954" max="8198" width="10" style="1"/>
    <col min="8199" max="8199" width="6.109375" style="1" bestFit="1" customWidth="1"/>
    <col min="8200" max="8200" width="25.5546875" style="1" customWidth="1"/>
    <col min="8201" max="8201" width="23.44140625" style="1" customWidth="1"/>
    <col min="8202" max="8202" width="7.21875" style="1" customWidth="1"/>
    <col min="8203" max="8203" width="11.77734375" style="1" customWidth="1"/>
    <col min="8204" max="8204" width="5.6640625" style="1" customWidth="1"/>
    <col min="8205" max="8205" width="11.77734375" style="1" customWidth="1"/>
    <col min="8206" max="8207" width="11.88671875" style="1" customWidth="1"/>
    <col min="8208" max="8208" width="15.21875" style="1" customWidth="1"/>
    <col min="8209" max="8209" width="11.6640625" style="1" customWidth="1"/>
    <col min="8210" max="8454" width="10" style="1"/>
    <col min="8455" max="8455" width="6.109375" style="1" bestFit="1" customWidth="1"/>
    <col min="8456" max="8456" width="25.5546875" style="1" customWidth="1"/>
    <col min="8457" max="8457" width="23.44140625" style="1" customWidth="1"/>
    <col min="8458" max="8458" width="7.21875" style="1" customWidth="1"/>
    <col min="8459" max="8459" width="11.77734375" style="1" customWidth="1"/>
    <col min="8460" max="8460" width="5.6640625" style="1" customWidth="1"/>
    <col min="8461" max="8461" width="11.77734375" style="1" customWidth="1"/>
    <col min="8462" max="8463" width="11.88671875" style="1" customWidth="1"/>
    <col min="8464" max="8464" width="15.21875" style="1" customWidth="1"/>
    <col min="8465" max="8465" width="11.6640625" style="1" customWidth="1"/>
    <col min="8466" max="8710" width="10" style="1"/>
    <col min="8711" max="8711" width="6.109375" style="1" bestFit="1" customWidth="1"/>
    <col min="8712" max="8712" width="25.5546875" style="1" customWidth="1"/>
    <col min="8713" max="8713" width="23.44140625" style="1" customWidth="1"/>
    <col min="8714" max="8714" width="7.21875" style="1" customWidth="1"/>
    <col min="8715" max="8715" width="11.77734375" style="1" customWidth="1"/>
    <col min="8716" max="8716" width="5.6640625" style="1" customWidth="1"/>
    <col min="8717" max="8717" width="11.77734375" style="1" customWidth="1"/>
    <col min="8718" max="8719" width="11.88671875" style="1" customWidth="1"/>
    <col min="8720" max="8720" width="15.21875" style="1" customWidth="1"/>
    <col min="8721" max="8721" width="11.6640625" style="1" customWidth="1"/>
    <col min="8722" max="8966" width="10" style="1"/>
    <col min="8967" max="8967" width="6.109375" style="1" bestFit="1" customWidth="1"/>
    <col min="8968" max="8968" width="25.5546875" style="1" customWidth="1"/>
    <col min="8969" max="8969" width="23.44140625" style="1" customWidth="1"/>
    <col min="8970" max="8970" width="7.21875" style="1" customWidth="1"/>
    <col min="8971" max="8971" width="11.77734375" style="1" customWidth="1"/>
    <col min="8972" max="8972" width="5.6640625" style="1" customWidth="1"/>
    <col min="8973" max="8973" width="11.77734375" style="1" customWidth="1"/>
    <col min="8974" max="8975" width="11.88671875" style="1" customWidth="1"/>
    <col min="8976" max="8976" width="15.21875" style="1" customWidth="1"/>
    <col min="8977" max="8977" width="11.6640625" style="1" customWidth="1"/>
    <col min="8978" max="9222" width="10" style="1"/>
    <col min="9223" max="9223" width="6.109375" style="1" bestFit="1" customWidth="1"/>
    <col min="9224" max="9224" width="25.5546875" style="1" customWidth="1"/>
    <col min="9225" max="9225" width="23.44140625" style="1" customWidth="1"/>
    <col min="9226" max="9226" width="7.21875" style="1" customWidth="1"/>
    <col min="9227" max="9227" width="11.77734375" style="1" customWidth="1"/>
    <col min="9228" max="9228" width="5.6640625" style="1" customWidth="1"/>
    <col min="9229" max="9229" width="11.77734375" style="1" customWidth="1"/>
    <col min="9230" max="9231" width="11.88671875" style="1" customWidth="1"/>
    <col min="9232" max="9232" width="15.21875" style="1" customWidth="1"/>
    <col min="9233" max="9233" width="11.6640625" style="1" customWidth="1"/>
    <col min="9234" max="9478" width="10" style="1"/>
    <col min="9479" max="9479" width="6.109375" style="1" bestFit="1" customWidth="1"/>
    <col min="9480" max="9480" width="25.5546875" style="1" customWidth="1"/>
    <col min="9481" max="9481" width="23.44140625" style="1" customWidth="1"/>
    <col min="9482" max="9482" width="7.21875" style="1" customWidth="1"/>
    <col min="9483" max="9483" width="11.77734375" style="1" customWidth="1"/>
    <col min="9484" max="9484" width="5.6640625" style="1" customWidth="1"/>
    <col min="9485" max="9485" width="11.77734375" style="1" customWidth="1"/>
    <col min="9486" max="9487" width="11.88671875" style="1" customWidth="1"/>
    <col min="9488" max="9488" width="15.21875" style="1" customWidth="1"/>
    <col min="9489" max="9489" width="11.6640625" style="1" customWidth="1"/>
    <col min="9490" max="9734" width="10" style="1"/>
    <col min="9735" max="9735" width="6.109375" style="1" bestFit="1" customWidth="1"/>
    <col min="9736" max="9736" width="25.5546875" style="1" customWidth="1"/>
    <col min="9737" max="9737" width="23.44140625" style="1" customWidth="1"/>
    <col min="9738" max="9738" width="7.21875" style="1" customWidth="1"/>
    <col min="9739" max="9739" width="11.77734375" style="1" customWidth="1"/>
    <col min="9740" max="9740" width="5.6640625" style="1" customWidth="1"/>
    <col min="9741" max="9741" width="11.77734375" style="1" customWidth="1"/>
    <col min="9742" max="9743" width="11.88671875" style="1" customWidth="1"/>
    <col min="9744" max="9744" width="15.21875" style="1" customWidth="1"/>
    <col min="9745" max="9745" width="11.6640625" style="1" customWidth="1"/>
    <col min="9746" max="9990" width="10" style="1"/>
    <col min="9991" max="9991" width="6.109375" style="1" bestFit="1" customWidth="1"/>
    <col min="9992" max="9992" width="25.5546875" style="1" customWidth="1"/>
    <col min="9993" max="9993" width="23.44140625" style="1" customWidth="1"/>
    <col min="9994" max="9994" width="7.21875" style="1" customWidth="1"/>
    <col min="9995" max="9995" width="11.77734375" style="1" customWidth="1"/>
    <col min="9996" max="9996" width="5.6640625" style="1" customWidth="1"/>
    <col min="9997" max="9997" width="11.77734375" style="1" customWidth="1"/>
    <col min="9998" max="9999" width="11.88671875" style="1" customWidth="1"/>
    <col min="10000" max="10000" width="15.21875" style="1" customWidth="1"/>
    <col min="10001" max="10001" width="11.6640625" style="1" customWidth="1"/>
    <col min="10002" max="10246" width="10" style="1"/>
    <col min="10247" max="10247" width="6.109375" style="1" bestFit="1" customWidth="1"/>
    <col min="10248" max="10248" width="25.5546875" style="1" customWidth="1"/>
    <col min="10249" max="10249" width="23.44140625" style="1" customWidth="1"/>
    <col min="10250" max="10250" width="7.21875" style="1" customWidth="1"/>
    <col min="10251" max="10251" width="11.77734375" style="1" customWidth="1"/>
    <col min="10252" max="10252" width="5.6640625" style="1" customWidth="1"/>
    <col min="10253" max="10253" width="11.77734375" style="1" customWidth="1"/>
    <col min="10254" max="10255" width="11.88671875" style="1" customWidth="1"/>
    <col min="10256" max="10256" width="15.21875" style="1" customWidth="1"/>
    <col min="10257" max="10257" width="11.6640625" style="1" customWidth="1"/>
    <col min="10258" max="10502" width="10" style="1"/>
    <col min="10503" max="10503" width="6.109375" style="1" bestFit="1" customWidth="1"/>
    <col min="10504" max="10504" width="25.5546875" style="1" customWidth="1"/>
    <col min="10505" max="10505" width="23.44140625" style="1" customWidth="1"/>
    <col min="10506" max="10506" width="7.21875" style="1" customWidth="1"/>
    <col min="10507" max="10507" width="11.77734375" style="1" customWidth="1"/>
    <col min="10508" max="10508" width="5.6640625" style="1" customWidth="1"/>
    <col min="10509" max="10509" width="11.77734375" style="1" customWidth="1"/>
    <col min="10510" max="10511" width="11.88671875" style="1" customWidth="1"/>
    <col min="10512" max="10512" width="15.21875" style="1" customWidth="1"/>
    <col min="10513" max="10513" width="11.6640625" style="1" customWidth="1"/>
    <col min="10514" max="10758" width="10" style="1"/>
    <col min="10759" max="10759" width="6.109375" style="1" bestFit="1" customWidth="1"/>
    <col min="10760" max="10760" width="25.5546875" style="1" customWidth="1"/>
    <col min="10761" max="10761" width="23.44140625" style="1" customWidth="1"/>
    <col min="10762" max="10762" width="7.21875" style="1" customWidth="1"/>
    <col min="10763" max="10763" width="11.77734375" style="1" customWidth="1"/>
    <col min="10764" max="10764" width="5.6640625" style="1" customWidth="1"/>
    <col min="10765" max="10765" width="11.77734375" style="1" customWidth="1"/>
    <col min="10766" max="10767" width="11.88671875" style="1" customWidth="1"/>
    <col min="10768" max="10768" width="15.21875" style="1" customWidth="1"/>
    <col min="10769" max="10769" width="11.6640625" style="1" customWidth="1"/>
    <col min="10770" max="11014" width="10" style="1"/>
    <col min="11015" max="11015" width="6.109375" style="1" bestFit="1" customWidth="1"/>
    <col min="11016" max="11016" width="25.5546875" style="1" customWidth="1"/>
    <col min="11017" max="11017" width="23.44140625" style="1" customWidth="1"/>
    <col min="11018" max="11018" width="7.21875" style="1" customWidth="1"/>
    <col min="11019" max="11019" width="11.77734375" style="1" customWidth="1"/>
    <col min="11020" max="11020" width="5.6640625" style="1" customWidth="1"/>
    <col min="11021" max="11021" width="11.77734375" style="1" customWidth="1"/>
    <col min="11022" max="11023" width="11.88671875" style="1" customWidth="1"/>
    <col min="11024" max="11024" width="15.21875" style="1" customWidth="1"/>
    <col min="11025" max="11025" width="11.6640625" style="1" customWidth="1"/>
    <col min="11026" max="11270" width="10" style="1"/>
    <col min="11271" max="11271" width="6.109375" style="1" bestFit="1" customWidth="1"/>
    <col min="11272" max="11272" width="25.5546875" style="1" customWidth="1"/>
    <col min="11273" max="11273" width="23.44140625" style="1" customWidth="1"/>
    <col min="11274" max="11274" width="7.21875" style="1" customWidth="1"/>
    <col min="11275" max="11275" width="11.77734375" style="1" customWidth="1"/>
    <col min="11276" max="11276" width="5.6640625" style="1" customWidth="1"/>
    <col min="11277" max="11277" width="11.77734375" style="1" customWidth="1"/>
    <col min="11278" max="11279" width="11.88671875" style="1" customWidth="1"/>
    <col min="11280" max="11280" width="15.21875" style="1" customWidth="1"/>
    <col min="11281" max="11281" width="11.6640625" style="1" customWidth="1"/>
    <col min="11282" max="11526" width="10" style="1"/>
    <col min="11527" max="11527" width="6.109375" style="1" bestFit="1" customWidth="1"/>
    <col min="11528" max="11528" width="25.5546875" style="1" customWidth="1"/>
    <col min="11529" max="11529" width="23.44140625" style="1" customWidth="1"/>
    <col min="11530" max="11530" width="7.21875" style="1" customWidth="1"/>
    <col min="11531" max="11531" width="11.77734375" style="1" customWidth="1"/>
    <col min="11532" max="11532" width="5.6640625" style="1" customWidth="1"/>
    <col min="11533" max="11533" width="11.77734375" style="1" customWidth="1"/>
    <col min="11534" max="11535" width="11.88671875" style="1" customWidth="1"/>
    <col min="11536" max="11536" width="15.21875" style="1" customWidth="1"/>
    <col min="11537" max="11537" width="11.6640625" style="1" customWidth="1"/>
    <col min="11538" max="11782" width="10" style="1"/>
    <col min="11783" max="11783" width="6.109375" style="1" bestFit="1" customWidth="1"/>
    <col min="11784" max="11784" width="25.5546875" style="1" customWidth="1"/>
    <col min="11785" max="11785" width="23.44140625" style="1" customWidth="1"/>
    <col min="11786" max="11786" width="7.21875" style="1" customWidth="1"/>
    <col min="11787" max="11787" width="11.77734375" style="1" customWidth="1"/>
    <col min="11788" max="11788" width="5.6640625" style="1" customWidth="1"/>
    <col min="11789" max="11789" width="11.77734375" style="1" customWidth="1"/>
    <col min="11790" max="11791" width="11.88671875" style="1" customWidth="1"/>
    <col min="11792" max="11792" width="15.21875" style="1" customWidth="1"/>
    <col min="11793" max="11793" width="11.6640625" style="1" customWidth="1"/>
    <col min="11794" max="12038" width="10" style="1"/>
    <col min="12039" max="12039" width="6.109375" style="1" bestFit="1" customWidth="1"/>
    <col min="12040" max="12040" width="25.5546875" style="1" customWidth="1"/>
    <col min="12041" max="12041" width="23.44140625" style="1" customWidth="1"/>
    <col min="12042" max="12042" width="7.21875" style="1" customWidth="1"/>
    <col min="12043" max="12043" width="11.77734375" style="1" customWidth="1"/>
    <col min="12044" max="12044" width="5.6640625" style="1" customWidth="1"/>
    <col min="12045" max="12045" width="11.77734375" style="1" customWidth="1"/>
    <col min="12046" max="12047" width="11.88671875" style="1" customWidth="1"/>
    <col min="12048" max="12048" width="15.21875" style="1" customWidth="1"/>
    <col min="12049" max="12049" width="11.6640625" style="1" customWidth="1"/>
    <col min="12050" max="12294" width="10" style="1"/>
    <col min="12295" max="12295" width="6.109375" style="1" bestFit="1" customWidth="1"/>
    <col min="12296" max="12296" width="25.5546875" style="1" customWidth="1"/>
    <col min="12297" max="12297" width="23.44140625" style="1" customWidth="1"/>
    <col min="12298" max="12298" width="7.21875" style="1" customWidth="1"/>
    <col min="12299" max="12299" width="11.77734375" style="1" customWidth="1"/>
    <col min="12300" max="12300" width="5.6640625" style="1" customWidth="1"/>
    <col min="12301" max="12301" width="11.77734375" style="1" customWidth="1"/>
    <col min="12302" max="12303" width="11.88671875" style="1" customWidth="1"/>
    <col min="12304" max="12304" width="15.21875" style="1" customWidth="1"/>
    <col min="12305" max="12305" width="11.6640625" style="1" customWidth="1"/>
    <col min="12306" max="12550" width="10" style="1"/>
    <col min="12551" max="12551" width="6.109375" style="1" bestFit="1" customWidth="1"/>
    <col min="12552" max="12552" width="25.5546875" style="1" customWidth="1"/>
    <col min="12553" max="12553" width="23.44140625" style="1" customWidth="1"/>
    <col min="12554" max="12554" width="7.21875" style="1" customWidth="1"/>
    <col min="12555" max="12555" width="11.77734375" style="1" customWidth="1"/>
    <col min="12556" max="12556" width="5.6640625" style="1" customWidth="1"/>
    <col min="12557" max="12557" width="11.77734375" style="1" customWidth="1"/>
    <col min="12558" max="12559" width="11.88671875" style="1" customWidth="1"/>
    <col min="12560" max="12560" width="15.21875" style="1" customWidth="1"/>
    <col min="12561" max="12561" width="11.6640625" style="1" customWidth="1"/>
    <col min="12562" max="12806" width="10" style="1"/>
    <col min="12807" max="12807" width="6.109375" style="1" bestFit="1" customWidth="1"/>
    <col min="12808" max="12808" width="25.5546875" style="1" customWidth="1"/>
    <col min="12809" max="12809" width="23.44140625" style="1" customWidth="1"/>
    <col min="12810" max="12810" width="7.21875" style="1" customWidth="1"/>
    <col min="12811" max="12811" width="11.77734375" style="1" customWidth="1"/>
    <col min="12812" max="12812" width="5.6640625" style="1" customWidth="1"/>
    <col min="12813" max="12813" width="11.77734375" style="1" customWidth="1"/>
    <col min="12814" max="12815" width="11.88671875" style="1" customWidth="1"/>
    <col min="12816" max="12816" width="15.21875" style="1" customWidth="1"/>
    <col min="12817" max="12817" width="11.6640625" style="1" customWidth="1"/>
    <col min="12818" max="13062" width="10" style="1"/>
    <col min="13063" max="13063" width="6.109375" style="1" bestFit="1" customWidth="1"/>
    <col min="13064" max="13064" width="25.5546875" style="1" customWidth="1"/>
    <col min="13065" max="13065" width="23.44140625" style="1" customWidth="1"/>
    <col min="13066" max="13066" width="7.21875" style="1" customWidth="1"/>
    <col min="13067" max="13067" width="11.77734375" style="1" customWidth="1"/>
    <col min="13068" max="13068" width="5.6640625" style="1" customWidth="1"/>
    <col min="13069" max="13069" width="11.77734375" style="1" customWidth="1"/>
    <col min="13070" max="13071" width="11.88671875" style="1" customWidth="1"/>
    <col min="13072" max="13072" width="15.21875" style="1" customWidth="1"/>
    <col min="13073" max="13073" width="11.6640625" style="1" customWidth="1"/>
    <col min="13074" max="13318" width="10" style="1"/>
    <col min="13319" max="13319" width="6.109375" style="1" bestFit="1" customWidth="1"/>
    <col min="13320" max="13320" width="25.5546875" style="1" customWidth="1"/>
    <col min="13321" max="13321" width="23.44140625" style="1" customWidth="1"/>
    <col min="13322" max="13322" width="7.21875" style="1" customWidth="1"/>
    <col min="13323" max="13323" width="11.77734375" style="1" customWidth="1"/>
    <col min="13324" max="13324" width="5.6640625" style="1" customWidth="1"/>
    <col min="13325" max="13325" width="11.77734375" style="1" customWidth="1"/>
    <col min="13326" max="13327" width="11.88671875" style="1" customWidth="1"/>
    <col min="13328" max="13328" width="15.21875" style="1" customWidth="1"/>
    <col min="13329" max="13329" width="11.6640625" style="1" customWidth="1"/>
    <col min="13330" max="13574" width="10" style="1"/>
    <col min="13575" max="13575" width="6.109375" style="1" bestFit="1" customWidth="1"/>
    <col min="13576" max="13576" width="25.5546875" style="1" customWidth="1"/>
    <col min="13577" max="13577" width="23.44140625" style="1" customWidth="1"/>
    <col min="13578" max="13578" width="7.21875" style="1" customWidth="1"/>
    <col min="13579" max="13579" width="11.77734375" style="1" customWidth="1"/>
    <col min="13580" max="13580" width="5.6640625" style="1" customWidth="1"/>
    <col min="13581" max="13581" width="11.77734375" style="1" customWidth="1"/>
    <col min="13582" max="13583" width="11.88671875" style="1" customWidth="1"/>
    <col min="13584" max="13584" width="15.21875" style="1" customWidth="1"/>
    <col min="13585" max="13585" width="11.6640625" style="1" customWidth="1"/>
    <col min="13586" max="13830" width="10" style="1"/>
    <col min="13831" max="13831" width="6.109375" style="1" bestFit="1" customWidth="1"/>
    <col min="13832" max="13832" width="25.5546875" style="1" customWidth="1"/>
    <col min="13833" max="13833" width="23.44140625" style="1" customWidth="1"/>
    <col min="13834" max="13834" width="7.21875" style="1" customWidth="1"/>
    <col min="13835" max="13835" width="11.77734375" style="1" customWidth="1"/>
    <col min="13836" max="13836" width="5.6640625" style="1" customWidth="1"/>
    <col min="13837" max="13837" width="11.77734375" style="1" customWidth="1"/>
    <col min="13838" max="13839" width="11.88671875" style="1" customWidth="1"/>
    <col min="13840" max="13840" width="15.21875" style="1" customWidth="1"/>
    <col min="13841" max="13841" width="11.6640625" style="1" customWidth="1"/>
    <col min="13842" max="14086" width="10" style="1"/>
    <col min="14087" max="14087" width="6.109375" style="1" bestFit="1" customWidth="1"/>
    <col min="14088" max="14088" width="25.5546875" style="1" customWidth="1"/>
    <col min="14089" max="14089" width="23.44140625" style="1" customWidth="1"/>
    <col min="14090" max="14090" width="7.21875" style="1" customWidth="1"/>
    <col min="14091" max="14091" width="11.77734375" style="1" customWidth="1"/>
    <col min="14092" max="14092" width="5.6640625" style="1" customWidth="1"/>
    <col min="14093" max="14093" width="11.77734375" style="1" customWidth="1"/>
    <col min="14094" max="14095" width="11.88671875" style="1" customWidth="1"/>
    <col min="14096" max="14096" width="15.21875" style="1" customWidth="1"/>
    <col min="14097" max="14097" width="11.6640625" style="1" customWidth="1"/>
    <col min="14098" max="14342" width="10" style="1"/>
    <col min="14343" max="14343" width="6.109375" style="1" bestFit="1" customWidth="1"/>
    <col min="14344" max="14344" width="25.5546875" style="1" customWidth="1"/>
    <col min="14345" max="14345" width="23.44140625" style="1" customWidth="1"/>
    <col min="14346" max="14346" width="7.21875" style="1" customWidth="1"/>
    <col min="14347" max="14347" width="11.77734375" style="1" customWidth="1"/>
    <col min="14348" max="14348" width="5.6640625" style="1" customWidth="1"/>
    <col min="14349" max="14349" width="11.77734375" style="1" customWidth="1"/>
    <col min="14350" max="14351" width="11.88671875" style="1" customWidth="1"/>
    <col min="14352" max="14352" width="15.21875" style="1" customWidth="1"/>
    <col min="14353" max="14353" width="11.6640625" style="1" customWidth="1"/>
    <col min="14354" max="14598" width="10" style="1"/>
    <col min="14599" max="14599" width="6.109375" style="1" bestFit="1" customWidth="1"/>
    <col min="14600" max="14600" width="25.5546875" style="1" customWidth="1"/>
    <col min="14601" max="14601" width="23.44140625" style="1" customWidth="1"/>
    <col min="14602" max="14602" width="7.21875" style="1" customWidth="1"/>
    <col min="14603" max="14603" width="11.77734375" style="1" customWidth="1"/>
    <col min="14604" max="14604" width="5.6640625" style="1" customWidth="1"/>
    <col min="14605" max="14605" width="11.77734375" style="1" customWidth="1"/>
    <col min="14606" max="14607" width="11.88671875" style="1" customWidth="1"/>
    <col min="14608" max="14608" width="15.21875" style="1" customWidth="1"/>
    <col min="14609" max="14609" width="11.6640625" style="1" customWidth="1"/>
    <col min="14610" max="14854" width="10" style="1"/>
    <col min="14855" max="14855" width="6.109375" style="1" bestFit="1" customWidth="1"/>
    <col min="14856" max="14856" width="25.5546875" style="1" customWidth="1"/>
    <col min="14857" max="14857" width="23.44140625" style="1" customWidth="1"/>
    <col min="14858" max="14858" width="7.21875" style="1" customWidth="1"/>
    <col min="14859" max="14859" width="11.77734375" style="1" customWidth="1"/>
    <col min="14860" max="14860" width="5.6640625" style="1" customWidth="1"/>
    <col min="14861" max="14861" width="11.77734375" style="1" customWidth="1"/>
    <col min="14862" max="14863" width="11.88671875" style="1" customWidth="1"/>
    <col min="14864" max="14864" width="15.21875" style="1" customWidth="1"/>
    <col min="14865" max="14865" width="11.6640625" style="1" customWidth="1"/>
    <col min="14866" max="15110" width="10" style="1"/>
    <col min="15111" max="15111" width="6.109375" style="1" bestFit="1" customWidth="1"/>
    <col min="15112" max="15112" width="25.5546875" style="1" customWidth="1"/>
    <col min="15113" max="15113" width="23.44140625" style="1" customWidth="1"/>
    <col min="15114" max="15114" width="7.21875" style="1" customWidth="1"/>
    <col min="15115" max="15115" width="11.77734375" style="1" customWidth="1"/>
    <col min="15116" max="15116" width="5.6640625" style="1" customWidth="1"/>
    <col min="15117" max="15117" width="11.77734375" style="1" customWidth="1"/>
    <col min="15118" max="15119" width="11.88671875" style="1" customWidth="1"/>
    <col min="15120" max="15120" width="15.21875" style="1" customWidth="1"/>
    <col min="15121" max="15121" width="11.6640625" style="1" customWidth="1"/>
    <col min="15122" max="15366" width="10" style="1"/>
    <col min="15367" max="15367" width="6.109375" style="1" bestFit="1" customWidth="1"/>
    <col min="15368" max="15368" width="25.5546875" style="1" customWidth="1"/>
    <col min="15369" max="15369" width="23.44140625" style="1" customWidth="1"/>
    <col min="15370" max="15370" width="7.21875" style="1" customWidth="1"/>
    <col min="15371" max="15371" width="11.77734375" style="1" customWidth="1"/>
    <col min="15372" max="15372" width="5.6640625" style="1" customWidth="1"/>
    <col min="15373" max="15373" width="11.77734375" style="1" customWidth="1"/>
    <col min="15374" max="15375" width="11.88671875" style="1" customWidth="1"/>
    <col min="15376" max="15376" width="15.21875" style="1" customWidth="1"/>
    <col min="15377" max="15377" width="11.6640625" style="1" customWidth="1"/>
    <col min="15378" max="15622" width="10" style="1"/>
    <col min="15623" max="15623" width="6.109375" style="1" bestFit="1" customWidth="1"/>
    <col min="15624" max="15624" width="25.5546875" style="1" customWidth="1"/>
    <col min="15625" max="15625" width="23.44140625" style="1" customWidth="1"/>
    <col min="15626" max="15626" width="7.21875" style="1" customWidth="1"/>
    <col min="15627" max="15627" width="11.77734375" style="1" customWidth="1"/>
    <col min="15628" max="15628" width="5.6640625" style="1" customWidth="1"/>
    <col min="15629" max="15629" width="11.77734375" style="1" customWidth="1"/>
    <col min="15630" max="15631" width="11.88671875" style="1" customWidth="1"/>
    <col min="15632" max="15632" width="15.21875" style="1" customWidth="1"/>
    <col min="15633" max="15633" width="11.6640625" style="1" customWidth="1"/>
    <col min="15634" max="15878" width="10" style="1"/>
    <col min="15879" max="15879" width="6.109375" style="1" bestFit="1" customWidth="1"/>
    <col min="15880" max="15880" width="25.5546875" style="1" customWidth="1"/>
    <col min="15881" max="15881" width="23.44140625" style="1" customWidth="1"/>
    <col min="15882" max="15882" width="7.21875" style="1" customWidth="1"/>
    <col min="15883" max="15883" width="11.77734375" style="1" customWidth="1"/>
    <col min="15884" max="15884" width="5.6640625" style="1" customWidth="1"/>
    <col min="15885" max="15885" width="11.77734375" style="1" customWidth="1"/>
    <col min="15886" max="15887" width="11.88671875" style="1" customWidth="1"/>
    <col min="15888" max="15888" width="15.21875" style="1" customWidth="1"/>
    <col min="15889" max="15889" width="11.6640625" style="1" customWidth="1"/>
    <col min="15890" max="16134" width="10" style="1"/>
    <col min="16135" max="16135" width="6.109375" style="1" bestFit="1" customWidth="1"/>
    <col min="16136" max="16136" width="25.5546875" style="1" customWidth="1"/>
    <col min="16137" max="16137" width="23.44140625" style="1" customWidth="1"/>
    <col min="16138" max="16138" width="7.21875" style="1" customWidth="1"/>
    <col min="16139" max="16139" width="11.77734375" style="1" customWidth="1"/>
    <col min="16140" max="16140" width="5.6640625" style="1" customWidth="1"/>
    <col min="16141" max="16141" width="11.77734375" style="1" customWidth="1"/>
    <col min="16142" max="16143" width="11.88671875" style="1" customWidth="1"/>
    <col min="16144" max="16144" width="15.21875" style="1" customWidth="1"/>
    <col min="16145" max="16145" width="11.6640625" style="1" customWidth="1"/>
    <col min="16146" max="16384" width="10" style="1"/>
  </cols>
  <sheetData>
    <row r="1" spans="1:18" ht="27.75" customHeight="1">
      <c r="A1" s="189" t="s">
        <v>0</v>
      </c>
      <c r="B1" s="189"/>
      <c r="C1" s="189"/>
      <c r="D1" s="189"/>
      <c r="E1" s="189"/>
      <c r="F1" s="189"/>
      <c r="G1" s="189"/>
      <c r="H1" s="189"/>
      <c r="I1" s="189"/>
      <c r="J1" s="189"/>
      <c r="K1" s="189"/>
      <c r="L1" s="189"/>
      <c r="M1" s="189"/>
      <c r="N1" s="189"/>
      <c r="O1" s="189"/>
      <c r="P1" s="189"/>
      <c r="Q1" s="189"/>
    </row>
    <row r="2" spans="1:18" s="39" customFormat="1" ht="27.75" customHeight="1">
      <c r="M2" s="195" t="s">
        <v>1</v>
      </c>
      <c r="N2" s="195"/>
      <c r="O2" s="195"/>
      <c r="P2" s="195"/>
      <c r="Q2" s="195"/>
    </row>
    <row r="3" spans="1:18" s="83" customFormat="1" ht="39" customHeight="1">
      <c r="A3" s="81" t="s">
        <v>2</v>
      </c>
      <c r="B3" s="81" t="s">
        <v>3</v>
      </c>
      <c r="C3" s="81" t="s">
        <v>4</v>
      </c>
      <c r="D3" s="81" t="s">
        <v>141</v>
      </c>
      <c r="E3" s="81" t="s">
        <v>5</v>
      </c>
      <c r="F3" s="82" t="s">
        <v>246</v>
      </c>
      <c r="G3" s="82" t="s">
        <v>247</v>
      </c>
      <c r="H3" s="82" t="s">
        <v>7</v>
      </c>
      <c r="I3" s="82" t="s">
        <v>145</v>
      </c>
      <c r="J3" s="82" t="s">
        <v>146</v>
      </c>
      <c r="K3" s="82" t="s">
        <v>147</v>
      </c>
      <c r="L3" s="82" t="s">
        <v>148</v>
      </c>
      <c r="M3" s="82" t="s">
        <v>149</v>
      </c>
      <c r="N3" s="82" t="s">
        <v>150</v>
      </c>
      <c r="O3" s="81" t="s">
        <v>398</v>
      </c>
      <c r="P3" s="81" t="s">
        <v>387</v>
      </c>
      <c r="Q3" s="81" t="s">
        <v>12</v>
      </c>
    </row>
    <row r="4" spans="1:18" s="21" customFormat="1" ht="62.4" hidden="1" customHeight="1">
      <c r="A4" s="43">
        <v>1</v>
      </c>
      <c r="B4" s="43" t="s">
        <v>76</v>
      </c>
      <c r="C4" s="52" t="s">
        <v>77</v>
      </c>
      <c r="D4" s="52" t="s">
        <v>156</v>
      </c>
      <c r="E4" s="43" t="s">
        <v>20</v>
      </c>
      <c r="F4" s="23">
        <v>6.79</v>
      </c>
      <c r="G4" s="23">
        <v>6.79</v>
      </c>
      <c r="H4" s="69">
        <v>0.13</v>
      </c>
      <c r="I4" s="24">
        <f>VLOOKUP(D4,'[2]2022年7-12月'!$B$4:$AA$210,26,0)</f>
        <v>6.811418896570796</v>
      </c>
      <c r="J4" s="24">
        <f>VLOOKUP(D4,'[2]2022年7-12月'!$B$4:$AE$210,30,0)</f>
        <v>6.811418896570796</v>
      </c>
      <c r="K4" s="23">
        <f>F4</f>
        <v>6.79</v>
      </c>
      <c r="L4" s="23">
        <f>G4</f>
        <v>6.79</v>
      </c>
      <c r="M4" s="23">
        <f>F4</f>
        <v>6.79</v>
      </c>
      <c r="N4" s="23">
        <f>G4</f>
        <v>6.79</v>
      </c>
      <c r="O4" s="70" t="s">
        <v>243</v>
      </c>
      <c r="P4" s="70" t="s">
        <v>388</v>
      </c>
      <c r="Q4" s="70" t="s">
        <v>252</v>
      </c>
      <c r="R4" s="71"/>
    </row>
    <row r="5" spans="1:18" s="21" customFormat="1" ht="62.4" hidden="1" customHeight="1">
      <c r="A5" s="43">
        <v>2</v>
      </c>
      <c r="B5" s="43" t="s">
        <v>78</v>
      </c>
      <c r="C5" s="52" t="s">
        <v>79</v>
      </c>
      <c r="D5" s="52" t="s">
        <v>157</v>
      </c>
      <c r="E5" s="43" t="s">
        <v>20</v>
      </c>
      <c r="F5" s="23">
        <v>6.79</v>
      </c>
      <c r="G5" s="23">
        <v>6.79</v>
      </c>
      <c r="H5" s="69">
        <v>0.13</v>
      </c>
      <c r="I5" s="24">
        <f>VLOOKUP(D5,'[2]2022年7-12月'!$B$4:$AA$210,26,0)</f>
        <v>6.811418896570796</v>
      </c>
      <c r="J5" s="24">
        <f>VLOOKUP(D5,'[2]2022年7-12月'!$B$4:$AE$210,30,0)</f>
        <v>6.811418896570796</v>
      </c>
      <c r="K5" s="23">
        <f t="shared" ref="K5:L39" si="0">F5</f>
        <v>6.79</v>
      </c>
      <c r="L5" s="23">
        <f t="shared" si="0"/>
        <v>6.79</v>
      </c>
      <c r="M5" s="23">
        <f t="shared" ref="M5:N39" si="1">F5</f>
        <v>6.79</v>
      </c>
      <c r="N5" s="23">
        <f t="shared" si="1"/>
        <v>6.79</v>
      </c>
      <c r="O5" s="70" t="s">
        <v>243</v>
      </c>
      <c r="P5" s="70" t="s">
        <v>388</v>
      </c>
      <c r="Q5" s="70" t="s">
        <v>252</v>
      </c>
      <c r="R5" s="71"/>
    </row>
    <row r="6" spans="1:18" s="21" customFormat="1" ht="62.4" hidden="1" customHeight="1">
      <c r="A6" s="43">
        <v>3</v>
      </c>
      <c r="B6" s="43" t="s">
        <v>80</v>
      </c>
      <c r="C6" s="52" t="s">
        <v>81</v>
      </c>
      <c r="D6" s="52" t="s">
        <v>194</v>
      </c>
      <c r="E6" s="43" t="s">
        <v>20</v>
      </c>
      <c r="F6" s="23">
        <f>VLOOKUP(D6,'[1]2021年7-12月 (调整后)'!$B$4:$AA$210,26,0)</f>
        <v>5.3799975056000005</v>
      </c>
      <c r="G6" s="23">
        <f>VLOOKUP(D6,'[1]2021年7-12月 (调整后)'!$B$4:$AE$210,30,0)</f>
        <v>5.3799975056000005</v>
      </c>
      <c r="H6" s="69">
        <v>0.13</v>
      </c>
      <c r="I6" s="24">
        <f>VLOOKUP(D6,'[2]2022年7-12月'!$B$4:$AA$210,26,0)</f>
        <v>5.1618043480000004</v>
      </c>
      <c r="J6" s="24">
        <f>VLOOKUP(D6,'[2]2022年7-12月'!$B$4:$AE$210,30,0)</f>
        <v>5.1618043480000004</v>
      </c>
      <c r="K6" s="23">
        <f t="shared" si="0"/>
        <v>5.3799975056000005</v>
      </c>
      <c r="L6" s="23">
        <f t="shared" si="0"/>
        <v>5.3799975056000005</v>
      </c>
      <c r="M6" s="23">
        <f t="shared" si="1"/>
        <v>5.3799975056000005</v>
      </c>
      <c r="N6" s="23">
        <f t="shared" si="1"/>
        <v>5.3799975056000005</v>
      </c>
      <c r="O6" s="70" t="s">
        <v>241</v>
      </c>
      <c r="P6" s="70" t="s">
        <v>388</v>
      </c>
      <c r="Q6" s="70" t="s">
        <v>251</v>
      </c>
      <c r="R6" s="71"/>
    </row>
    <row r="7" spans="1:18" s="68" customFormat="1" ht="51" hidden="1" customHeight="1">
      <c r="A7" s="61">
        <v>4</v>
      </c>
      <c r="B7" s="61" t="s">
        <v>80</v>
      </c>
      <c r="C7" s="62" t="s">
        <v>81</v>
      </c>
      <c r="D7" s="62" t="s">
        <v>188</v>
      </c>
      <c r="E7" s="61" t="s">
        <v>20</v>
      </c>
      <c r="F7" s="63"/>
      <c r="G7" s="63"/>
      <c r="H7" s="64">
        <v>0.13</v>
      </c>
      <c r="I7" s="65">
        <v>5.5068043480000002</v>
      </c>
      <c r="J7" s="65">
        <v>5.5068043480000002</v>
      </c>
      <c r="K7" s="63"/>
      <c r="L7" s="63"/>
      <c r="M7" s="63"/>
      <c r="N7" s="63"/>
      <c r="O7" s="66" t="s">
        <v>250</v>
      </c>
      <c r="P7" s="66" t="s">
        <v>395</v>
      </c>
      <c r="Q7" s="66" t="s">
        <v>249</v>
      </c>
      <c r="R7" s="67"/>
    </row>
    <row r="8" spans="1:18" s="21" customFormat="1" ht="62.4" hidden="1" customHeight="1">
      <c r="A8" s="43">
        <v>5</v>
      </c>
      <c r="B8" s="43" t="s">
        <v>82</v>
      </c>
      <c r="C8" s="52" t="s">
        <v>83</v>
      </c>
      <c r="D8" s="52" t="s">
        <v>193</v>
      </c>
      <c r="E8" s="43" t="s">
        <v>20</v>
      </c>
      <c r="F8" s="23">
        <v>5.25</v>
      </c>
      <c r="G8" s="23">
        <v>5.25</v>
      </c>
      <c r="H8" s="69">
        <v>0.13</v>
      </c>
      <c r="I8" s="24">
        <f>VLOOKUP(D8,'[2]2022年7-12月'!$B$4:$AA$210,26,0)</f>
        <v>5.127304348</v>
      </c>
      <c r="J8" s="24">
        <f>VLOOKUP(D8,'[2]2022年7-12月'!$B$4:$AE$210,30,0)</f>
        <v>5.3873043479999998</v>
      </c>
      <c r="K8" s="23">
        <f t="shared" si="0"/>
        <v>5.25</v>
      </c>
      <c r="L8" s="23">
        <f t="shared" si="0"/>
        <v>5.25</v>
      </c>
      <c r="M8" s="23">
        <f t="shared" si="1"/>
        <v>5.25</v>
      </c>
      <c r="N8" s="23">
        <f t="shared" si="1"/>
        <v>5.25</v>
      </c>
      <c r="O8" s="70" t="s">
        <v>240</v>
      </c>
      <c r="P8" s="70" t="s">
        <v>388</v>
      </c>
      <c r="Q8" s="70" t="s">
        <v>251</v>
      </c>
      <c r="R8" s="71"/>
    </row>
    <row r="9" spans="1:18" s="68" customFormat="1" ht="62.4" hidden="1" customHeight="1">
      <c r="A9" s="61">
        <v>6</v>
      </c>
      <c r="B9" s="61" t="s">
        <v>84</v>
      </c>
      <c r="C9" s="62" t="s">
        <v>85</v>
      </c>
      <c r="D9" s="62" t="s">
        <v>160</v>
      </c>
      <c r="E9" s="61" t="s">
        <v>20</v>
      </c>
      <c r="F9" s="63"/>
      <c r="G9" s="63"/>
      <c r="H9" s="64">
        <v>0.13</v>
      </c>
      <c r="I9" s="65">
        <v>6.5916653694999994</v>
      </c>
      <c r="J9" s="65">
        <v>6.901665369499999</v>
      </c>
      <c r="K9" s="63"/>
      <c r="L9" s="63"/>
      <c r="M9" s="63"/>
      <c r="N9" s="63"/>
      <c r="O9" s="66" t="s">
        <v>250</v>
      </c>
      <c r="P9" s="66" t="s">
        <v>395</v>
      </c>
      <c r="Q9" s="66" t="s">
        <v>249</v>
      </c>
      <c r="R9" s="67"/>
    </row>
    <row r="10" spans="1:18" s="21" customFormat="1" ht="62.4" hidden="1" customHeight="1">
      <c r="A10" s="43">
        <v>7</v>
      </c>
      <c r="B10" s="43" t="s">
        <v>84</v>
      </c>
      <c r="C10" s="52" t="s">
        <v>85</v>
      </c>
      <c r="D10" s="52" t="s">
        <v>189</v>
      </c>
      <c r="E10" s="43" t="s">
        <v>20</v>
      </c>
      <c r="F10" s="23">
        <v>6.69</v>
      </c>
      <c r="G10" s="23">
        <v>6.69</v>
      </c>
      <c r="H10" s="69">
        <v>0.13</v>
      </c>
      <c r="I10" s="24">
        <f>VLOOKUP(D10,'[2]2022年7-12月'!$B$4:$AA$210,26,0)</f>
        <v>6.6491653694999995</v>
      </c>
      <c r="J10" s="24">
        <f>VLOOKUP(D10,'[2]2022年7-12月'!$B$4:$AE$210,30,0)</f>
        <v>7.0791653694999992</v>
      </c>
      <c r="K10" s="23">
        <f t="shared" si="0"/>
        <v>6.69</v>
      </c>
      <c r="L10" s="23">
        <f t="shared" si="0"/>
        <v>6.69</v>
      </c>
      <c r="M10" s="23">
        <f t="shared" si="1"/>
        <v>6.69</v>
      </c>
      <c r="N10" s="23">
        <f t="shared" si="1"/>
        <v>6.69</v>
      </c>
      <c r="O10" s="70" t="s">
        <v>242</v>
      </c>
      <c r="P10" s="70" t="s">
        <v>388</v>
      </c>
      <c r="Q10" s="70" t="s">
        <v>251</v>
      </c>
      <c r="R10" s="71"/>
    </row>
    <row r="11" spans="1:18" s="17" customFormat="1" ht="62.4" customHeight="1">
      <c r="A11" s="106">
        <v>8</v>
      </c>
      <c r="B11" s="106" t="s">
        <v>86</v>
      </c>
      <c r="C11" s="107" t="s">
        <v>87</v>
      </c>
      <c r="D11" s="107" t="s">
        <v>161</v>
      </c>
      <c r="E11" s="106" t="s">
        <v>20</v>
      </c>
      <c r="F11" s="19"/>
      <c r="G11" s="19"/>
      <c r="H11" s="108">
        <v>0.13</v>
      </c>
      <c r="I11" s="20">
        <f>VLOOKUP(D11,'[2]2022年7-12月'!$B$4:$AA$210,26,0)</f>
        <v>0.35213895575221243</v>
      </c>
      <c r="J11" s="20">
        <f>VLOOKUP(D11,'[2]2022年7-12月'!$B$4:$AE$210,30,0)</f>
        <v>0.35213895575221243</v>
      </c>
      <c r="K11" s="19"/>
      <c r="L11" s="19"/>
      <c r="M11" s="19"/>
      <c r="N11" s="19"/>
      <c r="O11" s="109" t="s">
        <v>244</v>
      </c>
      <c r="P11" s="109" t="s">
        <v>244</v>
      </c>
      <c r="Q11" s="109" t="s">
        <v>251</v>
      </c>
      <c r="R11" s="110"/>
    </row>
    <row r="12" spans="1:18" s="17" customFormat="1" ht="62.4" customHeight="1">
      <c r="A12" s="106">
        <v>9</v>
      </c>
      <c r="B12" s="106" t="s">
        <v>88</v>
      </c>
      <c r="C12" s="107" t="s">
        <v>89</v>
      </c>
      <c r="D12" s="107" t="s">
        <v>162</v>
      </c>
      <c r="E12" s="106" t="s">
        <v>20</v>
      </c>
      <c r="F12" s="19">
        <v>2.65</v>
      </c>
      <c r="G12" s="19">
        <v>2.65</v>
      </c>
      <c r="H12" s="108">
        <v>0.13</v>
      </c>
      <c r="I12" s="20">
        <f>VLOOKUP(D12,'[2]2022年7-12月'!$B$4:$AA$210,26,0)</f>
        <v>2.5352687850000004</v>
      </c>
      <c r="J12" s="20">
        <f>VLOOKUP(D12,'[2]2022年7-12月'!$B$4:$AE$210,30,0)</f>
        <v>2.5352687850000004</v>
      </c>
      <c r="K12" s="19">
        <f t="shared" si="0"/>
        <v>2.65</v>
      </c>
      <c r="L12" s="19">
        <f t="shared" si="0"/>
        <v>2.65</v>
      </c>
      <c r="M12" s="19">
        <f t="shared" si="1"/>
        <v>2.65</v>
      </c>
      <c r="N12" s="19">
        <f t="shared" si="1"/>
        <v>2.65</v>
      </c>
      <c r="O12" s="109" t="s">
        <v>241</v>
      </c>
      <c r="P12" s="109" t="s">
        <v>244</v>
      </c>
      <c r="Q12" s="109" t="s">
        <v>251</v>
      </c>
      <c r="R12" s="110"/>
    </row>
    <row r="13" spans="1:18" s="17" customFormat="1" ht="62.4" customHeight="1">
      <c r="A13" s="106">
        <v>10</v>
      </c>
      <c r="B13" s="106" t="s">
        <v>90</v>
      </c>
      <c r="C13" s="107" t="s">
        <v>91</v>
      </c>
      <c r="D13" s="107" t="s">
        <v>163</v>
      </c>
      <c r="E13" s="106" t="s">
        <v>20</v>
      </c>
      <c r="F13" s="19">
        <v>2.65</v>
      </c>
      <c r="G13" s="19">
        <v>2.65</v>
      </c>
      <c r="H13" s="108">
        <v>0.13</v>
      </c>
      <c r="I13" s="20">
        <f>VLOOKUP(D13,'[2]2022年7-12月'!$B$4:$AA$210,26,0)</f>
        <v>2.5352687850000004</v>
      </c>
      <c r="J13" s="20">
        <f>VLOOKUP(D13,'[2]2022年7-12月'!$B$4:$AE$210,30,0)</f>
        <v>2.5352687850000004</v>
      </c>
      <c r="K13" s="19">
        <f t="shared" si="0"/>
        <v>2.65</v>
      </c>
      <c r="L13" s="19">
        <f t="shared" si="0"/>
        <v>2.65</v>
      </c>
      <c r="M13" s="19">
        <f t="shared" si="1"/>
        <v>2.65</v>
      </c>
      <c r="N13" s="19">
        <f t="shared" si="1"/>
        <v>2.65</v>
      </c>
      <c r="O13" s="109" t="s">
        <v>241</v>
      </c>
      <c r="P13" s="109" t="s">
        <v>244</v>
      </c>
      <c r="Q13" s="109" t="s">
        <v>251</v>
      </c>
      <c r="R13" s="110"/>
    </row>
    <row r="14" spans="1:18" s="17" customFormat="1" ht="62.4" customHeight="1">
      <c r="A14" s="106">
        <v>11</v>
      </c>
      <c r="B14" s="106" t="s">
        <v>92</v>
      </c>
      <c r="C14" s="107" t="s">
        <v>93</v>
      </c>
      <c r="D14" s="107" t="s">
        <v>164</v>
      </c>
      <c r="E14" s="106" t="s">
        <v>20</v>
      </c>
      <c r="F14" s="19"/>
      <c r="G14" s="19"/>
      <c r="H14" s="108">
        <v>0.13</v>
      </c>
      <c r="I14" s="20">
        <v>0.36985742952212386</v>
      </c>
      <c r="J14" s="20">
        <v>0.36985742952212386</v>
      </c>
      <c r="K14" s="19"/>
      <c r="L14" s="19"/>
      <c r="M14" s="19"/>
      <c r="N14" s="19"/>
      <c r="O14" s="109" t="s">
        <v>244</v>
      </c>
      <c r="P14" s="109" t="s">
        <v>244</v>
      </c>
      <c r="Q14" s="109" t="s">
        <v>251</v>
      </c>
      <c r="R14" s="110"/>
    </row>
    <row r="15" spans="1:18" s="105" customFormat="1" ht="62.4" hidden="1" customHeight="1">
      <c r="A15" s="98">
        <v>12</v>
      </c>
      <c r="B15" s="98" t="s">
        <v>94</v>
      </c>
      <c r="C15" s="99" t="s">
        <v>95</v>
      </c>
      <c r="D15" s="99" t="s">
        <v>165</v>
      </c>
      <c r="E15" s="98" t="s">
        <v>20</v>
      </c>
      <c r="F15" s="100"/>
      <c r="G15" s="100"/>
      <c r="H15" s="101">
        <v>0.13</v>
      </c>
      <c r="I15" s="102">
        <f>VLOOKUP(D15,'[2]2022年7-12月'!$B$4:$AA$210,26,0)</f>
        <v>1.5302411956999997</v>
      </c>
      <c r="J15" s="102">
        <f>VLOOKUP(D15,'[2]2022年7-12月'!$B$4:$AE$210,30,0)</f>
        <v>1.9862411956999997</v>
      </c>
      <c r="K15" s="100"/>
      <c r="L15" s="100"/>
      <c r="M15" s="100"/>
      <c r="N15" s="100"/>
      <c r="O15" s="103" t="s">
        <v>250</v>
      </c>
      <c r="P15" s="66" t="s">
        <v>395</v>
      </c>
      <c r="Q15" s="103" t="s">
        <v>248</v>
      </c>
      <c r="R15" s="104"/>
    </row>
    <row r="16" spans="1:18" s="17" customFormat="1" ht="62.4" customHeight="1">
      <c r="A16" s="106">
        <v>13</v>
      </c>
      <c r="B16" s="106" t="s">
        <v>94</v>
      </c>
      <c r="C16" s="107" t="s">
        <v>96</v>
      </c>
      <c r="D16" s="107" t="s">
        <v>191</v>
      </c>
      <c r="E16" s="106" t="s">
        <v>20</v>
      </c>
      <c r="F16" s="19">
        <v>2.35</v>
      </c>
      <c r="G16" s="19">
        <v>2.35</v>
      </c>
      <c r="H16" s="108">
        <v>0.13</v>
      </c>
      <c r="I16" s="20">
        <f>VLOOKUP(D16,'[2]2022年7-12月'!$B$4:$AA$210,26,0)</f>
        <v>2.3347773750549994</v>
      </c>
      <c r="J16" s="20">
        <f>VLOOKUP(D16,'[2]2022年7-12月'!$B$4:$AE$210,30,0)</f>
        <v>2.3347773750549994</v>
      </c>
      <c r="K16" s="19">
        <f t="shared" si="0"/>
        <v>2.35</v>
      </c>
      <c r="L16" s="19">
        <f t="shared" si="0"/>
        <v>2.35</v>
      </c>
      <c r="M16" s="19">
        <f t="shared" si="1"/>
        <v>2.35</v>
      </c>
      <c r="N16" s="19">
        <f t="shared" si="1"/>
        <v>2.35</v>
      </c>
      <c r="O16" s="109" t="s">
        <v>241</v>
      </c>
      <c r="P16" s="109" t="s">
        <v>244</v>
      </c>
      <c r="Q16" s="109" t="s">
        <v>251</v>
      </c>
      <c r="R16" s="110"/>
    </row>
    <row r="17" spans="1:18" s="39" customFormat="1" ht="62.4" hidden="1" customHeight="1">
      <c r="A17" s="34">
        <v>14</v>
      </c>
      <c r="B17" s="34" t="s">
        <v>97</v>
      </c>
      <c r="C17" s="35" t="s">
        <v>98</v>
      </c>
      <c r="D17" s="35" t="s">
        <v>166</v>
      </c>
      <c r="E17" s="34" t="s">
        <v>20</v>
      </c>
      <c r="F17" s="80">
        <v>6.6</v>
      </c>
      <c r="G17" s="80">
        <v>6.6</v>
      </c>
      <c r="H17" s="36">
        <v>0.13</v>
      </c>
      <c r="I17" s="45">
        <f>VLOOKUP(D17,'[2]2022年7-12月'!$B$4:$AA$210,26,0)</f>
        <v>6.5321581249999996</v>
      </c>
      <c r="J17" s="45">
        <f>VLOOKUP(D17,'[2]2022年7-12月'!$B$4:$AE$210,30,0)</f>
        <v>7.2621581249999991</v>
      </c>
      <c r="K17" s="80">
        <f t="shared" si="0"/>
        <v>6.6</v>
      </c>
      <c r="L17" s="80">
        <f t="shared" si="0"/>
        <v>6.6</v>
      </c>
      <c r="M17" s="80">
        <f t="shared" si="1"/>
        <v>6.6</v>
      </c>
      <c r="N17" s="80">
        <f t="shared" si="1"/>
        <v>6.6</v>
      </c>
      <c r="O17" s="37" t="s">
        <v>241</v>
      </c>
      <c r="P17" s="37" t="s">
        <v>388</v>
      </c>
      <c r="Q17" s="37" t="s">
        <v>251</v>
      </c>
      <c r="R17" s="38"/>
    </row>
    <row r="18" spans="1:18" s="39" customFormat="1" ht="62.4" hidden="1" customHeight="1">
      <c r="A18" s="34">
        <v>15</v>
      </c>
      <c r="B18" s="34" t="s">
        <v>99</v>
      </c>
      <c r="C18" s="35" t="s">
        <v>100</v>
      </c>
      <c r="D18" s="35" t="s">
        <v>167</v>
      </c>
      <c r="E18" s="34" t="s">
        <v>20</v>
      </c>
      <c r="F18" s="80">
        <v>4.62</v>
      </c>
      <c r="G18" s="80">
        <v>4.62</v>
      </c>
      <c r="H18" s="36">
        <v>0.13</v>
      </c>
      <c r="I18" s="45">
        <f>VLOOKUP(D18,'[2]2022年7-12月'!$B$4:$AA$210,26,0)</f>
        <v>4.6393573996125008</v>
      </c>
      <c r="J18" s="45">
        <f>VLOOKUP(D18,'[2]2022年7-12月'!$B$4:$AE$210,30,0)</f>
        <v>4.6393573996125008</v>
      </c>
      <c r="K18" s="80">
        <f t="shared" si="0"/>
        <v>4.62</v>
      </c>
      <c r="L18" s="80">
        <f t="shared" si="0"/>
        <v>4.62</v>
      </c>
      <c r="M18" s="80">
        <f t="shared" si="1"/>
        <v>4.62</v>
      </c>
      <c r="N18" s="80">
        <f t="shared" si="1"/>
        <v>4.62</v>
      </c>
      <c r="O18" s="37" t="s">
        <v>243</v>
      </c>
      <c r="P18" s="37" t="s">
        <v>243</v>
      </c>
      <c r="Q18" s="37" t="s">
        <v>251</v>
      </c>
      <c r="R18" s="38"/>
    </row>
    <row r="19" spans="1:18" s="39" customFormat="1" ht="62.4" hidden="1" customHeight="1">
      <c r="A19" s="34">
        <v>16</v>
      </c>
      <c r="B19" s="34" t="s">
        <v>101</v>
      </c>
      <c r="C19" s="35" t="s">
        <v>102</v>
      </c>
      <c r="D19" s="35" t="s">
        <v>168</v>
      </c>
      <c r="E19" s="34" t="s">
        <v>20</v>
      </c>
      <c r="F19" s="80">
        <v>4.1100000000000003</v>
      </c>
      <c r="G19" s="80">
        <v>4.1100000000000003</v>
      </c>
      <c r="H19" s="36">
        <v>0.13</v>
      </c>
      <c r="I19" s="45">
        <f>VLOOKUP(D19,'[2]2022年7-12月'!$B$4:$AA$210,26,0)</f>
        <v>4.1140506568124993</v>
      </c>
      <c r="J19" s="45">
        <f>VLOOKUP(D19,'[2]2022年7-12月'!$B$4:$AE$210,30,0)</f>
        <v>4.1140506568124993</v>
      </c>
      <c r="K19" s="80">
        <f t="shared" si="0"/>
        <v>4.1100000000000003</v>
      </c>
      <c r="L19" s="80">
        <f t="shared" si="0"/>
        <v>4.1100000000000003</v>
      </c>
      <c r="M19" s="80">
        <f t="shared" si="1"/>
        <v>4.1100000000000003</v>
      </c>
      <c r="N19" s="80">
        <f t="shared" si="1"/>
        <v>4.1100000000000003</v>
      </c>
      <c r="O19" s="37" t="s">
        <v>243</v>
      </c>
      <c r="P19" s="37" t="s">
        <v>243</v>
      </c>
      <c r="Q19" s="37" t="s">
        <v>251</v>
      </c>
      <c r="R19" s="38"/>
    </row>
    <row r="20" spans="1:18" s="39" customFormat="1" ht="62.4" hidden="1" customHeight="1">
      <c r="A20" s="34">
        <v>17</v>
      </c>
      <c r="B20" s="34" t="s">
        <v>103</v>
      </c>
      <c r="C20" s="35" t="s">
        <v>104</v>
      </c>
      <c r="D20" s="35" t="s">
        <v>169</v>
      </c>
      <c r="E20" s="34" t="s">
        <v>20</v>
      </c>
      <c r="F20" s="80">
        <v>4.0999999999999996</v>
      </c>
      <c r="G20" s="80">
        <v>4.0999999999999996</v>
      </c>
      <c r="H20" s="36">
        <v>0.13</v>
      </c>
      <c r="I20" s="45">
        <f>VLOOKUP(D20,'[2]2022年7-12月'!$B$4:$AA$210,26,0)</f>
        <v>4.0565506568124992</v>
      </c>
      <c r="J20" s="45">
        <f>VLOOKUP(D20,'[2]2022年7-12月'!$B$4:$AE$210,30,0)</f>
        <v>4.0565506568124992</v>
      </c>
      <c r="K20" s="80">
        <f t="shared" si="0"/>
        <v>4.0999999999999996</v>
      </c>
      <c r="L20" s="80">
        <f t="shared" si="0"/>
        <v>4.0999999999999996</v>
      </c>
      <c r="M20" s="80">
        <f t="shared" si="1"/>
        <v>4.0999999999999996</v>
      </c>
      <c r="N20" s="80">
        <f t="shared" si="1"/>
        <v>4.0999999999999996</v>
      </c>
      <c r="O20" s="37" t="s">
        <v>243</v>
      </c>
      <c r="P20" s="37" t="s">
        <v>243</v>
      </c>
      <c r="Q20" s="37" t="s">
        <v>251</v>
      </c>
      <c r="R20" s="38"/>
    </row>
    <row r="21" spans="1:18" s="39" customFormat="1" ht="62.4" hidden="1" customHeight="1">
      <c r="A21" s="34">
        <v>18</v>
      </c>
      <c r="B21" s="34" t="s">
        <v>105</v>
      </c>
      <c r="C21" s="35" t="s">
        <v>106</v>
      </c>
      <c r="D21" s="35" t="s">
        <v>170</v>
      </c>
      <c r="E21" s="34" t="s">
        <v>20</v>
      </c>
      <c r="F21" s="80">
        <v>4.62</v>
      </c>
      <c r="G21" s="80">
        <v>4.62</v>
      </c>
      <c r="H21" s="36">
        <v>0.13</v>
      </c>
      <c r="I21" s="45">
        <f>VLOOKUP(D21,'[2]2022年7-12月'!$B$4:$AA$210,26,0)</f>
        <v>4.6393573996125008</v>
      </c>
      <c r="J21" s="45">
        <f>VLOOKUP(D21,'[2]2022年7-12月'!$B$4:$AE$210,30,0)</f>
        <v>4.6393573996125008</v>
      </c>
      <c r="K21" s="80">
        <f t="shared" si="0"/>
        <v>4.62</v>
      </c>
      <c r="L21" s="80">
        <f t="shared" si="0"/>
        <v>4.62</v>
      </c>
      <c r="M21" s="80">
        <f t="shared" si="1"/>
        <v>4.62</v>
      </c>
      <c r="N21" s="80">
        <f t="shared" si="1"/>
        <v>4.62</v>
      </c>
      <c r="O21" s="37" t="s">
        <v>242</v>
      </c>
      <c r="P21" s="37" t="s">
        <v>243</v>
      </c>
      <c r="Q21" s="37" t="s">
        <v>251</v>
      </c>
      <c r="R21" s="38"/>
    </row>
    <row r="22" spans="1:18" s="39" customFormat="1" ht="62.4" hidden="1" customHeight="1">
      <c r="A22" s="34">
        <v>19</v>
      </c>
      <c r="B22" s="34" t="s">
        <v>107</v>
      </c>
      <c r="C22" s="35" t="s">
        <v>108</v>
      </c>
      <c r="D22" s="35" t="s">
        <v>171</v>
      </c>
      <c r="E22" s="34" t="s">
        <v>20</v>
      </c>
      <c r="F22" s="80"/>
      <c r="G22" s="80"/>
      <c r="H22" s="36">
        <v>0.13</v>
      </c>
      <c r="I22" s="45">
        <f>VLOOKUP(D22,'[2]2022年7-12月'!$B$4:$AA$210,26,0)</f>
        <v>2.3063945965625003</v>
      </c>
      <c r="J22" s="45">
        <f>VLOOKUP(D22,'[2]2022年7-12月'!$B$4:$AE$210,30,0)</f>
        <v>2.3383945965625004</v>
      </c>
      <c r="K22" s="80"/>
      <c r="L22" s="80"/>
      <c r="M22" s="80">
        <v>2.3063945965625003</v>
      </c>
      <c r="N22" s="80">
        <v>2.3063945965625003</v>
      </c>
      <c r="O22" s="37" t="s">
        <v>244</v>
      </c>
      <c r="P22" s="37" t="s">
        <v>388</v>
      </c>
      <c r="Q22" s="37" t="s">
        <v>251</v>
      </c>
      <c r="R22" s="38"/>
    </row>
    <row r="23" spans="1:18" s="39" customFormat="1" ht="62.4" hidden="1" customHeight="1">
      <c r="A23" s="34">
        <v>20</v>
      </c>
      <c r="B23" s="34" t="s">
        <v>109</v>
      </c>
      <c r="C23" s="35" t="s">
        <v>110</v>
      </c>
      <c r="D23" s="35" t="s">
        <v>172</v>
      </c>
      <c r="E23" s="34" t="s">
        <v>20</v>
      </c>
      <c r="F23" s="97">
        <v>0.26602887407142856</v>
      </c>
      <c r="G23" s="80">
        <v>0.26602887407142856</v>
      </c>
      <c r="H23" s="36">
        <v>0.13</v>
      </c>
      <c r="I23" s="45">
        <f>VLOOKUP(D23,'[2]2022年7-12月'!$B$4:$AA$210,26,0)</f>
        <v>0.26602887407142856</v>
      </c>
      <c r="J23" s="45">
        <f>VLOOKUP(D23,'[2]2022年7-12月'!$B$4:$AE$210,30,0)</f>
        <v>0.26602887407142856</v>
      </c>
      <c r="K23" s="80">
        <f t="shared" si="0"/>
        <v>0.26602887407142856</v>
      </c>
      <c r="L23" s="80">
        <f t="shared" si="0"/>
        <v>0.26602887407142856</v>
      </c>
      <c r="M23" s="80">
        <f t="shared" si="1"/>
        <v>0.26602887407142856</v>
      </c>
      <c r="N23" s="80">
        <f t="shared" si="1"/>
        <v>0.26602887407142856</v>
      </c>
      <c r="O23" s="37" t="s">
        <v>253</v>
      </c>
      <c r="P23" s="37" t="s">
        <v>243</v>
      </c>
      <c r="Q23" s="37" t="s">
        <v>251</v>
      </c>
      <c r="R23" s="38"/>
    </row>
    <row r="24" spans="1:18" s="17" customFormat="1" ht="62.4" customHeight="1">
      <c r="A24" s="106">
        <v>21</v>
      </c>
      <c r="B24" s="106" t="s">
        <v>111</v>
      </c>
      <c r="C24" s="107" t="s">
        <v>112</v>
      </c>
      <c r="D24" s="107" t="s">
        <v>173</v>
      </c>
      <c r="E24" s="106" t="s">
        <v>20</v>
      </c>
      <c r="F24" s="19"/>
      <c r="G24" s="19"/>
      <c r="H24" s="108">
        <v>0.13</v>
      </c>
      <c r="I24" s="20">
        <f>VLOOKUP(D24,'[2]2022年7-12月'!$B$4:$AA$210,26,0)</f>
        <v>4.0731055467762332</v>
      </c>
      <c r="J24" s="20">
        <f>VLOOKUP(D24,'[2]2022年7-12月'!$B$4:$AE$210,30,0)</f>
        <v>4.0731055467762332</v>
      </c>
      <c r="K24" s="19">
        <f t="shared" si="0"/>
        <v>0</v>
      </c>
      <c r="L24" s="19">
        <f t="shared" si="0"/>
        <v>0</v>
      </c>
      <c r="M24" s="19">
        <f t="shared" si="1"/>
        <v>0</v>
      </c>
      <c r="N24" s="19">
        <f t="shared" si="1"/>
        <v>0</v>
      </c>
      <c r="O24" s="109" t="s">
        <v>244</v>
      </c>
      <c r="P24" s="109" t="s">
        <v>389</v>
      </c>
      <c r="Q24" s="109" t="s">
        <v>251</v>
      </c>
      <c r="R24" s="110"/>
    </row>
    <row r="25" spans="1:18" s="17" customFormat="1" ht="62.4" customHeight="1">
      <c r="A25" s="106">
        <v>22</v>
      </c>
      <c r="B25" s="106" t="s">
        <v>113</v>
      </c>
      <c r="C25" s="107" t="s">
        <v>114</v>
      </c>
      <c r="D25" s="107" t="s">
        <v>174</v>
      </c>
      <c r="E25" s="106" t="s">
        <v>20</v>
      </c>
      <c r="F25" s="19"/>
      <c r="G25" s="19"/>
      <c r="H25" s="108">
        <v>0.13</v>
      </c>
      <c r="I25" s="20">
        <f>VLOOKUP(D25,'[2]2022年7-12月'!$B$4:$AA$210,26,0)</f>
        <v>4.0731055467762332</v>
      </c>
      <c r="J25" s="20">
        <f>VLOOKUP(D25,'[2]2022年7-12月'!$B$4:$AE$210,30,0)</f>
        <v>4.0731055467762332</v>
      </c>
      <c r="K25" s="19">
        <f t="shared" si="0"/>
        <v>0</v>
      </c>
      <c r="L25" s="19">
        <f t="shared" si="0"/>
        <v>0</v>
      </c>
      <c r="M25" s="19">
        <f t="shared" si="1"/>
        <v>0</v>
      </c>
      <c r="N25" s="19">
        <f t="shared" si="1"/>
        <v>0</v>
      </c>
      <c r="O25" s="109" t="s">
        <v>244</v>
      </c>
      <c r="P25" s="109" t="s">
        <v>389</v>
      </c>
      <c r="Q25" s="109" t="s">
        <v>251</v>
      </c>
      <c r="R25" s="110"/>
    </row>
    <row r="26" spans="1:18" s="39" customFormat="1" ht="62.4" hidden="1" customHeight="1">
      <c r="A26" s="34">
        <v>23</v>
      </c>
      <c r="B26" s="34" t="s">
        <v>115</v>
      </c>
      <c r="C26" s="35" t="s">
        <v>116</v>
      </c>
      <c r="D26" s="35" t="s">
        <v>175</v>
      </c>
      <c r="E26" s="34" t="s">
        <v>20</v>
      </c>
      <c r="F26" s="80"/>
      <c r="G26" s="80"/>
      <c r="H26" s="36">
        <v>0.13</v>
      </c>
      <c r="I26" s="45">
        <f>VLOOKUP(D26,'[2]2022年7-12月'!$B$4:$AA$210,26,0)</f>
        <v>3.0136855221238941</v>
      </c>
      <c r="J26" s="45">
        <f>VLOOKUP(D26,'[2]2022年7-12月'!$B$4:$AE$210,30,0)</f>
        <v>3.0136855221238941</v>
      </c>
      <c r="K26" s="80">
        <f t="shared" si="0"/>
        <v>0</v>
      </c>
      <c r="L26" s="80">
        <f t="shared" si="0"/>
        <v>0</v>
      </c>
      <c r="M26" s="80">
        <f t="shared" si="1"/>
        <v>0</v>
      </c>
      <c r="N26" s="80">
        <f t="shared" si="1"/>
        <v>0</v>
      </c>
      <c r="O26" s="37" t="s">
        <v>394</v>
      </c>
      <c r="P26" s="37" t="s">
        <v>393</v>
      </c>
      <c r="Q26" s="37" t="s">
        <v>251</v>
      </c>
      <c r="R26" s="38"/>
    </row>
    <row r="27" spans="1:18" s="39" customFormat="1" ht="62.4" hidden="1" customHeight="1">
      <c r="A27" s="34">
        <v>24</v>
      </c>
      <c r="B27" s="34" t="s">
        <v>117</v>
      </c>
      <c r="C27" s="35" t="s">
        <v>118</v>
      </c>
      <c r="D27" s="35" t="s">
        <v>176</v>
      </c>
      <c r="E27" s="34" t="s">
        <v>20</v>
      </c>
      <c r="F27" s="80"/>
      <c r="G27" s="80"/>
      <c r="H27" s="36">
        <v>0.13</v>
      </c>
      <c r="I27" s="45">
        <f>VLOOKUP(D27,'[2]2022年7-12月'!$B$4:$AA$210,26,0)</f>
        <v>3.3064751150442482</v>
      </c>
      <c r="J27" s="45">
        <f>VLOOKUP(D27,'[2]2022年7-12月'!$B$4:$AE$210,30,0)</f>
        <v>3.3064751150442482</v>
      </c>
      <c r="K27" s="80">
        <f t="shared" si="0"/>
        <v>0</v>
      </c>
      <c r="L27" s="80">
        <f t="shared" si="0"/>
        <v>0</v>
      </c>
      <c r="M27" s="80">
        <f t="shared" si="1"/>
        <v>0</v>
      </c>
      <c r="N27" s="80">
        <f t="shared" si="1"/>
        <v>0</v>
      </c>
      <c r="O27" s="37" t="s">
        <v>394</v>
      </c>
      <c r="P27" s="37" t="s">
        <v>393</v>
      </c>
      <c r="Q27" s="37" t="s">
        <v>251</v>
      </c>
      <c r="R27" s="38"/>
    </row>
    <row r="28" spans="1:18" s="39" customFormat="1" ht="62.4" hidden="1" customHeight="1">
      <c r="A28" s="34">
        <v>25</v>
      </c>
      <c r="B28" s="34" t="s">
        <v>119</v>
      </c>
      <c r="C28" s="35" t="s">
        <v>120</v>
      </c>
      <c r="D28" s="35" t="s">
        <v>177</v>
      </c>
      <c r="E28" s="34" t="s">
        <v>20</v>
      </c>
      <c r="F28" s="80"/>
      <c r="G28" s="80"/>
      <c r="H28" s="36">
        <v>0.13</v>
      </c>
      <c r="I28" s="45">
        <f>VLOOKUP(D28,'[2]2022年7-12月'!$B$4:$AA$210,26,0)</f>
        <v>0.48088675185840707</v>
      </c>
      <c r="J28" s="45">
        <f>VLOOKUP(D28,'[2]2022年7-12月'!$B$4:$AE$210,30,0)</f>
        <v>0.48088675185840707</v>
      </c>
      <c r="K28" s="80">
        <f t="shared" si="0"/>
        <v>0</v>
      </c>
      <c r="L28" s="80">
        <f t="shared" si="0"/>
        <v>0</v>
      </c>
      <c r="M28" s="80">
        <f t="shared" si="1"/>
        <v>0</v>
      </c>
      <c r="N28" s="80">
        <f t="shared" si="1"/>
        <v>0</v>
      </c>
      <c r="O28" s="37" t="s">
        <v>394</v>
      </c>
      <c r="P28" s="37" t="s">
        <v>393</v>
      </c>
      <c r="Q28" s="37" t="s">
        <v>251</v>
      </c>
      <c r="R28" s="38"/>
    </row>
    <row r="29" spans="1:18" s="39" customFormat="1" ht="62.4" hidden="1" customHeight="1">
      <c r="A29" s="34">
        <v>26</v>
      </c>
      <c r="B29" s="34" t="s">
        <v>121</v>
      </c>
      <c r="C29" s="35" t="s">
        <v>122</v>
      </c>
      <c r="D29" s="35" t="s">
        <v>178</v>
      </c>
      <c r="E29" s="34" t="s">
        <v>20</v>
      </c>
      <c r="F29" s="80"/>
      <c r="G29" s="80"/>
      <c r="H29" s="36">
        <v>0.13</v>
      </c>
      <c r="I29" s="45">
        <f>VLOOKUP(D29,'[2]2022年7-12月'!$B$4:$AA$210,26,0)</f>
        <v>0.39841335999999994</v>
      </c>
      <c r="J29" s="45">
        <f>VLOOKUP(D29,'[2]2022年7-12月'!$B$4:$AE$210,30,0)</f>
        <v>0.39841335999999994</v>
      </c>
      <c r="K29" s="80">
        <f t="shared" si="0"/>
        <v>0</v>
      </c>
      <c r="L29" s="80">
        <f t="shared" si="0"/>
        <v>0</v>
      </c>
      <c r="M29" s="80">
        <f t="shared" si="1"/>
        <v>0</v>
      </c>
      <c r="N29" s="80">
        <f t="shared" si="1"/>
        <v>0</v>
      </c>
      <c r="O29" s="37" t="s">
        <v>394</v>
      </c>
      <c r="P29" s="37" t="s">
        <v>393</v>
      </c>
      <c r="Q29" s="37" t="s">
        <v>251</v>
      </c>
      <c r="R29" s="38"/>
    </row>
    <row r="30" spans="1:18" s="39" customFormat="1" ht="62.4" hidden="1" customHeight="1">
      <c r="A30" s="34">
        <v>27</v>
      </c>
      <c r="B30" s="34" t="s">
        <v>123</v>
      </c>
      <c r="C30" s="35" t="s">
        <v>124</v>
      </c>
      <c r="D30" s="35" t="s">
        <v>179</v>
      </c>
      <c r="E30" s="34" t="s">
        <v>20</v>
      </c>
      <c r="F30" s="80"/>
      <c r="G30" s="80"/>
      <c r="H30" s="36">
        <v>0.13</v>
      </c>
      <c r="I30" s="45">
        <f>VLOOKUP(D30,'[2]2022年7-12月'!$B$4:$AA$210,26,0)</f>
        <v>2.2266989999999995</v>
      </c>
      <c r="J30" s="45">
        <f>VLOOKUP(D30,'[2]2022年7-12月'!$B$4:$AE$210,30,0)</f>
        <v>2.2266989999999995</v>
      </c>
      <c r="K30" s="80">
        <f t="shared" si="0"/>
        <v>0</v>
      </c>
      <c r="L30" s="80">
        <f t="shared" si="0"/>
        <v>0</v>
      </c>
      <c r="M30" s="80">
        <f t="shared" si="1"/>
        <v>0</v>
      </c>
      <c r="N30" s="80">
        <f t="shared" si="1"/>
        <v>0</v>
      </c>
      <c r="O30" s="37" t="s">
        <v>394</v>
      </c>
      <c r="P30" s="37" t="s">
        <v>393</v>
      </c>
      <c r="Q30" s="37" t="s">
        <v>251</v>
      </c>
      <c r="R30" s="38"/>
    </row>
    <row r="31" spans="1:18" s="39" customFormat="1" ht="62.4" hidden="1" customHeight="1">
      <c r="A31" s="34">
        <v>28</v>
      </c>
      <c r="B31" s="34" t="s">
        <v>125</v>
      </c>
      <c r="C31" s="35" t="s">
        <v>126</v>
      </c>
      <c r="D31" s="35" t="s">
        <v>180</v>
      </c>
      <c r="E31" s="34" t="s">
        <v>20</v>
      </c>
      <c r="F31" s="80"/>
      <c r="G31" s="80"/>
      <c r="H31" s="36">
        <v>0.13</v>
      </c>
      <c r="I31" s="45">
        <f>VLOOKUP(D31,'[2]2022年7-12月'!$B$4:$AA$210,26,0)</f>
        <v>2.2266989999999995</v>
      </c>
      <c r="J31" s="45">
        <f>VLOOKUP(D31,'[2]2022年7-12月'!$B$4:$AE$210,30,0)</f>
        <v>2.2266989999999995</v>
      </c>
      <c r="K31" s="80">
        <f t="shared" si="0"/>
        <v>0</v>
      </c>
      <c r="L31" s="80">
        <f t="shared" si="0"/>
        <v>0</v>
      </c>
      <c r="M31" s="80">
        <f t="shared" si="1"/>
        <v>0</v>
      </c>
      <c r="N31" s="80">
        <f t="shared" si="1"/>
        <v>0</v>
      </c>
      <c r="O31" s="37" t="s">
        <v>394</v>
      </c>
      <c r="P31" s="37" t="s">
        <v>393</v>
      </c>
      <c r="Q31" s="37" t="s">
        <v>251</v>
      </c>
      <c r="R31" s="38"/>
    </row>
    <row r="32" spans="1:18" s="17" customFormat="1" ht="62.4" customHeight="1">
      <c r="A32" s="106">
        <v>29</v>
      </c>
      <c r="B32" s="106" t="s">
        <v>127</v>
      </c>
      <c r="C32" s="107" t="s">
        <v>128</v>
      </c>
      <c r="D32" s="107" t="s">
        <v>181</v>
      </c>
      <c r="E32" s="106" t="s">
        <v>20</v>
      </c>
      <c r="F32" s="19"/>
      <c r="G32" s="19"/>
      <c r="H32" s="108">
        <v>0.13</v>
      </c>
      <c r="I32" s="20">
        <f>VLOOKUP(D32,'[2]2022年7-12月'!$B$4:$AA$210,26,0)</f>
        <v>0.6985905</v>
      </c>
      <c r="J32" s="20">
        <f>VLOOKUP(D32,'[2]2022年7-12月'!$B$4:$AE$210,30,0)</f>
        <v>0.6985905</v>
      </c>
      <c r="K32" s="19">
        <f t="shared" si="0"/>
        <v>0</v>
      </c>
      <c r="L32" s="19">
        <f t="shared" si="0"/>
        <v>0</v>
      </c>
      <c r="M32" s="19">
        <f t="shared" si="1"/>
        <v>0</v>
      </c>
      <c r="N32" s="19">
        <f t="shared" si="1"/>
        <v>0</v>
      </c>
      <c r="O32" s="109" t="s">
        <v>244</v>
      </c>
      <c r="P32" s="109" t="s">
        <v>389</v>
      </c>
      <c r="Q32" s="109" t="s">
        <v>251</v>
      </c>
      <c r="R32" s="110"/>
    </row>
    <row r="33" spans="1:18" s="105" customFormat="1" ht="62.4" hidden="1" customHeight="1">
      <c r="A33" s="98">
        <v>30</v>
      </c>
      <c r="B33" s="98" t="s">
        <v>129</v>
      </c>
      <c r="C33" s="99" t="s">
        <v>130</v>
      </c>
      <c r="D33" s="99" t="s">
        <v>182</v>
      </c>
      <c r="E33" s="98" t="s">
        <v>20</v>
      </c>
      <c r="F33" s="100"/>
      <c r="G33" s="100"/>
      <c r="H33" s="101">
        <v>0.13</v>
      </c>
      <c r="I33" s="102">
        <f>VLOOKUP(D33,'[2]2022年7-12月'!$B$4:$AA$210,26,0)</f>
        <v>0.34455465100000005</v>
      </c>
      <c r="J33" s="102">
        <f>VLOOKUP(D33,'[2]2022年7-12月'!$B$4:$AE$210,30,0)</f>
        <v>0.34455465100000005</v>
      </c>
      <c r="K33" s="100"/>
      <c r="L33" s="100"/>
      <c r="M33" s="100"/>
      <c r="N33" s="100"/>
      <c r="O33" s="103" t="s">
        <v>245</v>
      </c>
      <c r="P33" s="103" t="s">
        <v>396</v>
      </c>
      <c r="Q33" s="103"/>
      <c r="R33" s="104"/>
    </row>
    <row r="34" spans="1:18" s="39" customFormat="1" ht="62.4" hidden="1" customHeight="1">
      <c r="A34" s="34">
        <v>31</v>
      </c>
      <c r="B34" s="34" t="s">
        <v>131</v>
      </c>
      <c r="C34" s="35" t="s">
        <v>132</v>
      </c>
      <c r="D34" s="35" t="s">
        <v>183</v>
      </c>
      <c r="E34" s="34" t="s">
        <v>20</v>
      </c>
      <c r="F34" s="80">
        <v>4.97</v>
      </c>
      <c r="G34" s="80">
        <v>4.97</v>
      </c>
      <c r="H34" s="36">
        <v>0.13</v>
      </c>
      <c r="I34" s="45">
        <f>VLOOKUP(D34,'[2]2022年7-12月'!$B$4:$AA$210,26,0)</f>
        <v>4.8115245974004415</v>
      </c>
      <c r="J34" s="45">
        <f>VLOOKUP(D34,'[2]2022年7-12月'!$B$4:$AE$210,30,0)</f>
        <v>4.8115245974004415</v>
      </c>
      <c r="K34" s="80">
        <f t="shared" si="0"/>
        <v>4.97</v>
      </c>
      <c r="L34" s="80">
        <f t="shared" si="0"/>
        <v>4.97</v>
      </c>
      <c r="M34" s="80">
        <f t="shared" si="1"/>
        <v>4.97</v>
      </c>
      <c r="N34" s="80">
        <f t="shared" si="1"/>
        <v>4.97</v>
      </c>
      <c r="O34" s="37" t="s">
        <v>243</v>
      </c>
      <c r="P34" s="37" t="s">
        <v>243</v>
      </c>
      <c r="Q34" s="37" t="s">
        <v>251</v>
      </c>
      <c r="R34" s="38"/>
    </row>
    <row r="35" spans="1:18" s="39" customFormat="1" ht="62.4" hidden="1" customHeight="1">
      <c r="A35" s="34">
        <v>32</v>
      </c>
      <c r="B35" s="34" t="s">
        <v>133</v>
      </c>
      <c r="C35" s="35" t="s">
        <v>134</v>
      </c>
      <c r="D35" s="35" t="s">
        <v>184</v>
      </c>
      <c r="E35" s="34" t="s">
        <v>20</v>
      </c>
      <c r="F35" s="80">
        <v>4.97</v>
      </c>
      <c r="G35" s="80">
        <v>4.97</v>
      </c>
      <c r="H35" s="36">
        <v>0.13</v>
      </c>
      <c r="I35" s="45">
        <f>VLOOKUP(D35,'[2]2022年7-12月'!$B$4:$AA$210,26,0)</f>
        <v>4.8115245974004415</v>
      </c>
      <c r="J35" s="45">
        <f>VLOOKUP(D35,'[2]2022年7-12月'!$B$4:$AE$210,30,0)</f>
        <v>4.8115245974004415</v>
      </c>
      <c r="K35" s="80">
        <f t="shared" si="0"/>
        <v>4.97</v>
      </c>
      <c r="L35" s="80">
        <f t="shared" si="0"/>
        <v>4.97</v>
      </c>
      <c r="M35" s="80">
        <f t="shared" si="1"/>
        <v>4.97</v>
      </c>
      <c r="N35" s="80">
        <f t="shared" si="1"/>
        <v>4.97</v>
      </c>
      <c r="O35" s="37" t="s">
        <v>243</v>
      </c>
      <c r="P35" s="37" t="s">
        <v>243</v>
      </c>
      <c r="Q35" s="37" t="s">
        <v>251</v>
      </c>
      <c r="R35" s="38"/>
    </row>
    <row r="36" spans="1:18" s="39" customFormat="1" ht="62.4" hidden="1" customHeight="1">
      <c r="A36" s="34">
        <v>33</v>
      </c>
      <c r="B36" s="34" t="s">
        <v>390</v>
      </c>
      <c r="C36" s="35" t="s">
        <v>391</v>
      </c>
      <c r="D36" s="35"/>
      <c r="E36" s="34" t="s">
        <v>20</v>
      </c>
      <c r="F36" s="80">
        <v>4.97</v>
      </c>
      <c r="G36" s="80">
        <v>4.97</v>
      </c>
      <c r="H36" s="36">
        <v>0.13</v>
      </c>
      <c r="I36" s="45">
        <v>4.8115245974004415</v>
      </c>
      <c r="J36" s="45">
        <v>4.8115245974004415</v>
      </c>
      <c r="K36" s="80">
        <v>4.97</v>
      </c>
      <c r="L36" s="80">
        <v>4.97</v>
      </c>
      <c r="M36" s="80">
        <v>4.97</v>
      </c>
      <c r="N36" s="80">
        <v>4.97</v>
      </c>
      <c r="O36" s="37" t="s">
        <v>242</v>
      </c>
      <c r="P36" s="37" t="s">
        <v>242</v>
      </c>
      <c r="Q36" s="37" t="s">
        <v>251</v>
      </c>
      <c r="R36" s="38" t="s">
        <v>392</v>
      </c>
    </row>
    <row r="37" spans="1:18" s="39" customFormat="1" ht="62.4" hidden="1" customHeight="1">
      <c r="A37" s="34">
        <v>34</v>
      </c>
      <c r="B37" s="34" t="s">
        <v>135</v>
      </c>
      <c r="C37" s="35" t="s">
        <v>136</v>
      </c>
      <c r="D37" s="35" t="s">
        <v>185</v>
      </c>
      <c r="E37" s="34" t="s">
        <v>20</v>
      </c>
      <c r="F37" s="80">
        <v>11.5</v>
      </c>
      <c r="G37" s="80">
        <v>11.5</v>
      </c>
      <c r="H37" s="36">
        <v>0.13</v>
      </c>
      <c r="I37" s="45">
        <f>VLOOKUP(D37,'[2]2022年7-12月'!$B$4:$AA$210,26,0)</f>
        <v>11.412496431814159</v>
      </c>
      <c r="J37" s="45">
        <f>VLOOKUP(D37,'[2]2022年7-12月'!$B$4:$AE$210,30,0)</f>
        <v>11.412496431814159</v>
      </c>
      <c r="K37" s="80">
        <f t="shared" si="0"/>
        <v>11.5</v>
      </c>
      <c r="L37" s="80">
        <f t="shared" si="0"/>
        <v>11.5</v>
      </c>
      <c r="M37" s="80">
        <f t="shared" si="1"/>
        <v>11.5</v>
      </c>
      <c r="N37" s="80">
        <f t="shared" si="1"/>
        <v>11.5</v>
      </c>
      <c r="O37" s="37" t="s">
        <v>241</v>
      </c>
      <c r="P37" s="37" t="s">
        <v>388</v>
      </c>
      <c r="Q37" s="37" t="s">
        <v>251</v>
      </c>
      <c r="R37" s="38"/>
    </row>
    <row r="38" spans="1:18" s="39" customFormat="1" ht="62.4" hidden="1" customHeight="1">
      <c r="A38" s="34">
        <v>35</v>
      </c>
      <c r="B38" s="34" t="s">
        <v>137</v>
      </c>
      <c r="C38" s="35" t="s">
        <v>138</v>
      </c>
      <c r="D38" s="35" t="s">
        <v>186</v>
      </c>
      <c r="E38" s="34" t="s">
        <v>20</v>
      </c>
      <c r="F38" s="80">
        <v>11.6</v>
      </c>
      <c r="G38" s="80">
        <v>11.6</v>
      </c>
      <c r="H38" s="36">
        <v>0.13</v>
      </c>
      <c r="I38" s="45">
        <f>VLOOKUP(D38,'[2]2022年7-12月'!$B$4:$AA$210,26,0)</f>
        <v>11.453896431814158</v>
      </c>
      <c r="J38" s="45">
        <f>VLOOKUP(D38,'[2]2022年7-12月'!$B$4:$AE$210,30,0)</f>
        <v>11.841796431814158</v>
      </c>
      <c r="K38" s="80">
        <f t="shared" si="0"/>
        <v>11.6</v>
      </c>
      <c r="L38" s="80">
        <f t="shared" si="0"/>
        <v>11.6</v>
      </c>
      <c r="M38" s="80">
        <f t="shared" si="1"/>
        <v>11.6</v>
      </c>
      <c r="N38" s="80">
        <f t="shared" si="1"/>
        <v>11.6</v>
      </c>
      <c r="O38" s="37" t="s">
        <v>241</v>
      </c>
      <c r="P38" s="37" t="s">
        <v>388</v>
      </c>
      <c r="Q38" s="37" t="s">
        <v>251</v>
      </c>
      <c r="R38" s="38"/>
    </row>
    <row r="39" spans="1:18" s="39" customFormat="1" ht="62.4" hidden="1" customHeight="1">
      <c r="A39" s="34">
        <v>36</v>
      </c>
      <c r="B39" s="34" t="s">
        <v>139</v>
      </c>
      <c r="C39" s="35" t="s">
        <v>140</v>
      </c>
      <c r="D39" s="35" t="s">
        <v>187</v>
      </c>
      <c r="E39" s="34" t="s">
        <v>20</v>
      </c>
      <c r="F39" s="80">
        <v>11.9</v>
      </c>
      <c r="G39" s="80">
        <v>11.9</v>
      </c>
      <c r="H39" s="36">
        <v>0.13</v>
      </c>
      <c r="I39" s="45">
        <f>VLOOKUP(D39,'[2]2022年7-12月'!$B$4:$AA$210,26,0)</f>
        <v>11.740246431814159</v>
      </c>
      <c r="J39" s="45">
        <f>VLOOKUP(D39,'[2]2022年7-12月'!$B$4:$AE$210,30,0)</f>
        <v>12.128146431814159</v>
      </c>
      <c r="K39" s="80">
        <f t="shared" si="0"/>
        <v>11.9</v>
      </c>
      <c r="L39" s="80">
        <f t="shared" si="0"/>
        <v>11.9</v>
      </c>
      <c r="M39" s="80">
        <f t="shared" si="1"/>
        <v>11.9</v>
      </c>
      <c r="N39" s="80">
        <f t="shared" si="1"/>
        <v>11.9</v>
      </c>
      <c r="O39" s="37" t="s">
        <v>241</v>
      </c>
      <c r="P39" s="37" t="s">
        <v>388</v>
      </c>
      <c r="Q39" s="37" t="s">
        <v>251</v>
      </c>
      <c r="R39" s="38"/>
    </row>
    <row r="40" spans="1:18" s="39" customFormat="1" ht="27.75" hidden="1" customHeight="1">
      <c r="A40" s="196" t="s">
        <v>397</v>
      </c>
      <c r="B40" s="196"/>
      <c r="C40" s="196"/>
      <c r="D40" s="196"/>
      <c r="E40" s="196"/>
      <c r="F40" s="196"/>
      <c r="G40" s="196"/>
      <c r="H40" s="196"/>
      <c r="I40" s="196"/>
      <c r="J40" s="196"/>
      <c r="K40" s="196"/>
      <c r="L40" s="196"/>
      <c r="M40" s="196"/>
      <c r="N40" s="196"/>
      <c r="O40" s="196"/>
      <c r="P40" s="196"/>
      <c r="Q40" s="196"/>
    </row>
    <row r="41" spans="1:18" s="39" customFormat="1" ht="106.2" hidden="1" customHeight="1">
      <c r="A41" s="196"/>
      <c r="B41" s="196"/>
      <c r="C41" s="196"/>
      <c r="D41" s="196"/>
      <c r="E41" s="196"/>
      <c r="F41" s="196"/>
      <c r="G41" s="196"/>
      <c r="H41" s="196"/>
      <c r="I41" s="196"/>
      <c r="J41" s="196"/>
      <c r="K41" s="196"/>
      <c r="L41" s="196"/>
      <c r="M41" s="196"/>
      <c r="N41" s="196"/>
      <c r="O41" s="196"/>
      <c r="P41" s="196"/>
      <c r="Q41" s="196"/>
    </row>
    <row r="42" spans="1:18" s="39" customFormat="1" ht="93" hidden="1" customHeight="1">
      <c r="A42" s="197" t="s">
        <v>13</v>
      </c>
      <c r="B42" s="198"/>
      <c r="C42" s="199" t="s">
        <v>14</v>
      </c>
      <c r="D42" s="199"/>
      <c r="E42" s="199"/>
      <c r="F42" s="200" t="s">
        <v>15</v>
      </c>
      <c r="G42" s="201"/>
      <c r="H42" s="201"/>
      <c r="I42" s="201"/>
      <c r="J42" s="202"/>
      <c r="K42" s="200" t="s">
        <v>16</v>
      </c>
      <c r="L42" s="201"/>
      <c r="M42" s="201"/>
      <c r="N42" s="202"/>
      <c r="O42" s="196" t="s">
        <v>17</v>
      </c>
      <c r="P42" s="196"/>
      <c r="Q42" s="196"/>
    </row>
    <row r="43" spans="1:18" s="39" customFormat="1" ht="27.75" customHeight="1"/>
    <row r="44" spans="1:18" s="39" customFormat="1" ht="27.75" customHeight="1"/>
    <row r="45" spans="1:18" s="39" customFormat="1" ht="27.75" customHeight="1"/>
    <row r="46" spans="1:18" s="39" customFormat="1" ht="27.75" customHeight="1"/>
    <row r="47" spans="1:18" s="39" customFormat="1" ht="27.75" customHeight="1"/>
    <row r="48" spans="1:18" s="39" customFormat="1" ht="27.75" customHeight="1"/>
    <row r="49" s="39" customFormat="1" ht="27.75" customHeight="1"/>
    <row r="50" s="39" customFormat="1" ht="27.75" customHeight="1"/>
    <row r="51" s="39" customFormat="1" ht="27.75" customHeight="1"/>
    <row r="52" s="39" customFormat="1" ht="27.75" customHeight="1"/>
    <row r="53" s="39" customFormat="1" ht="27.75" customHeight="1"/>
    <row r="54" s="39" customFormat="1" ht="27.75" customHeight="1"/>
    <row r="55" s="39" customFormat="1" ht="27.75" customHeight="1"/>
    <row r="56" s="39" customFormat="1" ht="27.75" customHeight="1"/>
    <row r="57" s="39" customFormat="1" ht="27.75" customHeight="1"/>
    <row r="58" s="39" customFormat="1" ht="27.75" customHeight="1"/>
    <row r="59" s="39" customFormat="1" ht="27.75" customHeight="1"/>
    <row r="60" s="39" customFormat="1" ht="27.75" customHeight="1"/>
    <row r="61" s="39" customFormat="1" ht="27.75" customHeight="1"/>
    <row r="62" s="39" customFormat="1" ht="27.75" customHeight="1"/>
    <row r="63" s="39" customFormat="1" ht="27.75" customHeight="1"/>
    <row r="64" s="39" customFormat="1" ht="27.75" customHeight="1"/>
    <row r="65" s="39" customFormat="1" ht="27.75" customHeight="1"/>
    <row r="66" s="39" customFormat="1" ht="27.75" customHeight="1"/>
    <row r="67" s="39" customFormat="1" ht="27.75" customHeight="1"/>
    <row r="68" s="39" customFormat="1" ht="27.75" customHeight="1"/>
    <row r="69" s="39" customFormat="1" ht="27.75" customHeight="1"/>
    <row r="70" s="39" customFormat="1" ht="27.75" customHeight="1"/>
    <row r="71" s="39" customFormat="1" ht="27.75" customHeight="1"/>
    <row r="72" s="39" customFormat="1" ht="27.75" customHeight="1"/>
    <row r="73" s="39" customFormat="1" ht="27.75" customHeight="1"/>
    <row r="74" s="39" customFormat="1" ht="27.75" customHeight="1"/>
    <row r="75" s="39" customFormat="1" ht="27.75" customHeight="1"/>
    <row r="76" s="39" customFormat="1" ht="27.75" customHeight="1"/>
    <row r="77" s="39" customFormat="1" ht="27.75" customHeight="1"/>
    <row r="78" s="39" customFormat="1" ht="27.75" customHeight="1"/>
    <row r="79" s="39" customFormat="1" ht="27.75" customHeight="1"/>
    <row r="80" s="39" customFormat="1" ht="27.75" customHeight="1"/>
    <row r="81" s="39" customFormat="1" ht="27.75" customHeight="1"/>
    <row r="82" s="39" customFormat="1" ht="27.75" customHeight="1"/>
    <row r="83" s="39" customFormat="1" ht="27.75" customHeight="1"/>
    <row r="84" s="39" customFormat="1" ht="27.75" customHeight="1"/>
    <row r="85" s="39" customFormat="1" ht="27.75" customHeight="1"/>
    <row r="86" s="39" customFormat="1" ht="27.75" customHeight="1"/>
    <row r="87" s="39" customFormat="1" ht="27.75" customHeight="1"/>
    <row r="88" s="39" customFormat="1" ht="27.75" customHeight="1"/>
    <row r="89" s="39" customFormat="1" ht="27.75" customHeight="1"/>
    <row r="90" s="39" customFormat="1" ht="27.75" customHeight="1"/>
    <row r="91" s="39" customFormat="1" ht="27.75" customHeight="1"/>
    <row r="92" s="39" customFormat="1" ht="27.75" customHeight="1"/>
    <row r="93" s="39" customFormat="1" ht="27.75" customHeight="1"/>
    <row r="94" s="39" customFormat="1" ht="27.75" customHeight="1"/>
    <row r="95" s="39" customFormat="1" ht="27.75" customHeight="1"/>
    <row r="96" s="39" customFormat="1" ht="27.75" customHeight="1"/>
    <row r="97" s="39" customFormat="1" ht="27.75" customHeight="1"/>
    <row r="98" s="39" customFormat="1" ht="27.75" customHeight="1"/>
    <row r="99" s="39" customFormat="1" ht="27.75" customHeight="1"/>
    <row r="100" s="39" customFormat="1" ht="27.75" customHeight="1"/>
    <row r="101" s="39" customFormat="1" ht="27.75" customHeight="1"/>
    <row r="102" s="39" customFormat="1" ht="27.75" customHeight="1"/>
    <row r="103" s="39" customFormat="1" ht="27.75" customHeight="1"/>
    <row r="104" s="39" customFormat="1" ht="27.75" customHeight="1"/>
    <row r="105" s="39" customFormat="1" ht="27.75" customHeight="1"/>
    <row r="106" s="39" customFormat="1" ht="27.75" customHeight="1"/>
    <row r="107" s="39" customFormat="1" ht="27.75" customHeight="1"/>
    <row r="108" s="39" customFormat="1" ht="27.75" customHeight="1"/>
    <row r="109" s="39" customFormat="1" ht="27.75" customHeight="1"/>
    <row r="110" s="39" customFormat="1" ht="27.75" customHeight="1"/>
    <row r="111" s="39" customFormat="1" ht="27.75" customHeight="1"/>
    <row r="112" s="39" customFormat="1" ht="27.75" customHeight="1"/>
    <row r="113" s="39" customFormat="1" ht="27.75" customHeight="1"/>
    <row r="114" s="39" customFormat="1" ht="27.75" customHeight="1"/>
    <row r="115" s="39" customFormat="1" ht="27.75" customHeight="1"/>
    <row r="116" s="39" customFormat="1" ht="27.75" customHeight="1"/>
    <row r="117" s="39" customFormat="1" ht="27.75" customHeight="1"/>
    <row r="118" s="39" customFormat="1" ht="27.75" customHeight="1"/>
    <row r="119" s="39" customFormat="1" ht="27.75" customHeight="1"/>
    <row r="120" s="39" customFormat="1" ht="27.75" customHeight="1"/>
    <row r="121" s="39" customFormat="1" ht="27.75" customHeight="1"/>
    <row r="122" s="39" customFormat="1" ht="27.75" customHeight="1"/>
    <row r="123" s="39" customFormat="1" ht="27.75" customHeight="1"/>
    <row r="124" s="39" customFormat="1" ht="27.75" customHeight="1"/>
    <row r="125" s="39" customFormat="1" ht="27.75" customHeight="1"/>
    <row r="126" s="39" customFormat="1" ht="27.75" customHeight="1"/>
    <row r="127" s="39" customFormat="1" ht="27.75" customHeight="1"/>
    <row r="128" s="39" customFormat="1" ht="27.75" customHeight="1"/>
    <row r="129" s="39" customFormat="1" ht="27.75" customHeight="1"/>
    <row r="130" s="39" customFormat="1" ht="27.75" customHeight="1"/>
    <row r="131" s="39" customFormat="1" ht="27.75" customHeight="1"/>
    <row r="132" s="39" customFormat="1" ht="27.75" customHeight="1"/>
    <row r="133" s="39" customFormat="1" ht="27.75" customHeight="1"/>
    <row r="134" s="39" customFormat="1" ht="27.75" customHeight="1"/>
    <row r="135" s="39" customFormat="1" ht="27.75" customHeight="1"/>
    <row r="136" s="39" customFormat="1" ht="27.75" customHeight="1"/>
    <row r="137" s="39" customFormat="1" ht="27.75" customHeight="1"/>
    <row r="138" s="39" customFormat="1" ht="27.75" customHeight="1"/>
    <row r="139" s="39" customFormat="1" ht="27.75" customHeight="1"/>
    <row r="140" s="39" customFormat="1" ht="27.75" customHeight="1"/>
    <row r="141" s="39" customFormat="1" ht="27.75" customHeight="1"/>
    <row r="142" s="39" customFormat="1" ht="27.75" customHeight="1"/>
    <row r="143" s="39" customFormat="1" ht="27.75" customHeight="1"/>
    <row r="144" s="39" customFormat="1" ht="27.75" customHeight="1"/>
    <row r="145" s="39" customFormat="1" ht="27.75" customHeight="1"/>
    <row r="146" s="39" customFormat="1" ht="27.75" customHeight="1"/>
    <row r="147" s="39" customFormat="1" ht="27.75" customHeight="1"/>
    <row r="148" s="39" customFormat="1" ht="27.75" customHeight="1"/>
    <row r="149" s="39" customFormat="1" ht="27.75" customHeight="1"/>
    <row r="150" s="39" customFormat="1" ht="27.75" customHeight="1"/>
    <row r="151" s="39" customFormat="1" ht="27.75" customHeight="1"/>
    <row r="152" s="39" customFormat="1" ht="27.75" customHeight="1"/>
    <row r="153" s="39" customFormat="1" ht="27.75" customHeight="1"/>
    <row r="154" s="39" customFormat="1" ht="27.75" customHeight="1"/>
    <row r="155" s="39" customFormat="1" ht="27.75" customHeight="1"/>
    <row r="156" s="39" customFormat="1" ht="27.75" customHeight="1"/>
    <row r="157" s="39" customFormat="1" ht="27.75" customHeight="1"/>
    <row r="158" s="39" customFormat="1" ht="27.75" customHeight="1"/>
    <row r="159" s="39" customFormat="1" ht="27.75" customHeight="1"/>
    <row r="160" s="39" customFormat="1" ht="27.75" customHeight="1"/>
    <row r="161" s="39" customFormat="1" ht="27.75" customHeight="1"/>
    <row r="162" s="39" customFormat="1" ht="27.75" customHeight="1"/>
    <row r="163" s="39" customFormat="1" ht="27.75" customHeight="1"/>
    <row r="164" s="39" customFormat="1" ht="27.75" customHeight="1"/>
    <row r="165" s="39" customFormat="1" ht="27.75" customHeight="1"/>
    <row r="166" s="39" customFormat="1" ht="27.75" customHeight="1"/>
    <row r="167" s="39" customFormat="1" ht="27.75" customHeight="1"/>
    <row r="168" s="39" customFormat="1" ht="27.75" customHeight="1"/>
    <row r="169" s="39" customFormat="1" ht="27.75" customHeight="1"/>
    <row r="170" s="39" customFormat="1" ht="27.75" customHeight="1"/>
    <row r="171" s="39" customFormat="1" ht="27.75" customHeight="1"/>
    <row r="172" s="39" customFormat="1" ht="27.75" customHeight="1"/>
    <row r="173" s="39" customFormat="1" ht="27.75" customHeight="1"/>
    <row r="174" s="39" customFormat="1" ht="27.75" customHeight="1"/>
    <row r="175" s="39" customFormat="1" ht="27.75" customHeight="1"/>
    <row r="176" s="39" customFormat="1" ht="27.75" customHeight="1"/>
    <row r="177" s="39" customFormat="1" ht="27.75" customHeight="1"/>
    <row r="178" s="39" customFormat="1" ht="27.75" customHeight="1"/>
    <row r="179" s="39" customFormat="1" ht="27.75" customHeight="1"/>
    <row r="180" s="39" customFormat="1" ht="27.75" customHeight="1"/>
    <row r="181" s="39" customFormat="1" ht="27.75" customHeight="1"/>
    <row r="182" s="39" customFormat="1" ht="27.75" customHeight="1"/>
    <row r="183" s="39" customFormat="1" ht="27.75" customHeight="1"/>
    <row r="184" s="39" customFormat="1" ht="27.75" customHeight="1"/>
    <row r="185" s="39" customFormat="1" ht="27.75" customHeight="1"/>
    <row r="186" s="39" customFormat="1" ht="27.75" customHeight="1"/>
    <row r="187" s="39" customFormat="1" ht="27.75" customHeight="1"/>
    <row r="188" s="39" customFormat="1" ht="27.75" customHeight="1"/>
    <row r="189" s="39" customFormat="1" ht="27.75" customHeight="1"/>
    <row r="190" s="39" customFormat="1" ht="27.75" customHeight="1"/>
    <row r="191" s="39" customFormat="1" ht="27.75" customHeight="1"/>
    <row r="192" s="39" customFormat="1" ht="27.75" customHeight="1"/>
    <row r="193" s="39" customFormat="1" ht="27.75" customHeight="1"/>
    <row r="194" s="39" customFormat="1" ht="27.75" customHeight="1"/>
    <row r="195" s="39" customFormat="1" ht="27.75" customHeight="1"/>
    <row r="196" s="39" customFormat="1" ht="27.75" customHeight="1"/>
    <row r="197" s="39" customFormat="1" ht="27.75" customHeight="1"/>
    <row r="198" s="39" customFormat="1" ht="27.75" customHeight="1"/>
    <row r="199" s="39" customFormat="1" ht="27.75" customHeight="1"/>
    <row r="200" s="39" customFormat="1" ht="27.75" customHeight="1"/>
    <row r="201" s="39" customFormat="1" ht="27.75" customHeight="1"/>
    <row r="202" s="39" customFormat="1" ht="27.75" customHeight="1"/>
    <row r="203" s="39" customFormat="1" ht="27.75" customHeight="1"/>
    <row r="204" s="39" customFormat="1" ht="27.75" customHeight="1"/>
    <row r="205" s="39" customFormat="1" ht="27.75" customHeight="1"/>
    <row r="206" s="39" customFormat="1" ht="27.75" customHeight="1"/>
    <row r="207" s="39" customFormat="1" ht="27.75" customHeight="1"/>
    <row r="208" s="39" customFormat="1" ht="27.75" customHeight="1"/>
    <row r="209" s="39" customFormat="1" ht="27.75" customHeight="1"/>
    <row r="210" s="39" customFormat="1" ht="27.75" customHeight="1"/>
    <row r="211" s="39" customFormat="1" ht="27.75" customHeight="1"/>
    <row r="212" s="39" customFormat="1" ht="27.75" customHeight="1"/>
    <row r="213" s="39" customFormat="1" ht="27.75" customHeight="1"/>
    <row r="214" s="39" customFormat="1" ht="27.75" customHeight="1"/>
    <row r="215" s="39" customFormat="1" ht="27.75" customHeight="1"/>
    <row r="216" s="39" customFormat="1" ht="27.75" customHeight="1"/>
    <row r="217" s="39" customFormat="1" ht="27.75" customHeight="1"/>
    <row r="218" s="39" customFormat="1" ht="27.75" customHeight="1"/>
    <row r="219" s="39" customFormat="1" ht="27.75" customHeight="1"/>
    <row r="220" s="39" customFormat="1" ht="27.75" customHeight="1"/>
    <row r="221" s="39" customFormat="1" ht="27.75" customHeight="1"/>
    <row r="222" s="39" customFormat="1" ht="27.75" customHeight="1"/>
    <row r="223" s="39" customFormat="1" ht="27.75" customHeight="1"/>
    <row r="224" s="39" customFormat="1" ht="27.75" customHeight="1"/>
    <row r="225" s="39" customFormat="1" ht="27.75" customHeight="1"/>
    <row r="226" s="39" customFormat="1" ht="27.75" customHeight="1"/>
    <row r="227" s="39" customFormat="1" ht="27.75" customHeight="1"/>
    <row r="228" s="39" customFormat="1" ht="27.75" customHeight="1"/>
    <row r="229" s="39" customFormat="1" ht="27.75" customHeight="1"/>
    <row r="230" s="39" customFormat="1" ht="27.75" customHeight="1"/>
    <row r="231" s="39" customFormat="1" ht="27.75" customHeight="1"/>
    <row r="232" s="39" customFormat="1" ht="27.75" customHeight="1"/>
    <row r="233" s="39" customFormat="1" ht="27.75" customHeight="1"/>
    <row r="234" s="39" customFormat="1" ht="27.75" customHeight="1"/>
    <row r="235" s="39" customFormat="1" ht="27.75" customHeight="1"/>
    <row r="236" s="39" customFormat="1" ht="27.75" customHeight="1"/>
    <row r="237" s="39" customFormat="1" ht="27.75" customHeight="1"/>
    <row r="238" s="39" customFormat="1" ht="27.75" customHeight="1"/>
    <row r="239" s="39" customFormat="1" ht="27.75" customHeight="1"/>
    <row r="240" s="39" customFormat="1" ht="27.75" customHeight="1"/>
    <row r="241" s="39" customFormat="1" ht="27.75" customHeight="1"/>
    <row r="242" s="39" customFormat="1" ht="27.75" customHeight="1"/>
    <row r="243" s="39" customFormat="1" ht="27.75" customHeight="1"/>
    <row r="244" s="39" customFormat="1" ht="27.75" customHeight="1"/>
    <row r="245" s="39" customFormat="1" ht="27.75" customHeight="1"/>
    <row r="246" s="39" customFormat="1" ht="27.75" customHeight="1"/>
    <row r="247" s="39" customFormat="1" ht="27.75" customHeight="1"/>
    <row r="248" s="39" customFormat="1" ht="27.75" customHeight="1"/>
    <row r="249" s="39" customFormat="1" ht="27.75" customHeight="1"/>
    <row r="250" s="39" customFormat="1" ht="27.75" customHeight="1"/>
    <row r="251" s="39" customFormat="1" ht="27.75" customHeight="1"/>
    <row r="252" s="39" customFormat="1" ht="27.75" customHeight="1"/>
    <row r="253" s="39" customFormat="1" ht="27.75" customHeight="1"/>
    <row r="254" s="39" customFormat="1" ht="27.75" customHeight="1"/>
    <row r="255" s="39" customFormat="1" ht="27.75" customHeight="1"/>
    <row r="256" s="39" customFormat="1" ht="27.75" customHeight="1"/>
    <row r="257" s="39" customFormat="1" ht="27.75" customHeight="1"/>
    <row r="258" s="39" customFormat="1" ht="27.75" customHeight="1"/>
    <row r="259" s="39" customFormat="1" ht="27.75" customHeight="1"/>
    <row r="260" s="39" customFormat="1" ht="27.75" customHeight="1"/>
    <row r="261" s="39" customFormat="1" ht="27.75" customHeight="1"/>
    <row r="262" s="39" customFormat="1" ht="27.75" customHeight="1"/>
    <row r="263" s="39" customFormat="1" ht="27.75" customHeight="1"/>
    <row r="264" s="39" customFormat="1" ht="27.75" customHeight="1"/>
    <row r="265" s="39" customFormat="1" ht="27.75" customHeight="1"/>
    <row r="266" s="39" customFormat="1" ht="27.75" customHeight="1"/>
    <row r="267" s="39" customFormat="1" ht="27.75" customHeight="1"/>
    <row r="268" s="39" customFormat="1" ht="27.75" customHeight="1"/>
    <row r="269" s="39" customFormat="1" ht="27.75" customHeight="1"/>
    <row r="270" s="39" customFormat="1" ht="27.75" customHeight="1"/>
    <row r="271" s="39" customFormat="1" ht="27.75" customHeight="1"/>
    <row r="272" s="39" customFormat="1" ht="27.75" customHeight="1"/>
    <row r="273" s="39" customFormat="1" ht="27.75" customHeight="1"/>
    <row r="274" s="39" customFormat="1" ht="27.75" customHeight="1"/>
    <row r="275" s="39" customFormat="1" ht="27.75" customHeight="1"/>
    <row r="276" s="39" customFormat="1" ht="27.75" customHeight="1"/>
    <row r="277" s="39" customFormat="1" ht="27.75" customHeight="1"/>
    <row r="278" s="39" customFormat="1" ht="27.75" customHeight="1"/>
    <row r="279" s="39" customFormat="1" ht="27.75" customHeight="1"/>
    <row r="280" s="39" customFormat="1" ht="27.75" customHeight="1"/>
    <row r="281" s="39" customFormat="1" ht="27.75" customHeight="1"/>
    <row r="282" s="39" customFormat="1" ht="27.75" customHeight="1"/>
    <row r="283" s="39" customFormat="1" ht="27.75" customHeight="1"/>
    <row r="284" s="39" customFormat="1" ht="27.75" customHeight="1"/>
    <row r="285" s="39" customFormat="1" ht="27.75" customHeight="1"/>
    <row r="286" s="39" customFormat="1" ht="27.75" customHeight="1"/>
    <row r="287" s="39" customFormat="1" ht="27.75" customHeight="1"/>
    <row r="288" s="39" customFormat="1" ht="27.75" customHeight="1"/>
    <row r="289" s="39" customFormat="1" ht="27.75" customHeight="1"/>
    <row r="290" s="39" customFormat="1" ht="27.75" customHeight="1"/>
    <row r="291" s="39" customFormat="1" ht="27.75" customHeight="1"/>
    <row r="292" s="39" customFormat="1" ht="27.75" customHeight="1"/>
    <row r="293" s="39" customFormat="1" ht="27.75" customHeight="1"/>
    <row r="294" s="39" customFormat="1" ht="27.75" customHeight="1"/>
    <row r="295" s="39" customFormat="1" ht="27.75" customHeight="1"/>
    <row r="296" s="39" customFormat="1" ht="27.75" customHeight="1"/>
    <row r="297" s="39" customFormat="1" ht="27.75" customHeight="1"/>
    <row r="298" s="39" customFormat="1" ht="27.75" customHeight="1"/>
    <row r="299" s="39" customFormat="1" ht="27.75" customHeight="1"/>
    <row r="300" s="39" customFormat="1" ht="27.75" customHeight="1"/>
    <row r="301" s="39" customFormat="1" ht="27.75" customHeight="1"/>
    <row r="302" s="39" customFormat="1" ht="27.75" customHeight="1"/>
    <row r="303" s="39" customFormat="1" ht="27.75" customHeight="1"/>
    <row r="304" s="39" customFormat="1" ht="27.75" customHeight="1"/>
    <row r="305" s="39" customFormat="1" ht="27.75" customHeight="1"/>
    <row r="306" s="39" customFormat="1" ht="27.75" customHeight="1"/>
    <row r="307" s="39" customFormat="1" ht="27.75" customHeight="1"/>
    <row r="308" s="39" customFormat="1" ht="27.75" customHeight="1"/>
    <row r="309" s="39" customFormat="1" ht="27.75" customHeight="1"/>
    <row r="310" s="39" customFormat="1" ht="27.75" customHeight="1"/>
    <row r="311" s="39" customFormat="1" ht="27.75" customHeight="1"/>
    <row r="312" s="39" customFormat="1" ht="27.75" customHeight="1"/>
    <row r="313" s="39" customFormat="1" ht="27.75" customHeight="1"/>
    <row r="314" s="39" customFormat="1" ht="27.75" customHeight="1"/>
    <row r="315" s="39" customFormat="1" ht="27.75" customHeight="1"/>
    <row r="316" s="39" customFormat="1" ht="27.75" customHeight="1"/>
    <row r="317" s="39" customFormat="1" ht="27.75" customHeight="1"/>
    <row r="318" s="39" customFormat="1" ht="27.75" customHeight="1"/>
    <row r="319" s="39" customFormat="1" ht="27.75" customHeight="1"/>
    <row r="320" s="39" customFormat="1" ht="27.75" customHeight="1"/>
    <row r="321" s="39" customFormat="1" ht="27.75" customHeight="1"/>
    <row r="322" s="39" customFormat="1" ht="27.75" customHeight="1"/>
    <row r="323" s="39" customFormat="1" ht="27.75" customHeight="1"/>
    <row r="324" s="39" customFormat="1" ht="27.75" customHeight="1"/>
    <row r="325" s="39" customFormat="1" ht="27.75" customHeight="1"/>
    <row r="326" s="39" customFormat="1" ht="27.75" customHeight="1"/>
    <row r="327" s="39" customFormat="1" ht="27.75" customHeight="1"/>
    <row r="328" s="39" customFormat="1" ht="27.75" customHeight="1"/>
    <row r="329" s="39" customFormat="1" ht="27.75" customHeight="1"/>
    <row r="330" s="39" customFormat="1" ht="27.75" customHeight="1"/>
    <row r="331" s="39" customFormat="1" ht="27.75" customHeight="1"/>
    <row r="332" s="39" customFormat="1" ht="27.75" customHeight="1"/>
    <row r="333" s="39" customFormat="1" ht="27.75" customHeight="1"/>
    <row r="334" s="39" customFormat="1" ht="27.75" customHeight="1"/>
    <row r="335" s="39" customFormat="1" ht="27.75" customHeight="1"/>
    <row r="336" s="39" customFormat="1" ht="27.75" customHeight="1"/>
    <row r="337" s="39" customFormat="1" ht="27.75" customHeight="1"/>
    <row r="338" s="39" customFormat="1" ht="27.75" customHeight="1"/>
    <row r="339" s="39" customFormat="1" ht="27.75" customHeight="1"/>
    <row r="340" s="39" customFormat="1" ht="27.75" customHeight="1"/>
    <row r="341" s="39" customFormat="1" ht="27.75" customHeight="1"/>
    <row r="342" s="39" customFormat="1" ht="27.75" customHeight="1"/>
    <row r="343" s="39" customFormat="1" ht="27.75" customHeight="1"/>
    <row r="344" s="39" customFormat="1" ht="27.75" customHeight="1"/>
    <row r="345" s="39" customFormat="1" ht="27.75" customHeight="1"/>
    <row r="346" s="39" customFormat="1" ht="27.75" customHeight="1"/>
    <row r="347" s="39" customFormat="1" ht="27.75" customHeight="1"/>
    <row r="348" s="39" customFormat="1" ht="27.75" customHeight="1"/>
    <row r="349" s="39" customFormat="1" ht="27.75" customHeight="1"/>
    <row r="350" s="39" customFormat="1" ht="27.75" customHeight="1"/>
    <row r="351" s="39" customFormat="1" ht="27.75" customHeight="1"/>
    <row r="352" s="39" customFormat="1" ht="27.75" customHeight="1"/>
    <row r="353" s="39" customFormat="1" ht="27.75" customHeight="1"/>
    <row r="354" s="39" customFormat="1" ht="27.75" customHeight="1"/>
    <row r="355" s="39" customFormat="1" ht="27.75" customHeight="1"/>
    <row r="356" s="39" customFormat="1" ht="27.75" customHeight="1"/>
    <row r="357" s="39" customFormat="1" ht="27.75" customHeight="1"/>
    <row r="358" s="39" customFormat="1" ht="27.75" customHeight="1"/>
    <row r="359" s="39" customFormat="1" ht="27.75" customHeight="1"/>
    <row r="360" s="39" customFormat="1" ht="27.75" customHeight="1"/>
    <row r="361" s="39" customFormat="1" ht="27.75" customHeight="1"/>
    <row r="362" s="39" customFormat="1" ht="27.75" customHeight="1"/>
    <row r="363" s="39" customFormat="1" ht="27.75" customHeight="1"/>
    <row r="364" s="39" customFormat="1" ht="27.75" customHeight="1"/>
    <row r="365" s="39" customFormat="1" ht="27.75" customHeight="1"/>
    <row r="366" s="39" customFormat="1" ht="27.75" customHeight="1"/>
    <row r="367" s="39" customFormat="1" ht="27.75" customHeight="1"/>
    <row r="368" s="39" customFormat="1" ht="27.75" customHeight="1"/>
    <row r="369" s="39" customFormat="1" ht="27.75" customHeight="1"/>
    <row r="370" s="39" customFormat="1" ht="27.75" customHeight="1"/>
    <row r="371" s="39" customFormat="1" ht="27.75" customHeight="1"/>
    <row r="372" s="39" customFormat="1" ht="27.75" customHeight="1"/>
    <row r="373" s="39" customFormat="1" ht="27.75" customHeight="1"/>
    <row r="374" s="39" customFormat="1" ht="27.75" customHeight="1"/>
    <row r="375" s="39" customFormat="1" ht="27.75" customHeight="1"/>
    <row r="376" s="39" customFormat="1" ht="27.75" customHeight="1"/>
    <row r="377" s="39" customFormat="1" ht="27.75" customHeight="1"/>
    <row r="378" s="39" customFormat="1" ht="27.75" customHeight="1"/>
    <row r="379" s="39" customFormat="1" ht="27.75" customHeight="1"/>
    <row r="380" s="39" customFormat="1" ht="27.75" customHeight="1"/>
    <row r="381" s="39" customFormat="1" ht="27.75" customHeight="1"/>
    <row r="382" s="39" customFormat="1" ht="27.75" customHeight="1"/>
    <row r="383" s="39" customFormat="1" ht="27.75" customHeight="1"/>
    <row r="384" s="39" customFormat="1" ht="27.75" customHeight="1"/>
    <row r="385" s="39" customFormat="1" ht="27.75" customHeight="1"/>
    <row r="386" s="39" customFormat="1" ht="27.75" customHeight="1"/>
    <row r="387" s="39" customFormat="1" ht="27.75" customHeight="1"/>
    <row r="388" s="39" customFormat="1" ht="27.75" customHeight="1"/>
    <row r="389" s="39" customFormat="1" ht="27.75" customHeight="1"/>
    <row r="390" s="39" customFormat="1" ht="27.75" customHeight="1"/>
    <row r="391" s="39" customFormat="1" ht="27.75" customHeight="1"/>
    <row r="392" s="39" customFormat="1" ht="27.75" customHeight="1"/>
    <row r="393" s="39" customFormat="1" ht="27.75" customHeight="1"/>
    <row r="394" s="39" customFormat="1" ht="27.75" customHeight="1"/>
    <row r="395" s="39" customFormat="1" ht="27.75" customHeight="1"/>
    <row r="396" s="39" customFormat="1" ht="27.75" customHeight="1"/>
    <row r="397" s="39" customFormat="1" ht="27.75" customHeight="1"/>
    <row r="398" s="39" customFormat="1" ht="27.75" customHeight="1"/>
    <row r="399" s="39" customFormat="1" ht="27.75" customHeight="1"/>
    <row r="400" s="39" customFormat="1" ht="27.75" customHeight="1"/>
    <row r="401" s="39" customFormat="1" ht="27.75" customHeight="1"/>
    <row r="402" s="39" customFormat="1" ht="27.75" customHeight="1"/>
    <row r="403" s="39" customFormat="1" ht="27.75" customHeight="1"/>
    <row r="404" s="39" customFormat="1" ht="27.75" customHeight="1"/>
    <row r="405" s="39" customFormat="1" ht="27.75" customHeight="1"/>
    <row r="406" s="39" customFormat="1" ht="27.75" customHeight="1"/>
    <row r="407" s="39" customFormat="1" ht="27.75" customHeight="1"/>
    <row r="408" s="39" customFormat="1" ht="27.75" customHeight="1"/>
    <row r="409" s="39" customFormat="1" ht="27.75" customHeight="1"/>
    <row r="410" s="39" customFormat="1" ht="27.75" customHeight="1"/>
    <row r="411" s="39" customFormat="1" ht="27.75" customHeight="1"/>
    <row r="412" s="39" customFormat="1" ht="27.75" customHeight="1"/>
    <row r="413" s="39" customFormat="1" ht="27.75" customHeight="1"/>
    <row r="414" s="39" customFormat="1" ht="27.75" customHeight="1"/>
    <row r="415" s="39" customFormat="1" ht="27.75" customHeight="1"/>
    <row r="416" s="39" customFormat="1" ht="27.75" customHeight="1"/>
    <row r="417" s="39" customFormat="1" ht="27.75" customHeight="1"/>
    <row r="418" s="39" customFormat="1" ht="27.75" customHeight="1"/>
    <row r="419" s="39" customFormat="1" ht="27.75" customHeight="1"/>
    <row r="420" s="39" customFormat="1" ht="27.75" customHeight="1"/>
    <row r="421" s="39" customFormat="1" ht="27.75" customHeight="1"/>
    <row r="422" s="39" customFormat="1" ht="27.75" customHeight="1"/>
    <row r="423" s="39" customFormat="1" ht="27.75" customHeight="1"/>
    <row r="424" s="39" customFormat="1" ht="27.75" customHeight="1"/>
    <row r="425" s="39" customFormat="1" ht="27.75" customHeight="1"/>
    <row r="426" s="39" customFormat="1" ht="27.75" customHeight="1"/>
    <row r="427" s="39" customFormat="1" ht="27.75" customHeight="1"/>
    <row r="428" s="39" customFormat="1" ht="27.75" customHeight="1"/>
    <row r="429" s="39" customFormat="1" ht="27.75" customHeight="1"/>
    <row r="430" s="39" customFormat="1" ht="27.75" customHeight="1"/>
    <row r="431" s="39" customFormat="1" ht="27.75" customHeight="1"/>
    <row r="432" s="39" customFormat="1" ht="27.75" customHeight="1"/>
    <row r="433" s="39" customFormat="1" ht="27.75" customHeight="1"/>
    <row r="434" s="39" customFormat="1" ht="27.75" customHeight="1"/>
    <row r="435" s="39" customFormat="1" ht="27.75" customHeight="1"/>
    <row r="436" s="39" customFormat="1" ht="27.75" customHeight="1"/>
    <row r="437" s="39" customFormat="1" ht="27.75" customHeight="1"/>
    <row r="438" s="39" customFormat="1" ht="27.75" customHeight="1"/>
    <row r="439" s="39" customFormat="1" ht="27.75" customHeight="1"/>
    <row r="440" s="39" customFormat="1" ht="27.75" customHeight="1"/>
    <row r="441" s="39" customFormat="1" ht="27.75" customHeight="1"/>
    <row r="442" s="39" customFormat="1" ht="27.75" customHeight="1"/>
    <row r="443" s="39" customFormat="1" ht="27.75" customHeight="1"/>
    <row r="444" s="39" customFormat="1" ht="27.75" customHeight="1"/>
    <row r="445" s="39" customFormat="1" ht="27.75" customHeight="1"/>
    <row r="446" s="39" customFormat="1" ht="27.75" customHeight="1"/>
    <row r="447" s="39" customFormat="1" ht="27.75" customHeight="1"/>
    <row r="448" s="39" customFormat="1" ht="27.75" customHeight="1"/>
    <row r="449" s="39" customFormat="1" ht="27.75" customHeight="1"/>
    <row r="450" s="39" customFormat="1" ht="27.75" customHeight="1"/>
    <row r="451" s="39" customFormat="1" ht="27.75" customHeight="1"/>
    <row r="452" s="39" customFormat="1" ht="27.75" customHeight="1"/>
    <row r="453" s="39" customFormat="1" ht="27.75" customHeight="1"/>
    <row r="454" s="39" customFormat="1" ht="27.75" customHeight="1"/>
    <row r="455" s="39" customFormat="1" ht="27.75" customHeight="1"/>
    <row r="456" s="39" customFormat="1" ht="27.75" customHeight="1"/>
    <row r="457" s="39" customFormat="1" ht="27.75" customHeight="1"/>
    <row r="458" s="39" customFormat="1" ht="27.75" customHeight="1"/>
    <row r="459" s="39" customFormat="1" ht="27.75" customHeight="1"/>
    <row r="460" s="39" customFormat="1" ht="27.75" customHeight="1"/>
    <row r="461" s="39" customFormat="1" ht="27.75" customHeight="1"/>
    <row r="462" s="39" customFormat="1" ht="27.75" customHeight="1"/>
    <row r="463" s="39" customFormat="1" ht="27.75" customHeight="1"/>
    <row r="464" s="39" customFormat="1" ht="27.75" customHeight="1"/>
    <row r="465" s="39" customFormat="1" ht="27.75" customHeight="1"/>
    <row r="466" s="39" customFormat="1" ht="27.75" customHeight="1"/>
    <row r="467" s="39" customFormat="1" ht="27.75" customHeight="1"/>
    <row r="468" s="39" customFormat="1" ht="27.75" customHeight="1"/>
    <row r="469" s="39" customFormat="1" ht="27.75" customHeight="1"/>
    <row r="470" s="39" customFormat="1" ht="27.75" customHeight="1"/>
    <row r="471" s="39" customFormat="1" ht="27.75" customHeight="1"/>
    <row r="472" s="39" customFormat="1" ht="27.75" customHeight="1"/>
    <row r="473" s="39" customFormat="1" ht="27.75" customHeight="1"/>
    <row r="474" s="39" customFormat="1" ht="27.75" customHeight="1"/>
    <row r="475" s="39" customFormat="1" ht="27.75" customHeight="1"/>
    <row r="476" s="39" customFormat="1" ht="27.75" customHeight="1"/>
    <row r="477" s="39" customFormat="1" ht="27.75" customHeight="1"/>
    <row r="478" s="39" customFormat="1" ht="27.75" customHeight="1"/>
    <row r="479" s="39" customFormat="1" ht="27.75" customHeight="1"/>
    <row r="480" s="39" customFormat="1" ht="27.75" customHeight="1"/>
    <row r="481" s="39" customFormat="1" ht="27.75" customHeight="1"/>
    <row r="482" s="39" customFormat="1" ht="27.75" customHeight="1"/>
    <row r="483" s="39" customFormat="1" ht="27.75" customHeight="1"/>
    <row r="484" s="39" customFormat="1" ht="27.75" customHeight="1"/>
    <row r="485" s="39" customFormat="1" ht="27.75" customHeight="1"/>
    <row r="486" s="39" customFormat="1" ht="27.75" customHeight="1"/>
    <row r="487" s="39" customFormat="1" ht="27.75" customHeight="1"/>
    <row r="488" s="39" customFormat="1" ht="27.75" customHeight="1"/>
    <row r="489" s="39" customFormat="1" ht="27.75" customHeight="1"/>
    <row r="490" s="39" customFormat="1" ht="27.75" customHeight="1"/>
    <row r="491" s="39" customFormat="1" ht="27.75" customHeight="1"/>
    <row r="492" s="39" customFormat="1" ht="27.75" customHeight="1"/>
    <row r="493" s="39" customFormat="1" ht="27.75" customHeight="1"/>
    <row r="494" s="39" customFormat="1" ht="27.75" customHeight="1"/>
    <row r="495" s="39" customFormat="1" ht="27.75" customHeight="1"/>
    <row r="496" s="39" customFormat="1" ht="27.75" customHeight="1"/>
    <row r="497" s="39" customFormat="1" ht="27.75" customHeight="1"/>
    <row r="498" s="39" customFormat="1" ht="27.75" customHeight="1"/>
    <row r="499" s="39" customFormat="1" ht="27.75" customHeight="1"/>
    <row r="500" s="39" customFormat="1" ht="27.75" customHeight="1"/>
    <row r="501" s="39" customFormat="1" ht="27.75" customHeight="1"/>
    <row r="502" s="39" customFormat="1" ht="27.75" customHeight="1"/>
    <row r="503" s="39" customFormat="1" ht="27.75" customHeight="1"/>
    <row r="504" s="39" customFormat="1" ht="27.75" customHeight="1"/>
    <row r="505" s="39" customFormat="1" ht="27.75" customHeight="1"/>
    <row r="506" s="39" customFormat="1" ht="27.75" customHeight="1"/>
    <row r="507" s="39" customFormat="1" ht="27.75" customHeight="1"/>
    <row r="508" s="39" customFormat="1" ht="27.75" customHeight="1"/>
    <row r="509" s="39" customFormat="1" ht="27.75" customHeight="1"/>
    <row r="510" s="39" customFormat="1" ht="27.75" customHeight="1"/>
    <row r="511" s="39" customFormat="1" ht="27.75" customHeight="1"/>
    <row r="512" s="39" customFormat="1" ht="27.75" customHeight="1"/>
    <row r="513" s="39" customFormat="1" ht="27.75" customHeight="1"/>
    <row r="514" s="39" customFormat="1" ht="27.75" customHeight="1"/>
    <row r="515" s="39" customFormat="1" ht="27.75" customHeight="1"/>
    <row r="516" s="39" customFormat="1" ht="27.75" customHeight="1"/>
    <row r="517" s="39" customFormat="1" ht="27.75" customHeight="1"/>
    <row r="518" s="39" customFormat="1" ht="27.75" customHeight="1"/>
    <row r="519" s="39" customFormat="1" ht="27.75" customHeight="1"/>
    <row r="520" s="39" customFormat="1" ht="27.75" customHeight="1"/>
    <row r="521" s="39" customFormat="1" ht="27.75" customHeight="1"/>
    <row r="522" s="39" customFormat="1" ht="27.75" customHeight="1"/>
    <row r="523" s="39" customFormat="1" ht="27.75" customHeight="1"/>
    <row r="524" s="39" customFormat="1" ht="27.75" customHeight="1"/>
    <row r="525" s="39" customFormat="1" ht="27.75" customHeight="1"/>
    <row r="526" s="39" customFormat="1" ht="27.75" customHeight="1"/>
    <row r="527" s="39" customFormat="1" ht="27.75" customHeight="1"/>
    <row r="528" s="39" customFormat="1" ht="27.75" customHeight="1"/>
    <row r="529" s="39" customFormat="1" ht="27.75" customHeight="1"/>
    <row r="530" s="39" customFormat="1" ht="27.75" customHeight="1"/>
    <row r="531" s="39" customFormat="1" ht="27.75" customHeight="1"/>
    <row r="532" s="39" customFormat="1" ht="27.75" customHeight="1"/>
    <row r="533" s="39" customFormat="1" ht="27.75" customHeight="1"/>
    <row r="534" s="39" customFormat="1" ht="27.75" customHeight="1"/>
    <row r="535" s="39" customFormat="1" ht="27.75" customHeight="1"/>
    <row r="536" s="39" customFormat="1" ht="27.75" customHeight="1"/>
    <row r="537" s="39" customFormat="1" ht="27.75" customHeight="1"/>
    <row r="538" s="39" customFormat="1" ht="27.75" customHeight="1"/>
    <row r="539" s="39" customFormat="1" ht="27.75" customHeight="1"/>
    <row r="540" s="39" customFormat="1" ht="27.75" customHeight="1"/>
    <row r="541" s="39" customFormat="1" ht="27.75" customHeight="1"/>
    <row r="542" s="39" customFormat="1" ht="27.75" customHeight="1"/>
    <row r="543" s="39" customFormat="1" ht="27.75" customHeight="1"/>
  </sheetData>
  <autoFilter ref="A3:R42" xr:uid="{5E8330BB-28EE-4D19-A3B7-0FB7B91864ED}">
    <filterColumn colId="15">
      <filters>
        <filter val="自制"/>
      </filters>
    </filterColumn>
  </autoFilter>
  <mergeCells count="8">
    <mergeCell ref="A1:Q1"/>
    <mergeCell ref="M2:Q2"/>
    <mergeCell ref="A40:Q41"/>
    <mergeCell ref="A42:B42"/>
    <mergeCell ref="C42:E42"/>
    <mergeCell ref="F42:J42"/>
    <mergeCell ref="K42:N42"/>
    <mergeCell ref="O42:Q42"/>
  </mergeCells>
  <phoneticPr fontId="3" type="noConversion"/>
  <pageMargins left="0.75" right="0.75" top="1" bottom="1" header="0.5" footer="0.5"/>
  <pageSetup paperSize="9" scale="93" orientation="landscape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857B56-1568-4AD4-A72E-28FAC1075809}">
  <sheetPr>
    <pageSetUpPr fitToPage="1"/>
  </sheetPr>
  <dimension ref="A1:W509"/>
  <sheetViews>
    <sheetView zoomScale="70" zoomScaleNormal="70" workbookViewId="0">
      <selection activeCell="J9" sqref="J9"/>
    </sheetView>
  </sheetViews>
  <sheetFormatPr defaultColWidth="10" defaultRowHeight="27.75" customHeight="1"/>
  <cols>
    <col min="1" max="1" width="6.109375" style="1" bestFit="1" customWidth="1"/>
    <col min="2" max="2" width="15.88671875" style="1" customWidth="1"/>
    <col min="3" max="3" width="29.77734375" style="1" customWidth="1"/>
    <col min="4" max="4" width="16" style="1" customWidth="1"/>
    <col min="5" max="5" width="8" style="1" customWidth="1"/>
    <col min="6" max="6" width="17.5546875" style="21" customWidth="1"/>
    <col min="7" max="7" width="5.6640625" style="1" customWidth="1"/>
    <col min="8" max="8" width="11.77734375" style="21" customWidth="1"/>
    <col min="9" max="9" width="13.21875" style="21" customWidth="1"/>
    <col min="10" max="10" width="16.88671875" style="21" customWidth="1"/>
    <col min="11" max="11" width="21" style="1" customWidth="1"/>
    <col min="12" max="12" width="28.44140625" style="1" customWidth="1"/>
    <col min="13" max="13" width="14.44140625" style="1" customWidth="1"/>
    <col min="14" max="14" width="22.5546875" style="1" customWidth="1"/>
    <col min="15" max="15" width="11" style="1" customWidth="1"/>
    <col min="16" max="16" width="11.21875" style="1" customWidth="1"/>
    <col min="17" max="17" width="14.33203125" style="1" customWidth="1"/>
    <col min="18" max="18" width="10" style="1"/>
    <col min="19" max="19" width="11.44140625" style="1" customWidth="1"/>
    <col min="20" max="25" width="10" style="1"/>
    <col min="26" max="26" width="21" style="1" customWidth="1"/>
    <col min="27" max="257" width="10" style="1"/>
    <col min="258" max="258" width="6.109375" style="1" bestFit="1" customWidth="1"/>
    <col min="259" max="259" width="25.5546875" style="1" customWidth="1"/>
    <col min="260" max="260" width="23.44140625" style="1" customWidth="1"/>
    <col min="261" max="261" width="7.21875" style="1" customWidth="1"/>
    <col min="262" max="262" width="11.77734375" style="1" customWidth="1"/>
    <col min="263" max="263" width="5.6640625" style="1" customWidth="1"/>
    <col min="264" max="264" width="11.77734375" style="1" customWidth="1"/>
    <col min="265" max="266" width="11.88671875" style="1" customWidth="1"/>
    <col min="267" max="267" width="15.21875" style="1" customWidth="1"/>
    <col min="268" max="268" width="11.6640625" style="1" customWidth="1"/>
    <col min="269" max="513" width="10" style="1"/>
    <col min="514" max="514" width="6.109375" style="1" bestFit="1" customWidth="1"/>
    <col min="515" max="515" width="25.5546875" style="1" customWidth="1"/>
    <col min="516" max="516" width="23.44140625" style="1" customWidth="1"/>
    <col min="517" max="517" width="7.21875" style="1" customWidth="1"/>
    <col min="518" max="518" width="11.77734375" style="1" customWidth="1"/>
    <col min="519" max="519" width="5.6640625" style="1" customWidth="1"/>
    <col min="520" max="520" width="11.77734375" style="1" customWidth="1"/>
    <col min="521" max="522" width="11.88671875" style="1" customWidth="1"/>
    <col min="523" max="523" width="15.21875" style="1" customWidth="1"/>
    <col min="524" max="524" width="11.6640625" style="1" customWidth="1"/>
    <col min="525" max="769" width="10" style="1"/>
    <col min="770" max="770" width="6.109375" style="1" bestFit="1" customWidth="1"/>
    <col min="771" max="771" width="25.5546875" style="1" customWidth="1"/>
    <col min="772" max="772" width="23.44140625" style="1" customWidth="1"/>
    <col min="773" max="773" width="7.21875" style="1" customWidth="1"/>
    <col min="774" max="774" width="11.77734375" style="1" customWidth="1"/>
    <col min="775" max="775" width="5.6640625" style="1" customWidth="1"/>
    <col min="776" max="776" width="11.77734375" style="1" customWidth="1"/>
    <col min="777" max="778" width="11.88671875" style="1" customWidth="1"/>
    <col min="779" max="779" width="15.21875" style="1" customWidth="1"/>
    <col min="780" max="780" width="11.6640625" style="1" customWidth="1"/>
    <col min="781" max="1025" width="10" style="1"/>
    <col min="1026" max="1026" width="6.109375" style="1" bestFit="1" customWidth="1"/>
    <col min="1027" max="1027" width="25.5546875" style="1" customWidth="1"/>
    <col min="1028" max="1028" width="23.44140625" style="1" customWidth="1"/>
    <col min="1029" max="1029" width="7.21875" style="1" customWidth="1"/>
    <col min="1030" max="1030" width="11.77734375" style="1" customWidth="1"/>
    <col min="1031" max="1031" width="5.6640625" style="1" customWidth="1"/>
    <col min="1032" max="1032" width="11.77734375" style="1" customWidth="1"/>
    <col min="1033" max="1034" width="11.88671875" style="1" customWidth="1"/>
    <col min="1035" max="1035" width="15.21875" style="1" customWidth="1"/>
    <col min="1036" max="1036" width="11.6640625" style="1" customWidth="1"/>
    <col min="1037" max="1281" width="10" style="1"/>
    <col min="1282" max="1282" width="6.109375" style="1" bestFit="1" customWidth="1"/>
    <col min="1283" max="1283" width="25.5546875" style="1" customWidth="1"/>
    <col min="1284" max="1284" width="23.44140625" style="1" customWidth="1"/>
    <col min="1285" max="1285" width="7.21875" style="1" customWidth="1"/>
    <col min="1286" max="1286" width="11.77734375" style="1" customWidth="1"/>
    <col min="1287" max="1287" width="5.6640625" style="1" customWidth="1"/>
    <col min="1288" max="1288" width="11.77734375" style="1" customWidth="1"/>
    <col min="1289" max="1290" width="11.88671875" style="1" customWidth="1"/>
    <col min="1291" max="1291" width="15.21875" style="1" customWidth="1"/>
    <col min="1292" max="1292" width="11.6640625" style="1" customWidth="1"/>
    <col min="1293" max="1537" width="10" style="1"/>
    <col min="1538" max="1538" width="6.109375" style="1" bestFit="1" customWidth="1"/>
    <col min="1539" max="1539" width="25.5546875" style="1" customWidth="1"/>
    <col min="1540" max="1540" width="23.44140625" style="1" customWidth="1"/>
    <col min="1541" max="1541" width="7.21875" style="1" customWidth="1"/>
    <col min="1542" max="1542" width="11.77734375" style="1" customWidth="1"/>
    <col min="1543" max="1543" width="5.6640625" style="1" customWidth="1"/>
    <col min="1544" max="1544" width="11.77734375" style="1" customWidth="1"/>
    <col min="1545" max="1546" width="11.88671875" style="1" customWidth="1"/>
    <col min="1547" max="1547" width="15.21875" style="1" customWidth="1"/>
    <col min="1548" max="1548" width="11.6640625" style="1" customWidth="1"/>
    <col min="1549" max="1793" width="10" style="1"/>
    <col min="1794" max="1794" width="6.109375" style="1" bestFit="1" customWidth="1"/>
    <col min="1795" max="1795" width="25.5546875" style="1" customWidth="1"/>
    <col min="1796" max="1796" width="23.44140625" style="1" customWidth="1"/>
    <col min="1797" max="1797" width="7.21875" style="1" customWidth="1"/>
    <col min="1798" max="1798" width="11.77734375" style="1" customWidth="1"/>
    <col min="1799" max="1799" width="5.6640625" style="1" customWidth="1"/>
    <col min="1800" max="1800" width="11.77734375" style="1" customWidth="1"/>
    <col min="1801" max="1802" width="11.88671875" style="1" customWidth="1"/>
    <col min="1803" max="1803" width="15.21875" style="1" customWidth="1"/>
    <col min="1804" max="1804" width="11.6640625" style="1" customWidth="1"/>
    <col min="1805" max="2049" width="10" style="1"/>
    <col min="2050" max="2050" width="6.109375" style="1" bestFit="1" customWidth="1"/>
    <col min="2051" max="2051" width="25.5546875" style="1" customWidth="1"/>
    <col min="2052" max="2052" width="23.44140625" style="1" customWidth="1"/>
    <col min="2053" max="2053" width="7.21875" style="1" customWidth="1"/>
    <col min="2054" max="2054" width="11.77734375" style="1" customWidth="1"/>
    <col min="2055" max="2055" width="5.6640625" style="1" customWidth="1"/>
    <col min="2056" max="2056" width="11.77734375" style="1" customWidth="1"/>
    <col min="2057" max="2058" width="11.88671875" style="1" customWidth="1"/>
    <col min="2059" max="2059" width="15.21875" style="1" customWidth="1"/>
    <col min="2060" max="2060" width="11.6640625" style="1" customWidth="1"/>
    <col min="2061" max="2305" width="10" style="1"/>
    <col min="2306" max="2306" width="6.109375" style="1" bestFit="1" customWidth="1"/>
    <col min="2307" max="2307" width="25.5546875" style="1" customWidth="1"/>
    <col min="2308" max="2308" width="23.44140625" style="1" customWidth="1"/>
    <col min="2309" max="2309" width="7.21875" style="1" customWidth="1"/>
    <col min="2310" max="2310" width="11.77734375" style="1" customWidth="1"/>
    <col min="2311" max="2311" width="5.6640625" style="1" customWidth="1"/>
    <col min="2312" max="2312" width="11.77734375" style="1" customWidth="1"/>
    <col min="2313" max="2314" width="11.88671875" style="1" customWidth="1"/>
    <col min="2315" max="2315" width="15.21875" style="1" customWidth="1"/>
    <col min="2316" max="2316" width="11.6640625" style="1" customWidth="1"/>
    <col min="2317" max="2561" width="10" style="1"/>
    <col min="2562" max="2562" width="6.109375" style="1" bestFit="1" customWidth="1"/>
    <col min="2563" max="2563" width="25.5546875" style="1" customWidth="1"/>
    <col min="2564" max="2564" width="23.44140625" style="1" customWidth="1"/>
    <col min="2565" max="2565" width="7.21875" style="1" customWidth="1"/>
    <col min="2566" max="2566" width="11.77734375" style="1" customWidth="1"/>
    <col min="2567" max="2567" width="5.6640625" style="1" customWidth="1"/>
    <col min="2568" max="2568" width="11.77734375" style="1" customWidth="1"/>
    <col min="2569" max="2570" width="11.88671875" style="1" customWidth="1"/>
    <col min="2571" max="2571" width="15.21875" style="1" customWidth="1"/>
    <col min="2572" max="2572" width="11.6640625" style="1" customWidth="1"/>
    <col min="2573" max="2817" width="10" style="1"/>
    <col min="2818" max="2818" width="6.109375" style="1" bestFit="1" customWidth="1"/>
    <col min="2819" max="2819" width="25.5546875" style="1" customWidth="1"/>
    <col min="2820" max="2820" width="23.44140625" style="1" customWidth="1"/>
    <col min="2821" max="2821" width="7.21875" style="1" customWidth="1"/>
    <col min="2822" max="2822" width="11.77734375" style="1" customWidth="1"/>
    <col min="2823" max="2823" width="5.6640625" style="1" customWidth="1"/>
    <col min="2824" max="2824" width="11.77734375" style="1" customWidth="1"/>
    <col min="2825" max="2826" width="11.88671875" style="1" customWidth="1"/>
    <col min="2827" max="2827" width="15.21875" style="1" customWidth="1"/>
    <col min="2828" max="2828" width="11.6640625" style="1" customWidth="1"/>
    <col min="2829" max="3073" width="10" style="1"/>
    <col min="3074" max="3074" width="6.109375" style="1" bestFit="1" customWidth="1"/>
    <col min="3075" max="3075" width="25.5546875" style="1" customWidth="1"/>
    <col min="3076" max="3076" width="23.44140625" style="1" customWidth="1"/>
    <col min="3077" max="3077" width="7.21875" style="1" customWidth="1"/>
    <col min="3078" max="3078" width="11.77734375" style="1" customWidth="1"/>
    <col min="3079" max="3079" width="5.6640625" style="1" customWidth="1"/>
    <col min="3080" max="3080" width="11.77734375" style="1" customWidth="1"/>
    <col min="3081" max="3082" width="11.88671875" style="1" customWidth="1"/>
    <col min="3083" max="3083" width="15.21875" style="1" customWidth="1"/>
    <col min="3084" max="3084" width="11.6640625" style="1" customWidth="1"/>
    <col min="3085" max="3329" width="10" style="1"/>
    <col min="3330" max="3330" width="6.109375" style="1" bestFit="1" customWidth="1"/>
    <col min="3331" max="3331" width="25.5546875" style="1" customWidth="1"/>
    <col min="3332" max="3332" width="23.44140625" style="1" customWidth="1"/>
    <col min="3333" max="3333" width="7.21875" style="1" customWidth="1"/>
    <col min="3334" max="3334" width="11.77734375" style="1" customWidth="1"/>
    <col min="3335" max="3335" width="5.6640625" style="1" customWidth="1"/>
    <col min="3336" max="3336" width="11.77734375" style="1" customWidth="1"/>
    <col min="3337" max="3338" width="11.88671875" style="1" customWidth="1"/>
    <col min="3339" max="3339" width="15.21875" style="1" customWidth="1"/>
    <col min="3340" max="3340" width="11.6640625" style="1" customWidth="1"/>
    <col min="3341" max="3585" width="10" style="1"/>
    <col min="3586" max="3586" width="6.109375" style="1" bestFit="1" customWidth="1"/>
    <col min="3587" max="3587" width="25.5546875" style="1" customWidth="1"/>
    <col min="3588" max="3588" width="23.44140625" style="1" customWidth="1"/>
    <col min="3589" max="3589" width="7.21875" style="1" customWidth="1"/>
    <col min="3590" max="3590" width="11.77734375" style="1" customWidth="1"/>
    <col min="3591" max="3591" width="5.6640625" style="1" customWidth="1"/>
    <col min="3592" max="3592" width="11.77734375" style="1" customWidth="1"/>
    <col min="3593" max="3594" width="11.88671875" style="1" customWidth="1"/>
    <col min="3595" max="3595" width="15.21875" style="1" customWidth="1"/>
    <col min="3596" max="3596" width="11.6640625" style="1" customWidth="1"/>
    <col min="3597" max="3841" width="10" style="1"/>
    <col min="3842" max="3842" width="6.109375" style="1" bestFit="1" customWidth="1"/>
    <col min="3843" max="3843" width="25.5546875" style="1" customWidth="1"/>
    <col min="3844" max="3844" width="23.44140625" style="1" customWidth="1"/>
    <col min="3845" max="3845" width="7.21875" style="1" customWidth="1"/>
    <col min="3846" max="3846" width="11.77734375" style="1" customWidth="1"/>
    <col min="3847" max="3847" width="5.6640625" style="1" customWidth="1"/>
    <col min="3848" max="3848" width="11.77734375" style="1" customWidth="1"/>
    <col min="3849" max="3850" width="11.88671875" style="1" customWidth="1"/>
    <col min="3851" max="3851" width="15.21875" style="1" customWidth="1"/>
    <col min="3852" max="3852" width="11.6640625" style="1" customWidth="1"/>
    <col min="3853" max="4097" width="10" style="1"/>
    <col min="4098" max="4098" width="6.109375" style="1" bestFit="1" customWidth="1"/>
    <col min="4099" max="4099" width="25.5546875" style="1" customWidth="1"/>
    <col min="4100" max="4100" width="23.44140625" style="1" customWidth="1"/>
    <col min="4101" max="4101" width="7.21875" style="1" customWidth="1"/>
    <col min="4102" max="4102" width="11.77734375" style="1" customWidth="1"/>
    <col min="4103" max="4103" width="5.6640625" style="1" customWidth="1"/>
    <col min="4104" max="4104" width="11.77734375" style="1" customWidth="1"/>
    <col min="4105" max="4106" width="11.88671875" style="1" customWidth="1"/>
    <col min="4107" max="4107" width="15.21875" style="1" customWidth="1"/>
    <col min="4108" max="4108" width="11.6640625" style="1" customWidth="1"/>
    <col min="4109" max="4353" width="10" style="1"/>
    <col min="4354" max="4354" width="6.109375" style="1" bestFit="1" customWidth="1"/>
    <col min="4355" max="4355" width="25.5546875" style="1" customWidth="1"/>
    <col min="4356" max="4356" width="23.44140625" style="1" customWidth="1"/>
    <col min="4357" max="4357" width="7.21875" style="1" customWidth="1"/>
    <col min="4358" max="4358" width="11.77734375" style="1" customWidth="1"/>
    <col min="4359" max="4359" width="5.6640625" style="1" customWidth="1"/>
    <col min="4360" max="4360" width="11.77734375" style="1" customWidth="1"/>
    <col min="4361" max="4362" width="11.88671875" style="1" customWidth="1"/>
    <col min="4363" max="4363" width="15.21875" style="1" customWidth="1"/>
    <col min="4364" max="4364" width="11.6640625" style="1" customWidth="1"/>
    <col min="4365" max="4609" width="10" style="1"/>
    <col min="4610" max="4610" width="6.109375" style="1" bestFit="1" customWidth="1"/>
    <col min="4611" max="4611" width="25.5546875" style="1" customWidth="1"/>
    <col min="4612" max="4612" width="23.44140625" style="1" customWidth="1"/>
    <col min="4613" max="4613" width="7.21875" style="1" customWidth="1"/>
    <col min="4614" max="4614" width="11.77734375" style="1" customWidth="1"/>
    <col min="4615" max="4615" width="5.6640625" style="1" customWidth="1"/>
    <col min="4616" max="4616" width="11.77734375" style="1" customWidth="1"/>
    <col min="4617" max="4618" width="11.88671875" style="1" customWidth="1"/>
    <col min="4619" max="4619" width="15.21875" style="1" customWidth="1"/>
    <col min="4620" max="4620" width="11.6640625" style="1" customWidth="1"/>
    <col min="4621" max="4865" width="10" style="1"/>
    <col min="4866" max="4866" width="6.109375" style="1" bestFit="1" customWidth="1"/>
    <col min="4867" max="4867" width="25.5546875" style="1" customWidth="1"/>
    <col min="4868" max="4868" width="23.44140625" style="1" customWidth="1"/>
    <col min="4869" max="4869" width="7.21875" style="1" customWidth="1"/>
    <col min="4870" max="4870" width="11.77734375" style="1" customWidth="1"/>
    <col min="4871" max="4871" width="5.6640625" style="1" customWidth="1"/>
    <col min="4872" max="4872" width="11.77734375" style="1" customWidth="1"/>
    <col min="4873" max="4874" width="11.88671875" style="1" customWidth="1"/>
    <col min="4875" max="4875" width="15.21875" style="1" customWidth="1"/>
    <col min="4876" max="4876" width="11.6640625" style="1" customWidth="1"/>
    <col min="4877" max="5121" width="10" style="1"/>
    <col min="5122" max="5122" width="6.109375" style="1" bestFit="1" customWidth="1"/>
    <col min="5123" max="5123" width="25.5546875" style="1" customWidth="1"/>
    <col min="5124" max="5124" width="23.44140625" style="1" customWidth="1"/>
    <col min="5125" max="5125" width="7.21875" style="1" customWidth="1"/>
    <col min="5126" max="5126" width="11.77734375" style="1" customWidth="1"/>
    <col min="5127" max="5127" width="5.6640625" style="1" customWidth="1"/>
    <col min="5128" max="5128" width="11.77734375" style="1" customWidth="1"/>
    <col min="5129" max="5130" width="11.88671875" style="1" customWidth="1"/>
    <col min="5131" max="5131" width="15.21875" style="1" customWidth="1"/>
    <col min="5132" max="5132" width="11.6640625" style="1" customWidth="1"/>
    <col min="5133" max="5377" width="10" style="1"/>
    <col min="5378" max="5378" width="6.109375" style="1" bestFit="1" customWidth="1"/>
    <col min="5379" max="5379" width="25.5546875" style="1" customWidth="1"/>
    <col min="5380" max="5380" width="23.44140625" style="1" customWidth="1"/>
    <col min="5381" max="5381" width="7.21875" style="1" customWidth="1"/>
    <col min="5382" max="5382" width="11.77734375" style="1" customWidth="1"/>
    <col min="5383" max="5383" width="5.6640625" style="1" customWidth="1"/>
    <col min="5384" max="5384" width="11.77734375" style="1" customWidth="1"/>
    <col min="5385" max="5386" width="11.88671875" style="1" customWidth="1"/>
    <col min="5387" max="5387" width="15.21875" style="1" customWidth="1"/>
    <col min="5388" max="5388" width="11.6640625" style="1" customWidth="1"/>
    <col min="5389" max="5633" width="10" style="1"/>
    <col min="5634" max="5634" width="6.109375" style="1" bestFit="1" customWidth="1"/>
    <col min="5635" max="5635" width="25.5546875" style="1" customWidth="1"/>
    <col min="5636" max="5636" width="23.44140625" style="1" customWidth="1"/>
    <col min="5637" max="5637" width="7.21875" style="1" customWidth="1"/>
    <col min="5638" max="5638" width="11.77734375" style="1" customWidth="1"/>
    <col min="5639" max="5639" width="5.6640625" style="1" customWidth="1"/>
    <col min="5640" max="5640" width="11.77734375" style="1" customWidth="1"/>
    <col min="5641" max="5642" width="11.88671875" style="1" customWidth="1"/>
    <col min="5643" max="5643" width="15.21875" style="1" customWidth="1"/>
    <col min="5644" max="5644" width="11.6640625" style="1" customWidth="1"/>
    <col min="5645" max="5889" width="10" style="1"/>
    <col min="5890" max="5890" width="6.109375" style="1" bestFit="1" customWidth="1"/>
    <col min="5891" max="5891" width="25.5546875" style="1" customWidth="1"/>
    <col min="5892" max="5892" width="23.44140625" style="1" customWidth="1"/>
    <col min="5893" max="5893" width="7.21875" style="1" customWidth="1"/>
    <col min="5894" max="5894" width="11.77734375" style="1" customWidth="1"/>
    <col min="5895" max="5895" width="5.6640625" style="1" customWidth="1"/>
    <col min="5896" max="5896" width="11.77734375" style="1" customWidth="1"/>
    <col min="5897" max="5898" width="11.88671875" style="1" customWidth="1"/>
    <col min="5899" max="5899" width="15.21875" style="1" customWidth="1"/>
    <col min="5900" max="5900" width="11.6640625" style="1" customWidth="1"/>
    <col min="5901" max="6145" width="10" style="1"/>
    <col min="6146" max="6146" width="6.109375" style="1" bestFit="1" customWidth="1"/>
    <col min="6147" max="6147" width="25.5546875" style="1" customWidth="1"/>
    <col min="6148" max="6148" width="23.44140625" style="1" customWidth="1"/>
    <col min="6149" max="6149" width="7.21875" style="1" customWidth="1"/>
    <col min="6150" max="6150" width="11.77734375" style="1" customWidth="1"/>
    <col min="6151" max="6151" width="5.6640625" style="1" customWidth="1"/>
    <col min="6152" max="6152" width="11.77734375" style="1" customWidth="1"/>
    <col min="6153" max="6154" width="11.88671875" style="1" customWidth="1"/>
    <col min="6155" max="6155" width="15.21875" style="1" customWidth="1"/>
    <col min="6156" max="6156" width="11.6640625" style="1" customWidth="1"/>
    <col min="6157" max="6401" width="10" style="1"/>
    <col min="6402" max="6402" width="6.109375" style="1" bestFit="1" customWidth="1"/>
    <col min="6403" max="6403" width="25.5546875" style="1" customWidth="1"/>
    <col min="6404" max="6404" width="23.44140625" style="1" customWidth="1"/>
    <col min="6405" max="6405" width="7.21875" style="1" customWidth="1"/>
    <col min="6406" max="6406" width="11.77734375" style="1" customWidth="1"/>
    <col min="6407" max="6407" width="5.6640625" style="1" customWidth="1"/>
    <col min="6408" max="6408" width="11.77734375" style="1" customWidth="1"/>
    <col min="6409" max="6410" width="11.88671875" style="1" customWidth="1"/>
    <col min="6411" max="6411" width="15.21875" style="1" customWidth="1"/>
    <col min="6412" max="6412" width="11.6640625" style="1" customWidth="1"/>
    <col min="6413" max="6657" width="10" style="1"/>
    <col min="6658" max="6658" width="6.109375" style="1" bestFit="1" customWidth="1"/>
    <col min="6659" max="6659" width="25.5546875" style="1" customWidth="1"/>
    <col min="6660" max="6660" width="23.44140625" style="1" customWidth="1"/>
    <col min="6661" max="6661" width="7.21875" style="1" customWidth="1"/>
    <col min="6662" max="6662" width="11.77734375" style="1" customWidth="1"/>
    <col min="6663" max="6663" width="5.6640625" style="1" customWidth="1"/>
    <col min="6664" max="6664" width="11.77734375" style="1" customWidth="1"/>
    <col min="6665" max="6666" width="11.88671875" style="1" customWidth="1"/>
    <col min="6667" max="6667" width="15.21875" style="1" customWidth="1"/>
    <col min="6668" max="6668" width="11.6640625" style="1" customWidth="1"/>
    <col min="6669" max="6913" width="10" style="1"/>
    <col min="6914" max="6914" width="6.109375" style="1" bestFit="1" customWidth="1"/>
    <col min="6915" max="6915" width="25.5546875" style="1" customWidth="1"/>
    <col min="6916" max="6916" width="23.44140625" style="1" customWidth="1"/>
    <col min="6917" max="6917" width="7.21875" style="1" customWidth="1"/>
    <col min="6918" max="6918" width="11.77734375" style="1" customWidth="1"/>
    <col min="6919" max="6919" width="5.6640625" style="1" customWidth="1"/>
    <col min="6920" max="6920" width="11.77734375" style="1" customWidth="1"/>
    <col min="6921" max="6922" width="11.88671875" style="1" customWidth="1"/>
    <col min="6923" max="6923" width="15.21875" style="1" customWidth="1"/>
    <col min="6924" max="6924" width="11.6640625" style="1" customWidth="1"/>
    <col min="6925" max="7169" width="10" style="1"/>
    <col min="7170" max="7170" width="6.109375" style="1" bestFit="1" customWidth="1"/>
    <col min="7171" max="7171" width="25.5546875" style="1" customWidth="1"/>
    <col min="7172" max="7172" width="23.44140625" style="1" customWidth="1"/>
    <col min="7173" max="7173" width="7.21875" style="1" customWidth="1"/>
    <col min="7174" max="7174" width="11.77734375" style="1" customWidth="1"/>
    <col min="7175" max="7175" width="5.6640625" style="1" customWidth="1"/>
    <col min="7176" max="7176" width="11.77734375" style="1" customWidth="1"/>
    <col min="7177" max="7178" width="11.88671875" style="1" customWidth="1"/>
    <col min="7179" max="7179" width="15.21875" style="1" customWidth="1"/>
    <col min="7180" max="7180" width="11.6640625" style="1" customWidth="1"/>
    <col min="7181" max="7425" width="10" style="1"/>
    <col min="7426" max="7426" width="6.109375" style="1" bestFit="1" customWidth="1"/>
    <col min="7427" max="7427" width="25.5546875" style="1" customWidth="1"/>
    <col min="7428" max="7428" width="23.44140625" style="1" customWidth="1"/>
    <col min="7429" max="7429" width="7.21875" style="1" customWidth="1"/>
    <col min="7430" max="7430" width="11.77734375" style="1" customWidth="1"/>
    <col min="7431" max="7431" width="5.6640625" style="1" customWidth="1"/>
    <col min="7432" max="7432" width="11.77734375" style="1" customWidth="1"/>
    <col min="7433" max="7434" width="11.88671875" style="1" customWidth="1"/>
    <col min="7435" max="7435" width="15.21875" style="1" customWidth="1"/>
    <col min="7436" max="7436" width="11.6640625" style="1" customWidth="1"/>
    <col min="7437" max="7681" width="10" style="1"/>
    <col min="7682" max="7682" width="6.109375" style="1" bestFit="1" customWidth="1"/>
    <col min="7683" max="7683" width="25.5546875" style="1" customWidth="1"/>
    <col min="7684" max="7684" width="23.44140625" style="1" customWidth="1"/>
    <col min="7685" max="7685" width="7.21875" style="1" customWidth="1"/>
    <col min="7686" max="7686" width="11.77734375" style="1" customWidth="1"/>
    <col min="7687" max="7687" width="5.6640625" style="1" customWidth="1"/>
    <col min="7688" max="7688" width="11.77734375" style="1" customWidth="1"/>
    <col min="7689" max="7690" width="11.88671875" style="1" customWidth="1"/>
    <col min="7691" max="7691" width="15.21875" style="1" customWidth="1"/>
    <col min="7692" max="7692" width="11.6640625" style="1" customWidth="1"/>
    <col min="7693" max="7937" width="10" style="1"/>
    <col min="7938" max="7938" width="6.109375" style="1" bestFit="1" customWidth="1"/>
    <col min="7939" max="7939" width="25.5546875" style="1" customWidth="1"/>
    <col min="7940" max="7940" width="23.44140625" style="1" customWidth="1"/>
    <col min="7941" max="7941" width="7.21875" style="1" customWidth="1"/>
    <col min="7942" max="7942" width="11.77734375" style="1" customWidth="1"/>
    <col min="7943" max="7943" width="5.6640625" style="1" customWidth="1"/>
    <col min="7944" max="7944" width="11.77734375" style="1" customWidth="1"/>
    <col min="7945" max="7946" width="11.88671875" style="1" customWidth="1"/>
    <col min="7947" max="7947" width="15.21875" style="1" customWidth="1"/>
    <col min="7948" max="7948" width="11.6640625" style="1" customWidth="1"/>
    <col min="7949" max="8193" width="10" style="1"/>
    <col min="8194" max="8194" width="6.109375" style="1" bestFit="1" customWidth="1"/>
    <col min="8195" max="8195" width="25.5546875" style="1" customWidth="1"/>
    <col min="8196" max="8196" width="23.44140625" style="1" customWidth="1"/>
    <col min="8197" max="8197" width="7.21875" style="1" customWidth="1"/>
    <col min="8198" max="8198" width="11.77734375" style="1" customWidth="1"/>
    <col min="8199" max="8199" width="5.6640625" style="1" customWidth="1"/>
    <col min="8200" max="8200" width="11.77734375" style="1" customWidth="1"/>
    <col min="8201" max="8202" width="11.88671875" style="1" customWidth="1"/>
    <col min="8203" max="8203" width="15.21875" style="1" customWidth="1"/>
    <col min="8204" max="8204" width="11.6640625" style="1" customWidth="1"/>
    <col min="8205" max="8449" width="10" style="1"/>
    <col min="8450" max="8450" width="6.109375" style="1" bestFit="1" customWidth="1"/>
    <col min="8451" max="8451" width="25.5546875" style="1" customWidth="1"/>
    <col min="8452" max="8452" width="23.44140625" style="1" customWidth="1"/>
    <col min="8453" max="8453" width="7.21875" style="1" customWidth="1"/>
    <col min="8454" max="8454" width="11.77734375" style="1" customWidth="1"/>
    <col min="8455" max="8455" width="5.6640625" style="1" customWidth="1"/>
    <col min="8456" max="8456" width="11.77734375" style="1" customWidth="1"/>
    <col min="8457" max="8458" width="11.88671875" style="1" customWidth="1"/>
    <col min="8459" max="8459" width="15.21875" style="1" customWidth="1"/>
    <col min="8460" max="8460" width="11.6640625" style="1" customWidth="1"/>
    <col min="8461" max="8705" width="10" style="1"/>
    <col min="8706" max="8706" width="6.109375" style="1" bestFit="1" customWidth="1"/>
    <col min="8707" max="8707" width="25.5546875" style="1" customWidth="1"/>
    <col min="8708" max="8708" width="23.44140625" style="1" customWidth="1"/>
    <col min="8709" max="8709" width="7.21875" style="1" customWidth="1"/>
    <col min="8710" max="8710" width="11.77734375" style="1" customWidth="1"/>
    <col min="8711" max="8711" width="5.6640625" style="1" customWidth="1"/>
    <col min="8712" max="8712" width="11.77734375" style="1" customWidth="1"/>
    <col min="8713" max="8714" width="11.88671875" style="1" customWidth="1"/>
    <col min="8715" max="8715" width="15.21875" style="1" customWidth="1"/>
    <col min="8716" max="8716" width="11.6640625" style="1" customWidth="1"/>
    <col min="8717" max="8961" width="10" style="1"/>
    <col min="8962" max="8962" width="6.109375" style="1" bestFit="1" customWidth="1"/>
    <col min="8963" max="8963" width="25.5546875" style="1" customWidth="1"/>
    <col min="8964" max="8964" width="23.44140625" style="1" customWidth="1"/>
    <col min="8965" max="8965" width="7.21875" style="1" customWidth="1"/>
    <col min="8966" max="8966" width="11.77734375" style="1" customWidth="1"/>
    <col min="8967" max="8967" width="5.6640625" style="1" customWidth="1"/>
    <col min="8968" max="8968" width="11.77734375" style="1" customWidth="1"/>
    <col min="8969" max="8970" width="11.88671875" style="1" customWidth="1"/>
    <col min="8971" max="8971" width="15.21875" style="1" customWidth="1"/>
    <col min="8972" max="8972" width="11.6640625" style="1" customWidth="1"/>
    <col min="8973" max="9217" width="10" style="1"/>
    <col min="9218" max="9218" width="6.109375" style="1" bestFit="1" customWidth="1"/>
    <col min="9219" max="9219" width="25.5546875" style="1" customWidth="1"/>
    <col min="9220" max="9220" width="23.44140625" style="1" customWidth="1"/>
    <col min="9221" max="9221" width="7.21875" style="1" customWidth="1"/>
    <col min="9222" max="9222" width="11.77734375" style="1" customWidth="1"/>
    <col min="9223" max="9223" width="5.6640625" style="1" customWidth="1"/>
    <col min="9224" max="9224" width="11.77734375" style="1" customWidth="1"/>
    <col min="9225" max="9226" width="11.88671875" style="1" customWidth="1"/>
    <col min="9227" max="9227" width="15.21875" style="1" customWidth="1"/>
    <col min="9228" max="9228" width="11.6640625" style="1" customWidth="1"/>
    <col min="9229" max="9473" width="10" style="1"/>
    <col min="9474" max="9474" width="6.109375" style="1" bestFit="1" customWidth="1"/>
    <col min="9475" max="9475" width="25.5546875" style="1" customWidth="1"/>
    <col min="9476" max="9476" width="23.44140625" style="1" customWidth="1"/>
    <col min="9477" max="9477" width="7.21875" style="1" customWidth="1"/>
    <col min="9478" max="9478" width="11.77734375" style="1" customWidth="1"/>
    <col min="9479" max="9479" width="5.6640625" style="1" customWidth="1"/>
    <col min="9480" max="9480" width="11.77734375" style="1" customWidth="1"/>
    <col min="9481" max="9482" width="11.88671875" style="1" customWidth="1"/>
    <col min="9483" max="9483" width="15.21875" style="1" customWidth="1"/>
    <col min="9484" max="9484" width="11.6640625" style="1" customWidth="1"/>
    <col min="9485" max="9729" width="10" style="1"/>
    <col min="9730" max="9730" width="6.109375" style="1" bestFit="1" customWidth="1"/>
    <col min="9731" max="9731" width="25.5546875" style="1" customWidth="1"/>
    <col min="9732" max="9732" width="23.44140625" style="1" customWidth="1"/>
    <col min="9733" max="9733" width="7.21875" style="1" customWidth="1"/>
    <col min="9734" max="9734" width="11.77734375" style="1" customWidth="1"/>
    <col min="9735" max="9735" width="5.6640625" style="1" customWidth="1"/>
    <col min="9736" max="9736" width="11.77734375" style="1" customWidth="1"/>
    <col min="9737" max="9738" width="11.88671875" style="1" customWidth="1"/>
    <col min="9739" max="9739" width="15.21875" style="1" customWidth="1"/>
    <col min="9740" max="9740" width="11.6640625" style="1" customWidth="1"/>
    <col min="9741" max="9985" width="10" style="1"/>
    <col min="9986" max="9986" width="6.109375" style="1" bestFit="1" customWidth="1"/>
    <col min="9987" max="9987" width="25.5546875" style="1" customWidth="1"/>
    <col min="9988" max="9988" width="23.44140625" style="1" customWidth="1"/>
    <col min="9989" max="9989" width="7.21875" style="1" customWidth="1"/>
    <col min="9990" max="9990" width="11.77734375" style="1" customWidth="1"/>
    <col min="9991" max="9991" width="5.6640625" style="1" customWidth="1"/>
    <col min="9992" max="9992" width="11.77734375" style="1" customWidth="1"/>
    <col min="9993" max="9994" width="11.88671875" style="1" customWidth="1"/>
    <col min="9995" max="9995" width="15.21875" style="1" customWidth="1"/>
    <col min="9996" max="9996" width="11.6640625" style="1" customWidth="1"/>
    <col min="9997" max="10241" width="10" style="1"/>
    <col min="10242" max="10242" width="6.109375" style="1" bestFit="1" customWidth="1"/>
    <col min="10243" max="10243" width="25.5546875" style="1" customWidth="1"/>
    <col min="10244" max="10244" width="23.44140625" style="1" customWidth="1"/>
    <col min="10245" max="10245" width="7.21875" style="1" customWidth="1"/>
    <col min="10246" max="10246" width="11.77734375" style="1" customWidth="1"/>
    <col min="10247" max="10247" width="5.6640625" style="1" customWidth="1"/>
    <col min="10248" max="10248" width="11.77734375" style="1" customWidth="1"/>
    <col min="10249" max="10250" width="11.88671875" style="1" customWidth="1"/>
    <col min="10251" max="10251" width="15.21875" style="1" customWidth="1"/>
    <col min="10252" max="10252" width="11.6640625" style="1" customWidth="1"/>
    <col min="10253" max="10497" width="10" style="1"/>
    <col min="10498" max="10498" width="6.109375" style="1" bestFit="1" customWidth="1"/>
    <col min="10499" max="10499" width="25.5546875" style="1" customWidth="1"/>
    <col min="10500" max="10500" width="23.44140625" style="1" customWidth="1"/>
    <col min="10501" max="10501" width="7.21875" style="1" customWidth="1"/>
    <col min="10502" max="10502" width="11.77734375" style="1" customWidth="1"/>
    <col min="10503" max="10503" width="5.6640625" style="1" customWidth="1"/>
    <col min="10504" max="10504" width="11.77734375" style="1" customWidth="1"/>
    <col min="10505" max="10506" width="11.88671875" style="1" customWidth="1"/>
    <col min="10507" max="10507" width="15.21875" style="1" customWidth="1"/>
    <col min="10508" max="10508" width="11.6640625" style="1" customWidth="1"/>
    <col min="10509" max="10753" width="10" style="1"/>
    <col min="10754" max="10754" width="6.109375" style="1" bestFit="1" customWidth="1"/>
    <col min="10755" max="10755" width="25.5546875" style="1" customWidth="1"/>
    <col min="10756" max="10756" width="23.44140625" style="1" customWidth="1"/>
    <col min="10757" max="10757" width="7.21875" style="1" customWidth="1"/>
    <col min="10758" max="10758" width="11.77734375" style="1" customWidth="1"/>
    <col min="10759" max="10759" width="5.6640625" style="1" customWidth="1"/>
    <col min="10760" max="10760" width="11.77734375" style="1" customWidth="1"/>
    <col min="10761" max="10762" width="11.88671875" style="1" customWidth="1"/>
    <col min="10763" max="10763" width="15.21875" style="1" customWidth="1"/>
    <col min="10764" max="10764" width="11.6640625" style="1" customWidth="1"/>
    <col min="10765" max="11009" width="10" style="1"/>
    <col min="11010" max="11010" width="6.109375" style="1" bestFit="1" customWidth="1"/>
    <col min="11011" max="11011" width="25.5546875" style="1" customWidth="1"/>
    <col min="11012" max="11012" width="23.44140625" style="1" customWidth="1"/>
    <col min="11013" max="11013" width="7.21875" style="1" customWidth="1"/>
    <col min="11014" max="11014" width="11.77734375" style="1" customWidth="1"/>
    <col min="11015" max="11015" width="5.6640625" style="1" customWidth="1"/>
    <col min="11016" max="11016" width="11.77734375" style="1" customWidth="1"/>
    <col min="11017" max="11018" width="11.88671875" style="1" customWidth="1"/>
    <col min="11019" max="11019" width="15.21875" style="1" customWidth="1"/>
    <col min="11020" max="11020" width="11.6640625" style="1" customWidth="1"/>
    <col min="11021" max="11265" width="10" style="1"/>
    <col min="11266" max="11266" width="6.109375" style="1" bestFit="1" customWidth="1"/>
    <col min="11267" max="11267" width="25.5546875" style="1" customWidth="1"/>
    <col min="11268" max="11268" width="23.44140625" style="1" customWidth="1"/>
    <col min="11269" max="11269" width="7.21875" style="1" customWidth="1"/>
    <col min="11270" max="11270" width="11.77734375" style="1" customWidth="1"/>
    <col min="11271" max="11271" width="5.6640625" style="1" customWidth="1"/>
    <col min="11272" max="11272" width="11.77734375" style="1" customWidth="1"/>
    <col min="11273" max="11274" width="11.88671875" style="1" customWidth="1"/>
    <col min="11275" max="11275" width="15.21875" style="1" customWidth="1"/>
    <col min="11276" max="11276" width="11.6640625" style="1" customWidth="1"/>
    <col min="11277" max="11521" width="10" style="1"/>
    <col min="11522" max="11522" width="6.109375" style="1" bestFit="1" customWidth="1"/>
    <col min="11523" max="11523" width="25.5546875" style="1" customWidth="1"/>
    <col min="11524" max="11524" width="23.44140625" style="1" customWidth="1"/>
    <col min="11525" max="11525" width="7.21875" style="1" customWidth="1"/>
    <col min="11526" max="11526" width="11.77734375" style="1" customWidth="1"/>
    <col min="11527" max="11527" width="5.6640625" style="1" customWidth="1"/>
    <col min="11528" max="11528" width="11.77734375" style="1" customWidth="1"/>
    <col min="11529" max="11530" width="11.88671875" style="1" customWidth="1"/>
    <col min="11531" max="11531" width="15.21875" style="1" customWidth="1"/>
    <col min="11532" max="11532" width="11.6640625" style="1" customWidth="1"/>
    <col min="11533" max="11777" width="10" style="1"/>
    <col min="11778" max="11778" width="6.109375" style="1" bestFit="1" customWidth="1"/>
    <col min="11779" max="11779" width="25.5546875" style="1" customWidth="1"/>
    <col min="11780" max="11780" width="23.44140625" style="1" customWidth="1"/>
    <col min="11781" max="11781" width="7.21875" style="1" customWidth="1"/>
    <col min="11782" max="11782" width="11.77734375" style="1" customWidth="1"/>
    <col min="11783" max="11783" width="5.6640625" style="1" customWidth="1"/>
    <col min="11784" max="11784" width="11.77734375" style="1" customWidth="1"/>
    <col min="11785" max="11786" width="11.88671875" style="1" customWidth="1"/>
    <col min="11787" max="11787" width="15.21875" style="1" customWidth="1"/>
    <col min="11788" max="11788" width="11.6640625" style="1" customWidth="1"/>
    <col min="11789" max="12033" width="10" style="1"/>
    <col min="12034" max="12034" width="6.109375" style="1" bestFit="1" customWidth="1"/>
    <col min="12035" max="12035" width="25.5546875" style="1" customWidth="1"/>
    <col min="12036" max="12036" width="23.44140625" style="1" customWidth="1"/>
    <col min="12037" max="12037" width="7.21875" style="1" customWidth="1"/>
    <col min="12038" max="12038" width="11.77734375" style="1" customWidth="1"/>
    <col min="12039" max="12039" width="5.6640625" style="1" customWidth="1"/>
    <col min="12040" max="12040" width="11.77734375" style="1" customWidth="1"/>
    <col min="12041" max="12042" width="11.88671875" style="1" customWidth="1"/>
    <col min="12043" max="12043" width="15.21875" style="1" customWidth="1"/>
    <col min="12044" max="12044" width="11.6640625" style="1" customWidth="1"/>
    <col min="12045" max="12289" width="10" style="1"/>
    <col min="12290" max="12290" width="6.109375" style="1" bestFit="1" customWidth="1"/>
    <col min="12291" max="12291" width="25.5546875" style="1" customWidth="1"/>
    <col min="12292" max="12292" width="23.44140625" style="1" customWidth="1"/>
    <col min="12293" max="12293" width="7.21875" style="1" customWidth="1"/>
    <col min="12294" max="12294" width="11.77734375" style="1" customWidth="1"/>
    <col min="12295" max="12295" width="5.6640625" style="1" customWidth="1"/>
    <col min="12296" max="12296" width="11.77734375" style="1" customWidth="1"/>
    <col min="12297" max="12298" width="11.88671875" style="1" customWidth="1"/>
    <col min="12299" max="12299" width="15.21875" style="1" customWidth="1"/>
    <col min="12300" max="12300" width="11.6640625" style="1" customWidth="1"/>
    <col min="12301" max="12545" width="10" style="1"/>
    <col min="12546" max="12546" width="6.109375" style="1" bestFit="1" customWidth="1"/>
    <col min="12547" max="12547" width="25.5546875" style="1" customWidth="1"/>
    <col min="12548" max="12548" width="23.44140625" style="1" customWidth="1"/>
    <col min="12549" max="12549" width="7.21875" style="1" customWidth="1"/>
    <col min="12550" max="12550" width="11.77734375" style="1" customWidth="1"/>
    <col min="12551" max="12551" width="5.6640625" style="1" customWidth="1"/>
    <col min="12552" max="12552" width="11.77734375" style="1" customWidth="1"/>
    <col min="12553" max="12554" width="11.88671875" style="1" customWidth="1"/>
    <col min="12555" max="12555" width="15.21875" style="1" customWidth="1"/>
    <col min="12556" max="12556" width="11.6640625" style="1" customWidth="1"/>
    <col min="12557" max="12801" width="10" style="1"/>
    <col min="12802" max="12802" width="6.109375" style="1" bestFit="1" customWidth="1"/>
    <col min="12803" max="12803" width="25.5546875" style="1" customWidth="1"/>
    <col min="12804" max="12804" width="23.44140625" style="1" customWidth="1"/>
    <col min="12805" max="12805" width="7.21875" style="1" customWidth="1"/>
    <col min="12806" max="12806" width="11.77734375" style="1" customWidth="1"/>
    <col min="12807" max="12807" width="5.6640625" style="1" customWidth="1"/>
    <col min="12808" max="12808" width="11.77734375" style="1" customWidth="1"/>
    <col min="12809" max="12810" width="11.88671875" style="1" customWidth="1"/>
    <col min="12811" max="12811" width="15.21875" style="1" customWidth="1"/>
    <col min="12812" max="12812" width="11.6640625" style="1" customWidth="1"/>
    <col min="12813" max="13057" width="10" style="1"/>
    <col min="13058" max="13058" width="6.109375" style="1" bestFit="1" customWidth="1"/>
    <col min="13059" max="13059" width="25.5546875" style="1" customWidth="1"/>
    <col min="13060" max="13060" width="23.44140625" style="1" customWidth="1"/>
    <col min="13061" max="13061" width="7.21875" style="1" customWidth="1"/>
    <col min="13062" max="13062" width="11.77734375" style="1" customWidth="1"/>
    <col min="13063" max="13063" width="5.6640625" style="1" customWidth="1"/>
    <col min="13064" max="13064" width="11.77734375" style="1" customWidth="1"/>
    <col min="13065" max="13066" width="11.88671875" style="1" customWidth="1"/>
    <col min="13067" max="13067" width="15.21875" style="1" customWidth="1"/>
    <col min="13068" max="13068" width="11.6640625" style="1" customWidth="1"/>
    <col min="13069" max="13313" width="10" style="1"/>
    <col min="13314" max="13314" width="6.109375" style="1" bestFit="1" customWidth="1"/>
    <col min="13315" max="13315" width="25.5546875" style="1" customWidth="1"/>
    <col min="13316" max="13316" width="23.44140625" style="1" customWidth="1"/>
    <col min="13317" max="13317" width="7.21875" style="1" customWidth="1"/>
    <col min="13318" max="13318" width="11.77734375" style="1" customWidth="1"/>
    <col min="13319" max="13319" width="5.6640625" style="1" customWidth="1"/>
    <col min="13320" max="13320" width="11.77734375" style="1" customWidth="1"/>
    <col min="13321" max="13322" width="11.88671875" style="1" customWidth="1"/>
    <col min="13323" max="13323" width="15.21875" style="1" customWidth="1"/>
    <col min="13324" max="13324" width="11.6640625" style="1" customWidth="1"/>
    <col min="13325" max="13569" width="10" style="1"/>
    <col min="13570" max="13570" width="6.109375" style="1" bestFit="1" customWidth="1"/>
    <col min="13571" max="13571" width="25.5546875" style="1" customWidth="1"/>
    <col min="13572" max="13572" width="23.44140625" style="1" customWidth="1"/>
    <col min="13573" max="13573" width="7.21875" style="1" customWidth="1"/>
    <col min="13574" max="13574" width="11.77734375" style="1" customWidth="1"/>
    <col min="13575" max="13575" width="5.6640625" style="1" customWidth="1"/>
    <col min="13576" max="13576" width="11.77734375" style="1" customWidth="1"/>
    <col min="13577" max="13578" width="11.88671875" style="1" customWidth="1"/>
    <col min="13579" max="13579" width="15.21875" style="1" customWidth="1"/>
    <col min="13580" max="13580" width="11.6640625" style="1" customWidth="1"/>
    <col min="13581" max="13825" width="10" style="1"/>
    <col min="13826" max="13826" width="6.109375" style="1" bestFit="1" customWidth="1"/>
    <col min="13827" max="13827" width="25.5546875" style="1" customWidth="1"/>
    <col min="13828" max="13828" width="23.44140625" style="1" customWidth="1"/>
    <col min="13829" max="13829" width="7.21875" style="1" customWidth="1"/>
    <col min="13830" max="13830" width="11.77734375" style="1" customWidth="1"/>
    <col min="13831" max="13831" width="5.6640625" style="1" customWidth="1"/>
    <col min="13832" max="13832" width="11.77734375" style="1" customWidth="1"/>
    <col min="13833" max="13834" width="11.88671875" style="1" customWidth="1"/>
    <col min="13835" max="13835" width="15.21875" style="1" customWidth="1"/>
    <col min="13836" max="13836" width="11.6640625" style="1" customWidth="1"/>
    <col min="13837" max="14081" width="10" style="1"/>
    <col min="14082" max="14082" width="6.109375" style="1" bestFit="1" customWidth="1"/>
    <col min="14083" max="14083" width="25.5546875" style="1" customWidth="1"/>
    <col min="14084" max="14084" width="23.44140625" style="1" customWidth="1"/>
    <col min="14085" max="14085" width="7.21875" style="1" customWidth="1"/>
    <col min="14086" max="14086" width="11.77734375" style="1" customWidth="1"/>
    <col min="14087" max="14087" width="5.6640625" style="1" customWidth="1"/>
    <col min="14088" max="14088" width="11.77734375" style="1" customWidth="1"/>
    <col min="14089" max="14090" width="11.88671875" style="1" customWidth="1"/>
    <col min="14091" max="14091" width="15.21875" style="1" customWidth="1"/>
    <col min="14092" max="14092" width="11.6640625" style="1" customWidth="1"/>
    <col min="14093" max="14337" width="10" style="1"/>
    <col min="14338" max="14338" width="6.109375" style="1" bestFit="1" customWidth="1"/>
    <col min="14339" max="14339" width="25.5546875" style="1" customWidth="1"/>
    <col min="14340" max="14340" width="23.44140625" style="1" customWidth="1"/>
    <col min="14341" max="14341" width="7.21875" style="1" customWidth="1"/>
    <col min="14342" max="14342" width="11.77734375" style="1" customWidth="1"/>
    <col min="14343" max="14343" width="5.6640625" style="1" customWidth="1"/>
    <col min="14344" max="14344" width="11.77734375" style="1" customWidth="1"/>
    <col min="14345" max="14346" width="11.88671875" style="1" customWidth="1"/>
    <col min="14347" max="14347" width="15.21875" style="1" customWidth="1"/>
    <col min="14348" max="14348" width="11.6640625" style="1" customWidth="1"/>
    <col min="14349" max="14593" width="10" style="1"/>
    <col min="14594" max="14594" width="6.109375" style="1" bestFit="1" customWidth="1"/>
    <col min="14595" max="14595" width="25.5546875" style="1" customWidth="1"/>
    <col min="14596" max="14596" width="23.44140625" style="1" customWidth="1"/>
    <col min="14597" max="14597" width="7.21875" style="1" customWidth="1"/>
    <col min="14598" max="14598" width="11.77734375" style="1" customWidth="1"/>
    <col min="14599" max="14599" width="5.6640625" style="1" customWidth="1"/>
    <col min="14600" max="14600" width="11.77734375" style="1" customWidth="1"/>
    <col min="14601" max="14602" width="11.88671875" style="1" customWidth="1"/>
    <col min="14603" max="14603" width="15.21875" style="1" customWidth="1"/>
    <col min="14604" max="14604" width="11.6640625" style="1" customWidth="1"/>
    <col min="14605" max="14849" width="10" style="1"/>
    <col min="14850" max="14850" width="6.109375" style="1" bestFit="1" customWidth="1"/>
    <col min="14851" max="14851" width="25.5546875" style="1" customWidth="1"/>
    <col min="14852" max="14852" width="23.44140625" style="1" customWidth="1"/>
    <col min="14853" max="14853" width="7.21875" style="1" customWidth="1"/>
    <col min="14854" max="14854" width="11.77734375" style="1" customWidth="1"/>
    <col min="14855" max="14855" width="5.6640625" style="1" customWidth="1"/>
    <col min="14856" max="14856" width="11.77734375" style="1" customWidth="1"/>
    <col min="14857" max="14858" width="11.88671875" style="1" customWidth="1"/>
    <col min="14859" max="14859" width="15.21875" style="1" customWidth="1"/>
    <col min="14860" max="14860" width="11.6640625" style="1" customWidth="1"/>
    <col min="14861" max="15105" width="10" style="1"/>
    <col min="15106" max="15106" width="6.109375" style="1" bestFit="1" customWidth="1"/>
    <col min="15107" max="15107" width="25.5546875" style="1" customWidth="1"/>
    <col min="15108" max="15108" width="23.44140625" style="1" customWidth="1"/>
    <col min="15109" max="15109" width="7.21875" style="1" customWidth="1"/>
    <col min="15110" max="15110" width="11.77734375" style="1" customWidth="1"/>
    <col min="15111" max="15111" width="5.6640625" style="1" customWidth="1"/>
    <col min="15112" max="15112" width="11.77734375" style="1" customWidth="1"/>
    <col min="15113" max="15114" width="11.88671875" style="1" customWidth="1"/>
    <col min="15115" max="15115" width="15.21875" style="1" customWidth="1"/>
    <col min="15116" max="15116" width="11.6640625" style="1" customWidth="1"/>
    <col min="15117" max="15361" width="10" style="1"/>
    <col min="15362" max="15362" width="6.109375" style="1" bestFit="1" customWidth="1"/>
    <col min="15363" max="15363" width="25.5546875" style="1" customWidth="1"/>
    <col min="15364" max="15364" width="23.44140625" style="1" customWidth="1"/>
    <col min="15365" max="15365" width="7.21875" style="1" customWidth="1"/>
    <col min="15366" max="15366" width="11.77734375" style="1" customWidth="1"/>
    <col min="15367" max="15367" width="5.6640625" style="1" customWidth="1"/>
    <col min="15368" max="15368" width="11.77734375" style="1" customWidth="1"/>
    <col min="15369" max="15370" width="11.88671875" style="1" customWidth="1"/>
    <col min="15371" max="15371" width="15.21875" style="1" customWidth="1"/>
    <col min="15372" max="15372" width="11.6640625" style="1" customWidth="1"/>
    <col min="15373" max="15617" width="10" style="1"/>
    <col min="15618" max="15618" width="6.109375" style="1" bestFit="1" customWidth="1"/>
    <col min="15619" max="15619" width="25.5546875" style="1" customWidth="1"/>
    <col min="15620" max="15620" width="23.44140625" style="1" customWidth="1"/>
    <col min="15621" max="15621" width="7.21875" style="1" customWidth="1"/>
    <col min="15622" max="15622" width="11.77734375" style="1" customWidth="1"/>
    <col min="15623" max="15623" width="5.6640625" style="1" customWidth="1"/>
    <col min="15624" max="15624" width="11.77734375" style="1" customWidth="1"/>
    <col min="15625" max="15626" width="11.88671875" style="1" customWidth="1"/>
    <col min="15627" max="15627" width="15.21875" style="1" customWidth="1"/>
    <col min="15628" max="15628" width="11.6640625" style="1" customWidth="1"/>
    <col min="15629" max="15873" width="10" style="1"/>
    <col min="15874" max="15874" width="6.109375" style="1" bestFit="1" customWidth="1"/>
    <col min="15875" max="15875" width="25.5546875" style="1" customWidth="1"/>
    <col min="15876" max="15876" width="23.44140625" style="1" customWidth="1"/>
    <col min="15877" max="15877" width="7.21875" style="1" customWidth="1"/>
    <col min="15878" max="15878" width="11.77734375" style="1" customWidth="1"/>
    <col min="15879" max="15879" width="5.6640625" style="1" customWidth="1"/>
    <col min="15880" max="15880" width="11.77734375" style="1" customWidth="1"/>
    <col min="15881" max="15882" width="11.88671875" style="1" customWidth="1"/>
    <col min="15883" max="15883" width="15.21875" style="1" customWidth="1"/>
    <col min="15884" max="15884" width="11.6640625" style="1" customWidth="1"/>
    <col min="15885" max="16129" width="10" style="1"/>
    <col min="16130" max="16130" width="6.109375" style="1" bestFit="1" customWidth="1"/>
    <col min="16131" max="16131" width="25.5546875" style="1" customWidth="1"/>
    <col min="16132" max="16132" width="23.44140625" style="1" customWidth="1"/>
    <col min="16133" max="16133" width="7.21875" style="1" customWidth="1"/>
    <col min="16134" max="16134" width="11.77734375" style="1" customWidth="1"/>
    <col min="16135" max="16135" width="5.6640625" style="1" customWidth="1"/>
    <col min="16136" max="16136" width="11.77734375" style="1" customWidth="1"/>
    <col min="16137" max="16138" width="11.88671875" style="1" customWidth="1"/>
    <col min="16139" max="16139" width="15.21875" style="1" customWidth="1"/>
    <col min="16140" max="16140" width="11.6640625" style="1" customWidth="1"/>
    <col min="16141" max="16384" width="10" style="1"/>
  </cols>
  <sheetData>
    <row r="1" spans="1:23" ht="27.75" customHeight="1">
      <c r="A1" s="189" t="s">
        <v>0</v>
      </c>
      <c r="B1" s="189"/>
      <c r="C1" s="189"/>
      <c r="D1" s="189"/>
      <c r="E1" s="189"/>
      <c r="F1" s="189"/>
      <c r="G1" s="189"/>
      <c r="H1" s="189"/>
      <c r="I1" s="189"/>
      <c r="J1" s="189"/>
      <c r="K1" s="189"/>
      <c r="L1" s="189"/>
    </row>
    <row r="2" spans="1:23" s="39" customFormat="1" ht="27.75" customHeight="1">
      <c r="J2" s="195" t="s">
        <v>1</v>
      </c>
      <c r="K2" s="195"/>
      <c r="L2" s="195"/>
      <c r="T2" s="195"/>
      <c r="U2" s="195"/>
      <c r="V2" s="195"/>
      <c r="W2" s="195"/>
    </row>
    <row r="3" spans="1:23" s="83" customFormat="1" ht="39" customHeight="1">
      <c r="A3" s="81" t="s">
        <v>2</v>
      </c>
      <c r="B3" s="81" t="s">
        <v>3</v>
      </c>
      <c r="C3" s="81" t="s">
        <v>4</v>
      </c>
      <c r="D3" s="81" t="s">
        <v>141</v>
      </c>
      <c r="E3" s="81" t="s">
        <v>5</v>
      </c>
      <c r="F3" s="82" t="s">
        <v>6</v>
      </c>
      <c r="G3" s="82" t="s">
        <v>7</v>
      </c>
      <c r="H3" s="82" t="s">
        <v>8</v>
      </c>
      <c r="I3" s="82" t="s">
        <v>9</v>
      </c>
      <c r="J3" s="82" t="s">
        <v>10</v>
      </c>
      <c r="K3" s="81" t="s">
        <v>11</v>
      </c>
      <c r="L3" s="81" t="s">
        <v>12</v>
      </c>
      <c r="M3" s="95"/>
    </row>
    <row r="4" spans="1:23" s="83" customFormat="1" ht="67.8" customHeight="1">
      <c r="A4" s="34">
        <v>1</v>
      </c>
      <c r="B4" s="34" t="s">
        <v>399</v>
      </c>
      <c r="C4" s="35" t="s">
        <v>400</v>
      </c>
      <c r="D4" s="35"/>
      <c r="E4" s="34" t="s">
        <v>20</v>
      </c>
      <c r="F4" s="80">
        <v>4.3220000000000001</v>
      </c>
      <c r="G4" s="36">
        <v>0.13</v>
      </c>
      <c r="H4" s="97"/>
      <c r="I4" s="80">
        <v>4.1219999999999999</v>
      </c>
      <c r="J4" s="80">
        <v>4.1219999999999999</v>
      </c>
      <c r="K4" s="93" t="s">
        <v>401</v>
      </c>
      <c r="L4" s="37"/>
      <c r="N4" s="96"/>
    </row>
    <row r="5" spans="1:23" s="83" customFormat="1" ht="67.8" customHeight="1">
      <c r="A5" s="34"/>
      <c r="B5" s="34"/>
      <c r="C5" s="35"/>
      <c r="D5" s="35"/>
      <c r="E5" s="34"/>
      <c r="F5" s="80"/>
      <c r="G5" s="36"/>
      <c r="H5" s="97"/>
      <c r="I5" s="80"/>
      <c r="J5" s="80"/>
      <c r="K5" s="93"/>
      <c r="L5" s="37"/>
      <c r="N5" s="96"/>
    </row>
    <row r="6" spans="1:23" s="39" customFormat="1" ht="27.75" customHeight="1">
      <c r="A6" s="196" t="s">
        <v>402</v>
      </c>
      <c r="B6" s="196"/>
      <c r="C6" s="196"/>
      <c r="D6" s="196"/>
      <c r="E6" s="196"/>
      <c r="F6" s="196"/>
      <c r="G6" s="196"/>
      <c r="H6" s="196"/>
      <c r="I6" s="196"/>
      <c r="J6" s="196"/>
      <c r="K6" s="196"/>
      <c r="L6" s="196"/>
    </row>
    <row r="7" spans="1:23" s="39" customFormat="1" ht="43.2" customHeight="1">
      <c r="A7" s="196"/>
      <c r="B7" s="196"/>
      <c r="C7" s="196"/>
      <c r="D7" s="196"/>
      <c r="E7" s="196"/>
      <c r="F7" s="196"/>
      <c r="G7" s="196"/>
      <c r="H7" s="196"/>
      <c r="I7" s="196"/>
      <c r="J7" s="196"/>
      <c r="K7" s="196"/>
      <c r="L7" s="196"/>
    </row>
    <row r="8" spans="1:23" s="39" customFormat="1" ht="93" customHeight="1">
      <c r="A8" s="197" t="s">
        <v>13</v>
      </c>
      <c r="B8" s="198"/>
      <c r="C8" s="199" t="s">
        <v>14</v>
      </c>
      <c r="D8" s="199"/>
      <c r="E8" s="199"/>
      <c r="F8" s="200" t="s">
        <v>15</v>
      </c>
      <c r="G8" s="201"/>
      <c r="H8" s="201"/>
      <c r="I8" s="200" t="s">
        <v>16</v>
      </c>
      <c r="J8" s="201"/>
      <c r="K8" s="196" t="s">
        <v>17</v>
      </c>
      <c r="L8" s="196"/>
    </row>
    <row r="9" spans="1:23" s="39" customFormat="1" ht="27.75" customHeight="1"/>
    <row r="10" spans="1:23" s="39" customFormat="1" ht="27.75" customHeight="1"/>
    <row r="11" spans="1:23" s="39" customFormat="1" ht="27.75" customHeight="1"/>
    <row r="12" spans="1:23" s="39" customFormat="1" ht="27.75" customHeight="1"/>
    <row r="13" spans="1:23" s="39" customFormat="1" ht="27.75" customHeight="1"/>
    <row r="14" spans="1:23" s="39" customFormat="1" ht="27.75" customHeight="1"/>
    <row r="15" spans="1:23" s="39" customFormat="1" ht="27.75" customHeight="1"/>
    <row r="16" spans="1:23" s="39" customFormat="1" ht="27.75" customHeight="1"/>
    <row r="17" s="39" customFormat="1" ht="27.75" customHeight="1"/>
    <row r="18" s="39" customFormat="1" ht="27.75" customHeight="1"/>
    <row r="19" s="39" customFormat="1" ht="27.75" customHeight="1"/>
    <row r="20" s="39" customFormat="1" ht="27.75" customHeight="1"/>
    <row r="21" s="39" customFormat="1" ht="27.75" customHeight="1"/>
    <row r="22" s="39" customFormat="1" ht="27.75" customHeight="1"/>
    <row r="23" s="39" customFormat="1" ht="27.75" customHeight="1"/>
    <row r="24" s="39" customFormat="1" ht="27.75" customHeight="1"/>
    <row r="25" s="39" customFormat="1" ht="27.75" customHeight="1"/>
    <row r="26" s="39" customFormat="1" ht="27.75" customHeight="1"/>
    <row r="27" s="39" customFormat="1" ht="27.75" customHeight="1"/>
    <row r="28" s="39" customFormat="1" ht="27.75" customHeight="1"/>
    <row r="29" s="39" customFormat="1" ht="27.75" customHeight="1"/>
    <row r="30" s="39" customFormat="1" ht="27.75" customHeight="1"/>
    <row r="31" s="39" customFormat="1" ht="27.75" customHeight="1"/>
    <row r="32" s="39" customFormat="1" ht="27.75" customHeight="1"/>
    <row r="33" s="39" customFormat="1" ht="27.75" customHeight="1"/>
    <row r="34" s="39" customFormat="1" ht="27.75" customHeight="1"/>
    <row r="35" s="39" customFormat="1" ht="27.75" customHeight="1"/>
    <row r="36" s="39" customFormat="1" ht="27.75" customHeight="1"/>
    <row r="37" s="39" customFormat="1" ht="27.75" customHeight="1"/>
    <row r="38" s="39" customFormat="1" ht="27.75" customHeight="1"/>
    <row r="39" s="39" customFormat="1" ht="27.75" customHeight="1"/>
    <row r="40" s="39" customFormat="1" ht="27.75" customHeight="1"/>
    <row r="41" s="39" customFormat="1" ht="27.75" customHeight="1"/>
    <row r="42" s="39" customFormat="1" ht="27.75" customHeight="1"/>
    <row r="43" s="39" customFormat="1" ht="27.75" customHeight="1"/>
    <row r="44" s="39" customFormat="1" ht="27.75" customHeight="1"/>
    <row r="45" s="39" customFormat="1" ht="27.75" customHeight="1"/>
    <row r="46" s="39" customFormat="1" ht="27.75" customHeight="1"/>
    <row r="47" s="39" customFormat="1" ht="27.75" customHeight="1"/>
    <row r="48" s="39" customFormat="1" ht="27.75" customHeight="1"/>
    <row r="49" s="39" customFormat="1" ht="27.75" customHeight="1"/>
    <row r="50" s="39" customFormat="1" ht="27.75" customHeight="1"/>
    <row r="51" s="39" customFormat="1" ht="27.75" customHeight="1"/>
    <row r="52" s="39" customFormat="1" ht="27.75" customHeight="1"/>
    <row r="53" s="39" customFormat="1" ht="27.75" customHeight="1"/>
    <row r="54" s="39" customFormat="1" ht="27.75" customHeight="1"/>
    <row r="55" s="39" customFormat="1" ht="27.75" customHeight="1"/>
    <row r="56" s="39" customFormat="1" ht="27.75" customHeight="1"/>
    <row r="57" s="39" customFormat="1" ht="27.75" customHeight="1"/>
    <row r="58" s="39" customFormat="1" ht="27.75" customHeight="1"/>
    <row r="59" s="39" customFormat="1" ht="27.75" customHeight="1"/>
    <row r="60" s="39" customFormat="1" ht="27.75" customHeight="1"/>
    <row r="61" s="39" customFormat="1" ht="27.75" customHeight="1"/>
    <row r="62" s="39" customFormat="1" ht="27.75" customHeight="1"/>
    <row r="63" s="39" customFormat="1" ht="27.75" customHeight="1"/>
    <row r="64" s="39" customFormat="1" ht="27.75" customHeight="1"/>
    <row r="65" s="39" customFormat="1" ht="27.75" customHeight="1"/>
    <row r="66" s="39" customFormat="1" ht="27.75" customHeight="1"/>
    <row r="67" s="39" customFormat="1" ht="27.75" customHeight="1"/>
    <row r="68" s="39" customFormat="1" ht="27.75" customHeight="1"/>
    <row r="69" s="39" customFormat="1" ht="27.75" customHeight="1"/>
    <row r="70" s="39" customFormat="1" ht="27.75" customHeight="1"/>
    <row r="71" s="39" customFormat="1" ht="27.75" customHeight="1"/>
    <row r="72" s="39" customFormat="1" ht="27.75" customHeight="1"/>
    <row r="73" s="39" customFormat="1" ht="27.75" customHeight="1"/>
    <row r="74" s="39" customFormat="1" ht="27.75" customHeight="1"/>
    <row r="75" s="39" customFormat="1" ht="27.75" customHeight="1"/>
    <row r="76" s="39" customFormat="1" ht="27.75" customHeight="1"/>
    <row r="77" s="39" customFormat="1" ht="27.75" customHeight="1"/>
    <row r="78" s="39" customFormat="1" ht="27.75" customHeight="1"/>
    <row r="79" s="39" customFormat="1" ht="27.75" customHeight="1"/>
    <row r="80" s="39" customFormat="1" ht="27.75" customHeight="1"/>
    <row r="81" s="39" customFormat="1" ht="27.75" customHeight="1"/>
    <row r="82" s="39" customFormat="1" ht="27.75" customHeight="1"/>
    <row r="83" s="39" customFormat="1" ht="27.75" customHeight="1"/>
    <row r="84" s="39" customFormat="1" ht="27.75" customHeight="1"/>
    <row r="85" s="39" customFormat="1" ht="27.75" customHeight="1"/>
    <row r="86" s="39" customFormat="1" ht="27.75" customHeight="1"/>
    <row r="87" s="39" customFormat="1" ht="27.75" customHeight="1"/>
    <row r="88" s="39" customFormat="1" ht="27.75" customHeight="1"/>
    <row r="89" s="39" customFormat="1" ht="27.75" customHeight="1"/>
    <row r="90" s="39" customFormat="1" ht="27.75" customHeight="1"/>
    <row r="91" s="39" customFormat="1" ht="27.75" customHeight="1"/>
    <row r="92" s="39" customFormat="1" ht="27.75" customHeight="1"/>
    <row r="93" s="39" customFormat="1" ht="27.75" customHeight="1"/>
    <row r="94" s="39" customFormat="1" ht="27.75" customHeight="1"/>
    <row r="95" s="39" customFormat="1" ht="27.75" customHeight="1"/>
    <row r="96" s="39" customFormat="1" ht="27.75" customHeight="1"/>
    <row r="97" s="39" customFormat="1" ht="27.75" customHeight="1"/>
    <row r="98" s="39" customFormat="1" ht="27.75" customHeight="1"/>
    <row r="99" s="39" customFormat="1" ht="27.75" customHeight="1"/>
    <row r="100" s="39" customFormat="1" ht="27.75" customHeight="1"/>
    <row r="101" s="39" customFormat="1" ht="27.75" customHeight="1"/>
    <row r="102" s="39" customFormat="1" ht="27.75" customHeight="1"/>
    <row r="103" s="39" customFormat="1" ht="27.75" customHeight="1"/>
    <row r="104" s="39" customFormat="1" ht="27.75" customHeight="1"/>
    <row r="105" s="39" customFormat="1" ht="27.75" customHeight="1"/>
    <row r="106" s="39" customFormat="1" ht="27.75" customHeight="1"/>
    <row r="107" s="39" customFormat="1" ht="27.75" customHeight="1"/>
    <row r="108" s="39" customFormat="1" ht="27.75" customHeight="1"/>
    <row r="109" s="39" customFormat="1" ht="27.75" customHeight="1"/>
    <row r="110" s="39" customFormat="1" ht="27.75" customHeight="1"/>
    <row r="111" s="39" customFormat="1" ht="27.75" customHeight="1"/>
    <row r="112" s="39" customFormat="1" ht="27.75" customHeight="1"/>
    <row r="113" s="39" customFormat="1" ht="27.75" customHeight="1"/>
    <row r="114" s="39" customFormat="1" ht="27.75" customHeight="1"/>
    <row r="115" s="39" customFormat="1" ht="27.75" customHeight="1"/>
    <row r="116" s="39" customFormat="1" ht="27.75" customHeight="1"/>
    <row r="117" s="39" customFormat="1" ht="27.75" customHeight="1"/>
    <row r="118" s="39" customFormat="1" ht="27.75" customHeight="1"/>
    <row r="119" s="39" customFormat="1" ht="27.75" customHeight="1"/>
    <row r="120" s="39" customFormat="1" ht="27.75" customHeight="1"/>
    <row r="121" s="39" customFormat="1" ht="27.75" customHeight="1"/>
    <row r="122" s="39" customFormat="1" ht="27.75" customHeight="1"/>
    <row r="123" s="39" customFormat="1" ht="27.75" customHeight="1"/>
    <row r="124" s="39" customFormat="1" ht="27.75" customHeight="1"/>
    <row r="125" s="39" customFormat="1" ht="27.75" customHeight="1"/>
    <row r="126" s="39" customFormat="1" ht="27.75" customHeight="1"/>
    <row r="127" s="39" customFormat="1" ht="27.75" customHeight="1"/>
    <row r="128" s="39" customFormat="1" ht="27.75" customHeight="1"/>
    <row r="129" s="39" customFormat="1" ht="27.75" customHeight="1"/>
    <row r="130" s="39" customFormat="1" ht="27.75" customHeight="1"/>
    <row r="131" s="39" customFormat="1" ht="27.75" customHeight="1"/>
    <row r="132" s="39" customFormat="1" ht="27.75" customHeight="1"/>
    <row r="133" s="39" customFormat="1" ht="27.75" customHeight="1"/>
    <row r="134" s="39" customFormat="1" ht="27.75" customHeight="1"/>
    <row r="135" s="39" customFormat="1" ht="27.75" customHeight="1"/>
    <row r="136" s="39" customFormat="1" ht="27.75" customHeight="1"/>
    <row r="137" s="39" customFormat="1" ht="27.75" customHeight="1"/>
    <row r="138" s="39" customFormat="1" ht="27.75" customHeight="1"/>
    <row r="139" s="39" customFormat="1" ht="27.75" customHeight="1"/>
    <row r="140" s="39" customFormat="1" ht="27.75" customHeight="1"/>
    <row r="141" s="39" customFormat="1" ht="27.75" customHeight="1"/>
    <row r="142" s="39" customFormat="1" ht="27.75" customHeight="1"/>
    <row r="143" s="39" customFormat="1" ht="27.75" customHeight="1"/>
    <row r="144" s="39" customFormat="1" ht="27.75" customHeight="1"/>
    <row r="145" s="39" customFormat="1" ht="27.75" customHeight="1"/>
    <row r="146" s="39" customFormat="1" ht="27.75" customHeight="1"/>
    <row r="147" s="39" customFormat="1" ht="27.75" customHeight="1"/>
    <row r="148" s="39" customFormat="1" ht="27.75" customHeight="1"/>
    <row r="149" s="39" customFormat="1" ht="27.75" customHeight="1"/>
    <row r="150" s="39" customFormat="1" ht="27.75" customHeight="1"/>
    <row r="151" s="39" customFormat="1" ht="27.75" customHeight="1"/>
    <row r="152" s="39" customFormat="1" ht="27.75" customHeight="1"/>
    <row r="153" s="39" customFormat="1" ht="27.75" customHeight="1"/>
    <row r="154" s="39" customFormat="1" ht="27.75" customHeight="1"/>
    <row r="155" s="39" customFormat="1" ht="27.75" customHeight="1"/>
    <row r="156" s="39" customFormat="1" ht="27.75" customHeight="1"/>
    <row r="157" s="39" customFormat="1" ht="27.75" customHeight="1"/>
    <row r="158" s="39" customFormat="1" ht="27.75" customHeight="1"/>
    <row r="159" s="39" customFormat="1" ht="27.75" customHeight="1"/>
    <row r="160" s="39" customFormat="1" ht="27.75" customHeight="1"/>
    <row r="161" s="39" customFormat="1" ht="27.75" customHeight="1"/>
    <row r="162" s="39" customFormat="1" ht="27.75" customHeight="1"/>
    <row r="163" s="39" customFormat="1" ht="27.75" customHeight="1"/>
    <row r="164" s="39" customFormat="1" ht="27.75" customHeight="1"/>
    <row r="165" s="39" customFormat="1" ht="27.75" customHeight="1"/>
    <row r="166" s="39" customFormat="1" ht="27.75" customHeight="1"/>
    <row r="167" s="39" customFormat="1" ht="27.75" customHeight="1"/>
    <row r="168" s="39" customFormat="1" ht="27.75" customHeight="1"/>
    <row r="169" s="39" customFormat="1" ht="27.75" customHeight="1"/>
    <row r="170" s="39" customFormat="1" ht="27.75" customHeight="1"/>
    <row r="171" s="39" customFormat="1" ht="27.75" customHeight="1"/>
    <row r="172" s="39" customFormat="1" ht="27.75" customHeight="1"/>
    <row r="173" s="39" customFormat="1" ht="27.75" customHeight="1"/>
    <row r="174" s="39" customFormat="1" ht="27.75" customHeight="1"/>
    <row r="175" s="39" customFormat="1" ht="27.75" customHeight="1"/>
    <row r="176" s="39" customFormat="1" ht="27.75" customHeight="1"/>
    <row r="177" s="39" customFormat="1" ht="27.75" customHeight="1"/>
    <row r="178" s="39" customFormat="1" ht="27.75" customHeight="1"/>
    <row r="179" s="39" customFormat="1" ht="27.75" customHeight="1"/>
    <row r="180" s="39" customFormat="1" ht="27.75" customHeight="1"/>
    <row r="181" s="39" customFormat="1" ht="27.75" customHeight="1"/>
    <row r="182" s="39" customFormat="1" ht="27.75" customHeight="1"/>
    <row r="183" s="39" customFormat="1" ht="27.75" customHeight="1"/>
    <row r="184" s="39" customFormat="1" ht="27.75" customHeight="1"/>
    <row r="185" s="39" customFormat="1" ht="27.75" customHeight="1"/>
    <row r="186" s="39" customFormat="1" ht="27.75" customHeight="1"/>
    <row r="187" s="39" customFormat="1" ht="27.75" customHeight="1"/>
    <row r="188" s="39" customFormat="1" ht="27.75" customHeight="1"/>
    <row r="189" s="39" customFormat="1" ht="27.75" customHeight="1"/>
    <row r="190" s="39" customFormat="1" ht="27.75" customHeight="1"/>
    <row r="191" s="39" customFormat="1" ht="27.75" customHeight="1"/>
    <row r="192" s="39" customFormat="1" ht="27.75" customHeight="1"/>
    <row r="193" s="39" customFormat="1" ht="27.75" customHeight="1"/>
    <row r="194" s="39" customFormat="1" ht="27.75" customHeight="1"/>
    <row r="195" s="39" customFormat="1" ht="27.75" customHeight="1"/>
    <row r="196" s="39" customFormat="1" ht="27.75" customHeight="1"/>
    <row r="197" s="39" customFormat="1" ht="27.75" customHeight="1"/>
    <row r="198" s="39" customFormat="1" ht="27.75" customHeight="1"/>
    <row r="199" s="39" customFormat="1" ht="27.75" customHeight="1"/>
    <row r="200" s="39" customFormat="1" ht="27.75" customHeight="1"/>
    <row r="201" s="39" customFormat="1" ht="27.75" customHeight="1"/>
    <row r="202" s="39" customFormat="1" ht="27.75" customHeight="1"/>
    <row r="203" s="39" customFormat="1" ht="27.75" customHeight="1"/>
    <row r="204" s="39" customFormat="1" ht="27.75" customHeight="1"/>
    <row r="205" s="39" customFormat="1" ht="27.75" customHeight="1"/>
    <row r="206" s="39" customFormat="1" ht="27.75" customHeight="1"/>
    <row r="207" s="39" customFormat="1" ht="27.75" customHeight="1"/>
    <row r="208" s="39" customFormat="1" ht="27.75" customHeight="1"/>
    <row r="209" s="39" customFormat="1" ht="27.75" customHeight="1"/>
    <row r="210" s="39" customFormat="1" ht="27.75" customHeight="1"/>
    <row r="211" s="39" customFormat="1" ht="27.75" customHeight="1"/>
    <row r="212" s="39" customFormat="1" ht="27.75" customHeight="1"/>
    <row r="213" s="39" customFormat="1" ht="27.75" customHeight="1"/>
    <row r="214" s="39" customFormat="1" ht="27.75" customHeight="1"/>
    <row r="215" s="39" customFormat="1" ht="27.75" customHeight="1"/>
    <row r="216" s="39" customFormat="1" ht="27.75" customHeight="1"/>
    <row r="217" s="39" customFormat="1" ht="27.75" customHeight="1"/>
    <row r="218" s="39" customFormat="1" ht="27.75" customHeight="1"/>
    <row r="219" s="39" customFormat="1" ht="27.75" customHeight="1"/>
    <row r="220" s="39" customFormat="1" ht="27.75" customHeight="1"/>
    <row r="221" s="39" customFormat="1" ht="27.75" customHeight="1"/>
    <row r="222" s="39" customFormat="1" ht="27.75" customHeight="1"/>
    <row r="223" s="39" customFormat="1" ht="27.75" customHeight="1"/>
    <row r="224" s="39" customFormat="1" ht="27.75" customHeight="1"/>
    <row r="225" s="39" customFormat="1" ht="27.75" customHeight="1"/>
    <row r="226" s="39" customFormat="1" ht="27.75" customHeight="1"/>
    <row r="227" s="39" customFormat="1" ht="27.75" customHeight="1"/>
    <row r="228" s="39" customFormat="1" ht="27.75" customHeight="1"/>
    <row r="229" s="39" customFormat="1" ht="27.75" customHeight="1"/>
    <row r="230" s="39" customFormat="1" ht="27.75" customHeight="1"/>
    <row r="231" s="39" customFormat="1" ht="27.75" customHeight="1"/>
    <row r="232" s="39" customFormat="1" ht="27.75" customHeight="1"/>
    <row r="233" s="39" customFormat="1" ht="27.75" customHeight="1"/>
    <row r="234" s="39" customFormat="1" ht="27.75" customHeight="1"/>
    <row r="235" s="39" customFormat="1" ht="27.75" customHeight="1"/>
    <row r="236" s="39" customFormat="1" ht="27.75" customHeight="1"/>
    <row r="237" s="39" customFormat="1" ht="27.75" customHeight="1"/>
    <row r="238" s="39" customFormat="1" ht="27.75" customHeight="1"/>
    <row r="239" s="39" customFormat="1" ht="27.75" customHeight="1"/>
    <row r="240" s="39" customFormat="1" ht="27.75" customHeight="1"/>
    <row r="241" s="39" customFormat="1" ht="27.75" customHeight="1"/>
    <row r="242" s="39" customFormat="1" ht="27.75" customHeight="1"/>
    <row r="243" s="39" customFormat="1" ht="27.75" customHeight="1"/>
    <row r="244" s="39" customFormat="1" ht="27.75" customHeight="1"/>
    <row r="245" s="39" customFormat="1" ht="27.75" customHeight="1"/>
    <row r="246" s="39" customFormat="1" ht="27.75" customHeight="1"/>
    <row r="247" s="39" customFormat="1" ht="27.75" customHeight="1"/>
    <row r="248" s="39" customFormat="1" ht="27.75" customHeight="1"/>
    <row r="249" s="39" customFormat="1" ht="27.75" customHeight="1"/>
    <row r="250" s="39" customFormat="1" ht="27.75" customHeight="1"/>
    <row r="251" s="39" customFormat="1" ht="27.75" customHeight="1"/>
    <row r="252" s="39" customFormat="1" ht="27.75" customHeight="1"/>
    <row r="253" s="39" customFormat="1" ht="27.75" customHeight="1"/>
    <row r="254" s="39" customFormat="1" ht="27.75" customHeight="1"/>
    <row r="255" s="39" customFormat="1" ht="27.75" customHeight="1"/>
    <row r="256" s="39" customFormat="1" ht="27.75" customHeight="1"/>
    <row r="257" s="39" customFormat="1" ht="27.75" customHeight="1"/>
    <row r="258" s="39" customFormat="1" ht="27.75" customHeight="1"/>
    <row r="259" s="39" customFormat="1" ht="27.75" customHeight="1"/>
    <row r="260" s="39" customFormat="1" ht="27.75" customHeight="1"/>
    <row r="261" s="39" customFormat="1" ht="27.75" customHeight="1"/>
    <row r="262" s="39" customFormat="1" ht="27.75" customHeight="1"/>
    <row r="263" s="39" customFormat="1" ht="27.75" customHeight="1"/>
    <row r="264" s="39" customFormat="1" ht="27.75" customHeight="1"/>
    <row r="265" s="39" customFormat="1" ht="27.75" customHeight="1"/>
    <row r="266" s="39" customFormat="1" ht="27.75" customHeight="1"/>
    <row r="267" s="39" customFormat="1" ht="27.75" customHeight="1"/>
    <row r="268" s="39" customFormat="1" ht="27.75" customHeight="1"/>
    <row r="269" s="39" customFormat="1" ht="27.75" customHeight="1"/>
    <row r="270" s="39" customFormat="1" ht="27.75" customHeight="1"/>
    <row r="271" s="39" customFormat="1" ht="27.75" customHeight="1"/>
    <row r="272" s="39" customFormat="1" ht="27.75" customHeight="1"/>
    <row r="273" s="39" customFormat="1" ht="27.75" customHeight="1"/>
    <row r="274" s="39" customFormat="1" ht="27.75" customHeight="1"/>
    <row r="275" s="39" customFormat="1" ht="27.75" customHeight="1"/>
    <row r="276" s="39" customFormat="1" ht="27.75" customHeight="1"/>
    <row r="277" s="39" customFormat="1" ht="27.75" customHeight="1"/>
    <row r="278" s="39" customFormat="1" ht="27.75" customHeight="1"/>
    <row r="279" s="39" customFormat="1" ht="27.75" customHeight="1"/>
    <row r="280" s="39" customFormat="1" ht="27.75" customHeight="1"/>
    <row r="281" s="39" customFormat="1" ht="27.75" customHeight="1"/>
    <row r="282" s="39" customFormat="1" ht="27.75" customHeight="1"/>
    <row r="283" s="39" customFormat="1" ht="27.75" customHeight="1"/>
    <row r="284" s="39" customFormat="1" ht="27.75" customHeight="1"/>
    <row r="285" s="39" customFormat="1" ht="27.75" customHeight="1"/>
    <row r="286" s="39" customFormat="1" ht="27.75" customHeight="1"/>
    <row r="287" s="39" customFormat="1" ht="27.75" customHeight="1"/>
    <row r="288" s="39" customFormat="1" ht="27.75" customHeight="1"/>
    <row r="289" s="39" customFormat="1" ht="27.75" customHeight="1"/>
    <row r="290" s="39" customFormat="1" ht="27.75" customHeight="1"/>
    <row r="291" s="39" customFormat="1" ht="27.75" customHeight="1"/>
    <row r="292" s="39" customFormat="1" ht="27.75" customHeight="1"/>
    <row r="293" s="39" customFormat="1" ht="27.75" customHeight="1"/>
    <row r="294" s="39" customFormat="1" ht="27.75" customHeight="1"/>
    <row r="295" s="39" customFormat="1" ht="27.75" customHeight="1"/>
    <row r="296" s="39" customFormat="1" ht="27.75" customHeight="1"/>
    <row r="297" s="39" customFormat="1" ht="27.75" customHeight="1"/>
    <row r="298" s="39" customFormat="1" ht="27.75" customHeight="1"/>
    <row r="299" s="39" customFormat="1" ht="27.75" customHeight="1"/>
    <row r="300" s="39" customFormat="1" ht="27.75" customHeight="1"/>
    <row r="301" s="39" customFormat="1" ht="27.75" customHeight="1"/>
    <row r="302" s="39" customFormat="1" ht="27.75" customHeight="1"/>
    <row r="303" s="39" customFormat="1" ht="27.75" customHeight="1"/>
    <row r="304" s="39" customFormat="1" ht="27.75" customHeight="1"/>
    <row r="305" s="39" customFormat="1" ht="27.75" customHeight="1"/>
    <row r="306" s="39" customFormat="1" ht="27.75" customHeight="1"/>
    <row r="307" s="39" customFormat="1" ht="27.75" customHeight="1"/>
    <row r="308" s="39" customFormat="1" ht="27.75" customHeight="1"/>
    <row r="309" s="39" customFormat="1" ht="27.75" customHeight="1"/>
    <row r="310" s="39" customFormat="1" ht="27.75" customHeight="1"/>
    <row r="311" s="39" customFormat="1" ht="27.75" customHeight="1"/>
    <row r="312" s="39" customFormat="1" ht="27.75" customHeight="1"/>
    <row r="313" s="39" customFormat="1" ht="27.75" customHeight="1"/>
    <row r="314" s="39" customFormat="1" ht="27.75" customHeight="1"/>
    <row r="315" s="39" customFormat="1" ht="27.75" customHeight="1"/>
    <row r="316" s="39" customFormat="1" ht="27.75" customHeight="1"/>
    <row r="317" s="39" customFormat="1" ht="27.75" customHeight="1"/>
    <row r="318" s="39" customFormat="1" ht="27.75" customHeight="1"/>
    <row r="319" s="39" customFormat="1" ht="27.75" customHeight="1"/>
    <row r="320" s="39" customFormat="1" ht="27.75" customHeight="1"/>
    <row r="321" s="39" customFormat="1" ht="27.75" customHeight="1"/>
    <row r="322" s="39" customFormat="1" ht="27.75" customHeight="1"/>
    <row r="323" s="39" customFormat="1" ht="27.75" customHeight="1"/>
    <row r="324" s="39" customFormat="1" ht="27.75" customHeight="1"/>
    <row r="325" s="39" customFormat="1" ht="27.75" customHeight="1"/>
    <row r="326" s="39" customFormat="1" ht="27.75" customHeight="1"/>
    <row r="327" s="39" customFormat="1" ht="27.75" customHeight="1"/>
    <row r="328" s="39" customFormat="1" ht="27.75" customHeight="1"/>
    <row r="329" s="39" customFormat="1" ht="27.75" customHeight="1"/>
    <row r="330" s="39" customFormat="1" ht="27.75" customHeight="1"/>
    <row r="331" s="39" customFormat="1" ht="27.75" customHeight="1"/>
    <row r="332" s="39" customFormat="1" ht="27.75" customHeight="1"/>
    <row r="333" s="39" customFormat="1" ht="27.75" customHeight="1"/>
    <row r="334" s="39" customFormat="1" ht="27.75" customHeight="1"/>
    <row r="335" s="39" customFormat="1" ht="27.75" customHeight="1"/>
    <row r="336" s="39" customFormat="1" ht="27.75" customHeight="1"/>
    <row r="337" s="39" customFormat="1" ht="27.75" customHeight="1"/>
    <row r="338" s="39" customFormat="1" ht="27.75" customHeight="1"/>
    <row r="339" s="39" customFormat="1" ht="27.75" customHeight="1"/>
    <row r="340" s="39" customFormat="1" ht="27.75" customHeight="1"/>
    <row r="341" s="39" customFormat="1" ht="27.75" customHeight="1"/>
    <row r="342" s="39" customFormat="1" ht="27.75" customHeight="1"/>
    <row r="343" s="39" customFormat="1" ht="27.75" customHeight="1"/>
    <row r="344" s="39" customFormat="1" ht="27.75" customHeight="1"/>
    <row r="345" s="39" customFormat="1" ht="27.75" customHeight="1"/>
    <row r="346" s="39" customFormat="1" ht="27.75" customHeight="1"/>
    <row r="347" s="39" customFormat="1" ht="27.75" customHeight="1"/>
    <row r="348" s="39" customFormat="1" ht="27.75" customHeight="1"/>
    <row r="349" s="39" customFormat="1" ht="27.75" customHeight="1"/>
    <row r="350" s="39" customFormat="1" ht="27.75" customHeight="1"/>
    <row r="351" s="39" customFormat="1" ht="27.75" customHeight="1"/>
    <row r="352" s="39" customFormat="1" ht="27.75" customHeight="1"/>
    <row r="353" s="39" customFormat="1" ht="27.75" customHeight="1"/>
    <row r="354" s="39" customFormat="1" ht="27.75" customHeight="1"/>
    <row r="355" s="39" customFormat="1" ht="27.75" customHeight="1"/>
    <row r="356" s="39" customFormat="1" ht="27.75" customHeight="1"/>
    <row r="357" s="39" customFormat="1" ht="27.75" customHeight="1"/>
    <row r="358" s="39" customFormat="1" ht="27.75" customHeight="1"/>
    <row r="359" s="39" customFormat="1" ht="27.75" customHeight="1"/>
    <row r="360" s="39" customFormat="1" ht="27.75" customHeight="1"/>
    <row r="361" s="39" customFormat="1" ht="27.75" customHeight="1"/>
    <row r="362" s="39" customFormat="1" ht="27.75" customHeight="1"/>
    <row r="363" s="39" customFormat="1" ht="27.75" customHeight="1"/>
    <row r="364" s="39" customFormat="1" ht="27.75" customHeight="1"/>
    <row r="365" s="39" customFormat="1" ht="27.75" customHeight="1"/>
    <row r="366" s="39" customFormat="1" ht="27.75" customHeight="1"/>
    <row r="367" s="39" customFormat="1" ht="27.75" customHeight="1"/>
    <row r="368" s="39" customFormat="1" ht="27.75" customHeight="1"/>
    <row r="369" s="39" customFormat="1" ht="27.75" customHeight="1"/>
    <row r="370" s="39" customFormat="1" ht="27.75" customHeight="1"/>
    <row r="371" s="39" customFormat="1" ht="27.75" customHeight="1"/>
    <row r="372" s="39" customFormat="1" ht="27.75" customHeight="1"/>
    <row r="373" s="39" customFormat="1" ht="27.75" customHeight="1"/>
    <row r="374" s="39" customFormat="1" ht="27.75" customHeight="1"/>
    <row r="375" s="39" customFormat="1" ht="27.75" customHeight="1"/>
    <row r="376" s="39" customFormat="1" ht="27.75" customHeight="1"/>
    <row r="377" s="39" customFormat="1" ht="27.75" customHeight="1"/>
    <row r="378" s="39" customFormat="1" ht="27.75" customHeight="1"/>
    <row r="379" s="39" customFormat="1" ht="27.75" customHeight="1"/>
    <row r="380" s="39" customFormat="1" ht="27.75" customHeight="1"/>
    <row r="381" s="39" customFormat="1" ht="27.75" customHeight="1"/>
    <row r="382" s="39" customFormat="1" ht="27.75" customHeight="1"/>
    <row r="383" s="39" customFormat="1" ht="27.75" customHeight="1"/>
    <row r="384" s="39" customFormat="1" ht="27.75" customHeight="1"/>
    <row r="385" s="39" customFormat="1" ht="27.75" customHeight="1"/>
    <row r="386" s="39" customFormat="1" ht="27.75" customHeight="1"/>
    <row r="387" s="39" customFormat="1" ht="27.75" customHeight="1"/>
    <row r="388" s="39" customFormat="1" ht="27.75" customHeight="1"/>
    <row r="389" s="39" customFormat="1" ht="27.75" customHeight="1"/>
    <row r="390" s="39" customFormat="1" ht="27.75" customHeight="1"/>
    <row r="391" s="39" customFormat="1" ht="27.75" customHeight="1"/>
    <row r="392" s="39" customFormat="1" ht="27.75" customHeight="1"/>
    <row r="393" s="39" customFormat="1" ht="27.75" customHeight="1"/>
    <row r="394" s="39" customFormat="1" ht="27.75" customHeight="1"/>
    <row r="395" s="39" customFormat="1" ht="27.75" customHeight="1"/>
    <row r="396" s="39" customFormat="1" ht="27.75" customHeight="1"/>
    <row r="397" s="39" customFormat="1" ht="27.75" customHeight="1"/>
    <row r="398" s="39" customFormat="1" ht="27.75" customHeight="1"/>
    <row r="399" s="39" customFormat="1" ht="27.75" customHeight="1"/>
    <row r="400" s="39" customFormat="1" ht="27.75" customHeight="1"/>
    <row r="401" s="39" customFormat="1" ht="27.75" customHeight="1"/>
    <row r="402" s="39" customFormat="1" ht="27.75" customHeight="1"/>
    <row r="403" s="39" customFormat="1" ht="27.75" customHeight="1"/>
    <row r="404" s="39" customFormat="1" ht="27.75" customHeight="1"/>
    <row r="405" s="39" customFormat="1" ht="27.75" customHeight="1"/>
    <row r="406" s="39" customFormat="1" ht="27.75" customHeight="1"/>
    <row r="407" s="39" customFormat="1" ht="27.75" customHeight="1"/>
    <row r="408" s="39" customFormat="1" ht="27.75" customHeight="1"/>
    <row r="409" s="39" customFormat="1" ht="27.75" customHeight="1"/>
    <row r="410" s="39" customFormat="1" ht="27.75" customHeight="1"/>
    <row r="411" s="39" customFormat="1" ht="27.75" customHeight="1"/>
    <row r="412" s="39" customFormat="1" ht="27.75" customHeight="1"/>
    <row r="413" s="39" customFormat="1" ht="27.75" customHeight="1"/>
    <row r="414" s="39" customFormat="1" ht="27.75" customHeight="1"/>
    <row r="415" s="39" customFormat="1" ht="27.75" customHeight="1"/>
    <row r="416" s="39" customFormat="1" ht="27.75" customHeight="1"/>
    <row r="417" s="39" customFormat="1" ht="27.75" customHeight="1"/>
    <row r="418" s="39" customFormat="1" ht="27.75" customHeight="1"/>
    <row r="419" s="39" customFormat="1" ht="27.75" customHeight="1"/>
    <row r="420" s="39" customFormat="1" ht="27.75" customHeight="1"/>
    <row r="421" s="39" customFormat="1" ht="27.75" customHeight="1"/>
    <row r="422" s="39" customFormat="1" ht="27.75" customHeight="1"/>
    <row r="423" s="39" customFormat="1" ht="27.75" customHeight="1"/>
    <row r="424" s="39" customFormat="1" ht="27.75" customHeight="1"/>
    <row r="425" s="39" customFormat="1" ht="27.75" customHeight="1"/>
    <row r="426" s="39" customFormat="1" ht="27.75" customHeight="1"/>
    <row r="427" s="39" customFormat="1" ht="27.75" customHeight="1"/>
    <row r="428" s="39" customFormat="1" ht="27.75" customHeight="1"/>
    <row r="429" s="39" customFormat="1" ht="27.75" customHeight="1"/>
    <row r="430" s="39" customFormat="1" ht="27.75" customHeight="1"/>
    <row r="431" s="39" customFormat="1" ht="27.75" customHeight="1"/>
    <row r="432" s="39" customFormat="1" ht="27.75" customHeight="1"/>
    <row r="433" s="39" customFormat="1" ht="27.75" customHeight="1"/>
    <row r="434" s="39" customFormat="1" ht="27.75" customHeight="1"/>
    <row r="435" s="39" customFormat="1" ht="27.75" customHeight="1"/>
    <row r="436" s="39" customFormat="1" ht="27.75" customHeight="1"/>
    <row r="437" s="39" customFormat="1" ht="27.75" customHeight="1"/>
    <row r="438" s="39" customFormat="1" ht="27.75" customHeight="1"/>
    <row r="439" s="39" customFormat="1" ht="27.75" customHeight="1"/>
    <row r="440" s="39" customFormat="1" ht="27.75" customHeight="1"/>
    <row r="441" s="39" customFormat="1" ht="27.75" customHeight="1"/>
    <row r="442" s="39" customFormat="1" ht="27.75" customHeight="1"/>
    <row r="443" s="39" customFormat="1" ht="27.75" customHeight="1"/>
    <row r="444" s="39" customFormat="1" ht="27.75" customHeight="1"/>
    <row r="445" s="39" customFormat="1" ht="27.75" customHeight="1"/>
    <row r="446" s="39" customFormat="1" ht="27.75" customHeight="1"/>
    <row r="447" s="39" customFormat="1" ht="27.75" customHeight="1"/>
    <row r="448" s="39" customFormat="1" ht="27.75" customHeight="1"/>
    <row r="449" s="39" customFormat="1" ht="27.75" customHeight="1"/>
    <row r="450" s="39" customFormat="1" ht="27.75" customHeight="1"/>
    <row r="451" s="39" customFormat="1" ht="27.75" customHeight="1"/>
    <row r="452" s="39" customFormat="1" ht="27.75" customHeight="1"/>
    <row r="453" s="39" customFormat="1" ht="27.75" customHeight="1"/>
    <row r="454" s="39" customFormat="1" ht="27.75" customHeight="1"/>
    <row r="455" s="39" customFormat="1" ht="27.75" customHeight="1"/>
    <row r="456" s="39" customFormat="1" ht="27.75" customHeight="1"/>
    <row r="457" s="39" customFormat="1" ht="27.75" customHeight="1"/>
    <row r="458" s="39" customFormat="1" ht="27.75" customHeight="1"/>
    <row r="459" s="39" customFormat="1" ht="27.75" customHeight="1"/>
    <row r="460" s="39" customFormat="1" ht="27.75" customHeight="1"/>
    <row r="461" s="39" customFormat="1" ht="27.75" customHeight="1"/>
    <row r="462" s="39" customFormat="1" ht="27.75" customHeight="1"/>
    <row r="463" s="39" customFormat="1" ht="27.75" customHeight="1"/>
    <row r="464" s="39" customFormat="1" ht="27.75" customHeight="1"/>
    <row r="465" s="39" customFormat="1" ht="27.75" customHeight="1"/>
    <row r="466" s="39" customFormat="1" ht="27.75" customHeight="1"/>
    <row r="467" s="39" customFormat="1" ht="27.75" customHeight="1"/>
    <row r="468" s="39" customFormat="1" ht="27.75" customHeight="1"/>
    <row r="469" s="39" customFormat="1" ht="27.75" customHeight="1"/>
    <row r="470" s="39" customFormat="1" ht="27.75" customHeight="1"/>
    <row r="471" s="39" customFormat="1" ht="27.75" customHeight="1"/>
    <row r="472" s="39" customFormat="1" ht="27.75" customHeight="1"/>
    <row r="473" s="39" customFormat="1" ht="27.75" customHeight="1"/>
    <row r="474" s="39" customFormat="1" ht="27.75" customHeight="1"/>
    <row r="475" s="39" customFormat="1" ht="27.75" customHeight="1"/>
    <row r="476" s="39" customFormat="1" ht="27.75" customHeight="1"/>
    <row r="477" s="39" customFormat="1" ht="27.75" customHeight="1"/>
    <row r="478" s="39" customFormat="1" ht="27.75" customHeight="1"/>
    <row r="479" s="39" customFormat="1" ht="27.75" customHeight="1"/>
    <row r="480" s="39" customFormat="1" ht="27.75" customHeight="1"/>
    <row r="481" s="39" customFormat="1" ht="27.75" customHeight="1"/>
    <row r="482" s="39" customFormat="1" ht="27.75" customHeight="1"/>
    <row r="483" s="39" customFormat="1" ht="27.75" customHeight="1"/>
    <row r="484" s="39" customFormat="1" ht="27.75" customHeight="1"/>
    <row r="485" s="39" customFormat="1" ht="27.75" customHeight="1"/>
    <row r="486" s="39" customFormat="1" ht="27.75" customHeight="1"/>
    <row r="487" s="39" customFormat="1" ht="27.75" customHeight="1"/>
    <row r="488" s="39" customFormat="1" ht="27.75" customHeight="1"/>
    <row r="489" s="39" customFormat="1" ht="27.75" customHeight="1"/>
    <row r="490" s="39" customFormat="1" ht="27.75" customHeight="1"/>
    <row r="491" s="39" customFormat="1" ht="27.75" customHeight="1"/>
    <row r="492" s="39" customFormat="1" ht="27.75" customHeight="1"/>
    <row r="493" s="39" customFormat="1" ht="27.75" customHeight="1"/>
    <row r="494" s="39" customFormat="1" ht="27.75" customHeight="1"/>
    <row r="495" s="39" customFormat="1" ht="27.75" customHeight="1"/>
    <row r="496" s="39" customFormat="1" ht="27.75" customHeight="1"/>
    <row r="497" s="39" customFormat="1" ht="27.75" customHeight="1"/>
    <row r="498" s="39" customFormat="1" ht="27.75" customHeight="1"/>
    <row r="499" s="39" customFormat="1" ht="27.75" customHeight="1"/>
    <row r="500" s="39" customFormat="1" ht="27.75" customHeight="1"/>
    <row r="501" s="39" customFormat="1" ht="27.75" customHeight="1"/>
    <row r="502" s="39" customFormat="1" ht="27.75" customHeight="1"/>
    <row r="503" s="39" customFormat="1" ht="27.75" customHeight="1"/>
    <row r="504" s="39" customFormat="1" ht="27.75" customHeight="1"/>
    <row r="505" s="39" customFormat="1" ht="27.75" customHeight="1"/>
    <row r="506" s="39" customFormat="1" ht="27.75" customHeight="1"/>
    <row r="507" s="39" customFormat="1" ht="27.75" customHeight="1"/>
    <row r="508" s="39" customFormat="1" ht="27.75" customHeight="1"/>
    <row r="509" s="39" customFormat="1" ht="27.75" customHeight="1"/>
  </sheetData>
  <autoFilter ref="A3:M8" xr:uid="{5E8330BB-28EE-4D19-A3B7-0FB7B91864ED}"/>
  <mergeCells count="9">
    <mergeCell ref="A1:L1"/>
    <mergeCell ref="J2:L2"/>
    <mergeCell ref="T2:W2"/>
    <mergeCell ref="A6:L7"/>
    <mergeCell ref="A8:B8"/>
    <mergeCell ref="C8:E8"/>
    <mergeCell ref="F8:H8"/>
    <mergeCell ref="I8:J8"/>
    <mergeCell ref="K8:L8"/>
  </mergeCells>
  <phoneticPr fontId="3" type="noConversion"/>
  <pageMargins left="0.75" right="0.75" top="1" bottom="1" header="0.5" footer="0.5"/>
  <pageSetup paperSize="9" scale="93" orientation="landscape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D49781-529D-4B27-A00C-AC19AA693976}">
  <sheetPr>
    <pageSetUpPr fitToPage="1"/>
  </sheetPr>
  <dimension ref="A1:W510"/>
  <sheetViews>
    <sheetView zoomScale="70" zoomScaleNormal="70" workbookViewId="0">
      <selection activeCell="O8" sqref="O8"/>
    </sheetView>
  </sheetViews>
  <sheetFormatPr defaultColWidth="10" defaultRowHeight="27.75" customHeight="1"/>
  <cols>
    <col min="1" max="1" width="6.109375" style="1" bestFit="1" customWidth="1"/>
    <col min="2" max="2" width="15.88671875" style="1" customWidth="1"/>
    <col min="3" max="3" width="29.77734375" style="1" customWidth="1"/>
    <col min="4" max="4" width="16" style="1" customWidth="1"/>
    <col min="5" max="5" width="8" style="1" customWidth="1"/>
    <col min="6" max="6" width="17.5546875" style="21" customWidth="1"/>
    <col min="7" max="7" width="5.6640625" style="1" customWidth="1"/>
    <col min="8" max="8" width="11.77734375" style="21" customWidth="1"/>
    <col min="9" max="9" width="13.21875" style="21" customWidth="1"/>
    <col min="10" max="10" width="16.88671875" style="21" customWidth="1"/>
    <col min="11" max="11" width="21" style="1" customWidth="1"/>
    <col min="12" max="12" width="28.44140625" style="1" customWidth="1"/>
    <col min="13" max="13" width="14.44140625" style="1" customWidth="1"/>
    <col min="14" max="14" width="22.5546875" style="1" customWidth="1"/>
    <col min="15" max="15" width="11" style="1" customWidth="1"/>
    <col min="16" max="16" width="11.21875" style="1" customWidth="1"/>
    <col min="17" max="17" width="14.33203125" style="1" customWidth="1"/>
    <col min="18" max="18" width="10" style="1"/>
    <col min="19" max="19" width="11.44140625" style="1" customWidth="1"/>
    <col min="20" max="25" width="10" style="1"/>
    <col min="26" max="26" width="21" style="1" customWidth="1"/>
    <col min="27" max="257" width="10" style="1"/>
    <col min="258" max="258" width="6.109375" style="1" bestFit="1" customWidth="1"/>
    <col min="259" max="259" width="25.5546875" style="1" customWidth="1"/>
    <col min="260" max="260" width="23.44140625" style="1" customWidth="1"/>
    <col min="261" max="261" width="7.21875" style="1" customWidth="1"/>
    <col min="262" max="262" width="11.77734375" style="1" customWidth="1"/>
    <col min="263" max="263" width="5.6640625" style="1" customWidth="1"/>
    <col min="264" max="264" width="11.77734375" style="1" customWidth="1"/>
    <col min="265" max="266" width="11.88671875" style="1" customWidth="1"/>
    <col min="267" max="267" width="15.21875" style="1" customWidth="1"/>
    <col min="268" max="268" width="11.6640625" style="1" customWidth="1"/>
    <col min="269" max="513" width="10" style="1"/>
    <col min="514" max="514" width="6.109375" style="1" bestFit="1" customWidth="1"/>
    <col min="515" max="515" width="25.5546875" style="1" customWidth="1"/>
    <col min="516" max="516" width="23.44140625" style="1" customWidth="1"/>
    <col min="517" max="517" width="7.21875" style="1" customWidth="1"/>
    <col min="518" max="518" width="11.77734375" style="1" customWidth="1"/>
    <col min="519" max="519" width="5.6640625" style="1" customWidth="1"/>
    <col min="520" max="520" width="11.77734375" style="1" customWidth="1"/>
    <col min="521" max="522" width="11.88671875" style="1" customWidth="1"/>
    <col min="523" max="523" width="15.21875" style="1" customWidth="1"/>
    <col min="524" max="524" width="11.6640625" style="1" customWidth="1"/>
    <col min="525" max="769" width="10" style="1"/>
    <col min="770" max="770" width="6.109375" style="1" bestFit="1" customWidth="1"/>
    <col min="771" max="771" width="25.5546875" style="1" customWidth="1"/>
    <col min="772" max="772" width="23.44140625" style="1" customWidth="1"/>
    <col min="773" max="773" width="7.21875" style="1" customWidth="1"/>
    <col min="774" max="774" width="11.77734375" style="1" customWidth="1"/>
    <col min="775" max="775" width="5.6640625" style="1" customWidth="1"/>
    <col min="776" max="776" width="11.77734375" style="1" customWidth="1"/>
    <col min="777" max="778" width="11.88671875" style="1" customWidth="1"/>
    <col min="779" max="779" width="15.21875" style="1" customWidth="1"/>
    <col min="780" max="780" width="11.6640625" style="1" customWidth="1"/>
    <col min="781" max="1025" width="10" style="1"/>
    <col min="1026" max="1026" width="6.109375" style="1" bestFit="1" customWidth="1"/>
    <col min="1027" max="1027" width="25.5546875" style="1" customWidth="1"/>
    <col min="1028" max="1028" width="23.44140625" style="1" customWidth="1"/>
    <col min="1029" max="1029" width="7.21875" style="1" customWidth="1"/>
    <col min="1030" max="1030" width="11.77734375" style="1" customWidth="1"/>
    <col min="1031" max="1031" width="5.6640625" style="1" customWidth="1"/>
    <col min="1032" max="1032" width="11.77734375" style="1" customWidth="1"/>
    <col min="1033" max="1034" width="11.88671875" style="1" customWidth="1"/>
    <col min="1035" max="1035" width="15.21875" style="1" customWidth="1"/>
    <col min="1036" max="1036" width="11.6640625" style="1" customWidth="1"/>
    <col min="1037" max="1281" width="10" style="1"/>
    <col min="1282" max="1282" width="6.109375" style="1" bestFit="1" customWidth="1"/>
    <col min="1283" max="1283" width="25.5546875" style="1" customWidth="1"/>
    <col min="1284" max="1284" width="23.44140625" style="1" customWidth="1"/>
    <col min="1285" max="1285" width="7.21875" style="1" customWidth="1"/>
    <col min="1286" max="1286" width="11.77734375" style="1" customWidth="1"/>
    <col min="1287" max="1287" width="5.6640625" style="1" customWidth="1"/>
    <col min="1288" max="1288" width="11.77734375" style="1" customWidth="1"/>
    <col min="1289" max="1290" width="11.88671875" style="1" customWidth="1"/>
    <col min="1291" max="1291" width="15.21875" style="1" customWidth="1"/>
    <col min="1292" max="1292" width="11.6640625" style="1" customWidth="1"/>
    <col min="1293" max="1537" width="10" style="1"/>
    <col min="1538" max="1538" width="6.109375" style="1" bestFit="1" customWidth="1"/>
    <col min="1539" max="1539" width="25.5546875" style="1" customWidth="1"/>
    <col min="1540" max="1540" width="23.44140625" style="1" customWidth="1"/>
    <col min="1541" max="1541" width="7.21875" style="1" customWidth="1"/>
    <col min="1542" max="1542" width="11.77734375" style="1" customWidth="1"/>
    <col min="1543" max="1543" width="5.6640625" style="1" customWidth="1"/>
    <col min="1544" max="1544" width="11.77734375" style="1" customWidth="1"/>
    <col min="1545" max="1546" width="11.88671875" style="1" customWidth="1"/>
    <col min="1547" max="1547" width="15.21875" style="1" customWidth="1"/>
    <col min="1548" max="1548" width="11.6640625" style="1" customWidth="1"/>
    <col min="1549" max="1793" width="10" style="1"/>
    <col min="1794" max="1794" width="6.109375" style="1" bestFit="1" customWidth="1"/>
    <col min="1795" max="1795" width="25.5546875" style="1" customWidth="1"/>
    <col min="1796" max="1796" width="23.44140625" style="1" customWidth="1"/>
    <col min="1797" max="1797" width="7.21875" style="1" customWidth="1"/>
    <col min="1798" max="1798" width="11.77734375" style="1" customWidth="1"/>
    <col min="1799" max="1799" width="5.6640625" style="1" customWidth="1"/>
    <col min="1800" max="1800" width="11.77734375" style="1" customWidth="1"/>
    <col min="1801" max="1802" width="11.88671875" style="1" customWidth="1"/>
    <col min="1803" max="1803" width="15.21875" style="1" customWidth="1"/>
    <col min="1804" max="1804" width="11.6640625" style="1" customWidth="1"/>
    <col min="1805" max="2049" width="10" style="1"/>
    <col min="2050" max="2050" width="6.109375" style="1" bestFit="1" customWidth="1"/>
    <col min="2051" max="2051" width="25.5546875" style="1" customWidth="1"/>
    <col min="2052" max="2052" width="23.44140625" style="1" customWidth="1"/>
    <col min="2053" max="2053" width="7.21875" style="1" customWidth="1"/>
    <col min="2054" max="2054" width="11.77734375" style="1" customWidth="1"/>
    <col min="2055" max="2055" width="5.6640625" style="1" customWidth="1"/>
    <col min="2056" max="2056" width="11.77734375" style="1" customWidth="1"/>
    <col min="2057" max="2058" width="11.88671875" style="1" customWidth="1"/>
    <col min="2059" max="2059" width="15.21875" style="1" customWidth="1"/>
    <col min="2060" max="2060" width="11.6640625" style="1" customWidth="1"/>
    <col min="2061" max="2305" width="10" style="1"/>
    <col min="2306" max="2306" width="6.109375" style="1" bestFit="1" customWidth="1"/>
    <col min="2307" max="2307" width="25.5546875" style="1" customWidth="1"/>
    <col min="2308" max="2308" width="23.44140625" style="1" customWidth="1"/>
    <col min="2309" max="2309" width="7.21875" style="1" customWidth="1"/>
    <col min="2310" max="2310" width="11.77734375" style="1" customWidth="1"/>
    <col min="2311" max="2311" width="5.6640625" style="1" customWidth="1"/>
    <col min="2312" max="2312" width="11.77734375" style="1" customWidth="1"/>
    <col min="2313" max="2314" width="11.88671875" style="1" customWidth="1"/>
    <col min="2315" max="2315" width="15.21875" style="1" customWidth="1"/>
    <col min="2316" max="2316" width="11.6640625" style="1" customWidth="1"/>
    <col min="2317" max="2561" width="10" style="1"/>
    <col min="2562" max="2562" width="6.109375" style="1" bestFit="1" customWidth="1"/>
    <col min="2563" max="2563" width="25.5546875" style="1" customWidth="1"/>
    <col min="2564" max="2564" width="23.44140625" style="1" customWidth="1"/>
    <col min="2565" max="2565" width="7.21875" style="1" customWidth="1"/>
    <col min="2566" max="2566" width="11.77734375" style="1" customWidth="1"/>
    <col min="2567" max="2567" width="5.6640625" style="1" customWidth="1"/>
    <col min="2568" max="2568" width="11.77734375" style="1" customWidth="1"/>
    <col min="2569" max="2570" width="11.88671875" style="1" customWidth="1"/>
    <col min="2571" max="2571" width="15.21875" style="1" customWidth="1"/>
    <col min="2572" max="2572" width="11.6640625" style="1" customWidth="1"/>
    <col min="2573" max="2817" width="10" style="1"/>
    <col min="2818" max="2818" width="6.109375" style="1" bestFit="1" customWidth="1"/>
    <col min="2819" max="2819" width="25.5546875" style="1" customWidth="1"/>
    <col min="2820" max="2820" width="23.44140625" style="1" customWidth="1"/>
    <col min="2821" max="2821" width="7.21875" style="1" customWidth="1"/>
    <col min="2822" max="2822" width="11.77734375" style="1" customWidth="1"/>
    <col min="2823" max="2823" width="5.6640625" style="1" customWidth="1"/>
    <col min="2824" max="2824" width="11.77734375" style="1" customWidth="1"/>
    <col min="2825" max="2826" width="11.88671875" style="1" customWidth="1"/>
    <col min="2827" max="2827" width="15.21875" style="1" customWidth="1"/>
    <col min="2828" max="2828" width="11.6640625" style="1" customWidth="1"/>
    <col min="2829" max="3073" width="10" style="1"/>
    <col min="3074" max="3074" width="6.109375" style="1" bestFit="1" customWidth="1"/>
    <col min="3075" max="3075" width="25.5546875" style="1" customWidth="1"/>
    <col min="3076" max="3076" width="23.44140625" style="1" customWidth="1"/>
    <col min="3077" max="3077" width="7.21875" style="1" customWidth="1"/>
    <col min="3078" max="3078" width="11.77734375" style="1" customWidth="1"/>
    <col min="3079" max="3079" width="5.6640625" style="1" customWidth="1"/>
    <col min="3080" max="3080" width="11.77734375" style="1" customWidth="1"/>
    <col min="3081" max="3082" width="11.88671875" style="1" customWidth="1"/>
    <col min="3083" max="3083" width="15.21875" style="1" customWidth="1"/>
    <col min="3084" max="3084" width="11.6640625" style="1" customWidth="1"/>
    <col min="3085" max="3329" width="10" style="1"/>
    <col min="3330" max="3330" width="6.109375" style="1" bestFit="1" customWidth="1"/>
    <col min="3331" max="3331" width="25.5546875" style="1" customWidth="1"/>
    <col min="3332" max="3332" width="23.44140625" style="1" customWidth="1"/>
    <col min="3333" max="3333" width="7.21875" style="1" customWidth="1"/>
    <col min="3334" max="3334" width="11.77734375" style="1" customWidth="1"/>
    <col min="3335" max="3335" width="5.6640625" style="1" customWidth="1"/>
    <col min="3336" max="3336" width="11.77734375" style="1" customWidth="1"/>
    <col min="3337" max="3338" width="11.88671875" style="1" customWidth="1"/>
    <col min="3339" max="3339" width="15.21875" style="1" customWidth="1"/>
    <col min="3340" max="3340" width="11.6640625" style="1" customWidth="1"/>
    <col min="3341" max="3585" width="10" style="1"/>
    <col min="3586" max="3586" width="6.109375" style="1" bestFit="1" customWidth="1"/>
    <col min="3587" max="3587" width="25.5546875" style="1" customWidth="1"/>
    <col min="3588" max="3588" width="23.44140625" style="1" customWidth="1"/>
    <col min="3589" max="3589" width="7.21875" style="1" customWidth="1"/>
    <col min="3590" max="3590" width="11.77734375" style="1" customWidth="1"/>
    <col min="3591" max="3591" width="5.6640625" style="1" customWidth="1"/>
    <col min="3592" max="3592" width="11.77734375" style="1" customWidth="1"/>
    <col min="3593" max="3594" width="11.88671875" style="1" customWidth="1"/>
    <col min="3595" max="3595" width="15.21875" style="1" customWidth="1"/>
    <col min="3596" max="3596" width="11.6640625" style="1" customWidth="1"/>
    <col min="3597" max="3841" width="10" style="1"/>
    <col min="3842" max="3842" width="6.109375" style="1" bestFit="1" customWidth="1"/>
    <col min="3843" max="3843" width="25.5546875" style="1" customWidth="1"/>
    <col min="3844" max="3844" width="23.44140625" style="1" customWidth="1"/>
    <col min="3845" max="3845" width="7.21875" style="1" customWidth="1"/>
    <col min="3846" max="3846" width="11.77734375" style="1" customWidth="1"/>
    <col min="3847" max="3847" width="5.6640625" style="1" customWidth="1"/>
    <col min="3848" max="3848" width="11.77734375" style="1" customWidth="1"/>
    <col min="3849" max="3850" width="11.88671875" style="1" customWidth="1"/>
    <col min="3851" max="3851" width="15.21875" style="1" customWidth="1"/>
    <col min="3852" max="3852" width="11.6640625" style="1" customWidth="1"/>
    <col min="3853" max="4097" width="10" style="1"/>
    <col min="4098" max="4098" width="6.109375" style="1" bestFit="1" customWidth="1"/>
    <col min="4099" max="4099" width="25.5546875" style="1" customWidth="1"/>
    <col min="4100" max="4100" width="23.44140625" style="1" customWidth="1"/>
    <col min="4101" max="4101" width="7.21875" style="1" customWidth="1"/>
    <col min="4102" max="4102" width="11.77734375" style="1" customWidth="1"/>
    <col min="4103" max="4103" width="5.6640625" style="1" customWidth="1"/>
    <col min="4104" max="4104" width="11.77734375" style="1" customWidth="1"/>
    <col min="4105" max="4106" width="11.88671875" style="1" customWidth="1"/>
    <col min="4107" max="4107" width="15.21875" style="1" customWidth="1"/>
    <col min="4108" max="4108" width="11.6640625" style="1" customWidth="1"/>
    <col min="4109" max="4353" width="10" style="1"/>
    <col min="4354" max="4354" width="6.109375" style="1" bestFit="1" customWidth="1"/>
    <col min="4355" max="4355" width="25.5546875" style="1" customWidth="1"/>
    <col min="4356" max="4356" width="23.44140625" style="1" customWidth="1"/>
    <col min="4357" max="4357" width="7.21875" style="1" customWidth="1"/>
    <col min="4358" max="4358" width="11.77734375" style="1" customWidth="1"/>
    <col min="4359" max="4359" width="5.6640625" style="1" customWidth="1"/>
    <col min="4360" max="4360" width="11.77734375" style="1" customWidth="1"/>
    <col min="4361" max="4362" width="11.88671875" style="1" customWidth="1"/>
    <col min="4363" max="4363" width="15.21875" style="1" customWidth="1"/>
    <col min="4364" max="4364" width="11.6640625" style="1" customWidth="1"/>
    <col min="4365" max="4609" width="10" style="1"/>
    <col min="4610" max="4610" width="6.109375" style="1" bestFit="1" customWidth="1"/>
    <col min="4611" max="4611" width="25.5546875" style="1" customWidth="1"/>
    <col min="4612" max="4612" width="23.44140625" style="1" customWidth="1"/>
    <col min="4613" max="4613" width="7.21875" style="1" customWidth="1"/>
    <col min="4614" max="4614" width="11.77734375" style="1" customWidth="1"/>
    <col min="4615" max="4615" width="5.6640625" style="1" customWidth="1"/>
    <col min="4616" max="4616" width="11.77734375" style="1" customWidth="1"/>
    <col min="4617" max="4618" width="11.88671875" style="1" customWidth="1"/>
    <col min="4619" max="4619" width="15.21875" style="1" customWidth="1"/>
    <col min="4620" max="4620" width="11.6640625" style="1" customWidth="1"/>
    <col min="4621" max="4865" width="10" style="1"/>
    <col min="4866" max="4866" width="6.109375" style="1" bestFit="1" customWidth="1"/>
    <col min="4867" max="4867" width="25.5546875" style="1" customWidth="1"/>
    <col min="4868" max="4868" width="23.44140625" style="1" customWidth="1"/>
    <col min="4869" max="4869" width="7.21875" style="1" customWidth="1"/>
    <col min="4870" max="4870" width="11.77734375" style="1" customWidth="1"/>
    <col min="4871" max="4871" width="5.6640625" style="1" customWidth="1"/>
    <col min="4872" max="4872" width="11.77734375" style="1" customWidth="1"/>
    <col min="4873" max="4874" width="11.88671875" style="1" customWidth="1"/>
    <col min="4875" max="4875" width="15.21875" style="1" customWidth="1"/>
    <col min="4876" max="4876" width="11.6640625" style="1" customWidth="1"/>
    <col min="4877" max="5121" width="10" style="1"/>
    <col min="5122" max="5122" width="6.109375" style="1" bestFit="1" customWidth="1"/>
    <col min="5123" max="5123" width="25.5546875" style="1" customWidth="1"/>
    <col min="5124" max="5124" width="23.44140625" style="1" customWidth="1"/>
    <col min="5125" max="5125" width="7.21875" style="1" customWidth="1"/>
    <col min="5126" max="5126" width="11.77734375" style="1" customWidth="1"/>
    <col min="5127" max="5127" width="5.6640625" style="1" customWidth="1"/>
    <col min="5128" max="5128" width="11.77734375" style="1" customWidth="1"/>
    <col min="5129" max="5130" width="11.88671875" style="1" customWidth="1"/>
    <col min="5131" max="5131" width="15.21875" style="1" customWidth="1"/>
    <col min="5132" max="5132" width="11.6640625" style="1" customWidth="1"/>
    <col min="5133" max="5377" width="10" style="1"/>
    <col min="5378" max="5378" width="6.109375" style="1" bestFit="1" customWidth="1"/>
    <col min="5379" max="5379" width="25.5546875" style="1" customWidth="1"/>
    <col min="5380" max="5380" width="23.44140625" style="1" customWidth="1"/>
    <col min="5381" max="5381" width="7.21875" style="1" customWidth="1"/>
    <col min="5382" max="5382" width="11.77734375" style="1" customWidth="1"/>
    <col min="5383" max="5383" width="5.6640625" style="1" customWidth="1"/>
    <col min="5384" max="5384" width="11.77734375" style="1" customWidth="1"/>
    <col min="5385" max="5386" width="11.88671875" style="1" customWidth="1"/>
    <col min="5387" max="5387" width="15.21875" style="1" customWidth="1"/>
    <col min="5388" max="5388" width="11.6640625" style="1" customWidth="1"/>
    <col min="5389" max="5633" width="10" style="1"/>
    <col min="5634" max="5634" width="6.109375" style="1" bestFit="1" customWidth="1"/>
    <col min="5635" max="5635" width="25.5546875" style="1" customWidth="1"/>
    <col min="5636" max="5636" width="23.44140625" style="1" customWidth="1"/>
    <col min="5637" max="5637" width="7.21875" style="1" customWidth="1"/>
    <col min="5638" max="5638" width="11.77734375" style="1" customWidth="1"/>
    <col min="5639" max="5639" width="5.6640625" style="1" customWidth="1"/>
    <col min="5640" max="5640" width="11.77734375" style="1" customWidth="1"/>
    <col min="5641" max="5642" width="11.88671875" style="1" customWidth="1"/>
    <col min="5643" max="5643" width="15.21875" style="1" customWidth="1"/>
    <col min="5644" max="5644" width="11.6640625" style="1" customWidth="1"/>
    <col min="5645" max="5889" width="10" style="1"/>
    <col min="5890" max="5890" width="6.109375" style="1" bestFit="1" customWidth="1"/>
    <col min="5891" max="5891" width="25.5546875" style="1" customWidth="1"/>
    <col min="5892" max="5892" width="23.44140625" style="1" customWidth="1"/>
    <col min="5893" max="5893" width="7.21875" style="1" customWidth="1"/>
    <col min="5894" max="5894" width="11.77734375" style="1" customWidth="1"/>
    <col min="5895" max="5895" width="5.6640625" style="1" customWidth="1"/>
    <col min="5896" max="5896" width="11.77734375" style="1" customWidth="1"/>
    <col min="5897" max="5898" width="11.88671875" style="1" customWidth="1"/>
    <col min="5899" max="5899" width="15.21875" style="1" customWidth="1"/>
    <col min="5900" max="5900" width="11.6640625" style="1" customWidth="1"/>
    <col min="5901" max="6145" width="10" style="1"/>
    <col min="6146" max="6146" width="6.109375" style="1" bestFit="1" customWidth="1"/>
    <col min="6147" max="6147" width="25.5546875" style="1" customWidth="1"/>
    <col min="6148" max="6148" width="23.44140625" style="1" customWidth="1"/>
    <col min="6149" max="6149" width="7.21875" style="1" customWidth="1"/>
    <col min="6150" max="6150" width="11.77734375" style="1" customWidth="1"/>
    <col min="6151" max="6151" width="5.6640625" style="1" customWidth="1"/>
    <col min="6152" max="6152" width="11.77734375" style="1" customWidth="1"/>
    <col min="6153" max="6154" width="11.88671875" style="1" customWidth="1"/>
    <col min="6155" max="6155" width="15.21875" style="1" customWidth="1"/>
    <col min="6156" max="6156" width="11.6640625" style="1" customWidth="1"/>
    <col min="6157" max="6401" width="10" style="1"/>
    <col min="6402" max="6402" width="6.109375" style="1" bestFit="1" customWidth="1"/>
    <col min="6403" max="6403" width="25.5546875" style="1" customWidth="1"/>
    <col min="6404" max="6404" width="23.44140625" style="1" customWidth="1"/>
    <col min="6405" max="6405" width="7.21875" style="1" customWidth="1"/>
    <col min="6406" max="6406" width="11.77734375" style="1" customWidth="1"/>
    <col min="6407" max="6407" width="5.6640625" style="1" customWidth="1"/>
    <col min="6408" max="6408" width="11.77734375" style="1" customWidth="1"/>
    <col min="6409" max="6410" width="11.88671875" style="1" customWidth="1"/>
    <col min="6411" max="6411" width="15.21875" style="1" customWidth="1"/>
    <col min="6412" max="6412" width="11.6640625" style="1" customWidth="1"/>
    <col min="6413" max="6657" width="10" style="1"/>
    <col min="6658" max="6658" width="6.109375" style="1" bestFit="1" customWidth="1"/>
    <col min="6659" max="6659" width="25.5546875" style="1" customWidth="1"/>
    <col min="6660" max="6660" width="23.44140625" style="1" customWidth="1"/>
    <col min="6661" max="6661" width="7.21875" style="1" customWidth="1"/>
    <col min="6662" max="6662" width="11.77734375" style="1" customWidth="1"/>
    <col min="6663" max="6663" width="5.6640625" style="1" customWidth="1"/>
    <col min="6664" max="6664" width="11.77734375" style="1" customWidth="1"/>
    <col min="6665" max="6666" width="11.88671875" style="1" customWidth="1"/>
    <col min="6667" max="6667" width="15.21875" style="1" customWidth="1"/>
    <col min="6668" max="6668" width="11.6640625" style="1" customWidth="1"/>
    <col min="6669" max="6913" width="10" style="1"/>
    <col min="6914" max="6914" width="6.109375" style="1" bestFit="1" customWidth="1"/>
    <col min="6915" max="6915" width="25.5546875" style="1" customWidth="1"/>
    <col min="6916" max="6916" width="23.44140625" style="1" customWidth="1"/>
    <col min="6917" max="6917" width="7.21875" style="1" customWidth="1"/>
    <col min="6918" max="6918" width="11.77734375" style="1" customWidth="1"/>
    <col min="6919" max="6919" width="5.6640625" style="1" customWidth="1"/>
    <col min="6920" max="6920" width="11.77734375" style="1" customWidth="1"/>
    <col min="6921" max="6922" width="11.88671875" style="1" customWidth="1"/>
    <col min="6923" max="6923" width="15.21875" style="1" customWidth="1"/>
    <col min="6924" max="6924" width="11.6640625" style="1" customWidth="1"/>
    <col min="6925" max="7169" width="10" style="1"/>
    <col min="7170" max="7170" width="6.109375" style="1" bestFit="1" customWidth="1"/>
    <col min="7171" max="7171" width="25.5546875" style="1" customWidth="1"/>
    <col min="7172" max="7172" width="23.44140625" style="1" customWidth="1"/>
    <col min="7173" max="7173" width="7.21875" style="1" customWidth="1"/>
    <col min="7174" max="7174" width="11.77734375" style="1" customWidth="1"/>
    <col min="7175" max="7175" width="5.6640625" style="1" customWidth="1"/>
    <col min="7176" max="7176" width="11.77734375" style="1" customWidth="1"/>
    <col min="7177" max="7178" width="11.88671875" style="1" customWidth="1"/>
    <col min="7179" max="7179" width="15.21875" style="1" customWidth="1"/>
    <col min="7180" max="7180" width="11.6640625" style="1" customWidth="1"/>
    <col min="7181" max="7425" width="10" style="1"/>
    <col min="7426" max="7426" width="6.109375" style="1" bestFit="1" customWidth="1"/>
    <col min="7427" max="7427" width="25.5546875" style="1" customWidth="1"/>
    <col min="7428" max="7428" width="23.44140625" style="1" customWidth="1"/>
    <col min="7429" max="7429" width="7.21875" style="1" customWidth="1"/>
    <col min="7430" max="7430" width="11.77734375" style="1" customWidth="1"/>
    <col min="7431" max="7431" width="5.6640625" style="1" customWidth="1"/>
    <col min="7432" max="7432" width="11.77734375" style="1" customWidth="1"/>
    <col min="7433" max="7434" width="11.88671875" style="1" customWidth="1"/>
    <col min="7435" max="7435" width="15.21875" style="1" customWidth="1"/>
    <col min="7436" max="7436" width="11.6640625" style="1" customWidth="1"/>
    <col min="7437" max="7681" width="10" style="1"/>
    <col min="7682" max="7682" width="6.109375" style="1" bestFit="1" customWidth="1"/>
    <col min="7683" max="7683" width="25.5546875" style="1" customWidth="1"/>
    <col min="7684" max="7684" width="23.44140625" style="1" customWidth="1"/>
    <col min="7685" max="7685" width="7.21875" style="1" customWidth="1"/>
    <col min="7686" max="7686" width="11.77734375" style="1" customWidth="1"/>
    <col min="7687" max="7687" width="5.6640625" style="1" customWidth="1"/>
    <col min="7688" max="7688" width="11.77734375" style="1" customWidth="1"/>
    <col min="7689" max="7690" width="11.88671875" style="1" customWidth="1"/>
    <col min="7691" max="7691" width="15.21875" style="1" customWidth="1"/>
    <col min="7692" max="7692" width="11.6640625" style="1" customWidth="1"/>
    <col min="7693" max="7937" width="10" style="1"/>
    <col min="7938" max="7938" width="6.109375" style="1" bestFit="1" customWidth="1"/>
    <col min="7939" max="7939" width="25.5546875" style="1" customWidth="1"/>
    <col min="7940" max="7940" width="23.44140625" style="1" customWidth="1"/>
    <col min="7941" max="7941" width="7.21875" style="1" customWidth="1"/>
    <col min="7942" max="7942" width="11.77734375" style="1" customWidth="1"/>
    <col min="7943" max="7943" width="5.6640625" style="1" customWidth="1"/>
    <col min="7944" max="7944" width="11.77734375" style="1" customWidth="1"/>
    <col min="7945" max="7946" width="11.88671875" style="1" customWidth="1"/>
    <col min="7947" max="7947" width="15.21875" style="1" customWidth="1"/>
    <col min="7948" max="7948" width="11.6640625" style="1" customWidth="1"/>
    <col min="7949" max="8193" width="10" style="1"/>
    <col min="8194" max="8194" width="6.109375" style="1" bestFit="1" customWidth="1"/>
    <col min="8195" max="8195" width="25.5546875" style="1" customWidth="1"/>
    <col min="8196" max="8196" width="23.44140625" style="1" customWidth="1"/>
    <col min="8197" max="8197" width="7.21875" style="1" customWidth="1"/>
    <col min="8198" max="8198" width="11.77734375" style="1" customWidth="1"/>
    <col min="8199" max="8199" width="5.6640625" style="1" customWidth="1"/>
    <col min="8200" max="8200" width="11.77734375" style="1" customWidth="1"/>
    <col min="8201" max="8202" width="11.88671875" style="1" customWidth="1"/>
    <col min="8203" max="8203" width="15.21875" style="1" customWidth="1"/>
    <col min="8204" max="8204" width="11.6640625" style="1" customWidth="1"/>
    <col min="8205" max="8449" width="10" style="1"/>
    <col min="8450" max="8450" width="6.109375" style="1" bestFit="1" customWidth="1"/>
    <col min="8451" max="8451" width="25.5546875" style="1" customWidth="1"/>
    <col min="8452" max="8452" width="23.44140625" style="1" customWidth="1"/>
    <col min="8453" max="8453" width="7.21875" style="1" customWidth="1"/>
    <col min="8454" max="8454" width="11.77734375" style="1" customWidth="1"/>
    <col min="8455" max="8455" width="5.6640625" style="1" customWidth="1"/>
    <col min="8456" max="8456" width="11.77734375" style="1" customWidth="1"/>
    <col min="8457" max="8458" width="11.88671875" style="1" customWidth="1"/>
    <col min="8459" max="8459" width="15.21875" style="1" customWidth="1"/>
    <col min="8460" max="8460" width="11.6640625" style="1" customWidth="1"/>
    <col min="8461" max="8705" width="10" style="1"/>
    <col min="8706" max="8706" width="6.109375" style="1" bestFit="1" customWidth="1"/>
    <col min="8707" max="8707" width="25.5546875" style="1" customWidth="1"/>
    <col min="8708" max="8708" width="23.44140625" style="1" customWidth="1"/>
    <col min="8709" max="8709" width="7.21875" style="1" customWidth="1"/>
    <col min="8710" max="8710" width="11.77734375" style="1" customWidth="1"/>
    <col min="8711" max="8711" width="5.6640625" style="1" customWidth="1"/>
    <col min="8712" max="8712" width="11.77734375" style="1" customWidth="1"/>
    <col min="8713" max="8714" width="11.88671875" style="1" customWidth="1"/>
    <col min="8715" max="8715" width="15.21875" style="1" customWidth="1"/>
    <col min="8716" max="8716" width="11.6640625" style="1" customWidth="1"/>
    <col min="8717" max="8961" width="10" style="1"/>
    <col min="8962" max="8962" width="6.109375" style="1" bestFit="1" customWidth="1"/>
    <col min="8963" max="8963" width="25.5546875" style="1" customWidth="1"/>
    <col min="8964" max="8964" width="23.44140625" style="1" customWidth="1"/>
    <col min="8965" max="8965" width="7.21875" style="1" customWidth="1"/>
    <col min="8966" max="8966" width="11.77734375" style="1" customWidth="1"/>
    <col min="8967" max="8967" width="5.6640625" style="1" customWidth="1"/>
    <col min="8968" max="8968" width="11.77734375" style="1" customWidth="1"/>
    <col min="8969" max="8970" width="11.88671875" style="1" customWidth="1"/>
    <col min="8971" max="8971" width="15.21875" style="1" customWidth="1"/>
    <col min="8972" max="8972" width="11.6640625" style="1" customWidth="1"/>
    <col min="8973" max="9217" width="10" style="1"/>
    <col min="9218" max="9218" width="6.109375" style="1" bestFit="1" customWidth="1"/>
    <col min="9219" max="9219" width="25.5546875" style="1" customWidth="1"/>
    <col min="9220" max="9220" width="23.44140625" style="1" customWidth="1"/>
    <col min="9221" max="9221" width="7.21875" style="1" customWidth="1"/>
    <col min="9222" max="9222" width="11.77734375" style="1" customWidth="1"/>
    <col min="9223" max="9223" width="5.6640625" style="1" customWidth="1"/>
    <col min="9224" max="9224" width="11.77734375" style="1" customWidth="1"/>
    <col min="9225" max="9226" width="11.88671875" style="1" customWidth="1"/>
    <col min="9227" max="9227" width="15.21875" style="1" customWidth="1"/>
    <col min="9228" max="9228" width="11.6640625" style="1" customWidth="1"/>
    <col min="9229" max="9473" width="10" style="1"/>
    <col min="9474" max="9474" width="6.109375" style="1" bestFit="1" customWidth="1"/>
    <col min="9475" max="9475" width="25.5546875" style="1" customWidth="1"/>
    <col min="9476" max="9476" width="23.44140625" style="1" customWidth="1"/>
    <col min="9477" max="9477" width="7.21875" style="1" customWidth="1"/>
    <col min="9478" max="9478" width="11.77734375" style="1" customWidth="1"/>
    <col min="9479" max="9479" width="5.6640625" style="1" customWidth="1"/>
    <col min="9480" max="9480" width="11.77734375" style="1" customWidth="1"/>
    <col min="9481" max="9482" width="11.88671875" style="1" customWidth="1"/>
    <col min="9483" max="9483" width="15.21875" style="1" customWidth="1"/>
    <col min="9484" max="9484" width="11.6640625" style="1" customWidth="1"/>
    <col min="9485" max="9729" width="10" style="1"/>
    <col min="9730" max="9730" width="6.109375" style="1" bestFit="1" customWidth="1"/>
    <col min="9731" max="9731" width="25.5546875" style="1" customWidth="1"/>
    <col min="9732" max="9732" width="23.44140625" style="1" customWidth="1"/>
    <col min="9733" max="9733" width="7.21875" style="1" customWidth="1"/>
    <col min="9734" max="9734" width="11.77734375" style="1" customWidth="1"/>
    <col min="9735" max="9735" width="5.6640625" style="1" customWidth="1"/>
    <col min="9736" max="9736" width="11.77734375" style="1" customWidth="1"/>
    <col min="9737" max="9738" width="11.88671875" style="1" customWidth="1"/>
    <col min="9739" max="9739" width="15.21875" style="1" customWidth="1"/>
    <col min="9740" max="9740" width="11.6640625" style="1" customWidth="1"/>
    <col min="9741" max="9985" width="10" style="1"/>
    <col min="9986" max="9986" width="6.109375" style="1" bestFit="1" customWidth="1"/>
    <col min="9987" max="9987" width="25.5546875" style="1" customWidth="1"/>
    <col min="9988" max="9988" width="23.44140625" style="1" customWidth="1"/>
    <col min="9989" max="9989" width="7.21875" style="1" customWidth="1"/>
    <col min="9990" max="9990" width="11.77734375" style="1" customWidth="1"/>
    <col min="9991" max="9991" width="5.6640625" style="1" customWidth="1"/>
    <col min="9992" max="9992" width="11.77734375" style="1" customWidth="1"/>
    <col min="9993" max="9994" width="11.88671875" style="1" customWidth="1"/>
    <col min="9995" max="9995" width="15.21875" style="1" customWidth="1"/>
    <col min="9996" max="9996" width="11.6640625" style="1" customWidth="1"/>
    <col min="9997" max="10241" width="10" style="1"/>
    <col min="10242" max="10242" width="6.109375" style="1" bestFit="1" customWidth="1"/>
    <col min="10243" max="10243" width="25.5546875" style="1" customWidth="1"/>
    <col min="10244" max="10244" width="23.44140625" style="1" customWidth="1"/>
    <col min="10245" max="10245" width="7.21875" style="1" customWidth="1"/>
    <col min="10246" max="10246" width="11.77734375" style="1" customWidth="1"/>
    <col min="10247" max="10247" width="5.6640625" style="1" customWidth="1"/>
    <col min="10248" max="10248" width="11.77734375" style="1" customWidth="1"/>
    <col min="10249" max="10250" width="11.88671875" style="1" customWidth="1"/>
    <col min="10251" max="10251" width="15.21875" style="1" customWidth="1"/>
    <col min="10252" max="10252" width="11.6640625" style="1" customWidth="1"/>
    <col min="10253" max="10497" width="10" style="1"/>
    <col min="10498" max="10498" width="6.109375" style="1" bestFit="1" customWidth="1"/>
    <col min="10499" max="10499" width="25.5546875" style="1" customWidth="1"/>
    <col min="10500" max="10500" width="23.44140625" style="1" customWidth="1"/>
    <col min="10501" max="10501" width="7.21875" style="1" customWidth="1"/>
    <col min="10502" max="10502" width="11.77734375" style="1" customWidth="1"/>
    <col min="10503" max="10503" width="5.6640625" style="1" customWidth="1"/>
    <col min="10504" max="10504" width="11.77734375" style="1" customWidth="1"/>
    <col min="10505" max="10506" width="11.88671875" style="1" customWidth="1"/>
    <col min="10507" max="10507" width="15.21875" style="1" customWidth="1"/>
    <col min="10508" max="10508" width="11.6640625" style="1" customWidth="1"/>
    <col min="10509" max="10753" width="10" style="1"/>
    <col min="10754" max="10754" width="6.109375" style="1" bestFit="1" customWidth="1"/>
    <col min="10755" max="10755" width="25.5546875" style="1" customWidth="1"/>
    <col min="10756" max="10756" width="23.44140625" style="1" customWidth="1"/>
    <col min="10757" max="10757" width="7.21875" style="1" customWidth="1"/>
    <col min="10758" max="10758" width="11.77734375" style="1" customWidth="1"/>
    <col min="10759" max="10759" width="5.6640625" style="1" customWidth="1"/>
    <col min="10760" max="10760" width="11.77734375" style="1" customWidth="1"/>
    <col min="10761" max="10762" width="11.88671875" style="1" customWidth="1"/>
    <col min="10763" max="10763" width="15.21875" style="1" customWidth="1"/>
    <col min="10764" max="10764" width="11.6640625" style="1" customWidth="1"/>
    <col min="10765" max="11009" width="10" style="1"/>
    <col min="11010" max="11010" width="6.109375" style="1" bestFit="1" customWidth="1"/>
    <col min="11011" max="11011" width="25.5546875" style="1" customWidth="1"/>
    <col min="11012" max="11012" width="23.44140625" style="1" customWidth="1"/>
    <col min="11013" max="11013" width="7.21875" style="1" customWidth="1"/>
    <col min="11014" max="11014" width="11.77734375" style="1" customWidth="1"/>
    <col min="11015" max="11015" width="5.6640625" style="1" customWidth="1"/>
    <col min="11016" max="11016" width="11.77734375" style="1" customWidth="1"/>
    <col min="11017" max="11018" width="11.88671875" style="1" customWidth="1"/>
    <col min="11019" max="11019" width="15.21875" style="1" customWidth="1"/>
    <col min="11020" max="11020" width="11.6640625" style="1" customWidth="1"/>
    <col min="11021" max="11265" width="10" style="1"/>
    <col min="11266" max="11266" width="6.109375" style="1" bestFit="1" customWidth="1"/>
    <col min="11267" max="11267" width="25.5546875" style="1" customWidth="1"/>
    <col min="11268" max="11268" width="23.44140625" style="1" customWidth="1"/>
    <col min="11269" max="11269" width="7.21875" style="1" customWidth="1"/>
    <col min="11270" max="11270" width="11.77734375" style="1" customWidth="1"/>
    <col min="11271" max="11271" width="5.6640625" style="1" customWidth="1"/>
    <col min="11272" max="11272" width="11.77734375" style="1" customWidth="1"/>
    <col min="11273" max="11274" width="11.88671875" style="1" customWidth="1"/>
    <col min="11275" max="11275" width="15.21875" style="1" customWidth="1"/>
    <col min="11276" max="11276" width="11.6640625" style="1" customWidth="1"/>
    <col min="11277" max="11521" width="10" style="1"/>
    <col min="11522" max="11522" width="6.109375" style="1" bestFit="1" customWidth="1"/>
    <col min="11523" max="11523" width="25.5546875" style="1" customWidth="1"/>
    <col min="11524" max="11524" width="23.44140625" style="1" customWidth="1"/>
    <col min="11525" max="11525" width="7.21875" style="1" customWidth="1"/>
    <col min="11526" max="11526" width="11.77734375" style="1" customWidth="1"/>
    <col min="11527" max="11527" width="5.6640625" style="1" customWidth="1"/>
    <col min="11528" max="11528" width="11.77734375" style="1" customWidth="1"/>
    <col min="11529" max="11530" width="11.88671875" style="1" customWidth="1"/>
    <col min="11531" max="11531" width="15.21875" style="1" customWidth="1"/>
    <col min="11532" max="11532" width="11.6640625" style="1" customWidth="1"/>
    <col min="11533" max="11777" width="10" style="1"/>
    <col min="11778" max="11778" width="6.109375" style="1" bestFit="1" customWidth="1"/>
    <col min="11779" max="11779" width="25.5546875" style="1" customWidth="1"/>
    <col min="11780" max="11780" width="23.44140625" style="1" customWidth="1"/>
    <col min="11781" max="11781" width="7.21875" style="1" customWidth="1"/>
    <col min="11782" max="11782" width="11.77734375" style="1" customWidth="1"/>
    <col min="11783" max="11783" width="5.6640625" style="1" customWidth="1"/>
    <col min="11784" max="11784" width="11.77734375" style="1" customWidth="1"/>
    <col min="11785" max="11786" width="11.88671875" style="1" customWidth="1"/>
    <col min="11787" max="11787" width="15.21875" style="1" customWidth="1"/>
    <col min="11788" max="11788" width="11.6640625" style="1" customWidth="1"/>
    <col min="11789" max="12033" width="10" style="1"/>
    <col min="12034" max="12034" width="6.109375" style="1" bestFit="1" customWidth="1"/>
    <col min="12035" max="12035" width="25.5546875" style="1" customWidth="1"/>
    <col min="12036" max="12036" width="23.44140625" style="1" customWidth="1"/>
    <col min="12037" max="12037" width="7.21875" style="1" customWidth="1"/>
    <col min="12038" max="12038" width="11.77734375" style="1" customWidth="1"/>
    <col min="12039" max="12039" width="5.6640625" style="1" customWidth="1"/>
    <col min="12040" max="12040" width="11.77734375" style="1" customWidth="1"/>
    <col min="12041" max="12042" width="11.88671875" style="1" customWidth="1"/>
    <col min="12043" max="12043" width="15.21875" style="1" customWidth="1"/>
    <col min="12044" max="12044" width="11.6640625" style="1" customWidth="1"/>
    <col min="12045" max="12289" width="10" style="1"/>
    <col min="12290" max="12290" width="6.109375" style="1" bestFit="1" customWidth="1"/>
    <col min="12291" max="12291" width="25.5546875" style="1" customWidth="1"/>
    <col min="12292" max="12292" width="23.44140625" style="1" customWidth="1"/>
    <col min="12293" max="12293" width="7.21875" style="1" customWidth="1"/>
    <col min="12294" max="12294" width="11.77734375" style="1" customWidth="1"/>
    <col min="12295" max="12295" width="5.6640625" style="1" customWidth="1"/>
    <col min="12296" max="12296" width="11.77734375" style="1" customWidth="1"/>
    <col min="12297" max="12298" width="11.88671875" style="1" customWidth="1"/>
    <col min="12299" max="12299" width="15.21875" style="1" customWidth="1"/>
    <col min="12300" max="12300" width="11.6640625" style="1" customWidth="1"/>
    <col min="12301" max="12545" width="10" style="1"/>
    <col min="12546" max="12546" width="6.109375" style="1" bestFit="1" customWidth="1"/>
    <col min="12547" max="12547" width="25.5546875" style="1" customWidth="1"/>
    <col min="12548" max="12548" width="23.44140625" style="1" customWidth="1"/>
    <col min="12549" max="12549" width="7.21875" style="1" customWidth="1"/>
    <col min="12550" max="12550" width="11.77734375" style="1" customWidth="1"/>
    <col min="12551" max="12551" width="5.6640625" style="1" customWidth="1"/>
    <col min="12552" max="12552" width="11.77734375" style="1" customWidth="1"/>
    <col min="12553" max="12554" width="11.88671875" style="1" customWidth="1"/>
    <col min="12555" max="12555" width="15.21875" style="1" customWidth="1"/>
    <col min="12556" max="12556" width="11.6640625" style="1" customWidth="1"/>
    <col min="12557" max="12801" width="10" style="1"/>
    <col min="12802" max="12802" width="6.109375" style="1" bestFit="1" customWidth="1"/>
    <col min="12803" max="12803" width="25.5546875" style="1" customWidth="1"/>
    <col min="12804" max="12804" width="23.44140625" style="1" customWidth="1"/>
    <col min="12805" max="12805" width="7.21875" style="1" customWidth="1"/>
    <col min="12806" max="12806" width="11.77734375" style="1" customWidth="1"/>
    <col min="12807" max="12807" width="5.6640625" style="1" customWidth="1"/>
    <col min="12808" max="12808" width="11.77734375" style="1" customWidth="1"/>
    <col min="12809" max="12810" width="11.88671875" style="1" customWidth="1"/>
    <col min="12811" max="12811" width="15.21875" style="1" customWidth="1"/>
    <col min="12812" max="12812" width="11.6640625" style="1" customWidth="1"/>
    <col min="12813" max="13057" width="10" style="1"/>
    <col min="13058" max="13058" width="6.109375" style="1" bestFit="1" customWidth="1"/>
    <col min="13059" max="13059" width="25.5546875" style="1" customWidth="1"/>
    <col min="13060" max="13060" width="23.44140625" style="1" customWidth="1"/>
    <col min="13061" max="13061" width="7.21875" style="1" customWidth="1"/>
    <col min="13062" max="13062" width="11.77734375" style="1" customWidth="1"/>
    <col min="13063" max="13063" width="5.6640625" style="1" customWidth="1"/>
    <col min="13064" max="13064" width="11.77734375" style="1" customWidth="1"/>
    <col min="13065" max="13066" width="11.88671875" style="1" customWidth="1"/>
    <col min="13067" max="13067" width="15.21875" style="1" customWidth="1"/>
    <col min="13068" max="13068" width="11.6640625" style="1" customWidth="1"/>
    <col min="13069" max="13313" width="10" style="1"/>
    <col min="13314" max="13314" width="6.109375" style="1" bestFit="1" customWidth="1"/>
    <col min="13315" max="13315" width="25.5546875" style="1" customWidth="1"/>
    <col min="13316" max="13316" width="23.44140625" style="1" customWidth="1"/>
    <col min="13317" max="13317" width="7.21875" style="1" customWidth="1"/>
    <col min="13318" max="13318" width="11.77734375" style="1" customWidth="1"/>
    <col min="13319" max="13319" width="5.6640625" style="1" customWidth="1"/>
    <col min="13320" max="13320" width="11.77734375" style="1" customWidth="1"/>
    <col min="13321" max="13322" width="11.88671875" style="1" customWidth="1"/>
    <col min="13323" max="13323" width="15.21875" style="1" customWidth="1"/>
    <col min="13324" max="13324" width="11.6640625" style="1" customWidth="1"/>
    <col min="13325" max="13569" width="10" style="1"/>
    <col min="13570" max="13570" width="6.109375" style="1" bestFit="1" customWidth="1"/>
    <col min="13571" max="13571" width="25.5546875" style="1" customWidth="1"/>
    <col min="13572" max="13572" width="23.44140625" style="1" customWidth="1"/>
    <col min="13573" max="13573" width="7.21875" style="1" customWidth="1"/>
    <col min="13574" max="13574" width="11.77734375" style="1" customWidth="1"/>
    <col min="13575" max="13575" width="5.6640625" style="1" customWidth="1"/>
    <col min="13576" max="13576" width="11.77734375" style="1" customWidth="1"/>
    <col min="13577" max="13578" width="11.88671875" style="1" customWidth="1"/>
    <col min="13579" max="13579" width="15.21875" style="1" customWidth="1"/>
    <col min="13580" max="13580" width="11.6640625" style="1" customWidth="1"/>
    <col min="13581" max="13825" width="10" style="1"/>
    <col min="13826" max="13826" width="6.109375" style="1" bestFit="1" customWidth="1"/>
    <col min="13827" max="13827" width="25.5546875" style="1" customWidth="1"/>
    <col min="13828" max="13828" width="23.44140625" style="1" customWidth="1"/>
    <col min="13829" max="13829" width="7.21875" style="1" customWidth="1"/>
    <col min="13830" max="13830" width="11.77734375" style="1" customWidth="1"/>
    <col min="13831" max="13831" width="5.6640625" style="1" customWidth="1"/>
    <col min="13832" max="13832" width="11.77734375" style="1" customWidth="1"/>
    <col min="13833" max="13834" width="11.88671875" style="1" customWidth="1"/>
    <col min="13835" max="13835" width="15.21875" style="1" customWidth="1"/>
    <col min="13836" max="13836" width="11.6640625" style="1" customWidth="1"/>
    <col min="13837" max="14081" width="10" style="1"/>
    <col min="14082" max="14082" width="6.109375" style="1" bestFit="1" customWidth="1"/>
    <col min="14083" max="14083" width="25.5546875" style="1" customWidth="1"/>
    <col min="14084" max="14084" width="23.44140625" style="1" customWidth="1"/>
    <col min="14085" max="14085" width="7.21875" style="1" customWidth="1"/>
    <col min="14086" max="14086" width="11.77734375" style="1" customWidth="1"/>
    <col min="14087" max="14087" width="5.6640625" style="1" customWidth="1"/>
    <col min="14088" max="14088" width="11.77734375" style="1" customWidth="1"/>
    <col min="14089" max="14090" width="11.88671875" style="1" customWidth="1"/>
    <col min="14091" max="14091" width="15.21875" style="1" customWidth="1"/>
    <col min="14092" max="14092" width="11.6640625" style="1" customWidth="1"/>
    <col min="14093" max="14337" width="10" style="1"/>
    <col min="14338" max="14338" width="6.109375" style="1" bestFit="1" customWidth="1"/>
    <col min="14339" max="14339" width="25.5546875" style="1" customWidth="1"/>
    <col min="14340" max="14340" width="23.44140625" style="1" customWidth="1"/>
    <col min="14341" max="14341" width="7.21875" style="1" customWidth="1"/>
    <col min="14342" max="14342" width="11.77734375" style="1" customWidth="1"/>
    <col min="14343" max="14343" width="5.6640625" style="1" customWidth="1"/>
    <col min="14344" max="14344" width="11.77734375" style="1" customWidth="1"/>
    <col min="14345" max="14346" width="11.88671875" style="1" customWidth="1"/>
    <col min="14347" max="14347" width="15.21875" style="1" customWidth="1"/>
    <col min="14348" max="14348" width="11.6640625" style="1" customWidth="1"/>
    <col min="14349" max="14593" width="10" style="1"/>
    <col min="14594" max="14594" width="6.109375" style="1" bestFit="1" customWidth="1"/>
    <col min="14595" max="14595" width="25.5546875" style="1" customWidth="1"/>
    <col min="14596" max="14596" width="23.44140625" style="1" customWidth="1"/>
    <col min="14597" max="14597" width="7.21875" style="1" customWidth="1"/>
    <col min="14598" max="14598" width="11.77734375" style="1" customWidth="1"/>
    <col min="14599" max="14599" width="5.6640625" style="1" customWidth="1"/>
    <col min="14600" max="14600" width="11.77734375" style="1" customWidth="1"/>
    <col min="14601" max="14602" width="11.88671875" style="1" customWidth="1"/>
    <col min="14603" max="14603" width="15.21875" style="1" customWidth="1"/>
    <col min="14604" max="14604" width="11.6640625" style="1" customWidth="1"/>
    <col min="14605" max="14849" width="10" style="1"/>
    <col min="14850" max="14850" width="6.109375" style="1" bestFit="1" customWidth="1"/>
    <col min="14851" max="14851" width="25.5546875" style="1" customWidth="1"/>
    <col min="14852" max="14852" width="23.44140625" style="1" customWidth="1"/>
    <col min="14853" max="14853" width="7.21875" style="1" customWidth="1"/>
    <col min="14854" max="14854" width="11.77734375" style="1" customWidth="1"/>
    <col min="14855" max="14855" width="5.6640625" style="1" customWidth="1"/>
    <col min="14856" max="14856" width="11.77734375" style="1" customWidth="1"/>
    <col min="14857" max="14858" width="11.88671875" style="1" customWidth="1"/>
    <col min="14859" max="14859" width="15.21875" style="1" customWidth="1"/>
    <col min="14860" max="14860" width="11.6640625" style="1" customWidth="1"/>
    <col min="14861" max="15105" width="10" style="1"/>
    <col min="15106" max="15106" width="6.109375" style="1" bestFit="1" customWidth="1"/>
    <col min="15107" max="15107" width="25.5546875" style="1" customWidth="1"/>
    <col min="15108" max="15108" width="23.44140625" style="1" customWidth="1"/>
    <col min="15109" max="15109" width="7.21875" style="1" customWidth="1"/>
    <col min="15110" max="15110" width="11.77734375" style="1" customWidth="1"/>
    <col min="15111" max="15111" width="5.6640625" style="1" customWidth="1"/>
    <col min="15112" max="15112" width="11.77734375" style="1" customWidth="1"/>
    <col min="15113" max="15114" width="11.88671875" style="1" customWidth="1"/>
    <col min="15115" max="15115" width="15.21875" style="1" customWidth="1"/>
    <col min="15116" max="15116" width="11.6640625" style="1" customWidth="1"/>
    <col min="15117" max="15361" width="10" style="1"/>
    <col min="15362" max="15362" width="6.109375" style="1" bestFit="1" customWidth="1"/>
    <col min="15363" max="15363" width="25.5546875" style="1" customWidth="1"/>
    <col min="15364" max="15364" width="23.44140625" style="1" customWidth="1"/>
    <col min="15365" max="15365" width="7.21875" style="1" customWidth="1"/>
    <col min="15366" max="15366" width="11.77734375" style="1" customWidth="1"/>
    <col min="15367" max="15367" width="5.6640625" style="1" customWidth="1"/>
    <col min="15368" max="15368" width="11.77734375" style="1" customWidth="1"/>
    <col min="15369" max="15370" width="11.88671875" style="1" customWidth="1"/>
    <col min="15371" max="15371" width="15.21875" style="1" customWidth="1"/>
    <col min="15372" max="15372" width="11.6640625" style="1" customWidth="1"/>
    <col min="15373" max="15617" width="10" style="1"/>
    <col min="15618" max="15618" width="6.109375" style="1" bestFit="1" customWidth="1"/>
    <col min="15619" max="15619" width="25.5546875" style="1" customWidth="1"/>
    <col min="15620" max="15620" width="23.44140625" style="1" customWidth="1"/>
    <col min="15621" max="15621" width="7.21875" style="1" customWidth="1"/>
    <col min="15622" max="15622" width="11.77734375" style="1" customWidth="1"/>
    <col min="15623" max="15623" width="5.6640625" style="1" customWidth="1"/>
    <col min="15624" max="15624" width="11.77734375" style="1" customWidth="1"/>
    <col min="15625" max="15626" width="11.88671875" style="1" customWidth="1"/>
    <col min="15627" max="15627" width="15.21875" style="1" customWidth="1"/>
    <col min="15628" max="15628" width="11.6640625" style="1" customWidth="1"/>
    <col min="15629" max="15873" width="10" style="1"/>
    <col min="15874" max="15874" width="6.109375" style="1" bestFit="1" customWidth="1"/>
    <col min="15875" max="15875" width="25.5546875" style="1" customWidth="1"/>
    <col min="15876" max="15876" width="23.44140625" style="1" customWidth="1"/>
    <col min="15877" max="15877" width="7.21875" style="1" customWidth="1"/>
    <col min="15878" max="15878" width="11.77734375" style="1" customWidth="1"/>
    <col min="15879" max="15879" width="5.6640625" style="1" customWidth="1"/>
    <col min="15880" max="15880" width="11.77734375" style="1" customWidth="1"/>
    <col min="15881" max="15882" width="11.88671875" style="1" customWidth="1"/>
    <col min="15883" max="15883" width="15.21875" style="1" customWidth="1"/>
    <col min="15884" max="15884" width="11.6640625" style="1" customWidth="1"/>
    <col min="15885" max="16129" width="10" style="1"/>
    <col min="16130" max="16130" width="6.109375" style="1" bestFit="1" customWidth="1"/>
    <col min="16131" max="16131" width="25.5546875" style="1" customWidth="1"/>
    <col min="16132" max="16132" width="23.44140625" style="1" customWidth="1"/>
    <col min="16133" max="16133" width="7.21875" style="1" customWidth="1"/>
    <col min="16134" max="16134" width="11.77734375" style="1" customWidth="1"/>
    <col min="16135" max="16135" width="5.6640625" style="1" customWidth="1"/>
    <col min="16136" max="16136" width="11.77734375" style="1" customWidth="1"/>
    <col min="16137" max="16138" width="11.88671875" style="1" customWidth="1"/>
    <col min="16139" max="16139" width="15.21875" style="1" customWidth="1"/>
    <col min="16140" max="16140" width="11.6640625" style="1" customWidth="1"/>
    <col min="16141" max="16384" width="10" style="1"/>
  </cols>
  <sheetData>
    <row r="1" spans="1:23" ht="27.75" customHeight="1">
      <c r="A1" s="189" t="s">
        <v>0</v>
      </c>
      <c r="B1" s="189"/>
      <c r="C1" s="189"/>
      <c r="D1" s="189"/>
      <c r="E1" s="189"/>
      <c r="F1" s="189"/>
      <c r="G1" s="189"/>
      <c r="H1" s="189"/>
      <c r="I1" s="189"/>
      <c r="J1" s="189"/>
      <c r="K1" s="189"/>
      <c r="L1" s="189"/>
    </row>
    <row r="2" spans="1:23" s="39" customFormat="1" ht="27.75" customHeight="1">
      <c r="J2" s="195" t="s">
        <v>1</v>
      </c>
      <c r="K2" s="195"/>
      <c r="L2" s="195"/>
      <c r="T2" s="195"/>
      <c r="U2" s="195"/>
      <c r="V2" s="195"/>
      <c r="W2" s="195"/>
    </row>
    <row r="3" spans="1:23" s="83" customFormat="1" ht="39" customHeight="1">
      <c r="A3" s="81" t="s">
        <v>2</v>
      </c>
      <c r="B3" s="81" t="s">
        <v>3</v>
      </c>
      <c r="C3" s="81" t="s">
        <v>4</v>
      </c>
      <c r="D3" s="81" t="s">
        <v>141</v>
      </c>
      <c r="E3" s="81" t="s">
        <v>5</v>
      </c>
      <c r="F3" s="82" t="s">
        <v>6</v>
      </c>
      <c r="G3" s="82" t="s">
        <v>7</v>
      </c>
      <c r="H3" s="82" t="s">
        <v>8</v>
      </c>
      <c r="I3" s="82" t="s">
        <v>9</v>
      </c>
      <c r="J3" s="82" t="s">
        <v>10</v>
      </c>
      <c r="K3" s="81" t="s">
        <v>11</v>
      </c>
      <c r="L3" s="81" t="s">
        <v>12</v>
      </c>
      <c r="M3" s="95"/>
    </row>
    <row r="4" spans="1:23" s="83" customFormat="1" ht="67.8" customHeight="1">
      <c r="A4" s="34">
        <v>1</v>
      </c>
      <c r="B4" s="34" t="s">
        <v>403</v>
      </c>
      <c r="C4" s="35" t="s">
        <v>404</v>
      </c>
      <c r="D4" s="35"/>
      <c r="E4" s="34" t="s">
        <v>20</v>
      </c>
      <c r="F4" s="80"/>
      <c r="G4" s="36">
        <v>0.13</v>
      </c>
      <c r="H4" s="97"/>
      <c r="I4" s="80">
        <v>2.496</v>
      </c>
      <c r="J4" s="80">
        <f>I4</f>
        <v>2.496</v>
      </c>
      <c r="K4" s="93" t="s">
        <v>278</v>
      </c>
      <c r="L4" s="37"/>
      <c r="N4" s="96"/>
    </row>
    <row r="5" spans="1:23" s="83" customFormat="1" ht="67.8" customHeight="1">
      <c r="A5" s="34">
        <v>2</v>
      </c>
      <c r="B5" s="34" t="s">
        <v>405</v>
      </c>
      <c r="C5" s="35" t="s">
        <v>406</v>
      </c>
      <c r="D5" s="35"/>
      <c r="E5" s="34" t="s">
        <v>20</v>
      </c>
      <c r="F5" s="80"/>
      <c r="G5" s="36">
        <v>0.13</v>
      </c>
      <c r="H5" s="97"/>
      <c r="I5" s="80">
        <v>4.4249999999999998</v>
      </c>
      <c r="J5" s="80">
        <f t="shared" ref="J5:J6" si="0">I5</f>
        <v>4.4249999999999998</v>
      </c>
      <c r="K5" s="93" t="s">
        <v>278</v>
      </c>
      <c r="L5" s="37"/>
      <c r="N5" s="96"/>
    </row>
    <row r="6" spans="1:23" s="83" customFormat="1" ht="67.8" customHeight="1">
      <c r="A6" s="34">
        <v>3</v>
      </c>
      <c r="B6" s="34" t="s">
        <v>407</v>
      </c>
      <c r="C6" s="35" t="s">
        <v>408</v>
      </c>
      <c r="D6" s="35"/>
      <c r="E6" s="34" t="s">
        <v>20</v>
      </c>
      <c r="F6" s="80"/>
      <c r="G6" s="36">
        <v>0.13</v>
      </c>
      <c r="H6" s="97"/>
      <c r="I6" s="80">
        <v>4.867</v>
      </c>
      <c r="J6" s="80">
        <f t="shared" si="0"/>
        <v>4.867</v>
      </c>
      <c r="K6" s="93" t="s">
        <v>278</v>
      </c>
      <c r="L6" s="37"/>
      <c r="N6" s="96"/>
    </row>
    <row r="7" spans="1:23" s="39" customFormat="1" ht="27.75" customHeight="1">
      <c r="A7" s="196" t="s">
        <v>409</v>
      </c>
      <c r="B7" s="196"/>
      <c r="C7" s="196"/>
      <c r="D7" s="196"/>
      <c r="E7" s="196"/>
      <c r="F7" s="196"/>
      <c r="G7" s="196"/>
      <c r="H7" s="196"/>
      <c r="I7" s="196"/>
      <c r="J7" s="196"/>
      <c r="K7" s="196"/>
      <c r="L7" s="196"/>
    </row>
    <row r="8" spans="1:23" s="39" customFormat="1" ht="77.400000000000006" customHeight="1">
      <c r="A8" s="196"/>
      <c r="B8" s="196"/>
      <c r="C8" s="196"/>
      <c r="D8" s="196"/>
      <c r="E8" s="196"/>
      <c r="F8" s="196"/>
      <c r="G8" s="196"/>
      <c r="H8" s="196"/>
      <c r="I8" s="196"/>
      <c r="J8" s="196"/>
      <c r="K8" s="196"/>
      <c r="L8" s="196"/>
    </row>
    <row r="9" spans="1:23" s="39" customFormat="1" ht="93" customHeight="1">
      <c r="A9" s="197" t="s">
        <v>13</v>
      </c>
      <c r="B9" s="198"/>
      <c r="C9" s="199" t="s">
        <v>14</v>
      </c>
      <c r="D9" s="199"/>
      <c r="E9" s="199"/>
      <c r="F9" s="200" t="s">
        <v>15</v>
      </c>
      <c r="G9" s="201"/>
      <c r="H9" s="201"/>
      <c r="I9" s="200" t="s">
        <v>16</v>
      </c>
      <c r="J9" s="201"/>
      <c r="K9" s="196" t="s">
        <v>17</v>
      </c>
      <c r="L9" s="196"/>
    </row>
    <row r="10" spans="1:23" s="39" customFormat="1" ht="27.75" customHeight="1"/>
    <row r="11" spans="1:23" s="39" customFormat="1" ht="27.75" customHeight="1"/>
    <row r="12" spans="1:23" s="39" customFormat="1" ht="27.75" customHeight="1"/>
    <row r="13" spans="1:23" s="39" customFormat="1" ht="27.75" customHeight="1"/>
    <row r="14" spans="1:23" s="39" customFormat="1" ht="27.75" customHeight="1"/>
    <row r="15" spans="1:23" s="39" customFormat="1" ht="27.75" customHeight="1"/>
    <row r="16" spans="1:23" s="39" customFormat="1" ht="27.75" customHeight="1"/>
    <row r="17" s="39" customFormat="1" ht="27.75" customHeight="1"/>
    <row r="18" s="39" customFormat="1" ht="27.75" customHeight="1"/>
    <row r="19" s="39" customFormat="1" ht="27.75" customHeight="1"/>
    <row r="20" s="39" customFormat="1" ht="27.75" customHeight="1"/>
    <row r="21" s="39" customFormat="1" ht="27.75" customHeight="1"/>
    <row r="22" s="39" customFormat="1" ht="27.75" customHeight="1"/>
    <row r="23" s="39" customFormat="1" ht="27.75" customHeight="1"/>
    <row r="24" s="39" customFormat="1" ht="27.75" customHeight="1"/>
    <row r="25" s="39" customFormat="1" ht="27.75" customHeight="1"/>
    <row r="26" s="39" customFormat="1" ht="27.75" customHeight="1"/>
    <row r="27" s="39" customFormat="1" ht="27.75" customHeight="1"/>
    <row r="28" s="39" customFormat="1" ht="27.75" customHeight="1"/>
    <row r="29" s="39" customFormat="1" ht="27.75" customHeight="1"/>
    <row r="30" s="39" customFormat="1" ht="27.75" customHeight="1"/>
    <row r="31" s="39" customFormat="1" ht="27.75" customHeight="1"/>
    <row r="32" s="39" customFormat="1" ht="27.75" customHeight="1"/>
    <row r="33" s="39" customFormat="1" ht="27.75" customHeight="1"/>
    <row r="34" s="39" customFormat="1" ht="27.75" customHeight="1"/>
    <row r="35" s="39" customFormat="1" ht="27.75" customHeight="1"/>
    <row r="36" s="39" customFormat="1" ht="27.75" customHeight="1"/>
    <row r="37" s="39" customFormat="1" ht="27.75" customHeight="1"/>
    <row r="38" s="39" customFormat="1" ht="27.75" customHeight="1"/>
    <row r="39" s="39" customFormat="1" ht="27.75" customHeight="1"/>
    <row r="40" s="39" customFormat="1" ht="27.75" customHeight="1"/>
    <row r="41" s="39" customFormat="1" ht="27.75" customHeight="1"/>
    <row r="42" s="39" customFormat="1" ht="27.75" customHeight="1"/>
    <row r="43" s="39" customFormat="1" ht="27.75" customHeight="1"/>
    <row r="44" s="39" customFormat="1" ht="27.75" customHeight="1"/>
    <row r="45" s="39" customFormat="1" ht="27.75" customHeight="1"/>
    <row r="46" s="39" customFormat="1" ht="27.75" customHeight="1"/>
    <row r="47" s="39" customFormat="1" ht="27.75" customHeight="1"/>
    <row r="48" s="39" customFormat="1" ht="27.75" customHeight="1"/>
    <row r="49" s="39" customFormat="1" ht="27.75" customHeight="1"/>
    <row r="50" s="39" customFormat="1" ht="27.75" customHeight="1"/>
    <row r="51" s="39" customFormat="1" ht="27.75" customHeight="1"/>
    <row r="52" s="39" customFormat="1" ht="27.75" customHeight="1"/>
    <row r="53" s="39" customFormat="1" ht="27.75" customHeight="1"/>
    <row r="54" s="39" customFormat="1" ht="27.75" customHeight="1"/>
    <row r="55" s="39" customFormat="1" ht="27.75" customHeight="1"/>
    <row r="56" s="39" customFormat="1" ht="27.75" customHeight="1"/>
    <row r="57" s="39" customFormat="1" ht="27.75" customHeight="1"/>
    <row r="58" s="39" customFormat="1" ht="27.75" customHeight="1"/>
    <row r="59" s="39" customFormat="1" ht="27.75" customHeight="1"/>
    <row r="60" s="39" customFormat="1" ht="27.75" customHeight="1"/>
    <row r="61" s="39" customFormat="1" ht="27.75" customHeight="1"/>
    <row r="62" s="39" customFormat="1" ht="27.75" customHeight="1"/>
    <row r="63" s="39" customFormat="1" ht="27.75" customHeight="1"/>
    <row r="64" s="39" customFormat="1" ht="27.75" customHeight="1"/>
    <row r="65" s="39" customFormat="1" ht="27.75" customHeight="1"/>
    <row r="66" s="39" customFormat="1" ht="27.75" customHeight="1"/>
    <row r="67" s="39" customFormat="1" ht="27.75" customHeight="1"/>
    <row r="68" s="39" customFormat="1" ht="27.75" customHeight="1"/>
    <row r="69" s="39" customFormat="1" ht="27.75" customHeight="1"/>
    <row r="70" s="39" customFormat="1" ht="27.75" customHeight="1"/>
    <row r="71" s="39" customFormat="1" ht="27.75" customHeight="1"/>
    <row r="72" s="39" customFormat="1" ht="27.75" customHeight="1"/>
    <row r="73" s="39" customFormat="1" ht="27.75" customHeight="1"/>
    <row r="74" s="39" customFormat="1" ht="27.75" customHeight="1"/>
    <row r="75" s="39" customFormat="1" ht="27.75" customHeight="1"/>
    <row r="76" s="39" customFormat="1" ht="27.75" customHeight="1"/>
    <row r="77" s="39" customFormat="1" ht="27.75" customHeight="1"/>
    <row r="78" s="39" customFormat="1" ht="27.75" customHeight="1"/>
    <row r="79" s="39" customFormat="1" ht="27.75" customHeight="1"/>
    <row r="80" s="39" customFormat="1" ht="27.75" customHeight="1"/>
    <row r="81" s="39" customFormat="1" ht="27.75" customHeight="1"/>
    <row r="82" s="39" customFormat="1" ht="27.75" customHeight="1"/>
    <row r="83" s="39" customFormat="1" ht="27.75" customHeight="1"/>
    <row r="84" s="39" customFormat="1" ht="27.75" customHeight="1"/>
    <row r="85" s="39" customFormat="1" ht="27.75" customHeight="1"/>
    <row r="86" s="39" customFormat="1" ht="27.75" customHeight="1"/>
    <row r="87" s="39" customFormat="1" ht="27.75" customHeight="1"/>
    <row r="88" s="39" customFormat="1" ht="27.75" customHeight="1"/>
    <row r="89" s="39" customFormat="1" ht="27.75" customHeight="1"/>
    <row r="90" s="39" customFormat="1" ht="27.75" customHeight="1"/>
    <row r="91" s="39" customFormat="1" ht="27.75" customHeight="1"/>
    <row r="92" s="39" customFormat="1" ht="27.75" customHeight="1"/>
    <row r="93" s="39" customFormat="1" ht="27.75" customHeight="1"/>
    <row r="94" s="39" customFormat="1" ht="27.75" customHeight="1"/>
    <row r="95" s="39" customFormat="1" ht="27.75" customHeight="1"/>
    <row r="96" s="39" customFormat="1" ht="27.75" customHeight="1"/>
    <row r="97" s="39" customFormat="1" ht="27.75" customHeight="1"/>
    <row r="98" s="39" customFormat="1" ht="27.75" customHeight="1"/>
    <row r="99" s="39" customFormat="1" ht="27.75" customHeight="1"/>
    <row r="100" s="39" customFormat="1" ht="27.75" customHeight="1"/>
    <row r="101" s="39" customFormat="1" ht="27.75" customHeight="1"/>
    <row r="102" s="39" customFormat="1" ht="27.75" customHeight="1"/>
    <row r="103" s="39" customFormat="1" ht="27.75" customHeight="1"/>
    <row r="104" s="39" customFormat="1" ht="27.75" customHeight="1"/>
    <row r="105" s="39" customFormat="1" ht="27.75" customHeight="1"/>
    <row r="106" s="39" customFormat="1" ht="27.75" customHeight="1"/>
    <row r="107" s="39" customFormat="1" ht="27.75" customHeight="1"/>
    <row r="108" s="39" customFormat="1" ht="27.75" customHeight="1"/>
    <row r="109" s="39" customFormat="1" ht="27.75" customHeight="1"/>
    <row r="110" s="39" customFormat="1" ht="27.75" customHeight="1"/>
    <row r="111" s="39" customFormat="1" ht="27.75" customHeight="1"/>
    <row r="112" s="39" customFormat="1" ht="27.75" customHeight="1"/>
    <row r="113" s="39" customFormat="1" ht="27.75" customHeight="1"/>
    <row r="114" s="39" customFormat="1" ht="27.75" customHeight="1"/>
    <row r="115" s="39" customFormat="1" ht="27.75" customHeight="1"/>
    <row r="116" s="39" customFormat="1" ht="27.75" customHeight="1"/>
    <row r="117" s="39" customFormat="1" ht="27.75" customHeight="1"/>
    <row r="118" s="39" customFormat="1" ht="27.75" customHeight="1"/>
    <row r="119" s="39" customFormat="1" ht="27.75" customHeight="1"/>
    <row r="120" s="39" customFormat="1" ht="27.75" customHeight="1"/>
    <row r="121" s="39" customFormat="1" ht="27.75" customHeight="1"/>
    <row r="122" s="39" customFormat="1" ht="27.75" customHeight="1"/>
    <row r="123" s="39" customFormat="1" ht="27.75" customHeight="1"/>
    <row r="124" s="39" customFormat="1" ht="27.75" customHeight="1"/>
    <row r="125" s="39" customFormat="1" ht="27.75" customHeight="1"/>
    <row r="126" s="39" customFormat="1" ht="27.75" customHeight="1"/>
    <row r="127" s="39" customFormat="1" ht="27.75" customHeight="1"/>
    <row r="128" s="39" customFormat="1" ht="27.75" customHeight="1"/>
    <row r="129" s="39" customFormat="1" ht="27.75" customHeight="1"/>
    <row r="130" s="39" customFormat="1" ht="27.75" customHeight="1"/>
    <row r="131" s="39" customFormat="1" ht="27.75" customHeight="1"/>
    <row r="132" s="39" customFormat="1" ht="27.75" customHeight="1"/>
    <row r="133" s="39" customFormat="1" ht="27.75" customHeight="1"/>
    <row r="134" s="39" customFormat="1" ht="27.75" customHeight="1"/>
    <row r="135" s="39" customFormat="1" ht="27.75" customHeight="1"/>
    <row r="136" s="39" customFormat="1" ht="27.75" customHeight="1"/>
    <row r="137" s="39" customFormat="1" ht="27.75" customHeight="1"/>
    <row r="138" s="39" customFormat="1" ht="27.75" customHeight="1"/>
    <row r="139" s="39" customFormat="1" ht="27.75" customHeight="1"/>
    <row r="140" s="39" customFormat="1" ht="27.75" customHeight="1"/>
    <row r="141" s="39" customFormat="1" ht="27.75" customHeight="1"/>
    <row r="142" s="39" customFormat="1" ht="27.75" customHeight="1"/>
    <row r="143" s="39" customFormat="1" ht="27.75" customHeight="1"/>
    <row r="144" s="39" customFormat="1" ht="27.75" customHeight="1"/>
    <row r="145" s="39" customFormat="1" ht="27.75" customHeight="1"/>
    <row r="146" s="39" customFormat="1" ht="27.75" customHeight="1"/>
    <row r="147" s="39" customFormat="1" ht="27.75" customHeight="1"/>
    <row r="148" s="39" customFormat="1" ht="27.75" customHeight="1"/>
    <row r="149" s="39" customFormat="1" ht="27.75" customHeight="1"/>
    <row r="150" s="39" customFormat="1" ht="27.75" customHeight="1"/>
    <row r="151" s="39" customFormat="1" ht="27.75" customHeight="1"/>
    <row r="152" s="39" customFormat="1" ht="27.75" customHeight="1"/>
    <row r="153" s="39" customFormat="1" ht="27.75" customHeight="1"/>
    <row r="154" s="39" customFormat="1" ht="27.75" customHeight="1"/>
    <row r="155" s="39" customFormat="1" ht="27.75" customHeight="1"/>
    <row r="156" s="39" customFormat="1" ht="27.75" customHeight="1"/>
    <row r="157" s="39" customFormat="1" ht="27.75" customHeight="1"/>
    <row r="158" s="39" customFormat="1" ht="27.75" customHeight="1"/>
    <row r="159" s="39" customFormat="1" ht="27.75" customHeight="1"/>
    <row r="160" s="39" customFormat="1" ht="27.75" customHeight="1"/>
    <row r="161" s="39" customFormat="1" ht="27.75" customHeight="1"/>
    <row r="162" s="39" customFormat="1" ht="27.75" customHeight="1"/>
    <row r="163" s="39" customFormat="1" ht="27.75" customHeight="1"/>
    <row r="164" s="39" customFormat="1" ht="27.75" customHeight="1"/>
    <row r="165" s="39" customFormat="1" ht="27.75" customHeight="1"/>
    <row r="166" s="39" customFormat="1" ht="27.75" customHeight="1"/>
    <row r="167" s="39" customFormat="1" ht="27.75" customHeight="1"/>
    <row r="168" s="39" customFormat="1" ht="27.75" customHeight="1"/>
    <row r="169" s="39" customFormat="1" ht="27.75" customHeight="1"/>
    <row r="170" s="39" customFormat="1" ht="27.75" customHeight="1"/>
    <row r="171" s="39" customFormat="1" ht="27.75" customHeight="1"/>
    <row r="172" s="39" customFormat="1" ht="27.75" customHeight="1"/>
    <row r="173" s="39" customFormat="1" ht="27.75" customHeight="1"/>
    <row r="174" s="39" customFormat="1" ht="27.75" customHeight="1"/>
    <row r="175" s="39" customFormat="1" ht="27.75" customHeight="1"/>
    <row r="176" s="39" customFormat="1" ht="27.75" customHeight="1"/>
    <row r="177" s="39" customFormat="1" ht="27.75" customHeight="1"/>
    <row r="178" s="39" customFormat="1" ht="27.75" customHeight="1"/>
    <row r="179" s="39" customFormat="1" ht="27.75" customHeight="1"/>
    <row r="180" s="39" customFormat="1" ht="27.75" customHeight="1"/>
    <row r="181" s="39" customFormat="1" ht="27.75" customHeight="1"/>
    <row r="182" s="39" customFormat="1" ht="27.75" customHeight="1"/>
    <row r="183" s="39" customFormat="1" ht="27.75" customHeight="1"/>
    <row r="184" s="39" customFormat="1" ht="27.75" customHeight="1"/>
    <row r="185" s="39" customFormat="1" ht="27.75" customHeight="1"/>
    <row r="186" s="39" customFormat="1" ht="27.75" customHeight="1"/>
    <row r="187" s="39" customFormat="1" ht="27.75" customHeight="1"/>
    <row r="188" s="39" customFormat="1" ht="27.75" customHeight="1"/>
    <row r="189" s="39" customFormat="1" ht="27.75" customHeight="1"/>
    <row r="190" s="39" customFormat="1" ht="27.75" customHeight="1"/>
    <row r="191" s="39" customFormat="1" ht="27.75" customHeight="1"/>
    <row r="192" s="39" customFormat="1" ht="27.75" customHeight="1"/>
    <row r="193" s="39" customFormat="1" ht="27.75" customHeight="1"/>
    <row r="194" s="39" customFormat="1" ht="27.75" customHeight="1"/>
    <row r="195" s="39" customFormat="1" ht="27.75" customHeight="1"/>
    <row r="196" s="39" customFormat="1" ht="27.75" customHeight="1"/>
    <row r="197" s="39" customFormat="1" ht="27.75" customHeight="1"/>
    <row r="198" s="39" customFormat="1" ht="27.75" customHeight="1"/>
    <row r="199" s="39" customFormat="1" ht="27.75" customHeight="1"/>
    <row r="200" s="39" customFormat="1" ht="27.75" customHeight="1"/>
    <row r="201" s="39" customFormat="1" ht="27.75" customHeight="1"/>
    <row r="202" s="39" customFormat="1" ht="27.75" customHeight="1"/>
    <row r="203" s="39" customFormat="1" ht="27.75" customHeight="1"/>
    <row r="204" s="39" customFormat="1" ht="27.75" customHeight="1"/>
    <row r="205" s="39" customFormat="1" ht="27.75" customHeight="1"/>
    <row r="206" s="39" customFormat="1" ht="27.75" customHeight="1"/>
    <row r="207" s="39" customFormat="1" ht="27.75" customHeight="1"/>
    <row r="208" s="39" customFormat="1" ht="27.75" customHeight="1"/>
    <row r="209" s="39" customFormat="1" ht="27.75" customHeight="1"/>
    <row r="210" s="39" customFormat="1" ht="27.75" customHeight="1"/>
    <row r="211" s="39" customFormat="1" ht="27.75" customHeight="1"/>
    <row r="212" s="39" customFormat="1" ht="27.75" customHeight="1"/>
    <row r="213" s="39" customFormat="1" ht="27.75" customHeight="1"/>
    <row r="214" s="39" customFormat="1" ht="27.75" customHeight="1"/>
    <row r="215" s="39" customFormat="1" ht="27.75" customHeight="1"/>
    <row r="216" s="39" customFormat="1" ht="27.75" customHeight="1"/>
    <row r="217" s="39" customFormat="1" ht="27.75" customHeight="1"/>
    <row r="218" s="39" customFormat="1" ht="27.75" customHeight="1"/>
    <row r="219" s="39" customFormat="1" ht="27.75" customHeight="1"/>
    <row r="220" s="39" customFormat="1" ht="27.75" customHeight="1"/>
    <row r="221" s="39" customFormat="1" ht="27.75" customHeight="1"/>
    <row r="222" s="39" customFormat="1" ht="27.75" customHeight="1"/>
    <row r="223" s="39" customFormat="1" ht="27.75" customHeight="1"/>
    <row r="224" s="39" customFormat="1" ht="27.75" customHeight="1"/>
    <row r="225" s="39" customFormat="1" ht="27.75" customHeight="1"/>
    <row r="226" s="39" customFormat="1" ht="27.75" customHeight="1"/>
    <row r="227" s="39" customFormat="1" ht="27.75" customHeight="1"/>
    <row r="228" s="39" customFormat="1" ht="27.75" customHeight="1"/>
    <row r="229" s="39" customFormat="1" ht="27.75" customHeight="1"/>
    <row r="230" s="39" customFormat="1" ht="27.75" customHeight="1"/>
    <row r="231" s="39" customFormat="1" ht="27.75" customHeight="1"/>
    <row r="232" s="39" customFormat="1" ht="27.75" customHeight="1"/>
    <row r="233" s="39" customFormat="1" ht="27.75" customHeight="1"/>
    <row r="234" s="39" customFormat="1" ht="27.75" customHeight="1"/>
    <row r="235" s="39" customFormat="1" ht="27.75" customHeight="1"/>
    <row r="236" s="39" customFormat="1" ht="27.75" customHeight="1"/>
    <row r="237" s="39" customFormat="1" ht="27.75" customHeight="1"/>
    <row r="238" s="39" customFormat="1" ht="27.75" customHeight="1"/>
    <row r="239" s="39" customFormat="1" ht="27.75" customHeight="1"/>
    <row r="240" s="39" customFormat="1" ht="27.75" customHeight="1"/>
    <row r="241" s="39" customFormat="1" ht="27.75" customHeight="1"/>
    <row r="242" s="39" customFormat="1" ht="27.75" customHeight="1"/>
    <row r="243" s="39" customFormat="1" ht="27.75" customHeight="1"/>
    <row r="244" s="39" customFormat="1" ht="27.75" customHeight="1"/>
    <row r="245" s="39" customFormat="1" ht="27.75" customHeight="1"/>
    <row r="246" s="39" customFormat="1" ht="27.75" customHeight="1"/>
    <row r="247" s="39" customFormat="1" ht="27.75" customHeight="1"/>
    <row r="248" s="39" customFormat="1" ht="27.75" customHeight="1"/>
    <row r="249" s="39" customFormat="1" ht="27.75" customHeight="1"/>
    <row r="250" s="39" customFormat="1" ht="27.75" customHeight="1"/>
    <row r="251" s="39" customFormat="1" ht="27.75" customHeight="1"/>
    <row r="252" s="39" customFormat="1" ht="27.75" customHeight="1"/>
    <row r="253" s="39" customFormat="1" ht="27.75" customHeight="1"/>
    <row r="254" s="39" customFormat="1" ht="27.75" customHeight="1"/>
    <row r="255" s="39" customFormat="1" ht="27.75" customHeight="1"/>
    <row r="256" s="39" customFormat="1" ht="27.75" customHeight="1"/>
    <row r="257" s="39" customFormat="1" ht="27.75" customHeight="1"/>
    <row r="258" s="39" customFormat="1" ht="27.75" customHeight="1"/>
    <row r="259" s="39" customFormat="1" ht="27.75" customHeight="1"/>
    <row r="260" s="39" customFormat="1" ht="27.75" customHeight="1"/>
    <row r="261" s="39" customFormat="1" ht="27.75" customHeight="1"/>
    <row r="262" s="39" customFormat="1" ht="27.75" customHeight="1"/>
    <row r="263" s="39" customFormat="1" ht="27.75" customHeight="1"/>
    <row r="264" s="39" customFormat="1" ht="27.75" customHeight="1"/>
    <row r="265" s="39" customFormat="1" ht="27.75" customHeight="1"/>
    <row r="266" s="39" customFormat="1" ht="27.75" customHeight="1"/>
    <row r="267" s="39" customFormat="1" ht="27.75" customHeight="1"/>
    <row r="268" s="39" customFormat="1" ht="27.75" customHeight="1"/>
    <row r="269" s="39" customFormat="1" ht="27.75" customHeight="1"/>
    <row r="270" s="39" customFormat="1" ht="27.75" customHeight="1"/>
    <row r="271" s="39" customFormat="1" ht="27.75" customHeight="1"/>
    <row r="272" s="39" customFormat="1" ht="27.75" customHeight="1"/>
    <row r="273" s="39" customFormat="1" ht="27.75" customHeight="1"/>
    <row r="274" s="39" customFormat="1" ht="27.75" customHeight="1"/>
    <row r="275" s="39" customFormat="1" ht="27.75" customHeight="1"/>
    <row r="276" s="39" customFormat="1" ht="27.75" customHeight="1"/>
    <row r="277" s="39" customFormat="1" ht="27.75" customHeight="1"/>
    <row r="278" s="39" customFormat="1" ht="27.75" customHeight="1"/>
    <row r="279" s="39" customFormat="1" ht="27.75" customHeight="1"/>
    <row r="280" s="39" customFormat="1" ht="27.75" customHeight="1"/>
    <row r="281" s="39" customFormat="1" ht="27.75" customHeight="1"/>
    <row r="282" s="39" customFormat="1" ht="27.75" customHeight="1"/>
    <row r="283" s="39" customFormat="1" ht="27.75" customHeight="1"/>
    <row r="284" s="39" customFormat="1" ht="27.75" customHeight="1"/>
    <row r="285" s="39" customFormat="1" ht="27.75" customHeight="1"/>
    <row r="286" s="39" customFormat="1" ht="27.75" customHeight="1"/>
    <row r="287" s="39" customFormat="1" ht="27.75" customHeight="1"/>
    <row r="288" s="39" customFormat="1" ht="27.75" customHeight="1"/>
    <row r="289" s="39" customFormat="1" ht="27.75" customHeight="1"/>
    <row r="290" s="39" customFormat="1" ht="27.75" customHeight="1"/>
    <row r="291" s="39" customFormat="1" ht="27.75" customHeight="1"/>
    <row r="292" s="39" customFormat="1" ht="27.75" customHeight="1"/>
    <row r="293" s="39" customFormat="1" ht="27.75" customHeight="1"/>
    <row r="294" s="39" customFormat="1" ht="27.75" customHeight="1"/>
    <row r="295" s="39" customFormat="1" ht="27.75" customHeight="1"/>
    <row r="296" s="39" customFormat="1" ht="27.75" customHeight="1"/>
    <row r="297" s="39" customFormat="1" ht="27.75" customHeight="1"/>
    <row r="298" s="39" customFormat="1" ht="27.75" customHeight="1"/>
    <row r="299" s="39" customFormat="1" ht="27.75" customHeight="1"/>
    <row r="300" s="39" customFormat="1" ht="27.75" customHeight="1"/>
    <row r="301" s="39" customFormat="1" ht="27.75" customHeight="1"/>
    <row r="302" s="39" customFormat="1" ht="27.75" customHeight="1"/>
    <row r="303" s="39" customFormat="1" ht="27.75" customHeight="1"/>
    <row r="304" s="39" customFormat="1" ht="27.75" customHeight="1"/>
    <row r="305" s="39" customFormat="1" ht="27.75" customHeight="1"/>
    <row r="306" s="39" customFormat="1" ht="27.75" customHeight="1"/>
    <row r="307" s="39" customFormat="1" ht="27.75" customHeight="1"/>
    <row r="308" s="39" customFormat="1" ht="27.75" customHeight="1"/>
    <row r="309" s="39" customFormat="1" ht="27.75" customHeight="1"/>
    <row r="310" s="39" customFormat="1" ht="27.75" customHeight="1"/>
    <row r="311" s="39" customFormat="1" ht="27.75" customHeight="1"/>
    <row r="312" s="39" customFormat="1" ht="27.75" customHeight="1"/>
    <row r="313" s="39" customFormat="1" ht="27.75" customHeight="1"/>
    <row r="314" s="39" customFormat="1" ht="27.75" customHeight="1"/>
    <row r="315" s="39" customFormat="1" ht="27.75" customHeight="1"/>
    <row r="316" s="39" customFormat="1" ht="27.75" customHeight="1"/>
    <row r="317" s="39" customFormat="1" ht="27.75" customHeight="1"/>
    <row r="318" s="39" customFormat="1" ht="27.75" customHeight="1"/>
    <row r="319" s="39" customFormat="1" ht="27.75" customHeight="1"/>
    <row r="320" s="39" customFormat="1" ht="27.75" customHeight="1"/>
    <row r="321" s="39" customFormat="1" ht="27.75" customHeight="1"/>
    <row r="322" s="39" customFormat="1" ht="27.75" customHeight="1"/>
    <row r="323" s="39" customFormat="1" ht="27.75" customHeight="1"/>
    <row r="324" s="39" customFormat="1" ht="27.75" customHeight="1"/>
    <row r="325" s="39" customFormat="1" ht="27.75" customHeight="1"/>
    <row r="326" s="39" customFormat="1" ht="27.75" customHeight="1"/>
    <row r="327" s="39" customFormat="1" ht="27.75" customHeight="1"/>
    <row r="328" s="39" customFormat="1" ht="27.75" customHeight="1"/>
    <row r="329" s="39" customFormat="1" ht="27.75" customHeight="1"/>
    <row r="330" s="39" customFormat="1" ht="27.75" customHeight="1"/>
    <row r="331" s="39" customFormat="1" ht="27.75" customHeight="1"/>
    <row r="332" s="39" customFormat="1" ht="27.75" customHeight="1"/>
    <row r="333" s="39" customFormat="1" ht="27.75" customHeight="1"/>
    <row r="334" s="39" customFormat="1" ht="27.75" customHeight="1"/>
    <row r="335" s="39" customFormat="1" ht="27.75" customHeight="1"/>
    <row r="336" s="39" customFormat="1" ht="27.75" customHeight="1"/>
    <row r="337" s="39" customFormat="1" ht="27.75" customHeight="1"/>
    <row r="338" s="39" customFormat="1" ht="27.75" customHeight="1"/>
    <row r="339" s="39" customFormat="1" ht="27.75" customHeight="1"/>
    <row r="340" s="39" customFormat="1" ht="27.75" customHeight="1"/>
    <row r="341" s="39" customFormat="1" ht="27.75" customHeight="1"/>
    <row r="342" s="39" customFormat="1" ht="27.75" customHeight="1"/>
    <row r="343" s="39" customFormat="1" ht="27.75" customHeight="1"/>
    <row r="344" s="39" customFormat="1" ht="27.75" customHeight="1"/>
    <row r="345" s="39" customFormat="1" ht="27.75" customHeight="1"/>
    <row r="346" s="39" customFormat="1" ht="27.75" customHeight="1"/>
    <row r="347" s="39" customFormat="1" ht="27.75" customHeight="1"/>
    <row r="348" s="39" customFormat="1" ht="27.75" customHeight="1"/>
    <row r="349" s="39" customFormat="1" ht="27.75" customHeight="1"/>
    <row r="350" s="39" customFormat="1" ht="27.75" customHeight="1"/>
    <row r="351" s="39" customFormat="1" ht="27.75" customHeight="1"/>
    <row r="352" s="39" customFormat="1" ht="27.75" customHeight="1"/>
    <row r="353" s="39" customFormat="1" ht="27.75" customHeight="1"/>
    <row r="354" s="39" customFormat="1" ht="27.75" customHeight="1"/>
    <row r="355" s="39" customFormat="1" ht="27.75" customHeight="1"/>
    <row r="356" s="39" customFormat="1" ht="27.75" customHeight="1"/>
    <row r="357" s="39" customFormat="1" ht="27.75" customHeight="1"/>
    <row r="358" s="39" customFormat="1" ht="27.75" customHeight="1"/>
    <row r="359" s="39" customFormat="1" ht="27.75" customHeight="1"/>
    <row r="360" s="39" customFormat="1" ht="27.75" customHeight="1"/>
    <row r="361" s="39" customFormat="1" ht="27.75" customHeight="1"/>
    <row r="362" s="39" customFormat="1" ht="27.75" customHeight="1"/>
    <row r="363" s="39" customFormat="1" ht="27.75" customHeight="1"/>
    <row r="364" s="39" customFormat="1" ht="27.75" customHeight="1"/>
    <row r="365" s="39" customFormat="1" ht="27.75" customHeight="1"/>
    <row r="366" s="39" customFormat="1" ht="27.75" customHeight="1"/>
    <row r="367" s="39" customFormat="1" ht="27.75" customHeight="1"/>
    <row r="368" s="39" customFormat="1" ht="27.75" customHeight="1"/>
    <row r="369" s="39" customFormat="1" ht="27.75" customHeight="1"/>
    <row r="370" s="39" customFormat="1" ht="27.75" customHeight="1"/>
    <row r="371" s="39" customFormat="1" ht="27.75" customHeight="1"/>
    <row r="372" s="39" customFormat="1" ht="27.75" customHeight="1"/>
    <row r="373" s="39" customFormat="1" ht="27.75" customHeight="1"/>
    <row r="374" s="39" customFormat="1" ht="27.75" customHeight="1"/>
    <row r="375" s="39" customFormat="1" ht="27.75" customHeight="1"/>
    <row r="376" s="39" customFormat="1" ht="27.75" customHeight="1"/>
    <row r="377" s="39" customFormat="1" ht="27.75" customHeight="1"/>
    <row r="378" s="39" customFormat="1" ht="27.75" customHeight="1"/>
    <row r="379" s="39" customFormat="1" ht="27.75" customHeight="1"/>
    <row r="380" s="39" customFormat="1" ht="27.75" customHeight="1"/>
    <row r="381" s="39" customFormat="1" ht="27.75" customHeight="1"/>
    <row r="382" s="39" customFormat="1" ht="27.75" customHeight="1"/>
    <row r="383" s="39" customFormat="1" ht="27.75" customHeight="1"/>
    <row r="384" s="39" customFormat="1" ht="27.75" customHeight="1"/>
    <row r="385" s="39" customFormat="1" ht="27.75" customHeight="1"/>
    <row r="386" s="39" customFormat="1" ht="27.75" customHeight="1"/>
    <row r="387" s="39" customFormat="1" ht="27.75" customHeight="1"/>
    <row r="388" s="39" customFormat="1" ht="27.75" customHeight="1"/>
    <row r="389" s="39" customFormat="1" ht="27.75" customHeight="1"/>
    <row r="390" s="39" customFormat="1" ht="27.75" customHeight="1"/>
    <row r="391" s="39" customFormat="1" ht="27.75" customHeight="1"/>
    <row r="392" s="39" customFormat="1" ht="27.75" customHeight="1"/>
    <row r="393" s="39" customFormat="1" ht="27.75" customHeight="1"/>
    <row r="394" s="39" customFormat="1" ht="27.75" customHeight="1"/>
    <row r="395" s="39" customFormat="1" ht="27.75" customHeight="1"/>
    <row r="396" s="39" customFormat="1" ht="27.75" customHeight="1"/>
    <row r="397" s="39" customFormat="1" ht="27.75" customHeight="1"/>
    <row r="398" s="39" customFormat="1" ht="27.75" customHeight="1"/>
    <row r="399" s="39" customFormat="1" ht="27.75" customHeight="1"/>
    <row r="400" s="39" customFormat="1" ht="27.75" customHeight="1"/>
    <row r="401" s="39" customFormat="1" ht="27.75" customHeight="1"/>
    <row r="402" s="39" customFormat="1" ht="27.75" customHeight="1"/>
    <row r="403" s="39" customFormat="1" ht="27.75" customHeight="1"/>
    <row r="404" s="39" customFormat="1" ht="27.75" customHeight="1"/>
    <row r="405" s="39" customFormat="1" ht="27.75" customHeight="1"/>
    <row r="406" s="39" customFormat="1" ht="27.75" customHeight="1"/>
    <row r="407" s="39" customFormat="1" ht="27.75" customHeight="1"/>
    <row r="408" s="39" customFormat="1" ht="27.75" customHeight="1"/>
    <row r="409" s="39" customFormat="1" ht="27.75" customHeight="1"/>
    <row r="410" s="39" customFormat="1" ht="27.75" customHeight="1"/>
    <row r="411" s="39" customFormat="1" ht="27.75" customHeight="1"/>
    <row r="412" s="39" customFormat="1" ht="27.75" customHeight="1"/>
    <row r="413" s="39" customFormat="1" ht="27.75" customHeight="1"/>
    <row r="414" s="39" customFormat="1" ht="27.75" customHeight="1"/>
    <row r="415" s="39" customFormat="1" ht="27.75" customHeight="1"/>
    <row r="416" s="39" customFormat="1" ht="27.75" customHeight="1"/>
    <row r="417" s="39" customFormat="1" ht="27.75" customHeight="1"/>
    <row r="418" s="39" customFormat="1" ht="27.75" customHeight="1"/>
    <row r="419" s="39" customFormat="1" ht="27.75" customHeight="1"/>
    <row r="420" s="39" customFormat="1" ht="27.75" customHeight="1"/>
    <row r="421" s="39" customFormat="1" ht="27.75" customHeight="1"/>
    <row r="422" s="39" customFormat="1" ht="27.75" customHeight="1"/>
    <row r="423" s="39" customFormat="1" ht="27.75" customHeight="1"/>
    <row r="424" s="39" customFormat="1" ht="27.75" customHeight="1"/>
    <row r="425" s="39" customFormat="1" ht="27.75" customHeight="1"/>
    <row r="426" s="39" customFormat="1" ht="27.75" customHeight="1"/>
    <row r="427" s="39" customFormat="1" ht="27.75" customHeight="1"/>
    <row r="428" s="39" customFormat="1" ht="27.75" customHeight="1"/>
    <row r="429" s="39" customFormat="1" ht="27.75" customHeight="1"/>
    <row r="430" s="39" customFormat="1" ht="27.75" customHeight="1"/>
    <row r="431" s="39" customFormat="1" ht="27.75" customHeight="1"/>
    <row r="432" s="39" customFormat="1" ht="27.75" customHeight="1"/>
    <row r="433" s="39" customFormat="1" ht="27.75" customHeight="1"/>
    <row r="434" s="39" customFormat="1" ht="27.75" customHeight="1"/>
    <row r="435" s="39" customFormat="1" ht="27.75" customHeight="1"/>
    <row r="436" s="39" customFormat="1" ht="27.75" customHeight="1"/>
    <row r="437" s="39" customFormat="1" ht="27.75" customHeight="1"/>
    <row r="438" s="39" customFormat="1" ht="27.75" customHeight="1"/>
    <row r="439" s="39" customFormat="1" ht="27.75" customHeight="1"/>
    <row r="440" s="39" customFormat="1" ht="27.75" customHeight="1"/>
    <row r="441" s="39" customFormat="1" ht="27.75" customHeight="1"/>
    <row r="442" s="39" customFormat="1" ht="27.75" customHeight="1"/>
    <row r="443" s="39" customFormat="1" ht="27.75" customHeight="1"/>
    <row r="444" s="39" customFormat="1" ht="27.75" customHeight="1"/>
    <row r="445" s="39" customFormat="1" ht="27.75" customHeight="1"/>
    <row r="446" s="39" customFormat="1" ht="27.75" customHeight="1"/>
    <row r="447" s="39" customFormat="1" ht="27.75" customHeight="1"/>
    <row r="448" s="39" customFormat="1" ht="27.75" customHeight="1"/>
    <row r="449" s="39" customFormat="1" ht="27.75" customHeight="1"/>
    <row r="450" s="39" customFormat="1" ht="27.75" customHeight="1"/>
    <row r="451" s="39" customFormat="1" ht="27.75" customHeight="1"/>
    <row r="452" s="39" customFormat="1" ht="27.75" customHeight="1"/>
    <row r="453" s="39" customFormat="1" ht="27.75" customHeight="1"/>
    <row r="454" s="39" customFormat="1" ht="27.75" customHeight="1"/>
    <row r="455" s="39" customFormat="1" ht="27.75" customHeight="1"/>
    <row r="456" s="39" customFormat="1" ht="27.75" customHeight="1"/>
    <row r="457" s="39" customFormat="1" ht="27.75" customHeight="1"/>
    <row r="458" s="39" customFormat="1" ht="27.75" customHeight="1"/>
    <row r="459" s="39" customFormat="1" ht="27.75" customHeight="1"/>
    <row r="460" s="39" customFormat="1" ht="27.75" customHeight="1"/>
    <row r="461" s="39" customFormat="1" ht="27.75" customHeight="1"/>
    <row r="462" s="39" customFormat="1" ht="27.75" customHeight="1"/>
    <row r="463" s="39" customFormat="1" ht="27.75" customHeight="1"/>
    <row r="464" s="39" customFormat="1" ht="27.75" customHeight="1"/>
    <row r="465" s="39" customFormat="1" ht="27.75" customHeight="1"/>
    <row r="466" s="39" customFormat="1" ht="27.75" customHeight="1"/>
    <row r="467" s="39" customFormat="1" ht="27.75" customHeight="1"/>
    <row r="468" s="39" customFormat="1" ht="27.75" customHeight="1"/>
    <row r="469" s="39" customFormat="1" ht="27.75" customHeight="1"/>
    <row r="470" s="39" customFormat="1" ht="27.75" customHeight="1"/>
    <row r="471" s="39" customFormat="1" ht="27.75" customHeight="1"/>
    <row r="472" s="39" customFormat="1" ht="27.75" customHeight="1"/>
    <row r="473" s="39" customFormat="1" ht="27.75" customHeight="1"/>
    <row r="474" s="39" customFormat="1" ht="27.75" customHeight="1"/>
    <row r="475" s="39" customFormat="1" ht="27.75" customHeight="1"/>
    <row r="476" s="39" customFormat="1" ht="27.75" customHeight="1"/>
    <row r="477" s="39" customFormat="1" ht="27.75" customHeight="1"/>
    <row r="478" s="39" customFormat="1" ht="27.75" customHeight="1"/>
    <row r="479" s="39" customFormat="1" ht="27.75" customHeight="1"/>
    <row r="480" s="39" customFormat="1" ht="27.75" customHeight="1"/>
    <row r="481" s="39" customFormat="1" ht="27.75" customHeight="1"/>
    <row r="482" s="39" customFormat="1" ht="27.75" customHeight="1"/>
    <row r="483" s="39" customFormat="1" ht="27.75" customHeight="1"/>
    <row r="484" s="39" customFormat="1" ht="27.75" customHeight="1"/>
    <row r="485" s="39" customFormat="1" ht="27.75" customHeight="1"/>
    <row r="486" s="39" customFormat="1" ht="27.75" customHeight="1"/>
    <row r="487" s="39" customFormat="1" ht="27.75" customHeight="1"/>
    <row r="488" s="39" customFormat="1" ht="27.75" customHeight="1"/>
    <row r="489" s="39" customFormat="1" ht="27.75" customHeight="1"/>
    <row r="490" s="39" customFormat="1" ht="27.75" customHeight="1"/>
    <row r="491" s="39" customFormat="1" ht="27.75" customHeight="1"/>
    <row r="492" s="39" customFormat="1" ht="27.75" customHeight="1"/>
    <row r="493" s="39" customFormat="1" ht="27.75" customHeight="1"/>
    <row r="494" s="39" customFormat="1" ht="27.75" customHeight="1"/>
    <row r="495" s="39" customFormat="1" ht="27.75" customHeight="1"/>
    <row r="496" s="39" customFormat="1" ht="27.75" customHeight="1"/>
    <row r="497" s="39" customFormat="1" ht="27.75" customHeight="1"/>
    <row r="498" s="39" customFormat="1" ht="27.75" customHeight="1"/>
    <row r="499" s="39" customFormat="1" ht="27.75" customHeight="1"/>
    <row r="500" s="39" customFormat="1" ht="27.75" customHeight="1"/>
    <row r="501" s="39" customFormat="1" ht="27.75" customHeight="1"/>
    <row r="502" s="39" customFormat="1" ht="27.75" customHeight="1"/>
    <row r="503" s="39" customFormat="1" ht="27.75" customHeight="1"/>
    <row r="504" s="39" customFormat="1" ht="27.75" customHeight="1"/>
    <row r="505" s="39" customFormat="1" ht="27.75" customHeight="1"/>
    <row r="506" s="39" customFormat="1" ht="27.75" customHeight="1"/>
    <row r="507" s="39" customFormat="1" ht="27.75" customHeight="1"/>
    <row r="508" s="39" customFormat="1" ht="27.75" customHeight="1"/>
    <row r="509" s="39" customFormat="1" ht="27.75" customHeight="1"/>
    <row r="510" s="39" customFormat="1" ht="27.75" customHeight="1"/>
  </sheetData>
  <autoFilter ref="A3:M9" xr:uid="{5E8330BB-28EE-4D19-A3B7-0FB7B91864ED}"/>
  <mergeCells count="9">
    <mergeCell ref="A1:L1"/>
    <mergeCell ref="J2:L2"/>
    <mergeCell ref="T2:W2"/>
    <mergeCell ref="A7:L8"/>
    <mergeCell ref="A9:B9"/>
    <mergeCell ref="C9:E9"/>
    <mergeCell ref="F9:H9"/>
    <mergeCell ref="I9:J9"/>
    <mergeCell ref="K9:L9"/>
  </mergeCells>
  <phoneticPr fontId="3" type="noConversion"/>
  <pageMargins left="0.75" right="0.75" top="1" bottom="1" header="0.5" footer="0.5"/>
  <pageSetup paperSize="9" scale="93" orientation="landscape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25452A-F3EC-4253-B6F1-C65DF0218F4A}">
  <sheetPr>
    <pageSetUpPr fitToPage="1"/>
  </sheetPr>
  <dimension ref="A1:W510"/>
  <sheetViews>
    <sheetView zoomScale="70" zoomScaleNormal="70" workbookViewId="0">
      <selection activeCell="L4" sqref="L4"/>
    </sheetView>
  </sheetViews>
  <sheetFormatPr defaultColWidth="10" defaultRowHeight="27.75" customHeight="1"/>
  <cols>
    <col min="1" max="1" width="6.109375" style="1" bestFit="1" customWidth="1"/>
    <col min="2" max="2" width="15.88671875" style="1" customWidth="1"/>
    <col min="3" max="3" width="29.77734375" style="1" customWidth="1"/>
    <col min="4" max="4" width="16" style="1" customWidth="1"/>
    <col min="5" max="5" width="8" style="1" customWidth="1"/>
    <col min="6" max="6" width="17.5546875" style="21" customWidth="1"/>
    <col min="7" max="7" width="5.6640625" style="1" customWidth="1"/>
    <col min="8" max="8" width="11.77734375" style="21" customWidth="1"/>
    <col min="9" max="9" width="13.21875" style="21" customWidth="1"/>
    <col min="10" max="10" width="16.88671875" style="21" customWidth="1"/>
    <col min="11" max="11" width="21" style="1" customWidth="1"/>
    <col min="12" max="12" width="28.44140625" style="1" customWidth="1"/>
    <col min="13" max="13" width="14.44140625" style="1" customWidth="1"/>
    <col min="14" max="14" width="22.5546875" style="1" customWidth="1"/>
    <col min="15" max="15" width="11" style="1" customWidth="1"/>
    <col min="16" max="16" width="11.21875" style="1" customWidth="1"/>
    <col min="17" max="17" width="14.33203125" style="1" customWidth="1"/>
    <col min="18" max="18" width="10" style="1"/>
    <col min="19" max="19" width="11.44140625" style="1" customWidth="1"/>
    <col min="20" max="25" width="10" style="1"/>
    <col min="26" max="26" width="21" style="1" customWidth="1"/>
    <col min="27" max="257" width="10" style="1"/>
    <col min="258" max="258" width="6.109375" style="1" bestFit="1" customWidth="1"/>
    <col min="259" max="259" width="25.5546875" style="1" customWidth="1"/>
    <col min="260" max="260" width="23.44140625" style="1" customWidth="1"/>
    <col min="261" max="261" width="7.21875" style="1" customWidth="1"/>
    <col min="262" max="262" width="11.77734375" style="1" customWidth="1"/>
    <col min="263" max="263" width="5.6640625" style="1" customWidth="1"/>
    <col min="264" max="264" width="11.77734375" style="1" customWidth="1"/>
    <col min="265" max="266" width="11.88671875" style="1" customWidth="1"/>
    <col min="267" max="267" width="15.21875" style="1" customWidth="1"/>
    <col min="268" max="268" width="11.6640625" style="1" customWidth="1"/>
    <col min="269" max="513" width="10" style="1"/>
    <col min="514" max="514" width="6.109375" style="1" bestFit="1" customWidth="1"/>
    <col min="515" max="515" width="25.5546875" style="1" customWidth="1"/>
    <col min="516" max="516" width="23.44140625" style="1" customWidth="1"/>
    <col min="517" max="517" width="7.21875" style="1" customWidth="1"/>
    <col min="518" max="518" width="11.77734375" style="1" customWidth="1"/>
    <col min="519" max="519" width="5.6640625" style="1" customWidth="1"/>
    <col min="520" max="520" width="11.77734375" style="1" customWidth="1"/>
    <col min="521" max="522" width="11.88671875" style="1" customWidth="1"/>
    <col min="523" max="523" width="15.21875" style="1" customWidth="1"/>
    <col min="524" max="524" width="11.6640625" style="1" customWidth="1"/>
    <col min="525" max="769" width="10" style="1"/>
    <col min="770" max="770" width="6.109375" style="1" bestFit="1" customWidth="1"/>
    <col min="771" max="771" width="25.5546875" style="1" customWidth="1"/>
    <col min="772" max="772" width="23.44140625" style="1" customWidth="1"/>
    <col min="773" max="773" width="7.21875" style="1" customWidth="1"/>
    <col min="774" max="774" width="11.77734375" style="1" customWidth="1"/>
    <col min="775" max="775" width="5.6640625" style="1" customWidth="1"/>
    <col min="776" max="776" width="11.77734375" style="1" customWidth="1"/>
    <col min="777" max="778" width="11.88671875" style="1" customWidth="1"/>
    <col min="779" max="779" width="15.21875" style="1" customWidth="1"/>
    <col min="780" max="780" width="11.6640625" style="1" customWidth="1"/>
    <col min="781" max="1025" width="10" style="1"/>
    <col min="1026" max="1026" width="6.109375" style="1" bestFit="1" customWidth="1"/>
    <col min="1027" max="1027" width="25.5546875" style="1" customWidth="1"/>
    <col min="1028" max="1028" width="23.44140625" style="1" customWidth="1"/>
    <col min="1029" max="1029" width="7.21875" style="1" customWidth="1"/>
    <col min="1030" max="1030" width="11.77734375" style="1" customWidth="1"/>
    <col min="1031" max="1031" width="5.6640625" style="1" customWidth="1"/>
    <col min="1032" max="1032" width="11.77734375" style="1" customWidth="1"/>
    <col min="1033" max="1034" width="11.88671875" style="1" customWidth="1"/>
    <col min="1035" max="1035" width="15.21875" style="1" customWidth="1"/>
    <col min="1036" max="1036" width="11.6640625" style="1" customWidth="1"/>
    <col min="1037" max="1281" width="10" style="1"/>
    <col min="1282" max="1282" width="6.109375" style="1" bestFit="1" customWidth="1"/>
    <col min="1283" max="1283" width="25.5546875" style="1" customWidth="1"/>
    <col min="1284" max="1284" width="23.44140625" style="1" customWidth="1"/>
    <col min="1285" max="1285" width="7.21875" style="1" customWidth="1"/>
    <col min="1286" max="1286" width="11.77734375" style="1" customWidth="1"/>
    <col min="1287" max="1287" width="5.6640625" style="1" customWidth="1"/>
    <col min="1288" max="1288" width="11.77734375" style="1" customWidth="1"/>
    <col min="1289" max="1290" width="11.88671875" style="1" customWidth="1"/>
    <col min="1291" max="1291" width="15.21875" style="1" customWidth="1"/>
    <col min="1292" max="1292" width="11.6640625" style="1" customWidth="1"/>
    <col min="1293" max="1537" width="10" style="1"/>
    <col min="1538" max="1538" width="6.109375" style="1" bestFit="1" customWidth="1"/>
    <col min="1539" max="1539" width="25.5546875" style="1" customWidth="1"/>
    <col min="1540" max="1540" width="23.44140625" style="1" customWidth="1"/>
    <col min="1541" max="1541" width="7.21875" style="1" customWidth="1"/>
    <col min="1542" max="1542" width="11.77734375" style="1" customWidth="1"/>
    <col min="1543" max="1543" width="5.6640625" style="1" customWidth="1"/>
    <col min="1544" max="1544" width="11.77734375" style="1" customWidth="1"/>
    <col min="1545" max="1546" width="11.88671875" style="1" customWidth="1"/>
    <col min="1547" max="1547" width="15.21875" style="1" customWidth="1"/>
    <col min="1548" max="1548" width="11.6640625" style="1" customWidth="1"/>
    <col min="1549" max="1793" width="10" style="1"/>
    <col min="1794" max="1794" width="6.109375" style="1" bestFit="1" customWidth="1"/>
    <col min="1795" max="1795" width="25.5546875" style="1" customWidth="1"/>
    <col min="1796" max="1796" width="23.44140625" style="1" customWidth="1"/>
    <col min="1797" max="1797" width="7.21875" style="1" customWidth="1"/>
    <col min="1798" max="1798" width="11.77734375" style="1" customWidth="1"/>
    <col min="1799" max="1799" width="5.6640625" style="1" customWidth="1"/>
    <col min="1800" max="1800" width="11.77734375" style="1" customWidth="1"/>
    <col min="1801" max="1802" width="11.88671875" style="1" customWidth="1"/>
    <col min="1803" max="1803" width="15.21875" style="1" customWidth="1"/>
    <col min="1804" max="1804" width="11.6640625" style="1" customWidth="1"/>
    <col min="1805" max="2049" width="10" style="1"/>
    <col min="2050" max="2050" width="6.109375" style="1" bestFit="1" customWidth="1"/>
    <col min="2051" max="2051" width="25.5546875" style="1" customWidth="1"/>
    <col min="2052" max="2052" width="23.44140625" style="1" customWidth="1"/>
    <col min="2053" max="2053" width="7.21875" style="1" customWidth="1"/>
    <col min="2054" max="2054" width="11.77734375" style="1" customWidth="1"/>
    <col min="2055" max="2055" width="5.6640625" style="1" customWidth="1"/>
    <col min="2056" max="2056" width="11.77734375" style="1" customWidth="1"/>
    <col min="2057" max="2058" width="11.88671875" style="1" customWidth="1"/>
    <col min="2059" max="2059" width="15.21875" style="1" customWidth="1"/>
    <col min="2060" max="2060" width="11.6640625" style="1" customWidth="1"/>
    <col min="2061" max="2305" width="10" style="1"/>
    <col min="2306" max="2306" width="6.109375" style="1" bestFit="1" customWidth="1"/>
    <col min="2307" max="2307" width="25.5546875" style="1" customWidth="1"/>
    <col min="2308" max="2308" width="23.44140625" style="1" customWidth="1"/>
    <col min="2309" max="2309" width="7.21875" style="1" customWidth="1"/>
    <col min="2310" max="2310" width="11.77734375" style="1" customWidth="1"/>
    <col min="2311" max="2311" width="5.6640625" style="1" customWidth="1"/>
    <col min="2312" max="2312" width="11.77734375" style="1" customWidth="1"/>
    <col min="2313" max="2314" width="11.88671875" style="1" customWidth="1"/>
    <col min="2315" max="2315" width="15.21875" style="1" customWidth="1"/>
    <col min="2316" max="2316" width="11.6640625" style="1" customWidth="1"/>
    <col min="2317" max="2561" width="10" style="1"/>
    <col min="2562" max="2562" width="6.109375" style="1" bestFit="1" customWidth="1"/>
    <col min="2563" max="2563" width="25.5546875" style="1" customWidth="1"/>
    <col min="2564" max="2564" width="23.44140625" style="1" customWidth="1"/>
    <col min="2565" max="2565" width="7.21875" style="1" customWidth="1"/>
    <col min="2566" max="2566" width="11.77734375" style="1" customWidth="1"/>
    <col min="2567" max="2567" width="5.6640625" style="1" customWidth="1"/>
    <col min="2568" max="2568" width="11.77734375" style="1" customWidth="1"/>
    <col min="2569" max="2570" width="11.88671875" style="1" customWidth="1"/>
    <col min="2571" max="2571" width="15.21875" style="1" customWidth="1"/>
    <col min="2572" max="2572" width="11.6640625" style="1" customWidth="1"/>
    <col min="2573" max="2817" width="10" style="1"/>
    <col min="2818" max="2818" width="6.109375" style="1" bestFit="1" customWidth="1"/>
    <col min="2819" max="2819" width="25.5546875" style="1" customWidth="1"/>
    <col min="2820" max="2820" width="23.44140625" style="1" customWidth="1"/>
    <col min="2821" max="2821" width="7.21875" style="1" customWidth="1"/>
    <col min="2822" max="2822" width="11.77734375" style="1" customWidth="1"/>
    <col min="2823" max="2823" width="5.6640625" style="1" customWidth="1"/>
    <col min="2824" max="2824" width="11.77734375" style="1" customWidth="1"/>
    <col min="2825" max="2826" width="11.88671875" style="1" customWidth="1"/>
    <col min="2827" max="2827" width="15.21875" style="1" customWidth="1"/>
    <col min="2828" max="2828" width="11.6640625" style="1" customWidth="1"/>
    <col min="2829" max="3073" width="10" style="1"/>
    <col min="3074" max="3074" width="6.109375" style="1" bestFit="1" customWidth="1"/>
    <col min="3075" max="3075" width="25.5546875" style="1" customWidth="1"/>
    <col min="3076" max="3076" width="23.44140625" style="1" customWidth="1"/>
    <col min="3077" max="3077" width="7.21875" style="1" customWidth="1"/>
    <col min="3078" max="3078" width="11.77734375" style="1" customWidth="1"/>
    <col min="3079" max="3079" width="5.6640625" style="1" customWidth="1"/>
    <col min="3080" max="3080" width="11.77734375" style="1" customWidth="1"/>
    <col min="3081" max="3082" width="11.88671875" style="1" customWidth="1"/>
    <col min="3083" max="3083" width="15.21875" style="1" customWidth="1"/>
    <col min="3084" max="3084" width="11.6640625" style="1" customWidth="1"/>
    <col min="3085" max="3329" width="10" style="1"/>
    <col min="3330" max="3330" width="6.109375" style="1" bestFit="1" customWidth="1"/>
    <col min="3331" max="3331" width="25.5546875" style="1" customWidth="1"/>
    <col min="3332" max="3332" width="23.44140625" style="1" customWidth="1"/>
    <col min="3333" max="3333" width="7.21875" style="1" customWidth="1"/>
    <col min="3334" max="3334" width="11.77734375" style="1" customWidth="1"/>
    <col min="3335" max="3335" width="5.6640625" style="1" customWidth="1"/>
    <col min="3336" max="3336" width="11.77734375" style="1" customWidth="1"/>
    <col min="3337" max="3338" width="11.88671875" style="1" customWidth="1"/>
    <col min="3339" max="3339" width="15.21875" style="1" customWidth="1"/>
    <col min="3340" max="3340" width="11.6640625" style="1" customWidth="1"/>
    <col min="3341" max="3585" width="10" style="1"/>
    <col min="3586" max="3586" width="6.109375" style="1" bestFit="1" customWidth="1"/>
    <col min="3587" max="3587" width="25.5546875" style="1" customWidth="1"/>
    <col min="3588" max="3588" width="23.44140625" style="1" customWidth="1"/>
    <col min="3589" max="3589" width="7.21875" style="1" customWidth="1"/>
    <col min="3590" max="3590" width="11.77734375" style="1" customWidth="1"/>
    <col min="3591" max="3591" width="5.6640625" style="1" customWidth="1"/>
    <col min="3592" max="3592" width="11.77734375" style="1" customWidth="1"/>
    <col min="3593" max="3594" width="11.88671875" style="1" customWidth="1"/>
    <col min="3595" max="3595" width="15.21875" style="1" customWidth="1"/>
    <col min="3596" max="3596" width="11.6640625" style="1" customWidth="1"/>
    <col min="3597" max="3841" width="10" style="1"/>
    <col min="3842" max="3842" width="6.109375" style="1" bestFit="1" customWidth="1"/>
    <col min="3843" max="3843" width="25.5546875" style="1" customWidth="1"/>
    <col min="3844" max="3844" width="23.44140625" style="1" customWidth="1"/>
    <col min="3845" max="3845" width="7.21875" style="1" customWidth="1"/>
    <col min="3846" max="3846" width="11.77734375" style="1" customWidth="1"/>
    <col min="3847" max="3847" width="5.6640625" style="1" customWidth="1"/>
    <col min="3848" max="3848" width="11.77734375" style="1" customWidth="1"/>
    <col min="3849" max="3850" width="11.88671875" style="1" customWidth="1"/>
    <col min="3851" max="3851" width="15.21875" style="1" customWidth="1"/>
    <col min="3852" max="3852" width="11.6640625" style="1" customWidth="1"/>
    <col min="3853" max="4097" width="10" style="1"/>
    <col min="4098" max="4098" width="6.109375" style="1" bestFit="1" customWidth="1"/>
    <col min="4099" max="4099" width="25.5546875" style="1" customWidth="1"/>
    <col min="4100" max="4100" width="23.44140625" style="1" customWidth="1"/>
    <col min="4101" max="4101" width="7.21875" style="1" customWidth="1"/>
    <col min="4102" max="4102" width="11.77734375" style="1" customWidth="1"/>
    <col min="4103" max="4103" width="5.6640625" style="1" customWidth="1"/>
    <col min="4104" max="4104" width="11.77734375" style="1" customWidth="1"/>
    <col min="4105" max="4106" width="11.88671875" style="1" customWidth="1"/>
    <col min="4107" max="4107" width="15.21875" style="1" customWidth="1"/>
    <col min="4108" max="4108" width="11.6640625" style="1" customWidth="1"/>
    <col min="4109" max="4353" width="10" style="1"/>
    <col min="4354" max="4354" width="6.109375" style="1" bestFit="1" customWidth="1"/>
    <col min="4355" max="4355" width="25.5546875" style="1" customWidth="1"/>
    <col min="4356" max="4356" width="23.44140625" style="1" customWidth="1"/>
    <col min="4357" max="4357" width="7.21875" style="1" customWidth="1"/>
    <col min="4358" max="4358" width="11.77734375" style="1" customWidth="1"/>
    <col min="4359" max="4359" width="5.6640625" style="1" customWidth="1"/>
    <col min="4360" max="4360" width="11.77734375" style="1" customWidth="1"/>
    <col min="4361" max="4362" width="11.88671875" style="1" customWidth="1"/>
    <col min="4363" max="4363" width="15.21875" style="1" customWidth="1"/>
    <col min="4364" max="4364" width="11.6640625" style="1" customWidth="1"/>
    <col min="4365" max="4609" width="10" style="1"/>
    <col min="4610" max="4610" width="6.109375" style="1" bestFit="1" customWidth="1"/>
    <col min="4611" max="4611" width="25.5546875" style="1" customWidth="1"/>
    <col min="4612" max="4612" width="23.44140625" style="1" customWidth="1"/>
    <col min="4613" max="4613" width="7.21875" style="1" customWidth="1"/>
    <col min="4614" max="4614" width="11.77734375" style="1" customWidth="1"/>
    <col min="4615" max="4615" width="5.6640625" style="1" customWidth="1"/>
    <col min="4616" max="4616" width="11.77734375" style="1" customWidth="1"/>
    <col min="4617" max="4618" width="11.88671875" style="1" customWidth="1"/>
    <col min="4619" max="4619" width="15.21875" style="1" customWidth="1"/>
    <col min="4620" max="4620" width="11.6640625" style="1" customWidth="1"/>
    <col min="4621" max="4865" width="10" style="1"/>
    <col min="4866" max="4866" width="6.109375" style="1" bestFit="1" customWidth="1"/>
    <col min="4867" max="4867" width="25.5546875" style="1" customWidth="1"/>
    <col min="4868" max="4868" width="23.44140625" style="1" customWidth="1"/>
    <col min="4869" max="4869" width="7.21875" style="1" customWidth="1"/>
    <col min="4870" max="4870" width="11.77734375" style="1" customWidth="1"/>
    <col min="4871" max="4871" width="5.6640625" style="1" customWidth="1"/>
    <col min="4872" max="4872" width="11.77734375" style="1" customWidth="1"/>
    <col min="4873" max="4874" width="11.88671875" style="1" customWidth="1"/>
    <col min="4875" max="4875" width="15.21875" style="1" customWidth="1"/>
    <col min="4876" max="4876" width="11.6640625" style="1" customWidth="1"/>
    <col min="4877" max="5121" width="10" style="1"/>
    <col min="5122" max="5122" width="6.109375" style="1" bestFit="1" customWidth="1"/>
    <col min="5123" max="5123" width="25.5546875" style="1" customWidth="1"/>
    <col min="5124" max="5124" width="23.44140625" style="1" customWidth="1"/>
    <col min="5125" max="5125" width="7.21875" style="1" customWidth="1"/>
    <col min="5126" max="5126" width="11.77734375" style="1" customWidth="1"/>
    <col min="5127" max="5127" width="5.6640625" style="1" customWidth="1"/>
    <col min="5128" max="5128" width="11.77734375" style="1" customWidth="1"/>
    <col min="5129" max="5130" width="11.88671875" style="1" customWidth="1"/>
    <col min="5131" max="5131" width="15.21875" style="1" customWidth="1"/>
    <col min="5132" max="5132" width="11.6640625" style="1" customWidth="1"/>
    <col min="5133" max="5377" width="10" style="1"/>
    <col min="5378" max="5378" width="6.109375" style="1" bestFit="1" customWidth="1"/>
    <col min="5379" max="5379" width="25.5546875" style="1" customWidth="1"/>
    <col min="5380" max="5380" width="23.44140625" style="1" customWidth="1"/>
    <col min="5381" max="5381" width="7.21875" style="1" customWidth="1"/>
    <col min="5382" max="5382" width="11.77734375" style="1" customWidth="1"/>
    <col min="5383" max="5383" width="5.6640625" style="1" customWidth="1"/>
    <col min="5384" max="5384" width="11.77734375" style="1" customWidth="1"/>
    <col min="5385" max="5386" width="11.88671875" style="1" customWidth="1"/>
    <col min="5387" max="5387" width="15.21875" style="1" customWidth="1"/>
    <col min="5388" max="5388" width="11.6640625" style="1" customWidth="1"/>
    <col min="5389" max="5633" width="10" style="1"/>
    <col min="5634" max="5634" width="6.109375" style="1" bestFit="1" customWidth="1"/>
    <col min="5635" max="5635" width="25.5546875" style="1" customWidth="1"/>
    <col min="5636" max="5636" width="23.44140625" style="1" customWidth="1"/>
    <col min="5637" max="5637" width="7.21875" style="1" customWidth="1"/>
    <col min="5638" max="5638" width="11.77734375" style="1" customWidth="1"/>
    <col min="5639" max="5639" width="5.6640625" style="1" customWidth="1"/>
    <col min="5640" max="5640" width="11.77734375" style="1" customWidth="1"/>
    <col min="5641" max="5642" width="11.88671875" style="1" customWidth="1"/>
    <col min="5643" max="5643" width="15.21875" style="1" customWidth="1"/>
    <col min="5644" max="5644" width="11.6640625" style="1" customWidth="1"/>
    <col min="5645" max="5889" width="10" style="1"/>
    <col min="5890" max="5890" width="6.109375" style="1" bestFit="1" customWidth="1"/>
    <col min="5891" max="5891" width="25.5546875" style="1" customWidth="1"/>
    <col min="5892" max="5892" width="23.44140625" style="1" customWidth="1"/>
    <col min="5893" max="5893" width="7.21875" style="1" customWidth="1"/>
    <col min="5894" max="5894" width="11.77734375" style="1" customWidth="1"/>
    <col min="5895" max="5895" width="5.6640625" style="1" customWidth="1"/>
    <col min="5896" max="5896" width="11.77734375" style="1" customWidth="1"/>
    <col min="5897" max="5898" width="11.88671875" style="1" customWidth="1"/>
    <col min="5899" max="5899" width="15.21875" style="1" customWidth="1"/>
    <col min="5900" max="5900" width="11.6640625" style="1" customWidth="1"/>
    <col min="5901" max="6145" width="10" style="1"/>
    <col min="6146" max="6146" width="6.109375" style="1" bestFit="1" customWidth="1"/>
    <col min="6147" max="6147" width="25.5546875" style="1" customWidth="1"/>
    <col min="6148" max="6148" width="23.44140625" style="1" customWidth="1"/>
    <col min="6149" max="6149" width="7.21875" style="1" customWidth="1"/>
    <col min="6150" max="6150" width="11.77734375" style="1" customWidth="1"/>
    <col min="6151" max="6151" width="5.6640625" style="1" customWidth="1"/>
    <col min="6152" max="6152" width="11.77734375" style="1" customWidth="1"/>
    <col min="6153" max="6154" width="11.88671875" style="1" customWidth="1"/>
    <col min="6155" max="6155" width="15.21875" style="1" customWidth="1"/>
    <col min="6156" max="6156" width="11.6640625" style="1" customWidth="1"/>
    <col min="6157" max="6401" width="10" style="1"/>
    <col min="6402" max="6402" width="6.109375" style="1" bestFit="1" customWidth="1"/>
    <col min="6403" max="6403" width="25.5546875" style="1" customWidth="1"/>
    <col min="6404" max="6404" width="23.44140625" style="1" customWidth="1"/>
    <col min="6405" max="6405" width="7.21875" style="1" customWidth="1"/>
    <col min="6406" max="6406" width="11.77734375" style="1" customWidth="1"/>
    <col min="6407" max="6407" width="5.6640625" style="1" customWidth="1"/>
    <col min="6408" max="6408" width="11.77734375" style="1" customWidth="1"/>
    <col min="6409" max="6410" width="11.88671875" style="1" customWidth="1"/>
    <col min="6411" max="6411" width="15.21875" style="1" customWidth="1"/>
    <col min="6412" max="6412" width="11.6640625" style="1" customWidth="1"/>
    <col min="6413" max="6657" width="10" style="1"/>
    <col min="6658" max="6658" width="6.109375" style="1" bestFit="1" customWidth="1"/>
    <col min="6659" max="6659" width="25.5546875" style="1" customWidth="1"/>
    <col min="6660" max="6660" width="23.44140625" style="1" customWidth="1"/>
    <col min="6661" max="6661" width="7.21875" style="1" customWidth="1"/>
    <col min="6662" max="6662" width="11.77734375" style="1" customWidth="1"/>
    <col min="6663" max="6663" width="5.6640625" style="1" customWidth="1"/>
    <col min="6664" max="6664" width="11.77734375" style="1" customWidth="1"/>
    <col min="6665" max="6666" width="11.88671875" style="1" customWidth="1"/>
    <col min="6667" max="6667" width="15.21875" style="1" customWidth="1"/>
    <col min="6668" max="6668" width="11.6640625" style="1" customWidth="1"/>
    <col min="6669" max="6913" width="10" style="1"/>
    <col min="6914" max="6914" width="6.109375" style="1" bestFit="1" customWidth="1"/>
    <col min="6915" max="6915" width="25.5546875" style="1" customWidth="1"/>
    <col min="6916" max="6916" width="23.44140625" style="1" customWidth="1"/>
    <col min="6917" max="6917" width="7.21875" style="1" customWidth="1"/>
    <col min="6918" max="6918" width="11.77734375" style="1" customWidth="1"/>
    <col min="6919" max="6919" width="5.6640625" style="1" customWidth="1"/>
    <col min="6920" max="6920" width="11.77734375" style="1" customWidth="1"/>
    <col min="6921" max="6922" width="11.88671875" style="1" customWidth="1"/>
    <col min="6923" max="6923" width="15.21875" style="1" customWidth="1"/>
    <col min="6924" max="6924" width="11.6640625" style="1" customWidth="1"/>
    <col min="6925" max="7169" width="10" style="1"/>
    <col min="7170" max="7170" width="6.109375" style="1" bestFit="1" customWidth="1"/>
    <col min="7171" max="7171" width="25.5546875" style="1" customWidth="1"/>
    <col min="7172" max="7172" width="23.44140625" style="1" customWidth="1"/>
    <col min="7173" max="7173" width="7.21875" style="1" customWidth="1"/>
    <col min="7174" max="7174" width="11.77734375" style="1" customWidth="1"/>
    <col min="7175" max="7175" width="5.6640625" style="1" customWidth="1"/>
    <col min="7176" max="7176" width="11.77734375" style="1" customWidth="1"/>
    <col min="7177" max="7178" width="11.88671875" style="1" customWidth="1"/>
    <col min="7179" max="7179" width="15.21875" style="1" customWidth="1"/>
    <col min="7180" max="7180" width="11.6640625" style="1" customWidth="1"/>
    <col min="7181" max="7425" width="10" style="1"/>
    <col min="7426" max="7426" width="6.109375" style="1" bestFit="1" customWidth="1"/>
    <col min="7427" max="7427" width="25.5546875" style="1" customWidth="1"/>
    <col min="7428" max="7428" width="23.44140625" style="1" customWidth="1"/>
    <col min="7429" max="7429" width="7.21875" style="1" customWidth="1"/>
    <col min="7430" max="7430" width="11.77734375" style="1" customWidth="1"/>
    <col min="7431" max="7431" width="5.6640625" style="1" customWidth="1"/>
    <col min="7432" max="7432" width="11.77734375" style="1" customWidth="1"/>
    <col min="7433" max="7434" width="11.88671875" style="1" customWidth="1"/>
    <col min="7435" max="7435" width="15.21875" style="1" customWidth="1"/>
    <col min="7436" max="7436" width="11.6640625" style="1" customWidth="1"/>
    <col min="7437" max="7681" width="10" style="1"/>
    <col min="7682" max="7682" width="6.109375" style="1" bestFit="1" customWidth="1"/>
    <col min="7683" max="7683" width="25.5546875" style="1" customWidth="1"/>
    <col min="7684" max="7684" width="23.44140625" style="1" customWidth="1"/>
    <col min="7685" max="7685" width="7.21875" style="1" customWidth="1"/>
    <col min="7686" max="7686" width="11.77734375" style="1" customWidth="1"/>
    <col min="7687" max="7687" width="5.6640625" style="1" customWidth="1"/>
    <col min="7688" max="7688" width="11.77734375" style="1" customWidth="1"/>
    <col min="7689" max="7690" width="11.88671875" style="1" customWidth="1"/>
    <col min="7691" max="7691" width="15.21875" style="1" customWidth="1"/>
    <col min="7692" max="7692" width="11.6640625" style="1" customWidth="1"/>
    <col min="7693" max="7937" width="10" style="1"/>
    <col min="7938" max="7938" width="6.109375" style="1" bestFit="1" customWidth="1"/>
    <col min="7939" max="7939" width="25.5546875" style="1" customWidth="1"/>
    <col min="7940" max="7940" width="23.44140625" style="1" customWidth="1"/>
    <col min="7941" max="7941" width="7.21875" style="1" customWidth="1"/>
    <col min="7942" max="7942" width="11.77734375" style="1" customWidth="1"/>
    <col min="7943" max="7943" width="5.6640625" style="1" customWidth="1"/>
    <col min="7944" max="7944" width="11.77734375" style="1" customWidth="1"/>
    <col min="7945" max="7946" width="11.88671875" style="1" customWidth="1"/>
    <col min="7947" max="7947" width="15.21875" style="1" customWidth="1"/>
    <col min="7948" max="7948" width="11.6640625" style="1" customWidth="1"/>
    <col min="7949" max="8193" width="10" style="1"/>
    <col min="8194" max="8194" width="6.109375" style="1" bestFit="1" customWidth="1"/>
    <col min="8195" max="8195" width="25.5546875" style="1" customWidth="1"/>
    <col min="8196" max="8196" width="23.44140625" style="1" customWidth="1"/>
    <col min="8197" max="8197" width="7.21875" style="1" customWidth="1"/>
    <col min="8198" max="8198" width="11.77734375" style="1" customWidth="1"/>
    <col min="8199" max="8199" width="5.6640625" style="1" customWidth="1"/>
    <col min="8200" max="8200" width="11.77734375" style="1" customWidth="1"/>
    <col min="8201" max="8202" width="11.88671875" style="1" customWidth="1"/>
    <col min="8203" max="8203" width="15.21875" style="1" customWidth="1"/>
    <col min="8204" max="8204" width="11.6640625" style="1" customWidth="1"/>
    <col min="8205" max="8449" width="10" style="1"/>
    <col min="8450" max="8450" width="6.109375" style="1" bestFit="1" customWidth="1"/>
    <col min="8451" max="8451" width="25.5546875" style="1" customWidth="1"/>
    <col min="8452" max="8452" width="23.44140625" style="1" customWidth="1"/>
    <col min="8453" max="8453" width="7.21875" style="1" customWidth="1"/>
    <col min="8454" max="8454" width="11.77734375" style="1" customWidth="1"/>
    <col min="8455" max="8455" width="5.6640625" style="1" customWidth="1"/>
    <col min="8456" max="8456" width="11.77734375" style="1" customWidth="1"/>
    <col min="8457" max="8458" width="11.88671875" style="1" customWidth="1"/>
    <col min="8459" max="8459" width="15.21875" style="1" customWidth="1"/>
    <col min="8460" max="8460" width="11.6640625" style="1" customWidth="1"/>
    <col min="8461" max="8705" width="10" style="1"/>
    <col min="8706" max="8706" width="6.109375" style="1" bestFit="1" customWidth="1"/>
    <col min="8707" max="8707" width="25.5546875" style="1" customWidth="1"/>
    <col min="8708" max="8708" width="23.44140625" style="1" customWidth="1"/>
    <col min="8709" max="8709" width="7.21875" style="1" customWidth="1"/>
    <col min="8710" max="8710" width="11.77734375" style="1" customWidth="1"/>
    <col min="8711" max="8711" width="5.6640625" style="1" customWidth="1"/>
    <col min="8712" max="8712" width="11.77734375" style="1" customWidth="1"/>
    <col min="8713" max="8714" width="11.88671875" style="1" customWidth="1"/>
    <col min="8715" max="8715" width="15.21875" style="1" customWidth="1"/>
    <col min="8716" max="8716" width="11.6640625" style="1" customWidth="1"/>
    <col min="8717" max="8961" width="10" style="1"/>
    <col min="8962" max="8962" width="6.109375" style="1" bestFit="1" customWidth="1"/>
    <col min="8963" max="8963" width="25.5546875" style="1" customWidth="1"/>
    <col min="8964" max="8964" width="23.44140625" style="1" customWidth="1"/>
    <col min="8965" max="8965" width="7.21875" style="1" customWidth="1"/>
    <col min="8966" max="8966" width="11.77734375" style="1" customWidth="1"/>
    <col min="8967" max="8967" width="5.6640625" style="1" customWidth="1"/>
    <col min="8968" max="8968" width="11.77734375" style="1" customWidth="1"/>
    <col min="8969" max="8970" width="11.88671875" style="1" customWidth="1"/>
    <col min="8971" max="8971" width="15.21875" style="1" customWidth="1"/>
    <col min="8972" max="8972" width="11.6640625" style="1" customWidth="1"/>
    <col min="8973" max="9217" width="10" style="1"/>
    <col min="9218" max="9218" width="6.109375" style="1" bestFit="1" customWidth="1"/>
    <col min="9219" max="9219" width="25.5546875" style="1" customWidth="1"/>
    <col min="9220" max="9220" width="23.44140625" style="1" customWidth="1"/>
    <col min="9221" max="9221" width="7.21875" style="1" customWidth="1"/>
    <col min="9222" max="9222" width="11.77734375" style="1" customWidth="1"/>
    <col min="9223" max="9223" width="5.6640625" style="1" customWidth="1"/>
    <col min="9224" max="9224" width="11.77734375" style="1" customWidth="1"/>
    <col min="9225" max="9226" width="11.88671875" style="1" customWidth="1"/>
    <col min="9227" max="9227" width="15.21875" style="1" customWidth="1"/>
    <col min="9228" max="9228" width="11.6640625" style="1" customWidth="1"/>
    <col min="9229" max="9473" width="10" style="1"/>
    <col min="9474" max="9474" width="6.109375" style="1" bestFit="1" customWidth="1"/>
    <col min="9475" max="9475" width="25.5546875" style="1" customWidth="1"/>
    <col min="9476" max="9476" width="23.44140625" style="1" customWidth="1"/>
    <col min="9477" max="9477" width="7.21875" style="1" customWidth="1"/>
    <col min="9478" max="9478" width="11.77734375" style="1" customWidth="1"/>
    <col min="9479" max="9479" width="5.6640625" style="1" customWidth="1"/>
    <col min="9480" max="9480" width="11.77734375" style="1" customWidth="1"/>
    <col min="9481" max="9482" width="11.88671875" style="1" customWidth="1"/>
    <col min="9483" max="9483" width="15.21875" style="1" customWidth="1"/>
    <col min="9484" max="9484" width="11.6640625" style="1" customWidth="1"/>
    <col min="9485" max="9729" width="10" style="1"/>
    <col min="9730" max="9730" width="6.109375" style="1" bestFit="1" customWidth="1"/>
    <col min="9731" max="9731" width="25.5546875" style="1" customWidth="1"/>
    <col min="9732" max="9732" width="23.44140625" style="1" customWidth="1"/>
    <col min="9733" max="9733" width="7.21875" style="1" customWidth="1"/>
    <col min="9734" max="9734" width="11.77734375" style="1" customWidth="1"/>
    <col min="9735" max="9735" width="5.6640625" style="1" customWidth="1"/>
    <col min="9736" max="9736" width="11.77734375" style="1" customWidth="1"/>
    <col min="9737" max="9738" width="11.88671875" style="1" customWidth="1"/>
    <col min="9739" max="9739" width="15.21875" style="1" customWidth="1"/>
    <col min="9740" max="9740" width="11.6640625" style="1" customWidth="1"/>
    <col min="9741" max="9985" width="10" style="1"/>
    <col min="9986" max="9986" width="6.109375" style="1" bestFit="1" customWidth="1"/>
    <col min="9987" max="9987" width="25.5546875" style="1" customWidth="1"/>
    <col min="9988" max="9988" width="23.44140625" style="1" customWidth="1"/>
    <col min="9989" max="9989" width="7.21875" style="1" customWidth="1"/>
    <col min="9990" max="9990" width="11.77734375" style="1" customWidth="1"/>
    <col min="9991" max="9991" width="5.6640625" style="1" customWidth="1"/>
    <col min="9992" max="9992" width="11.77734375" style="1" customWidth="1"/>
    <col min="9993" max="9994" width="11.88671875" style="1" customWidth="1"/>
    <col min="9995" max="9995" width="15.21875" style="1" customWidth="1"/>
    <col min="9996" max="9996" width="11.6640625" style="1" customWidth="1"/>
    <col min="9997" max="10241" width="10" style="1"/>
    <col min="10242" max="10242" width="6.109375" style="1" bestFit="1" customWidth="1"/>
    <col min="10243" max="10243" width="25.5546875" style="1" customWidth="1"/>
    <col min="10244" max="10244" width="23.44140625" style="1" customWidth="1"/>
    <col min="10245" max="10245" width="7.21875" style="1" customWidth="1"/>
    <col min="10246" max="10246" width="11.77734375" style="1" customWidth="1"/>
    <col min="10247" max="10247" width="5.6640625" style="1" customWidth="1"/>
    <col min="10248" max="10248" width="11.77734375" style="1" customWidth="1"/>
    <col min="10249" max="10250" width="11.88671875" style="1" customWidth="1"/>
    <col min="10251" max="10251" width="15.21875" style="1" customWidth="1"/>
    <col min="10252" max="10252" width="11.6640625" style="1" customWidth="1"/>
    <col min="10253" max="10497" width="10" style="1"/>
    <col min="10498" max="10498" width="6.109375" style="1" bestFit="1" customWidth="1"/>
    <col min="10499" max="10499" width="25.5546875" style="1" customWidth="1"/>
    <col min="10500" max="10500" width="23.44140625" style="1" customWidth="1"/>
    <col min="10501" max="10501" width="7.21875" style="1" customWidth="1"/>
    <col min="10502" max="10502" width="11.77734375" style="1" customWidth="1"/>
    <col min="10503" max="10503" width="5.6640625" style="1" customWidth="1"/>
    <col min="10504" max="10504" width="11.77734375" style="1" customWidth="1"/>
    <col min="10505" max="10506" width="11.88671875" style="1" customWidth="1"/>
    <col min="10507" max="10507" width="15.21875" style="1" customWidth="1"/>
    <col min="10508" max="10508" width="11.6640625" style="1" customWidth="1"/>
    <col min="10509" max="10753" width="10" style="1"/>
    <col min="10754" max="10754" width="6.109375" style="1" bestFit="1" customWidth="1"/>
    <col min="10755" max="10755" width="25.5546875" style="1" customWidth="1"/>
    <col min="10756" max="10756" width="23.44140625" style="1" customWidth="1"/>
    <col min="10757" max="10757" width="7.21875" style="1" customWidth="1"/>
    <col min="10758" max="10758" width="11.77734375" style="1" customWidth="1"/>
    <col min="10759" max="10759" width="5.6640625" style="1" customWidth="1"/>
    <col min="10760" max="10760" width="11.77734375" style="1" customWidth="1"/>
    <col min="10761" max="10762" width="11.88671875" style="1" customWidth="1"/>
    <col min="10763" max="10763" width="15.21875" style="1" customWidth="1"/>
    <col min="10764" max="10764" width="11.6640625" style="1" customWidth="1"/>
    <col min="10765" max="11009" width="10" style="1"/>
    <col min="11010" max="11010" width="6.109375" style="1" bestFit="1" customWidth="1"/>
    <col min="11011" max="11011" width="25.5546875" style="1" customWidth="1"/>
    <col min="11012" max="11012" width="23.44140625" style="1" customWidth="1"/>
    <col min="11013" max="11013" width="7.21875" style="1" customWidth="1"/>
    <col min="11014" max="11014" width="11.77734375" style="1" customWidth="1"/>
    <col min="11015" max="11015" width="5.6640625" style="1" customWidth="1"/>
    <col min="11016" max="11016" width="11.77734375" style="1" customWidth="1"/>
    <col min="11017" max="11018" width="11.88671875" style="1" customWidth="1"/>
    <col min="11019" max="11019" width="15.21875" style="1" customWidth="1"/>
    <col min="11020" max="11020" width="11.6640625" style="1" customWidth="1"/>
    <col min="11021" max="11265" width="10" style="1"/>
    <col min="11266" max="11266" width="6.109375" style="1" bestFit="1" customWidth="1"/>
    <col min="11267" max="11267" width="25.5546875" style="1" customWidth="1"/>
    <col min="11268" max="11268" width="23.44140625" style="1" customWidth="1"/>
    <col min="11269" max="11269" width="7.21875" style="1" customWidth="1"/>
    <col min="11270" max="11270" width="11.77734375" style="1" customWidth="1"/>
    <col min="11271" max="11271" width="5.6640625" style="1" customWidth="1"/>
    <col min="11272" max="11272" width="11.77734375" style="1" customWidth="1"/>
    <col min="11273" max="11274" width="11.88671875" style="1" customWidth="1"/>
    <col min="11275" max="11275" width="15.21875" style="1" customWidth="1"/>
    <col min="11276" max="11276" width="11.6640625" style="1" customWidth="1"/>
    <col min="11277" max="11521" width="10" style="1"/>
    <col min="11522" max="11522" width="6.109375" style="1" bestFit="1" customWidth="1"/>
    <col min="11523" max="11523" width="25.5546875" style="1" customWidth="1"/>
    <col min="11524" max="11524" width="23.44140625" style="1" customWidth="1"/>
    <col min="11525" max="11525" width="7.21875" style="1" customWidth="1"/>
    <col min="11526" max="11526" width="11.77734375" style="1" customWidth="1"/>
    <col min="11527" max="11527" width="5.6640625" style="1" customWidth="1"/>
    <col min="11528" max="11528" width="11.77734375" style="1" customWidth="1"/>
    <col min="11529" max="11530" width="11.88671875" style="1" customWidth="1"/>
    <col min="11531" max="11531" width="15.21875" style="1" customWidth="1"/>
    <col min="11532" max="11532" width="11.6640625" style="1" customWidth="1"/>
    <col min="11533" max="11777" width="10" style="1"/>
    <col min="11778" max="11778" width="6.109375" style="1" bestFit="1" customWidth="1"/>
    <col min="11779" max="11779" width="25.5546875" style="1" customWidth="1"/>
    <col min="11780" max="11780" width="23.44140625" style="1" customWidth="1"/>
    <col min="11781" max="11781" width="7.21875" style="1" customWidth="1"/>
    <col min="11782" max="11782" width="11.77734375" style="1" customWidth="1"/>
    <col min="11783" max="11783" width="5.6640625" style="1" customWidth="1"/>
    <col min="11784" max="11784" width="11.77734375" style="1" customWidth="1"/>
    <col min="11785" max="11786" width="11.88671875" style="1" customWidth="1"/>
    <col min="11787" max="11787" width="15.21875" style="1" customWidth="1"/>
    <col min="11788" max="11788" width="11.6640625" style="1" customWidth="1"/>
    <col min="11789" max="12033" width="10" style="1"/>
    <col min="12034" max="12034" width="6.109375" style="1" bestFit="1" customWidth="1"/>
    <col min="12035" max="12035" width="25.5546875" style="1" customWidth="1"/>
    <col min="12036" max="12036" width="23.44140625" style="1" customWidth="1"/>
    <col min="12037" max="12037" width="7.21875" style="1" customWidth="1"/>
    <col min="12038" max="12038" width="11.77734375" style="1" customWidth="1"/>
    <col min="12039" max="12039" width="5.6640625" style="1" customWidth="1"/>
    <col min="12040" max="12040" width="11.77734375" style="1" customWidth="1"/>
    <col min="12041" max="12042" width="11.88671875" style="1" customWidth="1"/>
    <col min="12043" max="12043" width="15.21875" style="1" customWidth="1"/>
    <col min="12044" max="12044" width="11.6640625" style="1" customWidth="1"/>
    <col min="12045" max="12289" width="10" style="1"/>
    <col min="12290" max="12290" width="6.109375" style="1" bestFit="1" customWidth="1"/>
    <col min="12291" max="12291" width="25.5546875" style="1" customWidth="1"/>
    <col min="12292" max="12292" width="23.44140625" style="1" customWidth="1"/>
    <col min="12293" max="12293" width="7.21875" style="1" customWidth="1"/>
    <col min="12294" max="12294" width="11.77734375" style="1" customWidth="1"/>
    <col min="12295" max="12295" width="5.6640625" style="1" customWidth="1"/>
    <col min="12296" max="12296" width="11.77734375" style="1" customWidth="1"/>
    <col min="12297" max="12298" width="11.88671875" style="1" customWidth="1"/>
    <col min="12299" max="12299" width="15.21875" style="1" customWidth="1"/>
    <col min="12300" max="12300" width="11.6640625" style="1" customWidth="1"/>
    <col min="12301" max="12545" width="10" style="1"/>
    <col min="12546" max="12546" width="6.109375" style="1" bestFit="1" customWidth="1"/>
    <col min="12547" max="12547" width="25.5546875" style="1" customWidth="1"/>
    <col min="12548" max="12548" width="23.44140625" style="1" customWidth="1"/>
    <col min="12549" max="12549" width="7.21875" style="1" customWidth="1"/>
    <col min="12550" max="12550" width="11.77734375" style="1" customWidth="1"/>
    <col min="12551" max="12551" width="5.6640625" style="1" customWidth="1"/>
    <col min="12552" max="12552" width="11.77734375" style="1" customWidth="1"/>
    <col min="12553" max="12554" width="11.88671875" style="1" customWidth="1"/>
    <col min="12555" max="12555" width="15.21875" style="1" customWidth="1"/>
    <col min="12556" max="12556" width="11.6640625" style="1" customWidth="1"/>
    <col min="12557" max="12801" width="10" style="1"/>
    <col min="12802" max="12802" width="6.109375" style="1" bestFit="1" customWidth="1"/>
    <col min="12803" max="12803" width="25.5546875" style="1" customWidth="1"/>
    <col min="12804" max="12804" width="23.44140625" style="1" customWidth="1"/>
    <col min="12805" max="12805" width="7.21875" style="1" customWidth="1"/>
    <col min="12806" max="12806" width="11.77734375" style="1" customWidth="1"/>
    <col min="12807" max="12807" width="5.6640625" style="1" customWidth="1"/>
    <col min="12808" max="12808" width="11.77734375" style="1" customWidth="1"/>
    <col min="12809" max="12810" width="11.88671875" style="1" customWidth="1"/>
    <col min="12811" max="12811" width="15.21875" style="1" customWidth="1"/>
    <col min="12812" max="12812" width="11.6640625" style="1" customWidth="1"/>
    <col min="12813" max="13057" width="10" style="1"/>
    <col min="13058" max="13058" width="6.109375" style="1" bestFit="1" customWidth="1"/>
    <col min="13059" max="13059" width="25.5546875" style="1" customWidth="1"/>
    <col min="13060" max="13060" width="23.44140625" style="1" customWidth="1"/>
    <col min="13061" max="13061" width="7.21875" style="1" customWidth="1"/>
    <col min="13062" max="13062" width="11.77734375" style="1" customWidth="1"/>
    <col min="13063" max="13063" width="5.6640625" style="1" customWidth="1"/>
    <col min="13064" max="13064" width="11.77734375" style="1" customWidth="1"/>
    <col min="13065" max="13066" width="11.88671875" style="1" customWidth="1"/>
    <col min="13067" max="13067" width="15.21875" style="1" customWidth="1"/>
    <col min="13068" max="13068" width="11.6640625" style="1" customWidth="1"/>
    <col min="13069" max="13313" width="10" style="1"/>
    <col min="13314" max="13314" width="6.109375" style="1" bestFit="1" customWidth="1"/>
    <col min="13315" max="13315" width="25.5546875" style="1" customWidth="1"/>
    <col min="13316" max="13316" width="23.44140625" style="1" customWidth="1"/>
    <col min="13317" max="13317" width="7.21875" style="1" customWidth="1"/>
    <col min="13318" max="13318" width="11.77734375" style="1" customWidth="1"/>
    <col min="13319" max="13319" width="5.6640625" style="1" customWidth="1"/>
    <col min="13320" max="13320" width="11.77734375" style="1" customWidth="1"/>
    <col min="13321" max="13322" width="11.88671875" style="1" customWidth="1"/>
    <col min="13323" max="13323" width="15.21875" style="1" customWidth="1"/>
    <col min="13324" max="13324" width="11.6640625" style="1" customWidth="1"/>
    <col min="13325" max="13569" width="10" style="1"/>
    <col min="13570" max="13570" width="6.109375" style="1" bestFit="1" customWidth="1"/>
    <col min="13571" max="13571" width="25.5546875" style="1" customWidth="1"/>
    <col min="13572" max="13572" width="23.44140625" style="1" customWidth="1"/>
    <col min="13573" max="13573" width="7.21875" style="1" customWidth="1"/>
    <col min="13574" max="13574" width="11.77734375" style="1" customWidth="1"/>
    <col min="13575" max="13575" width="5.6640625" style="1" customWidth="1"/>
    <col min="13576" max="13576" width="11.77734375" style="1" customWidth="1"/>
    <col min="13577" max="13578" width="11.88671875" style="1" customWidth="1"/>
    <col min="13579" max="13579" width="15.21875" style="1" customWidth="1"/>
    <col min="13580" max="13580" width="11.6640625" style="1" customWidth="1"/>
    <col min="13581" max="13825" width="10" style="1"/>
    <col min="13826" max="13826" width="6.109375" style="1" bestFit="1" customWidth="1"/>
    <col min="13827" max="13827" width="25.5546875" style="1" customWidth="1"/>
    <col min="13828" max="13828" width="23.44140625" style="1" customWidth="1"/>
    <col min="13829" max="13829" width="7.21875" style="1" customWidth="1"/>
    <col min="13830" max="13830" width="11.77734375" style="1" customWidth="1"/>
    <col min="13831" max="13831" width="5.6640625" style="1" customWidth="1"/>
    <col min="13832" max="13832" width="11.77734375" style="1" customWidth="1"/>
    <col min="13833" max="13834" width="11.88671875" style="1" customWidth="1"/>
    <col min="13835" max="13835" width="15.21875" style="1" customWidth="1"/>
    <col min="13836" max="13836" width="11.6640625" style="1" customWidth="1"/>
    <col min="13837" max="14081" width="10" style="1"/>
    <col min="14082" max="14082" width="6.109375" style="1" bestFit="1" customWidth="1"/>
    <col min="14083" max="14083" width="25.5546875" style="1" customWidth="1"/>
    <col min="14084" max="14084" width="23.44140625" style="1" customWidth="1"/>
    <col min="14085" max="14085" width="7.21875" style="1" customWidth="1"/>
    <col min="14086" max="14086" width="11.77734375" style="1" customWidth="1"/>
    <col min="14087" max="14087" width="5.6640625" style="1" customWidth="1"/>
    <col min="14088" max="14088" width="11.77734375" style="1" customWidth="1"/>
    <col min="14089" max="14090" width="11.88671875" style="1" customWidth="1"/>
    <col min="14091" max="14091" width="15.21875" style="1" customWidth="1"/>
    <col min="14092" max="14092" width="11.6640625" style="1" customWidth="1"/>
    <col min="14093" max="14337" width="10" style="1"/>
    <col min="14338" max="14338" width="6.109375" style="1" bestFit="1" customWidth="1"/>
    <col min="14339" max="14339" width="25.5546875" style="1" customWidth="1"/>
    <col min="14340" max="14340" width="23.44140625" style="1" customWidth="1"/>
    <col min="14341" max="14341" width="7.21875" style="1" customWidth="1"/>
    <col min="14342" max="14342" width="11.77734375" style="1" customWidth="1"/>
    <col min="14343" max="14343" width="5.6640625" style="1" customWidth="1"/>
    <col min="14344" max="14344" width="11.77734375" style="1" customWidth="1"/>
    <col min="14345" max="14346" width="11.88671875" style="1" customWidth="1"/>
    <col min="14347" max="14347" width="15.21875" style="1" customWidth="1"/>
    <col min="14348" max="14348" width="11.6640625" style="1" customWidth="1"/>
    <col min="14349" max="14593" width="10" style="1"/>
    <col min="14594" max="14594" width="6.109375" style="1" bestFit="1" customWidth="1"/>
    <col min="14595" max="14595" width="25.5546875" style="1" customWidth="1"/>
    <col min="14596" max="14596" width="23.44140625" style="1" customWidth="1"/>
    <col min="14597" max="14597" width="7.21875" style="1" customWidth="1"/>
    <col min="14598" max="14598" width="11.77734375" style="1" customWidth="1"/>
    <col min="14599" max="14599" width="5.6640625" style="1" customWidth="1"/>
    <col min="14600" max="14600" width="11.77734375" style="1" customWidth="1"/>
    <col min="14601" max="14602" width="11.88671875" style="1" customWidth="1"/>
    <col min="14603" max="14603" width="15.21875" style="1" customWidth="1"/>
    <col min="14604" max="14604" width="11.6640625" style="1" customWidth="1"/>
    <col min="14605" max="14849" width="10" style="1"/>
    <col min="14850" max="14850" width="6.109375" style="1" bestFit="1" customWidth="1"/>
    <col min="14851" max="14851" width="25.5546875" style="1" customWidth="1"/>
    <col min="14852" max="14852" width="23.44140625" style="1" customWidth="1"/>
    <col min="14853" max="14853" width="7.21875" style="1" customWidth="1"/>
    <col min="14854" max="14854" width="11.77734375" style="1" customWidth="1"/>
    <col min="14855" max="14855" width="5.6640625" style="1" customWidth="1"/>
    <col min="14856" max="14856" width="11.77734375" style="1" customWidth="1"/>
    <col min="14857" max="14858" width="11.88671875" style="1" customWidth="1"/>
    <col min="14859" max="14859" width="15.21875" style="1" customWidth="1"/>
    <col min="14860" max="14860" width="11.6640625" style="1" customWidth="1"/>
    <col min="14861" max="15105" width="10" style="1"/>
    <col min="15106" max="15106" width="6.109375" style="1" bestFit="1" customWidth="1"/>
    <col min="15107" max="15107" width="25.5546875" style="1" customWidth="1"/>
    <col min="15108" max="15108" width="23.44140625" style="1" customWidth="1"/>
    <col min="15109" max="15109" width="7.21875" style="1" customWidth="1"/>
    <col min="15110" max="15110" width="11.77734375" style="1" customWidth="1"/>
    <col min="15111" max="15111" width="5.6640625" style="1" customWidth="1"/>
    <col min="15112" max="15112" width="11.77734375" style="1" customWidth="1"/>
    <col min="15113" max="15114" width="11.88671875" style="1" customWidth="1"/>
    <col min="15115" max="15115" width="15.21875" style="1" customWidth="1"/>
    <col min="15116" max="15116" width="11.6640625" style="1" customWidth="1"/>
    <col min="15117" max="15361" width="10" style="1"/>
    <col min="15362" max="15362" width="6.109375" style="1" bestFit="1" customWidth="1"/>
    <col min="15363" max="15363" width="25.5546875" style="1" customWidth="1"/>
    <col min="15364" max="15364" width="23.44140625" style="1" customWidth="1"/>
    <col min="15365" max="15365" width="7.21875" style="1" customWidth="1"/>
    <col min="15366" max="15366" width="11.77734375" style="1" customWidth="1"/>
    <col min="15367" max="15367" width="5.6640625" style="1" customWidth="1"/>
    <col min="15368" max="15368" width="11.77734375" style="1" customWidth="1"/>
    <col min="15369" max="15370" width="11.88671875" style="1" customWidth="1"/>
    <col min="15371" max="15371" width="15.21875" style="1" customWidth="1"/>
    <col min="15372" max="15372" width="11.6640625" style="1" customWidth="1"/>
    <col min="15373" max="15617" width="10" style="1"/>
    <col min="15618" max="15618" width="6.109375" style="1" bestFit="1" customWidth="1"/>
    <col min="15619" max="15619" width="25.5546875" style="1" customWidth="1"/>
    <col min="15620" max="15620" width="23.44140625" style="1" customWidth="1"/>
    <col min="15621" max="15621" width="7.21875" style="1" customWidth="1"/>
    <col min="15622" max="15622" width="11.77734375" style="1" customWidth="1"/>
    <col min="15623" max="15623" width="5.6640625" style="1" customWidth="1"/>
    <col min="15624" max="15624" width="11.77734375" style="1" customWidth="1"/>
    <col min="15625" max="15626" width="11.88671875" style="1" customWidth="1"/>
    <col min="15627" max="15627" width="15.21875" style="1" customWidth="1"/>
    <col min="15628" max="15628" width="11.6640625" style="1" customWidth="1"/>
    <col min="15629" max="15873" width="10" style="1"/>
    <col min="15874" max="15874" width="6.109375" style="1" bestFit="1" customWidth="1"/>
    <col min="15875" max="15875" width="25.5546875" style="1" customWidth="1"/>
    <col min="15876" max="15876" width="23.44140625" style="1" customWidth="1"/>
    <col min="15877" max="15877" width="7.21875" style="1" customWidth="1"/>
    <col min="15878" max="15878" width="11.77734375" style="1" customWidth="1"/>
    <col min="15879" max="15879" width="5.6640625" style="1" customWidth="1"/>
    <col min="15880" max="15880" width="11.77734375" style="1" customWidth="1"/>
    <col min="15881" max="15882" width="11.88671875" style="1" customWidth="1"/>
    <col min="15883" max="15883" width="15.21875" style="1" customWidth="1"/>
    <col min="15884" max="15884" width="11.6640625" style="1" customWidth="1"/>
    <col min="15885" max="16129" width="10" style="1"/>
    <col min="16130" max="16130" width="6.109375" style="1" bestFit="1" customWidth="1"/>
    <col min="16131" max="16131" width="25.5546875" style="1" customWidth="1"/>
    <col min="16132" max="16132" width="23.44140625" style="1" customWidth="1"/>
    <col min="16133" max="16133" width="7.21875" style="1" customWidth="1"/>
    <col min="16134" max="16134" width="11.77734375" style="1" customWidth="1"/>
    <col min="16135" max="16135" width="5.6640625" style="1" customWidth="1"/>
    <col min="16136" max="16136" width="11.77734375" style="1" customWidth="1"/>
    <col min="16137" max="16138" width="11.88671875" style="1" customWidth="1"/>
    <col min="16139" max="16139" width="15.21875" style="1" customWidth="1"/>
    <col min="16140" max="16140" width="11.6640625" style="1" customWidth="1"/>
    <col min="16141" max="16384" width="10" style="1"/>
  </cols>
  <sheetData>
    <row r="1" spans="1:23" ht="27.75" customHeight="1">
      <c r="A1" s="189" t="s">
        <v>0</v>
      </c>
      <c r="B1" s="189"/>
      <c r="C1" s="189"/>
      <c r="D1" s="189"/>
      <c r="E1" s="189"/>
      <c r="F1" s="189"/>
      <c r="G1" s="189"/>
      <c r="H1" s="189"/>
      <c r="I1" s="189"/>
      <c r="J1" s="189"/>
      <c r="K1" s="189"/>
      <c r="L1" s="189"/>
    </row>
    <row r="2" spans="1:23" s="39" customFormat="1" ht="27.75" customHeight="1">
      <c r="J2" s="195" t="s">
        <v>1</v>
      </c>
      <c r="K2" s="195"/>
      <c r="L2" s="195"/>
      <c r="T2" s="195"/>
      <c r="U2" s="195"/>
      <c r="V2" s="195"/>
      <c r="W2" s="195"/>
    </row>
    <row r="3" spans="1:23" s="83" customFormat="1" ht="39" customHeight="1">
      <c r="A3" s="81" t="s">
        <v>2</v>
      </c>
      <c r="B3" s="81" t="s">
        <v>3</v>
      </c>
      <c r="C3" s="81" t="s">
        <v>4</v>
      </c>
      <c r="D3" s="81" t="s">
        <v>141</v>
      </c>
      <c r="E3" s="81" t="s">
        <v>5</v>
      </c>
      <c r="F3" s="82" t="s">
        <v>6</v>
      </c>
      <c r="G3" s="82" t="s">
        <v>7</v>
      </c>
      <c r="H3" s="82" t="s">
        <v>8</v>
      </c>
      <c r="I3" s="82" t="s">
        <v>9</v>
      </c>
      <c r="J3" s="82" t="s">
        <v>10</v>
      </c>
      <c r="K3" s="81" t="s">
        <v>11</v>
      </c>
      <c r="L3" s="81" t="s">
        <v>12</v>
      </c>
      <c r="M3" s="95"/>
    </row>
    <row r="4" spans="1:23" s="83" customFormat="1" ht="67.8" customHeight="1">
      <c r="A4" s="34">
        <v>1</v>
      </c>
      <c r="B4" s="34" t="s">
        <v>410</v>
      </c>
      <c r="C4" s="35" t="s">
        <v>411</v>
      </c>
      <c r="D4" s="35"/>
      <c r="E4" s="34" t="s">
        <v>20</v>
      </c>
      <c r="F4" s="80">
        <v>26.96</v>
      </c>
      <c r="G4" s="36">
        <v>0.13</v>
      </c>
      <c r="H4" s="97"/>
      <c r="I4" s="80">
        <v>22.69</v>
      </c>
      <c r="J4" s="80">
        <f>I4</f>
        <v>22.69</v>
      </c>
      <c r="K4" s="93" t="s">
        <v>204</v>
      </c>
      <c r="L4" s="93" t="s">
        <v>413</v>
      </c>
      <c r="N4" s="96"/>
    </row>
    <row r="5" spans="1:23" s="83" customFormat="1" ht="67.8" customHeight="1">
      <c r="A5" s="34"/>
      <c r="B5" s="34"/>
      <c r="C5" s="35"/>
      <c r="D5" s="35"/>
      <c r="E5" s="34"/>
      <c r="F5" s="80"/>
      <c r="G5" s="36"/>
      <c r="H5" s="97"/>
      <c r="I5" s="80"/>
      <c r="J5" s="80"/>
      <c r="K5" s="93"/>
      <c r="L5" s="37"/>
      <c r="N5" s="96"/>
    </row>
    <row r="6" spans="1:23" s="83" customFormat="1" ht="67.8" customHeight="1">
      <c r="A6" s="34"/>
      <c r="B6" s="34"/>
      <c r="C6" s="35"/>
      <c r="D6" s="35"/>
      <c r="E6" s="34"/>
      <c r="F6" s="80"/>
      <c r="G6" s="36"/>
      <c r="H6" s="97"/>
      <c r="I6" s="80"/>
      <c r="J6" s="80"/>
      <c r="K6" s="93"/>
      <c r="L6" s="37"/>
      <c r="N6" s="96"/>
    </row>
    <row r="7" spans="1:23" s="39" customFormat="1" ht="27.75" customHeight="1">
      <c r="A7" s="196" t="s">
        <v>412</v>
      </c>
      <c r="B7" s="196"/>
      <c r="C7" s="196"/>
      <c r="D7" s="196"/>
      <c r="E7" s="196"/>
      <c r="F7" s="196"/>
      <c r="G7" s="196"/>
      <c r="H7" s="196"/>
      <c r="I7" s="196"/>
      <c r="J7" s="196"/>
      <c r="K7" s="196"/>
      <c r="L7" s="196"/>
    </row>
    <row r="8" spans="1:23" s="39" customFormat="1" ht="57" customHeight="1">
      <c r="A8" s="196"/>
      <c r="B8" s="196"/>
      <c r="C8" s="196"/>
      <c r="D8" s="196"/>
      <c r="E8" s="196"/>
      <c r="F8" s="196"/>
      <c r="G8" s="196"/>
      <c r="H8" s="196"/>
      <c r="I8" s="196"/>
      <c r="J8" s="196"/>
      <c r="K8" s="196"/>
      <c r="L8" s="196"/>
    </row>
    <row r="9" spans="1:23" s="39" customFormat="1" ht="93" customHeight="1">
      <c r="A9" s="197" t="s">
        <v>13</v>
      </c>
      <c r="B9" s="198"/>
      <c r="C9" s="199" t="s">
        <v>14</v>
      </c>
      <c r="D9" s="199"/>
      <c r="E9" s="199"/>
      <c r="F9" s="200" t="s">
        <v>15</v>
      </c>
      <c r="G9" s="201"/>
      <c r="H9" s="201"/>
      <c r="I9" s="200" t="s">
        <v>16</v>
      </c>
      <c r="J9" s="201"/>
      <c r="K9" s="196" t="s">
        <v>17</v>
      </c>
      <c r="L9" s="196"/>
    </row>
    <row r="10" spans="1:23" s="39" customFormat="1" ht="27.75" customHeight="1"/>
    <row r="11" spans="1:23" s="39" customFormat="1" ht="27.75" customHeight="1"/>
    <row r="12" spans="1:23" s="39" customFormat="1" ht="27.75" customHeight="1"/>
    <row r="13" spans="1:23" s="39" customFormat="1" ht="27.75" customHeight="1"/>
    <row r="14" spans="1:23" s="39" customFormat="1" ht="27.75" customHeight="1"/>
    <row r="15" spans="1:23" s="39" customFormat="1" ht="27.75" customHeight="1"/>
    <row r="16" spans="1:23" s="39" customFormat="1" ht="27.75" customHeight="1"/>
    <row r="17" s="39" customFormat="1" ht="27.75" customHeight="1"/>
    <row r="18" s="39" customFormat="1" ht="27.75" customHeight="1"/>
    <row r="19" s="39" customFormat="1" ht="27.75" customHeight="1"/>
    <row r="20" s="39" customFormat="1" ht="27.75" customHeight="1"/>
    <row r="21" s="39" customFormat="1" ht="27.75" customHeight="1"/>
    <row r="22" s="39" customFormat="1" ht="27.75" customHeight="1"/>
    <row r="23" s="39" customFormat="1" ht="27.75" customHeight="1"/>
    <row r="24" s="39" customFormat="1" ht="27.75" customHeight="1"/>
    <row r="25" s="39" customFormat="1" ht="27.75" customHeight="1"/>
    <row r="26" s="39" customFormat="1" ht="27.75" customHeight="1"/>
    <row r="27" s="39" customFormat="1" ht="27.75" customHeight="1"/>
    <row r="28" s="39" customFormat="1" ht="27.75" customHeight="1"/>
    <row r="29" s="39" customFormat="1" ht="27.75" customHeight="1"/>
    <row r="30" s="39" customFormat="1" ht="27.75" customHeight="1"/>
    <row r="31" s="39" customFormat="1" ht="27.75" customHeight="1"/>
    <row r="32" s="39" customFormat="1" ht="27.75" customHeight="1"/>
    <row r="33" s="39" customFormat="1" ht="27.75" customHeight="1"/>
    <row r="34" s="39" customFormat="1" ht="27.75" customHeight="1"/>
    <row r="35" s="39" customFormat="1" ht="27.75" customHeight="1"/>
    <row r="36" s="39" customFormat="1" ht="27.75" customHeight="1"/>
    <row r="37" s="39" customFormat="1" ht="27.75" customHeight="1"/>
    <row r="38" s="39" customFormat="1" ht="27.75" customHeight="1"/>
    <row r="39" s="39" customFormat="1" ht="27.75" customHeight="1"/>
    <row r="40" s="39" customFormat="1" ht="27.75" customHeight="1"/>
    <row r="41" s="39" customFormat="1" ht="27.75" customHeight="1"/>
    <row r="42" s="39" customFormat="1" ht="27.75" customHeight="1"/>
    <row r="43" s="39" customFormat="1" ht="27.75" customHeight="1"/>
    <row r="44" s="39" customFormat="1" ht="27.75" customHeight="1"/>
    <row r="45" s="39" customFormat="1" ht="27.75" customHeight="1"/>
    <row r="46" s="39" customFormat="1" ht="27.75" customHeight="1"/>
    <row r="47" s="39" customFormat="1" ht="27.75" customHeight="1"/>
    <row r="48" s="39" customFormat="1" ht="27.75" customHeight="1"/>
    <row r="49" s="39" customFormat="1" ht="27.75" customHeight="1"/>
    <row r="50" s="39" customFormat="1" ht="27.75" customHeight="1"/>
    <row r="51" s="39" customFormat="1" ht="27.75" customHeight="1"/>
    <row r="52" s="39" customFormat="1" ht="27.75" customHeight="1"/>
    <row r="53" s="39" customFormat="1" ht="27.75" customHeight="1"/>
    <row r="54" s="39" customFormat="1" ht="27.75" customHeight="1"/>
    <row r="55" s="39" customFormat="1" ht="27.75" customHeight="1"/>
    <row r="56" s="39" customFormat="1" ht="27.75" customHeight="1"/>
    <row r="57" s="39" customFormat="1" ht="27.75" customHeight="1"/>
    <row r="58" s="39" customFormat="1" ht="27.75" customHeight="1"/>
    <row r="59" s="39" customFormat="1" ht="27.75" customHeight="1"/>
    <row r="60" s="39" customFormat="1" ht="27.75" customHeight="1"/>
    <row r="61" s="39" customFormat="1" ht="27.75" customHeight="1"/>
    <row r="62" s="39" customFormat="1" ht="27.75" customHeight="1"/>
    <row r="63" s="39" customFormat="1" ht="27.75" customHeight="1"/>
    <row r="64" s="39" customFormat="1" ht="27.75" customHeight="1"/>
    <row r="65" s="39" customFormat="1" ht="27.75" customHeight="1"/>
    <row r="66" s="39" customFormat="1" ht="27.75" customHeight="1"/>
    <row r="67" s="39" customFormat="1" ht="27.75" customHeight="1"/>
    <row r="68" s="39" customFormat="1" ht="27.75" customHeight="1"/>
    <row r="69" s="39" customFormat="1" ht="27.75" customHeight="1"/>
    <row r="70" s="39" customFormat="1" ht="27.75" customHeight="1"/>
    <row r="71" s="39" customFormat="1" ht="27.75" customHeight="1"/>
    <row r="72" s="39" customFormat="1" ht="27.75" customHeight="1"/>
    <row r="73" s="39" customFormat="1" ht="27.75" customHeight="1"/>
    <row r="74" s="39" customFormat="1" ht="27.75" customHeight="1"/>
    <row r="75" s="39" customFormat="1" ht="27.75" customHeight="1"/>
    <row r="76" s="39" customFormat="1" ht="27.75" customHeight="1"/>
    <row r="77" s="39" customFormat="1" ht="27.75" customHeight="1"/>
    <row r="78" s="39" customFormat="1" ht="27.75" customHeight="1"/>
    <row r="79" s="39" customFormat="1" ht="27.75" customHeight="1"/>
    <row r="80" s="39" customFormat="1" ht="27.75" customHeight="1"/>
    <row r="81" s="39" customFormat="1" ht="27.75" customHeight="1"/>
    <row r="82" s="39" customFormat="1" ht="27.75" customHeight="1"/>
    <row r="83" s="39" customFormat="1" ht="27.75" customHeight="1"/>
    <row r="84" s="39" customFormat="1" ht="27.75" customHeight="1"/>
    <row r="85" s="39" customFormat="1" ht="27.75" customHeight="1"/>
    <row r="86" s="39" customFormat="1" ht="27.75" customHeight="1"/>
    <row r="87" s="39" customFormat="1" ht="27.75" customHeight="1"/>
    <row r="88" s="39" customFormat="1" ht="27.75" customHeight="1"/>
    <row r="89" s="39" customFormat="1" ht="27.75" customHeight="1"/>
    <row r="90" s="39" customFormat="1" ht="27.75" customHeight="1"/>
    <row r="91" s="39" customFormat="1" ht="27.75" customHeight="1"/>
    <row r="92" s="39" customFormat="1" ht="27.75" customHeight="1"/>
    <row r="93" s="39" customFormat="1" ht="27.75" customHeight="1"/>
    <row r="94" s="39" customFormat="1" ht="27.75" customHeight="1"/>
    <row r="95" s="39" customFormat="1" ht="27.75" customHeight="1"/>
    <row r="96" s="39" customFormat="1" ht="27.75" customHeight="1"/>
    <row r="97" s="39" customFormat="1" ht="27.75" customHeight="1"/>
    <row r="98" s="39" customFormat="1" ht="27.75" customHeight="1"/>
    <row r="99" s="39" customFormat="1" ht="27.75" customHeight="1"/>
    <row r="100" s="39" customFormat="1" ht="27.75" customHeight="1"/>
    <row r="101" s="39" customFormat="1" ht="27.75" customHeight="1"/>
    <row r="102" s="39" customFormat="1" ht="27.75" customHeight="1"/>
    <row r="103" s="39" customFormat="1" ht="27.75" customHeight="1"/>
    <row r="104" s="39" customFormat="1" ht="27.75" customHeight="1"/>
    <row r="105" s="39" customFormat="1" ht="27.75" customHeight="1"/>
    <row r="106" s="39" customFormat="1" ht="27.75" customHeight="1"/>
    <row r="107" s="39" customFormat="1" ht="27.75" customHeight="1"/>
    <row r="108" s="39" customFormat="1" ht="27.75" customHeight="1"/>
    <row r="109" s="39" customFormat="1" ht="27.75" customHeight="1"/>
    <row r="110" s="39" customFormat="1" ht="27.75" customHeight="1"/>
    <row r="111" s="39" customFormat="1" ht="27.75" customHeight="1"/>
    <row r="112" s="39" customFormat="1" ht="27.75" customHeight="1"/>
    <row r="113" s="39" customFormat="1" ht="27.75" customHeight="1"/>
    <row r="114" s="39" customFormat="1" ht="27.75" customHeight="1"/>
    <row r="115" s="39" customFormat="1" ht="27.75" customHeight="1"/>
    <row r="116" s="39" customFormat="1" ht="27.75" customHeight="1"/>
    <row r="117" s="39" customFormat="1" ht="27.75" customHeight="1"/>
    <row r="118" s="39" customFormat="1" ht="27.75" customHeight="1"/>
    <row r="119" s="39" customFormat="1" ht="27.75" customHeight="1"/>
    <row r="120" s="39" customFormat="1" ht="27.75" customHeight="1"/>
    <row r="121" s="39" customFormat="1" ht="27.75" customHeight="1"/>
    <row r="122" s="39" customFormat="1" ht="27.75" customHeight="1"/>
    <row r="123" s="39" customFormat="1" ht="27.75" customHeight="1"/>
    <row r="124" s="39" customFormat="1" ht="27.75" customHeight="1"/>
    <row r="125" s="39" customFormat="1" ht="27.75" customHeight="1"/>
    <row r="126" s="39" customFormat="1" ht="27.75" customHeight="1"/>
    <row r="127" s="39" customFormat="1" ht="27.75" customHeight="1"/>
    <row r="128" s="39" customFormat="1" ht="27.75" customHeight="1"/>
    <row r="129" s="39" customFormat="1" ht="27.75" customHeight="1"/>
    <row r="130" s="39" customFormat="1" ht="27.75" customHeight="1"/>
    <row r="131" s="39" customFormat="1" ht="27.75" customHeight="1"/>
    <row r="132" s="39" customFormat="1" ht="27.75" customHeight="1"/>
    <row r="133" s="39" customFormat="1" ht="27.75" customHeight="1"/>
    <row r="134" s="39" customFormat="1" ht="27.75" customHeight="1"/>
    <row r="135" s="39" customFormat="1" ht="27.75" customHeight="1"/>
    <row r="136" s="39" customFormat="1" ht="27.75" customHeight="1"/>
    <row r="137" s="39" customFormat="1" ht="27.75" customHeight="1"/>
    <row r="138" s="39" customFormat="1" ht="27.75" customHeight="1"/>
    <row r="139" s="39" customFormat="1" ht="27.75" customHeight="1"/>
    <row r="140" s="39" customFormat="1" ht="27.75" customHeight="1"/>
    <row r="141" s="39" customFormat="1" ht="27.75" customHeight="1"/>
    <row r="142" s="39" customFormat="1" ht="27.75" customHeight="1"/>
    <row r="143" s="39" customFormat="1" ht="27.75" customHeight="1"/>
    <row r="144" s="39" customFormat="1" ht="27.75" customHeight="1"/>
    <row r="145" s="39" customFormat="1" ht="27.75" customHeight="1"/>
    <row r="146" s="39" customFormat="1" ht="27.75" customHeight="1"/>
    <row r="147" s="39" customFormat="1" ht="27.75" customHeight="1"/>
    <row r="148" s="39" customFormat="1" ht="27.75" customHeight="1"/>
    <row r="149" s="39" customFormat="1" ht="27.75" customHeight="1"/>
    <row r="150" s="39" customFormat="1" ht="27.75" customHeight="1"/>
    <row r="151" s="39" customFormat="1" ht="27.75" customHeight="1"/>
    <row r="152" s="39" customFormat="1" ht="27.75" customHeight="1"/>
    <row r="153" s="39" customFormat="1" ht="27.75" customHeight="1"/>
    <row r="154" s="39" customFormat="1" ht="27.75" customHeight="1"/>
    <row r="155" s="39" customFormat="1" ht="27.75" customHeight="1"/>
    <row r="156" s="39" customFormat="1" ht="27.75" customHeight="1"/>
    <row r="157" s="39" customFormat="1" ht="27.75" customHeight="1"/>
    <row r="158" s="39" customFormat="1" ht="27.75" customHeight="1"/>
    <row r="159" s="39" customFormat="1" ht="27.75" customHeight="1"/>
    <row r="160" s="39" customFormat="1" ht="27.75" customHeight="1"/>
    <row r="161" s="39" customFormat="1" ht="27.75" customHeight="1"/>
    <row r="162" s="39" customFormat="1" ht="27.75" customHeight="1"/>
    <row r="163" s="39" customFormat="1" ht="27.75" customHeight="1"/>
    <row r="164" s="39" customFormat="1" ht="27.75" customHeight="1"/>
    <row r="165" s="39" customFormat="1" ht="27.75" customHeight="1"/>
    <row r="166" s="39" customFormat="1" ht="27.75" customHeight="1"/>
    <row r="167" s="39" customFormat="1" ht="27.75" customHeight="1"/>
    <row r="168" s="39" customFormat="1" ht="27.75" customHeight="1"/>
    <row r="169" s="39" customFormat="1" ht="27.75" customHeight="1"/>
    <row r="170" s="39" customFormat="1" ht="27.75" customHeight="1"/>
    <row r="171" s="39" customFormat="1" ht="27.75" customHeight="1"/>
    <row r="172" s="39" customFormat="1" ht="27.75" customHeight="1"/>
    <row r="173" s="39" customFormat="1" ht="27.75" customHeight="1"/>
    <row r="174" s="39" customFormat="1" ht="27.75" customHeight="1"/>
    <row r="175" s="39" customFormat="1" ht="27.75" customHeight="1"/>
    <row r="176" s="39" customFormat="1" ht="27.75" customHeight="1"/>
    <row r="177" s="39" customFormat="1" ht="27.75" customHeight="1"/>
    <row r="178" s="39" customFormat="1" ht="27.75" customHeight="1"/>
    <row r="179" s="39" customFormat="1" ht="27.75" customHeight="1"/>
    <row r="180" s="39" customFormat="1" ht="27.75" customHeight="1"/>
    <row r="181" s="39" customFormat="1" ht="27.75" customHeight="1"/>
    <row r="182" s="39" customFormat="1" ht="27.75" customHeight="1"/>
    <row r="183" s="39" customFormat="1" ht="27.75" customHeight="1"/>
    <row r="184" s="39" customFormat="1" ht="27.75" customHeight="1"/>
    <row r="185" s="39" customFormat="1" ht="27.75" customHeight="1"/>
    <row r="186" s="39" customFormat="1" ht="27.75" customHeight="1"/>
    <row r="187" s="39" customFormat="1" ht="27.75" customHeight="1"/>
    <row r="188" s="39" customFormat="1" ht="27.75" customHeight="1"/>
    <row r="189" s="39" customFormat="1" ht="27.75" customHeight="1"/>
    <row r="190" s="39" customFormat="1" ht="27.75" customHeight="1"/>
    <row r="191" s="39" customFormat="1" ht="27.75" customHeight="1"/>
    <row r="192" s="39" customFormat="1" ht="27.75" customHeight="1"/>
    <row r="193" s="39" customFormat="1" ht="27.75" customHeight="1"/>
    <row r="194" s="39" customFormat="1" ht="27.75" customHeight="1"/>
    <row r="195" s="39" customFormat="1" ht="27.75" customHeight="1"/>
    <row r="196" s="39" customFormat="1" ht="27.75" customHeight="1"/>
    <row r="197" s="39" customFormat="1" ht="27.75" customHeight="1"/>
    <row r="198" s="39" customFormat="1" ht="27.75" customHeight="1"/>
    <row r="199" s="39" customFormat="1" ht="27.75" customHeight="1"/>
    <row r="200" s="39" customFormat="1" ht="27.75" customHeight="1"/>
    <row r="201" s="39" customFormat="1" ht="27.75" customHeight="1"/>
    <row r="202" s="39" customFormat="1" ht="27.75" customHeight="1"/>
    <row r="203" s="39" customFormat="1" ht="27.75" customHeight="1"/>
    <row r="204" s="39" customFormat="1" ht="27.75" customHeight="1"/>
    <row r="205" s="39" customFormat="1" ht="27.75" customHeight="1"/>
    <row r="206" s="39" customFormat="1" ht="27.75" customHeight="1"/>
    <row r="207" s="39" customFormat="1" ht="27.75" customHeight="1"/>
    <row r="208" s="39" customFormat="1" ht="27.75" customHeight="1"/>
    <row r="209" s="39" customFormat="1" ht="27.75" customHeight="1"/>
    <row r="210" s="39" customFormat="1" ht="27.75" customHeight="1"/>
    <row r="211" s="39" customFormat="1" ht="27.75" customHeight="1"/>
    <row r="212" s="39" customFormat="1" ht="27.75" customHeight="1"/>
    <row r="213" s="39" customFormat="1" ht="27.75" customHeight="1"/>
    <row r="214" s="39" customFormat="1" ht="27.75" customHeight="1"/>
    <row r="215" s="39" customFormat="1" ht="27.75" customHeight="1"/>
    <row r="216" s="39" customFormat="1" ht="27.75" customHeight="1"/>
    <row r="217" s="39" customFormat="1" ht="27.75" customHeight="1"/>
    <row r="218" s="39" customFormat="1" ht="27.75" customHeight="1"/>
    <row r="219" s="39" customFormat="1" ht="27.75" customHeight="1"/>
    <row r="220" s="39" customFormat="1" ht="27.75" customHeight="1"/>
    <row r="221" s="39" customFormat="1" ht="27.75" customHeight="1"/>
    <row r="222" s="39" customFormat="1" ht="27.75" customHeight="1"/>
    <row r="223" s="39" customFormat="1" ht="27.75" customHeight="1"/>
    <row r="224" s="39" customFormat="1" ht="27.75" customHeight="1"/>
    <row r="225" s="39" customFormat="1" ht="27.75" customHeight="1"/>
    <row r="226" s="39" customFormat="1" ht="27.75" customHeight="1"/>
    <row r="227" s="39" customFormat="1" ht="27.75" customHeight="1"/>
    <row r="228" s="39" customFormat="1" ht="27.75" customHeight="1"/>
    <row r="229" s="39" customFormat="1" ht="27.75" customHeight="1"/>
    <row r="230" s="39" customFormat="1" ht="27.75" customHeight="1"/>
    <row r="231" s="39" customFormat="1" ht="27.75" customHeight="1"/>
    <row r="232" s="39" customFormat="1" ht="27.75" customHeight="1"/>
    <row r="233" s="39" customFormat="1" ht="27.75" customHeight="1"/>
    <row r="234" s="39" customFormat="1" ht="27.75" customHeight="1"/>
    <row r="235" s="39" customFormat="1" ht="27.75" customHeight="1"/>
    <row r="236" s="39" customFormat="1" ht="27.75" customHeight="1"/>
    <row r="237" s="39" customFormat="1" ht="27.75" customHeight="1"/>
    <row r="238" s="39" customFormat="1" ht="27.75" customHeight="1"/>
    <row r="239" s="39" customFormat="1" ht="27.75" customHeight="1"/>
    <row r="240" s="39" customFormat="1" ht="27.75" customHeight="1"/>
    <row r="241" s="39" customFormat="1" ht="27.75" customHeight="1"/>
    <row r="242" s="39" customFormat="1" ht="27.75" customHeight="1"/>
    <row r="243" s="39" customFormat="1" ht="27.75" customHeight="1"/>
    <row r="244" s="39" customFormat="1" ht="27.75" customHeight="1"/>
    <row r="245" s="39" customFormat="1" ht="27.75" customHeight="1"/>
    <row r="246" s="39" customFormat="1" ht="27.75" customHeight="1"/>
    <row r="247" s="39" customFormat="1" ht="27.75" customHeight="1"/>
    <row r="248" s="39" customFormat="1" ht="27.75" customHeight="1"/>
    <row r="249" s="39" customFormat="1" ht="27.75" customHeight="1"/>
    <row r="250" s="39" customFormat="1" ht="27.75" customHeight="1"/>
    <row r="251" s="39" customFormat="1" ht="27.75" customHeight="1"/>
    <row r="252" s="39" customFormat="1" ht="27.75" customHeight="1"/>
    <row r="253" s="39" customFormat="1" ht="27.75" customHeight="1"/>
    <row r="254" s="39" customFormat="1" ht="27.75" customHeight="1"/>
    <row r="255" s="39" customFormat="1" ht="27.75" customHeight="1"/>
    <row r="256" s="39" customFormat="1" ht="27.75" customHeight="1"/>
    <row r="257" s="39" customFormat="1" ht="27.75" customHeight="1"/>
    <row r="258" s="39" customFormat="1" ht="27.75" customHeight="1"/>
    <row r="259" s="39" customFormat="1" ht="27.75" customHeight="1"/>
    <row r="260" s="39" customFormat="1" ht="27.75" customHeight="1"/>
    <row r="261" s="39" customFormat="1" ht="27.75" customHeight="1"/>
    <row r="262" s="39" customFormat="1" ht="27.75" customHeight="1"/>
    <row r="263" s="39" customFormat="1" ht="27.75" customHeight="1"/>
    <row r="264" s="39" customFormat="1" ht="27.75" customHeight="1"/>
    <row r="265" s="39" customFormat="1" ht="27.75" customHeight="1"/>
    <row r="266" s="39" customFormat="1" ht="27.75" customHeight="1"/>
    <row r="267" s="39" customFormat="1" ht="27.75" customHeight="1"/>
    <row r="268" s="39" customFormat="1" ht="27.75" customHeight="1"/>
    <row r="269" s="39" customFormat="1" ht="27.75" customHeight="1"/>
    <row r="270" s="39" customFormat="1" ht="27.75" customHeight="1"/>
    <row r="271" s="39" customFormat="1" ht="27.75" customHeight="1"/>
    <row r="272" s="39" customFormat="1" ht="27.75" customHeight="1"/>
    <row r="273" s="39" customFormat="1" ht="27.75" customHeight="1"/>
    <row r="274" s="39" customFormat="1" ht="27.75" customHeight="1"/>
    <row r="275" s="39" customFormat="1" ht="27.75" customHeight="1"/>
    <row r="276" s="39" customFormat="1" ht="27.75" customHeight="1"/>
    <row r="277" s="39" customFormat="1" ht="27.75" customHeight="1"/>
    <row r="278" s="39" customFormat="1" ht="27.75" customHeight="1"/>
    <row r="279" s="39" customFormat="1" ht="27.75" customHeight="1"/>
    <row r="280" s="39" customFormat="1" ht="27.75" customHeight="1"/>
    <row r="281" s="39" customFormat="1" ht="27.75" customHeight="1"/>
    <row r="282" s="39" customFormat="1" ht="27.75" customHeight="1"/>
    <row r="283" s="39" customFormat="1" ht="27.75" customHeight="1"/>
    <row r="284" s="39" customFormat="1" ht="27.75" customHeight="1"/>
    <row r="285" s="39" customFormat="1" ht="27.75" customHeight="1"/>
    <row r="286" s="39" customFormat="1" ht="27.75" customHeight="1"/>
    <row r="287" s="39" customFormat="1" ht="27.75" customHeight="1"/>
    <row r="288" s="39" customFormat="1" ht="27.75" customHeight="1"/>
    <row r="289" s="39" customFormat="1" ht="27.75" customHeight="1"/>
    <row r="290" s="39" customFormat="1" ht="27.75" customHeight="1"/>
    <row r="291" s="39" customFormat="1" ht="27.75" customHeight="1"/>
    <row r="292" s="39" customFormat="1" ht="27.75" customHeight="1"/>
    <row r="293" s="39" customFormat="1" ht="27.75" customHeight="1"/>
    <row r="294" s="39" customFormat="1" ht="27.75" customHeight="1"/>
    <row r="295" s="39" customFormat="1" ht="27.75" customHeight="1"/>
    <row r="296" s="39" customFormat="1" ht="27.75" customHeight="1"/>
    <row r="297" s="39" customFormat="1" ht="27.75" customHeight="1"/>
    <row r="298" s="39" customFormat="1" ht="27.75" customHeight="1"/>
    <row r="299" s="39" customFormat="1" ht="27.75" customHeight="1"/>
    <row r="300" s="39" customFormat="1" ht="27.75" customHeight="1"/>
    <row r="301" s="39" customFormat="1" ht="27.75" customHeight="1"/>
    <row r="302" s="39" customFormat="1" ht="27.75" customHeight="1"/>
    <row r="303" s="39" customFormat="1" ht="27.75" customHeight="1"/>
    <row r="304" s="39" customFormat="1" ht="27.75" customHeight="1"/>
    <row r="305" s="39" customFormat="1" ht="27.75" customHeight="1"/>
    <row r="306" s="39" customFormat="1" ht="27.75" customHeight="1"/>
    <row r="307" s="39" customFormat="1" ht="27.75" customHeight="1"/>
    <row r="308" s="39" customFormat="1" ht="27.75" customHeight="1"/>
    <row r="309" s="39" customFormat="1" ht="27.75" customHeight="1"/>
    <row r="310" s="39" customFormat="1" ht="27.75" customHeight="1"/>
    <row r="311" s="39" customFormat="1" ht="27.75" customHeight="1"/>
    <row r="312" s="39" customFormat="1" ht="27.75" customHeight="1"/>
    <row r="313" s="39" customFormat="1" ht="27.75" customHeight="1"/>
    <row r="314" s="39" customFormat="1" ht="27.75" customHeight="1"/>
    <row r="315" s="39" customFormat="1" ht="27.75" customHeight="1"/>
    <row r="316" s="39" customFormat="1" ht="27.75" customHeight="1"/>
    <row r="317" s="39" customFormat="1" ht="27.75" customHeight="1"/>
    <row r="318" s="39" customFormat="1" ht="27.75" customHeight="1"/>
    <row r="319" s="39" customFormat="1" ht="27.75" customHeight="1"/>
    <row r="320" s="39" customFormat="1" ht="27.75" customHeight="1"/>
    <row r="321" s="39" customFormat="1" ht="27.75" customHeight="1"/>
    <row r="322" s="39" customFormat="1" ht="27.75" customHeight="1"/>
    <row r="323" s="39" customFormat="1" ht="27.75" customHeight="1"/>
    <row r="324" s="39" customFormat="1" ht="27.75" customHeight="1"/>
    <row r="325" s="39" customFormat="1" ht="27.75" customHeight="1"/>
    <row r="326" s="39" customFormat="1" ht="27.75" customHeight="1"/>
    <row r="327" s="39" customFormat="1" ht="27.75" customHeight="1"/>
    <row r="328" s="39" customFormat="1" ht="27.75" customHeight="1"/>
    <row r="329" s="39" customFormat="1" ht="27.75" customHeight="1"/>
    <row r="330" s="39" customFormat="1" ht="27.75" customHeight="1"/>
    <row r="331" s="39" customFormat="1" ht="27.75" customHeight="1"/>
    <row r="332" s="39" customFormat="1" ht="27.75" customHeight="1"/>
    <row r="333" s="39" customFormat="1" ht="27.75" customHeight="1"/>
    <row r="334" s="39" customFormat="1" ht="27.75" customHeight="1"/>
    <row r="335" s="39" customFormat="1" ht="27.75" customHeight="1"/>
    <row r="336" s="39" customFormat="1" ht="27.75" customHeight="1"/>
    <row r="337" s="39" customFormat="1" ht="27.75" customHeight="1"/>
    <row r="338" s="39" customFormat="1" ht="27.75" customHeight="1"/>
    <row r="339" s="39" customFormat="1" ht="27.75" customHeight="1"/>
    <row r="340" s="39" customFormat="1" ht="27.75" customHeight="1"/>
    <row r="341" s="39" customFormat="1" ht="27.75" customHeight="1"/>
    <row r="342" s="39" customFormat="1" ht="27.75" customHeight="1"/>
    <row r="343" s="39" customFormat="1" ht="27.75" customHeight="1"/>
    <row r="344" s="39" customFormat="1" ht="27.75" customHeight="1"/>
    <row r="345" s="39" customFormat="1" ht="27.75" customHeight="1"/>
    <row r="346" s="39" customFormat="1" ht="27.75" customHeight="1"/>
    <row r="347" s="39" customFormat="1" ht="27.75" customHeight="1"/>
    <row r="348" s="39" customFormat="1" ht="27.75" customHeight="1"/>
    <row r="349" s="39" customFormat="1" ht="27.75" customHeight="1"/>
    <row r="350" s="39" customFormat="1" ht="27.75" customHeight="1"/>
    <row r="351" s="39" customFormat="1" ht="27.75" customHeight="1"/>
    <row r="352" s="39" customFormat="1" ht="27.75" customHeight="1"/>
    <row r="353" s="39" customFormat="1" ht="27.75" customHeight="1"/>
    <row r="354" s="39" customFormat="1" ht="27.75" customHeight="1"/>
    <row r="355" s="39" customFormat="1" ht="27.75" customHeight="1"/>
    <row r="356" s="39" customFormat="1" ht="27.75" customHeight="1"/>
    <row r="357" s="39" customFormat="1" ht="27.75" customHeight="1"/>
    <row r="358" s="39" customFormat="1" ht="27.75" customHeight="1"/>
    <row r="359" s="39" customFormat="1" ht="27.75" customHeight="1"/>
    <row r="360" s="39" customFormat="1" ht="27.75" customHeight="1"/>
    <row r="361" s="39" customFormat="1" ht="27.75" customHeight="1"/>
    <row r="362" s="39" customFormat="1" ht="27.75" customHeight="1"/>
    <row r="363" s="39" customFormat="1" ht="27.75" customHeight="1"/>
    <row r="364" s="39" customFormat="1" ht="27.75" customHeight="1"/>
    <row r="365" s="39" customFormat="1" ht="27.75" customHeight="1"/>
    <row r="366" s="39" customFormat="1" ht="27.75" customHeight="1"/>
    <row r="367" s="39" customFormat="1" ht="27.75" customHeight="1"/>
    <row r="368" s="39" customFormat="1" ht="27.75" customHeight="1"/>
    <row r="369" s="39" customFormat="1" ht="27.75" customHeight="1"/>
    <row r="370" s="39" customFormat="1" ht="27.75" customHeight="1"/>
    <row r="371" s="39" customFormat="1" ht="27.75" customHeight="1"/>
    <row r="372" s="39" customFormat="1" ht="27.75" customHeight="1"/>
    <row r="373" s="39" customFormat="1" ht="27.75" customHeight="1"/>
    <row r="374" s="39" customFormat="1" ht="27.75" customHeight="1"/>
    <row r="375" s="39" customFormat="1" ht="27.75" customHeight="1"/>
    <row r="376" s="39" customFormat="1" ht="27.75" customHeight="1"/>
    <row r="377" s="39" customFormat="1" ht="27.75" customHeight="1"/>
    <row r="378" s="39" customFormat="1" ht="27.75" customHeight="1"/>
    <row r="379" s="39" customFormat="1" ht="27.75" customHeight="1"/>
    <row r="380" s="39" customFormat="1" ht="27.75" customHeight="1"/>
    <row r="381" s="39" customFormat="1" ht="27.75" customHeight="1"/>
    <row r="382" s="39" customFormat="1" ht="27.75" customHeight="1"/>
    <row r="383" s="39" customFormat="1" ht="27.75" customHeight="1"/>
    <row r="384" s="39" customFormat="1" ht="27.75" customHeight="1"/>
    <row r="385" s="39" customFormat="1" ht="27.75" customHeight="1"/>
    <row r="386" s="39" customFormat="1" ht="27.75" customHeight="1"/>
    <row r="387" s="39" customFormat="1" ht="27.75" customHeight="1"/>
    <row r="388" s="39" customFormat="1" ht="27.75" customHeight="1"/>
    <row r="389" s="39" customFormat="1" ht="27.75" customHeight="1"/>
    <row r="390" s="39" customFormat="1" ht="27.75" customHeight="1"/>
    <row r="391" s="39" customFormat="1" ht="27.75" customHeight="1"/>
    <row r="392" s="39" customFormat="1" ht="27.75" customHeight="1"/>
    <row r="393" s="39" customFormat="1" ht="27.75" customHeight="1"/>
    <row r="394" s="39" customFormat="1" ht="27.75" customHeight="1"/>
    <row r="395" s="39" customFormat="1" ht="27.75" customHeight="1"/>
    <row r="396" s="39" customFormat="1" ht="27.75" customHeight="1"/>
    <row r="397" s="39" customFormat="1" ht="27.75" customHeight="1"/>
    <row r="398" s="39" customFormat="1" ht="27.75" customHeight="1"/>
    <row r="399" s="39" customFormat="1" ht="27.75" customHeight="1"/>
    <row r="400" s="39" customFormat="1" ht="27.75" customHeight="1"/>
    <row r="401" s="39" customFormat="1" ht="27.75" customHeight="1"/>
    <row r="402" s="39" customFormat="1" ht="27.75" customHeight="1"/>
    <row r="403" s="39" customFormat="1" ht="27.75" customHeight="1"/>
    <row r="404" s="39" customFormat="1" ht="27.75" customHeight="1"/>
    <row r="405" s="39" customFormat="1" ht="27.75" customHeight="1"/>
    <row r="406" s="39" customFormat="1" ht="27.75" customHeight="1"/>
    <row r="407" s="39" customFormat="1" ht="27.75" customHeight="1"/>
    <row r="408" s="39" customFormat="1" ht="27.75" customHeight="1"/>
    <row r="409" s="39" customFormat="1" ht="27.75" customHeight="1"/>
    <row r="410" s="39" customFormat="1" ht="27.75" customHeight="1"/>
    <row r="411" s="39" customFormat="1" ht="27.75" customHeight="1"/>
    <row r="412" s="39" customFormat="1" ht="27.75" customHeight="1"/>
    <row r="413" s="39" customFormat="1" ht="27.75" customHeight="1"/>
    <row r="414" s="39" customFormat="1" ht="27.75" customHeight="1"/>
    <row r="415" s="39" customFormat="1" ht="27.75" customHeight="1"/>
    <row r="416" s="39" customFormat="1" ht="27.75" customHeight="1"/>
    <row r="417" s="39" customFormat="1" ht="27.75" customHeight="1"/>
    <row r="418" s="39" customFormat="1" ht="27.75" customHeight="1"/>
    <row r="419" s="39" customFormat="1" ht="27.75" customHeight="1"/>
    <row r="420" s="39" customFormat="1" ht="27.75" customHeight="1"/>
    <row r="421" s="39" customFormat="1" ht="27.75" customHeight="1"/>
    <row r="422" s="39" customFormat="1" ht="27.75" customHeight="1"/>
    <row r="423" s="39" customFormat="1" ht="27.75" customHeight="1"/>
    <row r="424" s="39" customFormat="1" ht="27.75" customHeight="1"/>
    <row r="425" s="39" customFormat="1" ht="27.75" customHeight="1"/>
    <row r="426" s="39" customFormat="1" ht="27.75" customHeight="1"/>
    <row r="427" s="39" customFormat="1" ht="27.75" customHeight="1"/>
    <row r="428" s="39" customFormat="1" ht="27.75" customHeight="1"/>
    <row r="429" s="39" customFormat="1" ht="27.75" customHeight="1"/>
    <row r="430" s="39" customFormat="1" ht="27.75" customHeight="1"/>
    <row r="431" s="39" customFormat="1" ht="27.75" customHeight="1"/>
    <row r="432" s="39" customFormat="1" ht="27.75" customHeight="1"/>
    <row r="433" s="39" customFormat="1" ht="27.75" customHeight="1"/>
    <row r="434" s="39" customFormat="1" ht="27.75" customHeight="1"/>
    <row r="435" s="39" customFormat="1" ht="27.75" customHeight="1"/>
    <row r="436" s="39" customFormat="1" ht="27.75" customHeight="1"/>
    <row r="437" s="39" customFormat="1" ht="27.75" customHeight="1"/>
    <row r="438" s="39" customFormat="1" ht="27.75" customHeight="1"/>
    <row r="439" s="39" customFormat="1" ht="27.75" customHeight="1"/>
    <row r="440" s="39" customFormat="1" ht="27.75" customHeight="1"/>
    <row r="441" s="39" customFormat="1" ht="27.75" customHeight="1"/>
    <row r="442" s="39" customFormat="1" ht="27.75" customHeight="1"/>
    <row r="443" s="39" customFormat="1" ht="27.75" customHeight="1"/>
    <row r="444" s="39" customFormat="1" ht="27.75" customHeight="1"/>
    <row r="445" s="39" customFormat="1" ht="27.75" customHeight="1"/>
    <row r="446" s="39" customFormat="1" ht="27.75" customHeight="1"/>
    <row r="447" s="39" customFormat="1" ht="27.75" customHeight="1"/>
    <row r="448" s="39" customFormat="1" ht="27.75" customHeight="1"/>
    <row r="449" s="39" customFormat="1" ht="27.75" customHeight="1"/>
    <row r="450" s="39" customFormat="1" ht="27.75" customHeight="1"/>
    <row r="451" s="39" customFormat="1" ht="27.75" customHeight="1"/>
    <row r="452" s="39" customFormat="1" ht="27.75" customHeight="1"/>
    <row r="453" s="39" customFormat="1" ht="27.75" customHeight="1"/>
    <row r="454" s="39" customFormat="1" ht="27.75" customHeight="1"/>
    <row r="455" s="39" customFormat="1" ht="27.75" customHeight="1"/>
    <row r="456" s="39" customFormat="1" ht="27.75" customHeight="1"/>
    <row r="457" s="39" customFormat="1" ht="27.75" customHeight="1"/>
    <row r="458" s="39" customFormat="1" ht="27.75" customHeight="1"/>
    <row r="459" s="39" customFormat="1" ht="27.75" customHeight="1"/>
    <row r="460" s="39" customFormat="1" ht="27.75" customHeight="1"/>
    <row r="461" s="39" customFormat="1" ht="27.75" customHeight="1"/>
    <row r="462" s="39" customFormat="1" ht="27.75" customHeight="1"/>
    <row r="463" s="39" customFormat="1" ht="27.75" customHeight="1"/>
    <row r="464" s="39" customFormat="1" ht="27.75" customHeight="1"/>
    <row r="465" s="39" customFormat="1" ht="27.75" customHeight="1"/>
    <row r="466" s="39" customFormat="1" ht="27.75" customHeight="1"/>
    <row r="467" s="39" customFormat="1" ht="27.75" customHeight="1"/>
    <row r="468" s="39" customFormat="1" ht="27.75" customHeight="1"/>
    <row r="469" s="39" customFormat="1" ht="27.75" customHeight="1"/>
    <row r="470" s="39" customFormat="1" ht="27.75" customHeight="1"/>
    <row r="471" s="39" customFormat="1" ht="27.75" customHeight="1"/>
    <row r="472" s="39" customFormat="1" ht="27.75" customHeight="1"/>
    <row r="473" s="39" customFormat="1" ht="27.75" customHeight="1"/>
    <row r="474" s="39" customFormat="1" ht="27.75" customHeight="1"/>
    <row r="475" s="39" customFormat="1" ht="27.75" customHeight="1"/>
    <row r="476" s="39" customFormat="1" ht="27.75" customHeight="1"/>
    <row r="477" s="39" customFormat="1" ht="27.75" customHeight="1"/>
    <row r="478" s="39" customFormat="1" ht="27.75" customHeight="1"/>
    <row r="479" s="39" customFormat="1" ht="27.75" customHeight="1"/>
    <row r="480" s="39" customFormat="1" ht="27.75" customHeight="1"/>
    <row r="481" s="39" customFormat="1" ht="27.75" customHeight="1"/>
    <row r="482" s="39" customFormat="1" ht="27.75" customHeight="1"/>
    <row r="483" s="39" customFormat="1" ht="27.75" customHeight="1"/>
    <row r="484" s="39" customFormat="1" ht="27.75" customHeight="1"/>
    <row r="485" s="39" customFormat="1" ht="27.75" customHeight="1"/>
    <row r="486" s="39" customFormat="1" ht="27.75" customHeight="1"/>
    <row r="487" s="39" customFormat="1" ht="27.75" customHeight="1"/>
    <row r="488" s="39" customFormat="1" ht="27.75" customHeight="1"/>
    <row r="489" s="39" customFormat="1" ht="27.75" customHeight="1"/>
    <row r="490" s="39" customFormat="1" ht="27.75" customHeight="1"/>
    <row r="491" s="39" customFormat="1" ht="27.75" customHeight="1"/>
    <row r="492" s="39" customFormat="1" ht="27.75" customHeight="1"/>
    <row r="493" s="39" customFormat="1" ht="27.75" customHeight="1"/>
    <row r="494" s="39" customFormat="1" ht="27.75" customHeight="1"/>
    <row r="495" s="39" customFormat="1" ht="27.75" customHeight="1"/>
    <row r="496" s="39" customFormat="1" ht="27.75" customHeight="1"/>
    <row r="497" s="39" customFormat="1" ht="27.75" customHeight="1"/>
    <row r="498" s="39" customFormat="1" ht="27.75" customHeight="1"/>
    <row r="499" s="39" customFormat="1" ht="27.75" customHeight="1"/>
    <row r="500" s="39" customFormat="1" ht="27.75" customHeight="1"/>
    <row r="501" s="39" customFormat="1" ht="27.75" customHeight="1"/>
    <row r="502" s="39" customFormat="1" ht="27.75" customHeight="1"/>
    <row r="503" s="39" customFormat="1" ht="27.75" customHeight="1"/>
    <row r="504" s="39" customFormat="1" ht="27.75" customHeight="1"/>
    <row r="505" s="39" customFormat="1" ht="27.75" customHeight="1"/>
    <row r="506" s="39" customFormat="1" ht="27.75" customHeight="1"/>
    <row r="507" s="39" customFormat="1" ht="27.75" customHeight="1"/>
    <row r="508" s="39" customFormat="1" ht="27.75" customHeight="1"/>
    <row r="509" s="39" customFormat="1" ht="27.75" customHeight="1"/>
    <row r="510" s="39" customFormat="1" ht="27.75" customHeight="1"/>
  </sheetData>
  <autoFilter ref="A3:M9" xr:uid="{5E8330BB-28EE-4D19-A3B7-0FB7B91864ED}"/>
  <mergeCells count="9">
    <mergeCell ref="A1:L1"/>
    <mergeCell ref="J2:L2"/>
    <mergeCell ref="T2:W2"/>
    <mergeCell ref="A7:L8"/>
    <mergeCell ref="A9:B9"/>
    <mergeCell ref="C9:E9"/>
    <mergeCell ref="F9:H9"/>
    <mergeCell ref="I9:J9"/>
    <mergeCell ref="K9:L9"/>
  </mergeCells>
  <phoneticPr fontId="3" type="noConversion"/>
  <pageMargins left="0.75" right="0.75" top="1" bottom="1" header="0.5" footer="0.5"/>
  <pageSetup paperSize="9" scale="93" orientation="landscape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E6BCA9-60CA-445B-AF85-CA276398C738}">
  <sheetPr>
    <pageSetUpPr fitToPage="1"/>
  </sheetPr>
  <dimension ref="A1:W530"/>
  <sheetViews>
    <sheetView topLeftCell="A19" zoomScale="70" zoomScaleNormal="70" workbookViewId="0">
      <selection activeCell="O4" sqref="O4:O26"/>
    </sheetView>
  </sheetViews>
  <sheetFormatPr defaultColWidth="10" defaultRowHeight="27.75" customHeight="1"/>
  <cols>
    <col min="1" max="1" width="6.109375" style="1" bestFit="1" customWidth="1"/>
    <col min="2" max="2" width="15.88671875" style="1" customWidth="1"/>
    <col min="3" max="3" width="29.77734375" style="1" customWidth="1"/>
    <col min="4" max="4" width="16" style="1" customWidth="1"/>
    <col min="5" max="5" width="8" style="1" customWidth="1"/>
    <col min="6" max="6" width="17.5546875" style="21" customWidth="1"/>
    <col min="7" max="7" width="5.6640625" style="1" customWidth="1"/>
    <col min="8" max="8" width="11.77734375" style="21" customWidth="1"/>
    <col min="9" max="9" width="13.21875" style="21" customWidth="1"/>
    <col min="10" max="10" width="16.88671875" style="21" customWidth="1"/>
    <col min="11" max="11" width="21" style="1" customWidth="1"/>
    <col min="12" max="12" width="28.44140625" style="1" customWidth="1"/>
    <col min="13" max="13" width="14.44140625" style="1" customWidth="1"/>
    <col min="14" max="14" width="22.5546875" style="1" customWidth="1"/>
    <col min="15" max="15" width="24.109375" style="1" customWidth="1"/>
    <col min="16" max="16" width="17.5546875" style="1" customWidth="1"/>
    <col min="17" max="17" width="14.33203125" style="1" customWidth="1"/>
    <col min="18" max="18" width="10" style="1"/>
    <col min="19" max="19" width="11.44140625" style="1" customWidth="1"/>
    <col min="20" max="25" width="10" style="1"/>
    <col min="26" max="26" width="21" style="1" customWidth="1"/>
    <col min="27" max="257" width="10" style="1"/>
    <col min="258" max="258" width="6.109375" style="1" bestFit="1" customWidth="1"/>
    <col min="259" max="259" width="25.5546875" style="1" customWidth="1"/>
    <col min="260" max="260" width="23.44140625" style="1" customWidth="1"/>
    <col min="261" max="261" width="7.21875" style="1" customWidth="1"/>
    <col min="262" max="262" width="11.77734375" style="1" customWidth="1"/>
    <col min="263" max="263" width="5.6640625" style="1" customWidth="1"/>
    <col min="264" max="264" width="11.77734375" style="1" customWidth="1"/>
    <col min="265" max="266" width="11.88671875" style="1" customWidth="1"/>
    <col min="267" max="267" width="15.21875" style="1" customWidth="1"/>
    <col min="268" max="268" width="11.6640625" style="1" customWidth="1"/>
    <col min="269" max="513" width="10" style="1"/>
    <col min="514" max="514" width="6.109375" style="1" bestFit="1" customWidth="1"/>
    <col min="515" max="515" width="25.5546875" style="1" customWidth="1"/>
    <col min="516" max="516" width="23.44140625" style="1" customWidth="1"/>
    <col min="517" max="517" width="7.21875" style="1" customWidth="1"/>
    <col min="518" max="518" width="11.77734375" style="1" customWidth="1"/>
    <col min="519" max="519" width="5.6640625" style="1" customWidth="1"/>
    <col min="520" max="520" width="11.77734375" style="1" customWidth="1"/>
    <col min="521" max="522" width="11.88671875" style="1" customWidth="1"/>
    <col min="523" max="523" width="15.21875" style="1" customWidth="1"/>
    <col min="524" max="524" width="11.6640625" style="1" customWidth="1"/>
    <col min="525" max="769" width="10" style="1"/>
    <col min="770" max="770" width="6.109375" style="1" bestFit="1" customWidth="1"/>
    <col min="771" max="771" width="25.5546875" style="1" customWidth="1"/>
    <col min="772" max="772" width="23.44140625" style="1" customWidth="1"/>
    <col min="773" max="773" width="7.21875" style="1" customWidth="1"/>
    <col min="774" max="774" width="11.77734375" style="1" customWidth="1"/>
    <col min="775" max="775" width="5.6640625" style="1" customWidth="1"/>
    <col min="776" max="776" width="11.77734375" style="1" customWidth="1"/>
    <col min="777" max="778" width="11.88671875" style="1" customWidth="1"/>
    <col min="779" max="779" width="15.21875" style="1" customWidth="1"/>
    <col min="780" max="780" width="11.6640625" style="1" customWidth="1"/>
    <col min="781" max="1025" width="10" style="1"/>
    <col min="1026" max="1026" width="6.109375" style="1" bestFit="1" customWidth="1"/>
    <col min="1027" max="1027" width="25.5546875" style="1" customWidth="1"/>
    <col min="1028" max="1028" width="23.44140625" style="1" customWidth="1"/>
    <col min="1029" max="1029" width="7.21875" style="1" customWidth="1"/>
    <col min="1030" max="1030" width="11.77734375" style="1" customWidth="1"/>
    <col min="1031" max="1031" width="5.6640625" style="1" customWidth="1"/>
    <col min="1032" max="1032" width="11.77734375" style="1" customWidth="1"/>
    <col min="1033" max="1034" width="11.88671875" style="1" customWidth="1"/>
    <col min="1035" max="1035" width="15.21875" style="1" customWidth="1"/>
    <col min="1036" max="1036" width="11.6640625" style="1" customWidth="1"/>
    <col min="1037" max="1281" width="10" style="1"/>
    <col min="1282" max="1282" width="6.109375" style="1" bestFit="1" customWidth="1"/>
    <col min="1283" max="1283" width="25.5546875" style="1" customWidth="1"/>
    <col min="1284" max="1284" width="23.44140625" style="1" customWidth="1"/>
    <col min="1285" max="1285" width="7.21875" style="1" customWidth="1"/>
    <col min="1286" max="1286" width="11.77734375" style="1" customWidth="1"/>
    <col min="1287" max="1287" width="5.6640625" style="1" customWidth="1"/>
    <col min="1288" max="1288" width="11.77734375" style="1" customWidth="1"/>
    <col min="1289" max="1290" width="11.88671875" style="1" customWidth="1"/>
    <col min="1291" max="1291" width="15.21875" style="1" customWidth="1"/>
    <col min="1292" max="1292" width="11.6640625" style="1" customWidth="1"/>
    <col min="1293" max="1537" width="10" style="1"/>
    <col min="1538" max="1538" width="6.109375" style="1" bestFit="1" customWidth="1"/>
    <col min="1539" max="1539" width="25.5546875" style="1" customWidth="1"/>
    <col min="1540" max="1540" width="23.44140625" style="1" customWidth="1"/>
    <col min="1541" max="1541" width="7.21875" style="1" customWidth="1"/>
    <col min="1542" max="1542" width="11.77734375" style="1" customWidth="1"/>
    <col min="1543" max="1543" width="5.6640625" style="1" customWidth="1"/>
    <col min="1544" max="1544" width="11.77734375" style="1" customWidth="1"/>
    <col min="1545" max="1546" width="11.88671875" style="1" customWidth="1"/>
    <col min="1547" max="1547" width="15.21875" style="1" customWidth="1"/>
    <col min="1548" max="1548" width="11.6640625" style="1" customWidth="1"/>
    <col min="1549" max="1793" width="10" style="1"/>
    <col min="1794" max="1794" width="6.109375" style="1" bestFit="1" customWidth="1"/>
    <col min="1795" max="1795" width="25.5546875" style="1" customWidth="1"/>
    <col min="1796" max="1796" width="23.44140625" style="1" customWidth="1"/>
    <col min="1797" max="1797" width="7.21875" style="1" customWidth="1"/>
    <col min="1798" max="1798" width="11.77734375" style="1" customWidth="1"/>
    <col min="1799" max="1799" width="5.6640625" style="1" customWidth="1"/>
    <col min="1800" max="1800" width="11.77734375" style="1" customWidth="1"/>
    <col min="1801" max="1802" width="11.88671875" style="1" customWidth="1"/>
    <col min="1803" max="1803" width="15.21875" style="1" customWidth="1"/>
    <col min="1804" max="1804" width="11.6640625" style="1" customWidth="1"/>
    <col min="1805" max="2049" width="10" style="1"/>
    <col min="2050" max="2050" width="6.109375" style="1" bestFit="1" customWidth="1"/>
    <col min="2051" max="2051" width="25.5546875" style="1" customWidth="1"/>
    <col min="2052" max="2052" width="23.44140625" style="1" customWidth="1"/>
    <col min="2053" max="2053" width="7.21875" style="1" customWidth="1"/>
    <col min="2054" max="2054" width="11.77734375" style="1" customWidth="1"/>
    <col min="2055" max="2055" width="5.6640625" style="1" customWidth="1"/>
    <col min="2056" max="2056" width="11.77734375" style="1" customWidth="1"/>
    <col min="2057" max="2058" width="11.88671875" style="1" customWidth="1"/>
    <col min="2059" max="2059" width="15.21875" style="1" customWidth="1"/>
    <col min="2060" max="2060" width="11.6640625" style="1" customWidth="1"/>
    <col min="2061" max="2305" width="10" style="1"/>
    <col min="2306" max="2306" width="6.109375" style="1" bestFit="1" customWidth="1"/>
    <col min="2307" max="2307" width="25.5546875" style="1" customWidth="1"/>
    <col min="2308" max="2308" width="23.44140625" style="1" customWidth="1"/>
    <col min="2309" max="2309" width="7.21875" style="1" customWidth="1"/>
    <col min="2310" max="2310" width="11.77734375" style="1" customWidth="1"/>
    <col min="2311" max="2311" width="5.6640625" style="1" customWidth="1"/>
    <col min="2312" max="2312" width="11.77734375" style="1" customWidth="1"/>
    <col min="2313" max="2314" width="11.88671875" style="1" customWidth="1"/>
    <col min="2315" max="2315" width="15.21875" style="1" customWidth="1"/>
    <col min="2316" max="2316" width="11.6640625" style="1" customWidth="1"/>
    <col min="2317" max="2561" width="10" style="1"/>
    <col min="2562" max="2562" width="6.109375" style="1" bestFit="1" customWidth="1"/>
    <col min="2563" max="2563" width="25.5546875" style="1" customWidth="1"/>
    <col min="2564" max="2564" width="23.44140625" style="1" customWidth="1"/>
    <col min="2565" max="2565" width="7.21875" style="1" customWidth="1"/>
    <col min="2566" max="2566" width="11.77734375" style="1" customWidth="1"/>
    <col min="2567" max="2567" width="5.6640625" style="1" customWidth="1"/>
    <col min="2568" max="2568" width="11.77734375" style="1" customWidth="1"/>
    <col min="2569" max="2570" width="11.88671875" style="1" customWidth="1"/>
    <col min="2571" max="2571" width="15.21875" style="1" customWidth="1"/>
    <col min="2572" max="2572" width="11.6640625" style="1" customWidth="1"/>
    <col min="2573" max="2817" width="10" style="1"/>
    <col min="2818" max="2818" width="6.109375" style="1" bestFit="1" customWidth="1"/>
    <col min="2819" max="2819" width="25.5546875" style="1" customWidth="1"/>
    <col min="2820" max="2820" width="23.44140625" style="1" customWidth="1"/>
    <col min="2821" max="2821" width="7.21875" style="1" customWidth="1"/>
    <col min="2822" max="2822" width="11.77734375" style="1" customWidth="1"/>
    <col min="2823" max="2823" width="5.6640625" style="1" customWidth="1"/>
    <col min="2824" max="2824" width="11.77734375" style="1" customWidth="1"/>
    <col min="2825" max="2826" width="11.88671875" style="1" customWidth="1"/>
    <col min="2827" max="2827" width="15.21875" style="1" customWidth="1"/>
    <col min="2828" max="2828" width="11.6640625" style="1" customWidth="1"/>
    <col min="2829" max="3073" width="10" style="1"/>
    <col min="3074" max="3074" width="6.109375" style="1" bestFit="1" customWidth="1"/>
    <col min="3075" max="3075" width="25.5546875" style="1" customWidth="1"/>
    <col min="3076" max="3076" width="23.44140625" style="1" customWidth="1"/>
    <col min="3077" max="3077" width="7.21875" style="1" customWidth="1"/>
    <col min="3078" max="3078" width="11.77734375" style="1" customWidth="1"/>
    <col min="3079" max="3079" width="5.6640625" style="1" customWidth="1"/>
    <col min="3080" max="3080" width="11.77734375" style="1" customWidth="1"/>
    <col min="3081" max="3082" width="11.88671875" style="1" customWidth="1"/>
    <col min="3083" max="3083" width="15.21875" style="1" customWidth="1"/>
    <col min="3084" max="3084" width="11.6640625" style="1" customWidth="1"/>
    <col min="3085" max="3329" width="10" style="1"/>
    <col min="3330" max="3330" width="6.109375" style="1" bestFit="1" customWidth="1"/>
    <col min="3331" max="3331" width="25.5546875" style="1" customWidth="1"/>
    <col min="3332" max="3332" width="23.44140625" style="1" customWidth="1"/>
    <col min="3333" max="3333" width="7.21875" style="1" customWidth="1"/>
    <col min="3334" max="3334" width="11.77734375" style="1" customWidth="1"/>
    <col min="3335" max="3335" width="5.6640625" style="1" customWidth="1"/>
    <col min="3336" max="3336" width="11.77734375" style="1" customWidth="1"/>
    <col min="3337" max="3338" width="11.88671875" style="1" customWidth="1"/>
    <col min="3339" max="3339" width="15.21875" style="1" customWidth="1"/>
    <col min="3340" max="3340" width="11.6640625" style="1" customWidth="1"/>
    <col min="3341" max="3585" width="10" style="1"/>
    <col min="3586" max="3586" width="6.109375" style="1" bestFit="1" customWidth="1"/>
    <col min="3587" max="3587" width="25.5546875" style="1" customWidth="1"/>
    <col min="3588" max="3588" width="23.44140625" style="1" customWidth="1"/>
    <col min="3589" max="3589" width="7.21875" style="1" customWidth="1"/>
    <col min="3590" max="3590" width="11.77734375" style="1" customWidth="1"/>
    <col min="3591" max="3591" width="5.6640625" style="1" customWidth="1"/>
    <col min="3592" max="3592" width="11.77734375" style="1" customWidth="1"/>
    <col min="3593" max="3594" width="11.88671875" style="1" customWidth="1"/>
    <col min="3595" max="3595" width="15.21875" style="1" customWidth="1"/>
    <col min="3596" max="3596" width="11.6640625" style="1" customWidth="1"/>
    <col min="3597" max="3841" width="10" style="1"/>
    <col min="3842" max="3842" width="6.109375" style="1" bestFit="1" customWidth="1"/>
    <col min="3843" max="3843" width="25.5546875" style="1" customWidth="1"/>
    <col min="3844" max="3844" width="23.44140625" style="1" customWidth="1"/>
    <col min="3845" max="3845" width="7.21875" style="1" customWidth="1"/>
    <col min="3846" max="3846" width="11.77734375" style="1" customWidth="1"/>
    <col min="3847" max="3847" width="5.6640625" style="1" customWidth="1"/>
    <col min="3848" max="3848" width="11.77734375" style="1" customWidth="1"/>
    <col min="3849" max="3850" width="11.88671875" style="1" customWidth="1"/>
    <col min="3851" max="3851" width="15.21875" style="1" customWidth="1"/>
    <col min="3852" max="3852" width="11.6640625" style="1" customWidth="1"/>
    <col min="3853" max="4097" width="10" style="1"/>
    <col min="4098" max="4098" width="6.109375" style="1" bestFit="1" customWidth="1"/>
    <col min="4099" max="4099" width="25.5546875" style="1" customWidth="1"/>
    <col min="4100" max="4100" width="23.44140625" style="1" customWidth="1"/>
    <col min="4101" max="4101" width="7.21875" style="1" customWidth="1"/>
    <col min="4102" max="4102" width="11.77734375" style="1" customWidth="1"/>
    <col min="4103" max="4103" width="5.6640625" style="1" customWidth="1"/>
    <col min="4104" max="4104" width="11.77734375" style="1" customWidth="1"/>
    <col min="4105" max="4106" width="11.88671875" style="1" customWidth="1"/>
    <col min="4107" max="4107" width="15.21875" style="1" customWidth="1"/>
    <col min="4108" max="4108" width="11.6640625" style="1" customWidth="1"/>
    <col min="4109" max="4353" width="10" style="1"/>
    <col min="4354" max="4354" width="6.109375" style="1" bestFit="1" customWidth="1"/>
    <col min="4355" max="4355" width="25.5546875" style="1" customWidth="1"/>
    <col min="4356" max="4356" width="23.44140625" style="1" customWidth="1"/>
    <col min="4357" max="4357" width="7.21875" style="1" customWidth="1"/>
    <col min="4358" max="4358" width="11.77734375" style="1" customWidth="1"/>
    <col min="4359" max="4359" width="5.6640625" style="1" customWidth="1"/>
    <col min="4360" max="4360" width="11.77734375" style="1" customWidth="1"/>
    <col min="4361" max="4362" width="11.88671875" style="1" customWidth="1"/>
    <col min="4363" max="4363" width="15.21875" style="1" customWidth="1"/>
    <col min="4364" max="4364" width="11.6640625" style="1" customWidth="1"/>
    <col min="4365" max="4609" width="10" style="1"/>
    <col min="4610" max="4610" width="6.109375" style="1" bestFit="1" customWidth="1"/>
    <col min="4611" max="4611" width="25.5546875" style="1" customWidth="1"/>
    <col min="4612" max="4612" width="23.44140625" style="1" customWidth="1"/>
    <col min="4613" max="4613" width="7.21875" style="1" customWidth="1"/>
    <col min="4614" max="4614" width="11.77734375" style="1" customWidth="1"/>
    <col min="4615" max="4615" width="5.6640625" style="1" customWidth="1"/>
    <col min="4616" max="4616" width="11.77734375" style="1" customWidth="1"/>
    <col min="4617" max="4618" width="11.88671875" style="1" customWidth="1"/>
    <col min="4619" max="4619" width="15.21875" style="1" customWidth="1"/>
    <col min="4620" max="4620" width="11.6640625" style="1" customWidth="1"/>
    <col min="4621" max="4865" width="10" style="1"/>
    <col min="4866" max="4866" width="6.109375" style="1" bestFit="1" customWidth="1"/>
    <col min="4867" max="4867" width="25.5546875" style="1" customWidth="1"/>
    <col min="4868" max="4868" width="23.44140625" style="1" customWidth="1"/>
    <col min="4869" max="4869" width="7.21875" style="1" customWidth="1"/>
    <col min="4870" max="4870" width="11.77734375" style="1" customWidth="1"/>
    <col min="4871" max="4871" width="5.6640625" style="1" customWidth="1"/>
    <col min="4872" max="4872" width="11.77734375" style="1" customWidth="1"/>
    <col min="4873" max="4874" width="11.88671875" style="1" customWidth="1"/>
    <col min="4875" max="4875" width="15.21875" style="1" customWidth="1"/>
    <col min="4876" max="4876" width="11.6640625" style="1" customWidth="1"/>
    <col min="4877" max="5121" width="10" style="1"/>
    <col min="5122" max="5122" width="6.109375" style="1" bestFit="1" customWidth="1"/>
    <col min="5123" max="5123" width="25.5546875" style="1" customWidth="1"/>
    <col min="5124" max="5124" width="23.44140625" style="1" customWidth="1"/>
    <col min="5125" max="5125" width="7.21875" style="1" customWidth="1"/>
    <col min="5126" max="5126" width="11.77734375" style="1" customWidth="1"/>
    <col min="5127" max="5127" width="5.6640625" style="1" customWidth="1"/>
    <col min="5128" max="5128" width="11.77734375" style="1" customWidth="1"/>
    <col min="5129" max="5130" width="11.88671875" style="1" customWidth="1"/>
    <col min="5131" max="5131" width="15.21875" style="1" customWidth="1"/>
    <col min="5132" max="5132" width="11.6640625" style="1" customWidth="1"/>
    <col min="5133" max="5377" width="10" style="1"/>
    <col min="5378" max="5378" width="6.109375" style="1" bestFit="1" customWidth="1"/>
    <col min="5379" max="5379" width="25.5546875" style="1" customWidth="1"/>
    <col min="5380" max="5380" width="23.44140625" style="1" customWidth="1"/>
    <col min="5381" max="5381" width="7.21875" style="1" customWidth="1"/>
    <col min="5382" max="5382" width="11.77734375" style="1" customWidth="1"/>
    <col min="5383" max="5383" width="5.6640625" style="1" customWidth="1"/>
    <col min="5384" max="5384" width="11.77734375" style="1" customWidth="1"/>
    <col min="5385" max="5386" width="11.88671875" style="1" customWidth="1"/>
    <col min="5387" max="5387" width="15.21875" style="1" customWidth="1"/>
    <col min="5388" max="5388" width="11.6640625" style="1" customWidth="1"/>
    <col min="5389" max="5633" width="10" style="1"/>
    <col min="5634" max="5634" width="6.109375" style="1" bestFit="1" customWidth="1"/>
    <col min="5635" max="5635" width="25.5546875" style="1" customWidth="1"/>
    <col min="5636" max="5636" width="23.44140625" style="1" customWidth="1"/>
    <col min="5637" max="5637" width="7.21875" style="1" customWidth="1"/>
    <col min="5638" max="5638" width="11.77734375" style="1" customWidth="1"/>
    <col min="5639" max="5639" width="5.6640625" style="1" customWidth="1"/>
    <col min="5640" max="5640" width="11.77734375" style="1" customWidth="1"/>
    <col min="5641" max="5642" width="11.88671875" style="1" customWidth="1"/>
    <col min="5643" max="5643" width="15.21875" style="1" customWidth="1"/>
    <col min="5644" max="5644" width="11.6640625" style="1" customWidth="1"/>
    <col min="5645" max="5889" width="10" style="1"/>
    <col min="5890" max="5890" width="6.109375" style="1" bestFit="1" customWidth="1"/>
    <col min="5891" max="5891" width="25.5546875" style="1" customWidth="1"/>
    <col min="5892" max="5892" width="23.44140625" style="1" customWidth="1"/>
    <col min="5893" max="5893" width="7.21875" style="1" customWidth="1"/>
    <col min="5894" max="5894" width="11.77734375" style="1" customWidth="1"/>
    <col min="5895" max="5895" width="5.6640625" style="1" customWidth="1"/>
    <col min="5896" max="5896" width="11.77734375" style="1" customWidth="1"/>
    <col min="5897" max="5898" width="11.88671875" style="1" customWidth="1"/>
    <col min="5899" max="5899" width="15.21875" style="1" customWidth="1"/>
    <col min="5900" max="5900" width="11.6640625" style="1" customWidth="1"/>
    <col min="5901" max="6145" width="10" style="1"/>
    <col min="6146" max="6146" width="6.109375" style="1" bestFit="1" customWidth="1"/>
    <col min="6147" max="6147" width="25.5546875" style="1" customWidth="1"/>
    <col min="6148" max="6148" width="23.44140625" style="1" customWidth="1"/>
    <col min="6149" max="6149" width="7.21875" style="1" customWidth="1"/>
    <col min="6150" max="6150" width="11.77734375" style="1" customWidth="1"/>
    <col min="6151" max="6151" width="5.6640625" style="1" customWidth="1"/>
    <col min="6152" max="6152" width="11.77734375" style="1" customWidth="1"/>
    <col min="6153" max="6154" width="11.88671875" style="1" customWidth="1"/>
    <col min="6155" max="6155" width="15.21875" style="1" customWidth="1"/>
    <col min="6156" max="6156" width="11.6640625" style="1" customWidth="1"/>
    <col min="6157" max="6401" width="10" style="1"/>
    <col min="6402" max="6402" width="6.109375" style="1" bestFit="1" customWidth="1"/>
    <col min="6403" max="6403" width="25.5546875" style="1" customWidth="1"/>
    <col min="6404" max="6404" width="23.44140625" style="1" customWidth="1"/>
    <col min="6405" max="6405" width="7.21875" style="1" customWidth="1"/>
    <col min="6406" max="6406" width="11.77734375" style="1" customWidth="1"/>
    <col min="6407" max="6407" width="5.6640625" style="1" customWidth="1"/>
    <col min="6408" max="6408" width="11.77734375" style="1" customWidth="1"/>
    <col min="6409" max="6410" width="11.88671875" style="1" customWidth="1"/>
    <col min="6411" max="6411" width="15.21875" style="1" customWidth="1"/>
    <col min="6412" max="6412" width="11.6640625" style="1" customWidth="1"/>
    <col min="6413" max="6657" width="10" style="1"/>
    <col min="6658" max="6658" width="6.109375" style="1" bestFit="1" customWidth="1"/>
    <col min="6659" max="6659" width="25.5546875" style="1" customWidth="1"/>
    <col min="6660" max="6660" width="23.44140625" style="1" customWidth="1"/>
    <col min="6661" max="6661" width="7.21875" style="1" customWidth="1"/>
    <col min="6662" max="6662" width="11.77734375" style="1" customWidth="1"/>
    <col min="6663" max="6663" width="5.6640625" style="1" customWidth="1"/>
    <col min="6664" max="6664" width="11.77734375" style="1" customWidth="1"/>
    <col min="6665" max="6666" width="11.88671875" style="1" customWidth="1"/>
    <col min="6667" max="6667" width="15.21875" style="1" customWidth="1"/>
    <col min="6668" max="6668" width="11.6640625" style="1" customWidth="1"/>
    <col min="6669" max="6913" width="10" style="1"/>
    <col min="6914" max="6914" width="6.109375" style="1" bestFit="1" customWidth="1"/>
    <col min="6915" max="6915" width="25.5546875" style="1" customWidth="1"/>
    <col min="6916" max="6916" width="23.44140625" style="1" customWidth="1"/>
    <col min="6917" max="6917" width="7.21875" style="1" customWidth="1"/>
    <col min="6918" max="6918" width="11.77734375" style="1" customWidth="1"/>
    <col min="6919" max="6919" width="5.6640625" style="1" customWidth="1"/>
    <col min="6920" max="6920" width="11.77734375" style="1" customWidth="1"/>
    <col min="6921" max="6922" width="11.88671875" style="1" customWidth="1"/>
    <col min="6923" max="6923" width="15.21875" style="1" customWidth="1"/>
    <col min="6924" max="6924" width="11.6640625" style="1" customWidth="1"/>
    <col min="6925" max="7169" width="10" style="1"/>
    <col min="7170" max="7170" width="6.109375" style="1" bestFit="1" customWidth="1"/>
    <col min="7171" max="7171" width="25.5546875" style="1" customWidth="1"/>
    <col min="7172" max="7172" width="23.44140625" style="1" customWidth="1"/>
    <col min="7173" max="7173" width="7.21875" style="1" customWidth="1"/>
    <col min="7174" max="7174" width="11.77734375" style="1" customWidth="1"/>
    <col min="7175" max="7175" width="5.6640625" style="1" customWidth="1"/>
    <col min="7176" max="7176" width="11.77734375" style="1" customWidth="1"/>
    <col min="7177" max="7178" width="11.88671875" style="1" customWidth="1"/>
    <col min="7179" max="7179" width="15.21875" style="1" customWidth="1"/>
    <col min="7180" max="7180" width="11.6640625" style="1" customWidth="1"/>
    <col min="7181" max="7425" width="10" style="1"/>
    <col min="7426" max="7426" width="6.109375" style="1" bestFit="1" customWidth="1"/>
    <col min="7427" max="7427" width="25.5546875" style="1" customWidth="1"/>
    <col min="7428" max="7428" width="23.44140625" style="1" customWidth="1"/>
    <col min="7429" max="7429" width="7.21875" style="1" customWidth="1"/>
    <col min="7430" max="7430" width="11.77734375" style="1" customWidth="1"/>
    <col min="7431" max="7431" width="5.6640625" style="1" customWidth="1"/>
    <col min="7432" max="7432" width="11.77734375" style="1" customWidth="1"/>
    <col min="7433" max="7434" width="11.88671875" style="1" customWidth="1"/>
    <col min="7435" max="7435" width="15.21875" style="1" customWidth="1"/>
    <col min="7436" max="7436" width="11.6640625" style="1" customWidth="1"/>
    <col min="7437" max="7681" width="10" style="1"/>
    <col min="7682" max="7682" width="6.109375" style="1" bestFit="1" customWidth="1"/>
    <col min="7683" max="7683" width="25.5546875" style="1" customWidth="1"/>
    <col min="7684" max="7684" width="23.44140625" style="1" customWidth="1"/>
    <col min="7685" max="7685" width="7.21875" style="1" customWidth="1"/>
    <col min="7686" max="7686" width="11.77734375" style="1" customWidth="1"/>
    <col min="7687" max="7687" width="5.6640625" style="1" customWidth="1"/>
    <col min="7688" max="7688" width="11.77734375" style="1" customWidth="1"/>
    <col min="7689" max="7690" width="11.88671875" style="1" customWidth="1"/>
    <col min="7691" max="7691" width="15.21875" style="1" customWidth="1"/>
    <col min="7692" max="7692" width="11.6640625" style="1" customWidth="1"/>
    <col min="7693" max="7937" width="10" style="1"/>
    <col min="7938" max="7938" width="6.109375" style="1" bestFit="1" customWidth="1"/>
    <col min="7939" max="7939" width="25.5546875" style="1" customWidth="1"/>
    <col min="7940" max="7940" width="23.44140625" style="1" customWidth="1"/>
    <col min="7941" max="7941" width="7.21875" style="1" customWidth="1"/>
    <col min="7942" max="7942" width="11.77734375" style="1" customWidth="1"/>
    <col min="7943" max="7943" width="5.6640625" style="1" customWidth="1"/>
    <col min="7944" max="7944" width="11.77734375" style="1" customWidth="1"/>
    <col min="7945" max="7946" width="11.88671875" style="1" customWidth="1"/>
    <col min="7947" max="7947" width="15.21875" style="1" customWidth="1"/>
    <col min="7948" max="7948" width="11.6640625" style="1" customWidth="1"/>
    <col min="7949" max="8193" width="10" style="1"/>
    <col min="8194" max="8194" width="6.109375" style="1" bestFit="1" customWidth="1"/>
    <col min="8195" max="8195" width="25.5546875" style="1" customWidth="1"/>
    <col min="8196" max="8196" width="23.44140625" style="1" customWidth="1"/>
    <col min="8197" max="8197" width="7.21875" style="1" customWidth="1"/>
    <col min="8198" max="8198" width="11.77734375" style="1" customWidth="1"/>
    <col min="8199" max="8199" width="5.6640625" style="1" customWidth="1"/>
    <col min="8200" max="8200" width="11.77734375" style="1" customWidth="1"/>
    <col min="8201" max="8202" width="11.88671875" style="1" customWidth="1"/>
    <col min="8203" max="8203" width="15.21875" style="1" customWidth="1"/>
    <col min="8204" max="8204" width="11.6640625" style="1" customWidth="1"/>
    <col min="8205" max="8449" width="10" style="1"/>
    <col min="8450" max="8450" width="6.109375" style="1" bestFit="1" customWidth="1"/>
    <col min="8451" max="8451" width="25.5546875" style="1" customWidth="1"/>
    <col min="8452" max="8452" width="23.44140625" style="1" customWidth="1"/>
    <col min="8453" max="8453" width="7.21875" style="1" customWidth="1"/>
    <col min="8454" max="8454" width="11.77734375" style="1" customWidth="1"/>
    <col min="8455" max="8455" width="5.6640625" style="1" customWidth="1"/>
    <col min="8456" max="8456" width="11.77734375" style="1" customWidth="1"/>
    <col min="8457" max="8458" width="11.88671875" style="1" customWidth="1"/>
    <col min="8459" max="8459" width="15.21875" style="1" customWidth="1"/>
    <col min="8460" max="8460" width="11.6640625" style="1" customWidth="1"/>
    <col min="8461" max="8705" width="10" style="1"/>
    <col min="8706" max="8706" width="6.109375" style="1" bestFit="1" customWidth="1"/>
    <col min="8707" max="8707" width="25.5546875" style="1" customWidth="1"/>
    <col min="8708" max="8708" width="23.44140625" style="1" customWidth="1"/>
    <col min="8709" max="8709" width="7.21875" style="1" customWidth="1"/>
    <col min="8710" max="8710" width="11.77734375" style="1" customWidth="1"/>
    <col min="8711" max="8711" width="5.6640625" style="1" customWidth="1"/>
    <col min="8712" max="8712" width="11.77734375" style="1" customWidth="1"/>
    <col min="8713" max="8714" width="11.88671875" style="1" customWidth="1"/>
    <col min="8715" max="8715" width="15.21875" style="1" customWidth="1"/>
    <col min="8716" max="8716" width="11.6640625" style="1" customWidth="1"/>
    <col min="8717" max="8961" width="10" style="1"/>
    <col min="8962" max="8962" width="6.109375" style="1" bestFit="1" customWidth="1"/>
    <col min="8963" max="8963" width="25.5546875" style="1" customWidth="1"/>
    <col min="8964" max="8964" width="23.44140625" style="1" customWidth="1"/>
    <col min="8965" max="8965" width="7.21875" style="1" customWidth="1"/>
    <col min="8966" max="8966" width="11.77734375" style="1" customWidth="1"/>
    <col min="8967" max="8967" width="5.6640625" style="1" customWidth="1"/>
    <col min="8968" max="8968" width="11.77734375" style="1" customWidth="1"/>
    <col min="8969" max="8970" width="11.88671875" style="1" customWidth="1"/>
    <col min="8971" max="8971" width="15.21875" style="1" customWidth="1"/>
    <col min="8972" max="8972" width="11.6640625" style="1" customWidth="1"/>
    <col min="8973" max="9217" width="10" style="1"/>
    <col min="9218" max="9218" width="6.109375" style="1" bestFit="1" customWidth="1"/>
    <col min="9219" max="9219" width="25.5546875" style="1" customWidth="1"/>
    <col min="9220" max="9220" width="23.44140625" style="1" customWidth="1"/>
    <col min="9221" max="9221" width="7.21875" style="1" customWidth="1"/>
    <col min="9222" max="9222" width="11.77734375" style="1" customWidth="1"/>
    <col min="9223" max="9223" width="5.6640625" style="1" customWidth="1"/>
    <col min="9224" max="9224" width="11.77734375" style="1" customWidth="1"/>
    <col min="9225" max="9226" width="11.88671875" style="1" customWidth="1"/>
    <col min="9227" max="9227" width="15.21875" style="1" customWidth="1"/>
    <col min="9228" max="9228" width="11.6640625" style="1" customWidth="1"/>
    <col min="9229" max="9473" width="10" style="1"/>
    <col min="9474" max="9474" width="6.109375" style="1" bestFit="1" customWidth="1"/>
    <col min="9475" max="9475" width="25.5546875" style="1" customWidth="1"/>
    <col min="9476" max="9476" width="23.44140625" style="1" customWidth="1"/>
    <col min="9477" max="9477" width="7.21875" style="1" customWidth="1"/>
    <col min="9478" max="9478" width="11.77734375" style="1" customWidth="1"/>
    <col min="9479" max="9479" width="5.6640625" style="1" customWidth="1"/>
    <col min="9480" max="9480" width="11.77734375" style="1" customWidth="1"/>
    <col min="9481" max="9482" width="11.88671875" style="1" customWidth="1"/>
    <col min="9483" max="9483" width="15.21875" style="1" customWidth="1"/>
    <col min="9484" max="9484" width="11.6640625" style="1" customWidth="1"/>
    <col min="9485" max="9729" width="10" style="1"/>
    <col min="9730" max="9730" width="6.109375" style="1" bestFit="1" customWidth="1"/>
    <col min="9731" max="9731" width="25.5546875" style="1" customWidth="1"/>
    <col min="9732" max="9732" width="23.44140625" style="1" customWidth="1"/>
    <col min="9733" max="9733" width="7.21875" style="1" customWidth="1"/>
    <col min="9734" max="9734" width="11.77734375" style="1" customWidth="1"/>
    <col min="9735" max="9735" width="5.6640625" style="1" customWidth="1"/>
    <col min="9736" max="9736" width="11.77734375" style="1" customWidth="1"/>
    <col min="9737" max="9738" width="11.88671875" style="1" customWidth="1"/>
    <col min="9739" max="9739" width="15.21875" style="1" customWidth="1"/>
    <col min="9740" max="9740" width="11.6640625" style="1" customWidth="1"/>
    <col min="9741" max="9985" width="10" style="1"/>
    <col min="9986" max="9986" width="6.109375" style="1" bestFit="1" customWidth="1"/>
    <col min="9987" max="9987" width="25.5546875" style="1" customWidth="1"/>
    <col min="9988" max="9988" width="23.44140625" style="1" customWidth="1"/>
    <col min="9989" max="9989" width="7.21875" style="1" customWidth="1"/>
    <col min="9990" max="9990" width="11.77734375" style="1" customWidth="1"/>
    <col min="9991" max="9991" width="5.6640625" style="1" customWidth="1"/>
    <col min="9992" max="9992" width="11.77734375" style="1" customWidth="1"/>
    <col min="9993" max="9994" width="11.88671875" style="1" customWidth="1"/>
    <col min="9995" max="9995" width="15.21875" style="1" customWidth="1"/>
    <col min="9996" max="9996" width="11.6640625" style="1" customWidth="1"/>
    <col min="9997" max="10241" width="10" style="1"/>
    <col min="10242" max="10242" width="6.109375" style="1" bestFit="1" customWidth="1"/>
    <col min="10243" max="10243" width="25.5546875" style="1" customWidth="1"/>
    <col min="10244" max="10244" width="23.44140625" style="1" customWidth="1"/>
    <col min="10245" max="10245" width="7.21875" style="1" customWidth="1"/>
    <col min="10246" max="10246" width="11.77734375" style="1" customWidth="1"/>
    <col min="10247" max="10247" width="5.6640625" style="1" customWidth="1"/>
    <col min="10248" max="10248" width="11.77734375" style="1" customWidth="1"/>
    <col min="10249" max="10250" width="11.88671875" style="1" customWidth="1"/>
    <col min="10251" max="10251" width="15.21875" style="1" customWidth="1"/>
    <col min="10252" max="10252" width="11.6640625" style="1" customWidth="1"/>
    <col min="10253" max="10497" width="10" style="1"/>
    <col min="10498" max="10498" width="6.109375" style="1" bestFit="1" customWidth="1"/>
    <col min="10499" max="10499" width="25.5546875" style="1" customWidth="1"/>
    <col min="10500" max="10500" width="23.44140625" style="1" customWidth="1"/>
    <col min="10501" max="10501" width="7.21875" style="1" customWidth="1"/>
    <col min="10502" max="10502" width="11.77734375" style="1" customWidth="1"/>
    <col min="10503" max="10503" width="5.6640625" style="1" customWidth="1"/>
    <col min="10504" max="10504" width="11.77734375" style="1" customWidth="1"/>
    <col min="10505" max="10506" width="11.88671875" style="1" customWidth="1"/>
    <col min="10507" max="10507" width="15.21875" style="1" customWidth="1"/>
    <col min="10508" max="10508" width="11.6640625" style="1" customWidth="1"/>
    <col min="10509" max="10753" width="10" style="1"/>
    <col min="10754" max="10754" width="6.109375" style="1" bestFit="1" customWidth="1"/>
    <col min="10755" max="10755" width="25.5546875" style="1" customWidth="1"/>
    <col min="10756" max="10756" width="23.44140625" style="1" customWidth="1"/>
    <col min="10757" max="10757" width="7.21875" style="1" customWidth="1"/>
    <col min="10758" max="10758" width="11.77734375" style="1" customWidth="1"/>
    <col min="10759" max="10759" width="5.6640625" style="1" customWidth="1"/>
    <col min="10760" max="10760" width="11.77734375" style="1" customWidth="1"/>
    <col min="10761" max="10762" width="11.88671875" style="1" customWidth="1"/>
    <col min="10763" max="10763" width="15.21875" style="1" customWidth="1"/>
    <col min="10764" max="10764" width="11.6640625" style="1" customWidth="1"/>
    <col min="10765" max="11009" width="10" style="1"/>
    <col min="11010" max="11010" width="6.109375" style="1" bestFit="1" customWidth="1"/>
    <col min="11011" max="11011" width="25.5546875" style="1" customWidth="1"/>
    <col min="11012" max="11012" width="23.44140625" style="1" customWidth="1"/>
    <col min="11013" max="11013" width="7.21875" style="1" customWidth="1"/>
    <col min="11014" max="11014" width="11.77734375" style="1" customWidth="1"/>
    <col min="11015" max="11015" width="5.6640625" style="1" customWidth="1"/>
    <col min="11016" max="11016" width="11.77734375" style="1" customWidth="1"/>
    <col min="11017" max="11018" width="11.88671875" style="1" customWidth="1"/>
    <col min="11019" max="11019" width="15.21875" style="1" customWidth="1"/>
    <col min="11020" max="11020" width="11.6640625" style="1" customWidth="1"/>
    <col min="11021" max="11265" width="10" style="1"/>
    <col min="11266" max="11266" width="6.109375" style="1" bestFit="1" customWidth="1"/>
    <col min="11267" max="11267" width="25.5546875" style="1" customWidth="1"/>
    <col min="11268" max="11268" width="23.44140625" style="1" customWidth="1"/>
    <col min="11269" max="11269" width="7.21875" style="1" customWidth="1"/>
    <col min="11270" max="11270" width="11.77734375" style="1" customWidth="1"/>
    <col min="11271" max="11271" width="5.6640625" style="1" customWidth="1"/>
    <col min="11272" max="11272" width="11.77734375" style="1" customWidth="1"/>
    <col min="11273" max="11274" width="11.88671875" style="1" customWidth="1"/>
    <col min="11275" max="11275" width="15.21875" style="1" customWidth="1"/>
    <col min="11276" max="11276" width="11.6640625" style="1" customWidth="1"/>
    <col min="11277" max="11521" width="10" style="1"/>
    <col min="11522" max="11522" width="6.109375" style="1" bestFit="1" customWidth="1"/>
    <col min="11523" max="11523" width="25.5546875" style="1" customWidth="1"/>
    <col min="11524" max="11524" width="23.44140625" style="1" customWidth="1"/>
    <col min="11525" max="11525" width="7.21875" style="1" customWidth="1"/>
    <col min="11526" max="11526" width="11.77734375" style="1" customWidth="1"/>
    <col min="11527" max="11527" width="5.6640625" style="1" customWidth="1"/>
    <col min="11528" max="11528" width="11.77734375" style="1" customWidth="1"/>
    <col min="11529" max="11530" width="11.88671875" style="1" customWidth="1"/>
    <col min="11531" max="11531" width="15.21875" style="1" customWidth="1"/>
    <col min="11532" max="11532" width="11.6640625" style="1" customWidth="1"/>
    <col min="11533" max="11777" width="10" style="1"/>
    <col min="11778" max="11778" width="6.109375" style="1" bestFit="1" customWidth="1"/>
    <col min="11779" max="11779" width="25.5546875" style="1" customWidth="1"/>
    <col min="11780" max="11780" width="23.44140625" style="1" customWidth="1"/>
    <col min="11781" max="11781" width="7.21875" style="1" customWidth="1"/>
    <col min="11782" max="11782" width="11.77734375" style="1" customWidth="1"/>
    <col min="11783" max="11783" width="5.6640625" style="1" customWidth="1"/>
    <col min="11784" max="11784" width="11.77734375" style="1" customWidth="1"/>
    <col min="11785" max="11786" width="11.88671875" style="1" customWidth="1"/>
    <col min="11787" max="11787" width="15.21875" style="1" customWidth="1"/>
    <col min="11788" max="11788" width="11.6640625" style="1" customWidth="1"/>
    <col min="11789" max="12033" width="10" style="1"/>
    <col min="12034" max="12034" width="6.109375" style="1" bestFit="1" customWidth="1"/>
    <col min="12035" max="12035" width="25.5546875" style="1" customWidth="1"/>
    <col min="12036" max="12036" width="23.44140625" style="1" customWidth="1"/>
    <col min="12037" max="12037" width="7.21875" style="1" customWidth="1"/>
    <col min="12038" max="12038" width="11.77734375" style="1" customWidth="1"/>
    <col min="12039" max="12039" width="5.6640625" style="1" customWidth="1"/>
    <col min="12040" max="12040" width="11.77734375" style="1" customWidth="1"/>
    <col min="12041" max="12042" width="11.88671875" style="1" customWidth="1"/>
    <col min="12043" max="12043" width="15.21875" style="1" customWidth="1"/>
    <col min="12044" max="12044" width="11.6640625" style="1" customWidth="1"/>
    <col min="12045" max="12289" width="10" style="1"/>
    <col min="12290" max="12290" width="6.109375" style="1" bestFit="1" customWidth="1"/>
    <col min="12291" max="12291" width="25.5546875" style="1" customWidth="1"/>
    <col min="12292" max="12292" width="23.44140625" style="1" customWidth="1"/>
    <col min="12293" max="12293" width="7.21875" style="1" customWidth="1"/>
    <col min="12294" max="12294" width="11.77734375" style="1" customWidth="1"/>
    <col min="12295" max="12295" width="5.6640625" style="1" customWidth="1"/>
    <col min="12296" max="12296" width="11.77734375" style="1" customWidth="1"/>
    <col min="12297" max="12298" width="11.88671875" style="1" customWidth="1"/>
    <col min="12299" max="12299" width="15.21875" style="1" customWidth="1"/>
    <col min="12300" max="12300" width="11.6640625" style="1" customWidth="1"/>
    <col min="12301" max="12545" width="10" style="1"/>
    <col min="12546" max="12546" width="6.109375" style="1" bestFit="1" customWidth="1"/>
    <col min="12547" max="12547" width="25.5546875" style="1" customWidth="1"/>
    <col min="12548" max="12548" width="23.44140625" style="1" customWidth="1"/>
    <col min="12549" max="12549" width="7.21875" style="1" customWidth="1"/>
    <col min="12550" max="12550" width="11.77734375" style="1" customWidth="1"/>
    <col min="12551" max="12551" width="5.6640625" style="1" customWidth="1"/>
    <col min="12552" max="12552" width="11.77734375" style="1" customWidth="1"/>
    <col min="12553" max="12554" width="11.88671875" style="1" customWidth="1"/>
    <col min="12555" max="12555" width="15.21875" style="1" customWidth="1"/>
    <col min="12556" max="12556" width="11.6640625" style="1" customWidth="1"/>
    <col min="12557" max="12801" width="10" style="1"/>
    <col min="12802" max="12802" width="6.109375" style="1" bestFit="1" customWidth="1"/>
    <col min="12803" max="12803" width="25.5546875" style="1" customWidth="1"/>
    <col min="12804" max="12804" width="23.44140625" style="1" customWidth="1"/>
    <col min="12805" max="12805" width="7.21875" style="1" customWidth="1"/>
    <col min="12806" max="12806" width="11.77734375" style="1" customWidth="1"/>
    <col min="12807" max="12807" width="5.6640625" style="1" customWidth="1"/>
    <col min="12808" max="12808" width="11.77734375" style="1" customWidth="1"/>
    <col min="12809" max="12810" width="11.88671875" style="1" customWidth="1"/>
    <col min="12811" max="12811" width="15.21875" style="1" customWidth="1"/>
    <col min="12812" max="12812" width="11.6640625" style="1" customWidth="1"/>
    <col min="12813" max="13057" width="10" style="1"/>
    <col min="13058" max="13058" width="6.109375" style="1" bestFit="1" customWidth="1"/>
    <col min="13059" max="13059" width="25.5546875" style="1" customWidth="1"/>
    <col min="13060" max="13060" width="23.44140625" style="1" customWidth="1"/>
    <col min="13061" max="13061" width="7.21875" style="1" customWidth="1"/>
    <col min="13062" max="13062" width="11.77734375" style="1" customWidth="1"/>
    <col min="13063" max="13063" width="5.6640625" style="1" customWidth="1"/>
    <col min="13064" max="13064" width="11.77734375" style="1" customWidth="1"/>
    <col min="13065" max="13066" width="11.88671875" style="1" customWidth="1"/>
    <col min="13067" max="13067" width="15.21875" style="1" customWidth="1"/>
    <col min="13068" max="13068" width="11.6640625" style="1" customWidth="1"/>
    <col min="13069" max="13313" width="10" style="1"/>
    <col min="13314" max="13314" width="6.109375" style="1" bestFit="1" customWidth="1"/>
    <col min="13315" max="13315" width="25.5546875" style="1" customWidth="1"/>
    <col min="13316" max="13316" width="23.44140625" style="1" customWidth="1"/>
    <col min="13317" max="13317" width="7.21875" style="1" customWidth="1"/>
    <col min="13318" max="13318" width="11.77734375" style="1" customWidth="1"/>
    <col min="13319" max="13319" width="5.6640625" style="1" customWidth="1"/>
    <col min="13320" max="13320" width="11.77734375" style="1" customWidth="1"/>
    <col min="13321" max="13322" width="11.88671875" style="1" customWidth="1"/>
    <col min="13323" max="13323" width="15.21875" style="1" customWidth="1"/>
    <col min="13324" max="13324" width="11.6640625" style="1" customWidth="1"/>
    <col min="13325" max="13569" width="10" style="1"/>
    <col min="13570" max="13570" width="6.109375" style="1" bestFit="1" customWidth="1"/>
    <col min="13571" max="13571" width="25.5546875" style="1" customWidth="1"/>
    <col min="13572" max="13572" width="23.44140625" style="1" customWidth="1"/>
    <col min="13573" max="13573" width="7.21875" style="1" customWidth="1"/>
    <col min="13574" max="13574" width="11.77734375" style="1" customWidth="1"/>
    <col min="13575" max="13575" width="5.6640625" style="1" customWidth="1"/>
    <col min="13576" max="13576" width="11.77734375" style="1" customWidth="1"/>
    <col min="13577" max="13578" width="11.88671875" style="1" customWidth="1"/>
    <col min="13579" max="13579" width="15.21875" style="1" customWidth="1"/>
    <col min="13580" max="13580" width="11.6640625" style="1" customWidth="1"/>
    <col min="13581" max="13825" width="10" style="1"/>
    <col min="13826" max="13826" width="6.109375" style="1" bestFit="1" customWidth="1"/>
    <col min="13827" max="13827" width="25.5546875" style="1" customWidth="1"/>
    <col min="13828" max="13828" width="23.44140625" style="1" customWidth="1"/>
    <col min="13829" max="13829" width="7.21875" style="1" customWidth="1"/>
    <col min="13830" max="13830" width="11.77734375" style="1" customWidth="1"/>
    <col min="13831" max="13831" width="5.6640625" style="1" customWidth="1"/>
    <col min="13832" max="13832" width="11.77734375" style="1" customWidth="1"/>
    <col min="13833" max="13834" width="11.88671875" style="1" customWidth="1"/>
    <col min="13835" max="13835" width="15.21875" style="1" customWidth="1"/>
    <col min="13836" max="13836" width="11.6640625" style="1" customWidth="1"/>
    <col min="13837" max="14081" width="10" style="1"/>
    <col min="14082" max="14082" width="6.109375" style="1" bestFit="1" customWidth="1"/>
    <col min="14083" max="14083" width="25.5546875" style="1" customWidth="1"/>
    <col min="14084" max="14084" width="23.44140625" style="1" customWidth="1"/>
    <col min="14085" max="14085" width="7.21875" style="1" customWidth="1"/>
    <col min="14086" max="14086" width="11.77734375" style="1" customWidth="1"/>
    <col min="14087" max="14087" width="5.6640625" style="1" customWidth="1"/>
    <col min="14088" max="14088" width="11.77734375" style="1" customWidth="1"/>
    <col min="14089" max="14090" width="11.88671875" style="1" customWidth="1"/>
    <col min="14091" max="14091" width="15.21875" style="1" customWidth="1"/>
    <col min="14092" max="14092" width="11.6640625" style="1" customWidth="1"/>
    <col min="14093" max="14337" width="10" style="1"/>
    <col min="14338" max="14338" width="6.109375" style="1" bestFit="1" customWidth="1"/>
    <col min="14339" max="14339" width="25.5546875" style="1" customWidth="1"/>
    <col min="14340" max="14340" width="23.44140625" style="1" customWidth="1"/>
    <col min="14341" max="14341" width="7.21875" style="1" customWidth="1"/>
    <col min="14342" max="14342" width="11.77734375" style="1" customWidth="1"/>
    <col min="14343" max="14343" width="5.6640625" style="1" customWidth="1"/>
    <col min="14344" max="14344" width="11.77734375" style="1" customWidth="1"/>
    <col min="14345" max="14346" width="11.88671875" style="1" customWidth="1"/>
    <col min="14347" max="14347" width="15.21875" style="1" customWidth="1"/>
    <col min="14348" max="14348" width="11.6640625" style="1" customWidth="1"/>
    <col min="14349" max="14593" width="10" style="1"/>
    <col min="14594" max="14594" width="6.109375" style="1" bestFit="1" customWidth="1"/>
    <col min="14595" max="14595" width="25.5546875" style="1" customWidth="1"/>
    <col min="14596" max="14596" width="23.44140625" style="1" customWidth="1"/>
    <col min="14597" max="14597" width="7.21875" style="1" customWidth="1"/>
    <col min="14598" max="14598" width="11.77734375" style="1" customWidth="1"/>
    <col min="14599" max="14599" width="5.6640625" style="1" customWidth="1"/>
    <col min="14600" max="14600" width="11.77734375" style="1" customWidth="1"/>
    <col min="14601" max="14602" width="11.88671875" style="1" customWidth="1"/>
    <col min="14603" max="14603" width="15.21875" style="1" customWidth="1"/>
    <col min="14604" max="14604" width="11.6640625" style="1" customWidth="1"/>
    <col min="14605" max="14849" width="10" style="1"/>
    <col min="14850" max="14850" width="6.109375" style="1" bestFit="1" customWidth="1"/>
    <col min="14851" max="14851" width="25.5546875" style="1" customWidth="1"/>
    <col min="14852" max="14852" width="23.44140625" style="1" customWidth="1"/>
    <col min="14853" max="14853" width="7.21875" style="1" customWidth="1"/>
    <col min="14854" max="14854" width="11.77734375" style="1" customWidth="1"/>
    <col min="14855" max="14855" width="5.6640625" style="1" customWidth="1"/>
    <col min="14856" max="14856" width="11.77734375" style="1" customWidth="1"/>
    <col min="14857" max="14858" width="11.88671875" style="1" customWidth="1"/>
    <col min="14859" max="14859" width="15.21875" style="1" customWidth="1"/>
    <col min="14860" max="14860" width="11.6640625" style="1" customWidth="1"/>
    <col min="14861" max="15105" width="10" style="1"/>
    <col min="15106" max="15106" width="6.109375" style="1" bestFit="1" customWidth="1"/>
    <col min="15107" max="15107" width="25.5546875" style="1" customWidth="1"/>
    <col min="15108" max="15108" width="23.44140625" style="1" customWidth="1"/>
    <col min="15109" max="15109" width="7.21875" style="1" customWidth="1"/>
    <col min="15110" max="15110" width="11.77734375" style="1" customWidth="1"/>
    <col min="15111" max="15111" width="5.6640625" style="1" customWidth="1"/>
    <col min="15112" max="15112" width="11.77734375" style="1" customWidth="1"/>
    <col min="15113" max="15114" width="11.88671875" style="1" customWidth="1"/>
    <col min="15115" max="15115" width="15.21875" style="1" customWidth="1"/>
    <col min="15116" max="15116" width="11.6640625" style="1" customWidth="1"/>
    <col min="15117" max="15361" width="10" style="1"/>
    <col min="15362" max="15362" width="6.109375" style="1" bestFit="1" customWidth="1"/>
    <col min="15363" max="15363" width="25.5546875" style="1" customWidth="1"/>
    <col min="15364" max="15364" width="23.44140625" style="1" customWidth="1"/>
    <col min="15365" max="15365" width="7.21875" style="1" customWidth="1"/>
    <col min="15366" max="15366" width="11.77734375" style="1" customWidth="1"/>
    <col min="15367" max="15367" width="5.6640625" style="1" customWidth="1"/>
    <col min="15368" max="15368" width="11.77734375" style="1" customWidth="1"/>
    <col min="15369" max="15370" width="11.88671875" style="1" customWidth="1"/>
    <col min="15371" max="15371" width="15.21875" style="1" customWidth="1"/>
    <col min="15372" max="15372" width="11.6640625" style="1" customWidth="1"/>
    <col min="15373" max="15617" width="10" style="1"/>
    <col min="15618" max="15618" width="6.109375" style="1" bestFit="1" customWidth="1"/>
    <col min="15619" max="15619" width="25.5546875" style="1" customWidth="1"/>
    <col min="15620" max="15620" width="23.44140625" style="1" customWidth="1"/>
    <col min="15621" max="15621" width="7.21875" style="1" customWidth="1"/>
    <col min="15622" max="15622" width="11.77734375" style="1" customWidth="1"/>
    <col min="15623" max="15623" width="5.6640625" style="1" customWidth="1"/>
    <col min="15624" max="15624" width="11.77734375" style="1" customWidth="1"/>
    <col min="15625" max="15626" width="11.88671875" style="1" customWidth="1"/>
    <col min="15627" max="15627" width="15.21875" style="1" customWidth="1"/>
    <col min="15628" max="15628" width="11.6640625" style="1" customWidth="1"/>
    <col min="15629" max="15873" width="10" style="1"/>
    <col min="15874" max="15874" width="6.109375" style="1" bestFit="1" customWidth="1"/>
    <col min="15875" max="15875" width="25.5546875" style="1" customWidth="1"/>
    <col min="15876" max="15876" width="23.44140625" style="1" customWidth="1"/>
    <col min="15877" max="15877" width="7.21875" style="1" customWidth="1"/>
    <col min="15878" max="15878" width="11.77734375" style="1" customWidth="1"/>
    <col min="15879" max="15879" width="5.6640625" style="1" customWidth="1"/>
    <col min="15880" max="15880" width="11.77734375" style="1" customWidth="1"/>
    <col min="15881" max="15882" width="11.88671875" style="1" customWidth="1"/>
    <col min="15883" max="15883" width="15.21875" style="1" customWidth="1"/>
    <col min="15884" max="15884" width="11.6640625" style="1" customWidth="1"/>
    <col min="15885" max="16129" width="10" style="1"/>
    <col min="16130" max="16130" width="6.109375" style="1" bestFit="1" customWidth="1"/>
    <col min="16131" max="16131" width="25.5546875" style="1" customWidth="1"/>
    <col min="16132" max="16132" width="23.44140625" style="1" customWidth="1"/>
    <col min="16133" max="16133" width="7.21875" style="1" customWidth="1"/>
    <col min="16134" max="16134" width="11.77734375" style="1" customWidth="1"/>
    <col min="16135" max="16135" width="5.6640625" style="1" customWidth="1"/>
    <col min="16136" max="16136" width="11.77734375" style="1" customWidth="1"/>
    <col min="16137" max="16138" width="11.88671875" style="1" customWidth="1"/>
    <col min="16139" max="16139" width="15.21875" style="1" customWidth="1"/>
    <col min="16140" max="16140" width="11.6640625" style="1" customWidth="1"/>
    <col min="16141" max="16384" width="10" style="1"/>
  </cols>
  <sheetData>
    <row r="1" spans="1:23" ht="27.75" customHeight="1">
      <c r="A1" s="189" t="s">
        <v>0</v>
      </c>
      <c r="B1" s="189"/>
      <c r="C1" s="189"/>
      <c r="D1" s="189"/>
      <c r="E1" s="189"/>
      <c r="F1" s="189"/>
      <c r="G1" s="189"/>
      <c r="H1" s="189"/>
      <c r="I1" s="189"/>
      <c r="J1" s="189"/>
      <c r="K1" s="189"/>
      <c r="L1" s="189"/>
    </row>
    <row r="2" spans="1:23" s="39" customFormat="1" ht="27.75" customHeight="1">
      <c r="J2" s="195" t="s">
        <v>1</v>
      </c>
      <c r="K2" s="195"/>
      <c r="L2" s="195"/>
      <c r="T2" s="195"/>
      <c r="U2" s="195"/>
      <c r="V2" s="195"/>
      <c r="W2" s="195"/>
    </row>
    <row r="3" spans="1:23" s="83" customFormat="1" ht="39" customHeight="1">
      <c r="A3" s="81" t="s">
        <v>2</v>
      </c>
      <c r="B3" s="81" t="s">
        <v>3</v>
      </c>
      <c r="C3" s="81" t="s">
        <v>4</v>
      </c>
      <c r="D3" s="81" t="s">
        <v>141</v>
      </c>
      <c r="E3" s="81" t="s">
        <v>5</v>
      </c>
      <c r="F3" s="82" t="s">
        <v>6</v>
      </c>
      <c r="G3" s="82" t="s">
        <v>7</v>
      </c>
      <c r="H3" s="82" t="s">
        <v>8</v>
      </c>
      <c r="I3" s="82" t="s">
        <v>9</v>
      </c>
      <c r="J3" s="82" t="s">
        <v>10</v>
      </c>
      <c r="K3" s="81" t="s">
        <v>11</v>
      </c>
      <c r="L3" s="81" t="s">
        <v>12</v>
      </c>
      <c r="M3" s="95"/>
      <c r="N3" s="83" t="s">
        <v>528</v>
      </c>
      <c r="O3" s="83" t="s">
        <v>529</v>
      </c>
    </row>
    <row r="4" spans="1:23" s="83" customFormat="1" ht="67.8" customHeight="1">
      <c r="A4" s="34">
        <v>1</v>
      </c>
      <c r="B4" s="34" t="s">
        <v>414</v>
      </c>
      <c r="C4" s="35" t="s">
        <v>415</v>
      </c>
      <c r="D4" s="35"/>
      <c r="E4" s="34" t="s">
        <v>20</v>
      </c>
      <c r="F4" s="80">
        <v>0.16189999999999999</v>
      </c>
      <c r="G4" s="36">
        <v>0.13</v>
      </c>
      <c r="H4" s="97"/>
      <c r="I4" s="80">
        <v>0.16189999999999999</v>
      </c>
      <c r="J4" s="80">
        <v>0.16189999999999999</v>
      </c>
      <c r="K4" s="93" t="s">
        <v>455</v>
      </c>
      <c r="L4" s="93"/>
      <c r="N4" s="111" t="e">
        <f>VLOOKUP(B4,[5]已签订!$F$3:$R$604,13,0)</f>
        <v>#N/A</v>
      </c>
      <c r="O4" s="96" t="e">
        <f>(J4-N4)/N4</f>
        <v>#N/A</v>
      </c>
    </row>
    <row r="5" spans="1:23" s="83" customFormat="1" ht="67.8" customHeight="1">
      <c r="A5" s="34">
        <v>2</v>
      </c>
      <c r="B5" s="34" t="s">
        <v>416</v>
      </c>
      <c r="C5" s="35" t="s">
        <v>417</v>
      </c>
      <c r="D5" s="35"/>
      <c r="E5" s="34" t="s">
        <v>20</v>
      </c>
      <c r="F5" s="80">
        <v>0.21590000000000001</v>
      </c>
      <c r="G5" s="36">
        <v>0.13</v>
      </c>
      <c r="H5" s="97"/>
      <c r="I5" s="80">
        <v>0.21590000000000001</v>
      </c>
      <c r="J5" s="80">
        <v>0.21590000000000001</v>
      </c>
      <c r="K5" s="93" t="s">
        <v>455</v>
      </c>
      <c r="L5" s="93"/>
      <c r="N5" s="111" t="e">
        <f>VLOOKUP(B5,[5]已签订!$F$3:$R$604,13,0)</f>
        <v>#N/A</v>
      </c>
      <c r="O5" s="96" t="e">
        <f t="shared" ref="O5:O26" si="0">(J5-N5)/N5</f>
        <v>#N/A</v>
      </c>
    </row>
    <row r="6" spans="1:23" s="83" customFormat="1" ht="67.8" customHeight="1">
      <c r="A6" s="34">
        <v>3</v>
      </c>
      <c r="B6" s="34" t="s">
        <v>418</v>
      </c>
      <c r="C6" s="35" t="s">
        <v>419</v>
      </c>
      <c r="D6" s="35"/>
      <c r="E6" s="34" t="s">
        <v>20</v>
      </c>
      <c r="F6" s="80">
        <v>0.13489999999999999</v>
      </c>
      <c r="G6" s="36">
        <v>0.13</v>
      </c>
      <c r="H6" s="97"/>
      <c r="I6" s="80">
        <v>0.13489999999999999</v>
      </c>
      <c r="J6" s="80">
        <v>0.13489999999999999</v>
      </c>
      <c r="K6" s="93" t="s">
        <v>455</v>
      </c>
      <c r="L6" s="93"/>
      <c r="N6" s="111" t="e">
        <f>VLOOKUP(B6,[5]已签订!$F$3:$R$604,13,0)</f>
        <v>#N/A</v>
      </c>
      <c r="O6" s="96" t="e">
        <f t="shared" si="0"/>
        <v>#N/A</v>
      </c>
    </row>
    <row r="7" spans="1:23" s="83" customFormat="1" ht="67.8" customHeight="1">
      <c r="A7" s="34">
        <v>4</v>
      </c>
      <c r="B7" s="34" t="s">
        <v>420</v>
      </c>
      <c r="C7" s="35" t="s">
        <v>419</v>
      </c>
      <c r="D7" s="35"/>
      <c r="E7" s="34" t="s">
        <v>20</v>
      </c>
      <c r="F7" s="80">
        <v>8.589999999999999E-2</v>
      </c>
      <c r="G7" s="36">
        <v>0.13</v>
      </c>
      <c r="H7" s="97"/>
      <c r="I7" s="80">
        <v>8.589999999999999E-2</v>
      </c>
      <c r="J7" s="80">
        <v>8.589999999999999E-2</v>
      </c>
      <c r="K7" s="93" t="s">
        <v>455</v>
      </c>
      <c r="L7" s="93"/>
      <c r="N7" s="111" t="e">
        <f>VLOOKUP(B7,[5]已签订!$F$3:$R$604,13,0)</f>
        <v>#N/A</v>
      </c>
      <c r="O7" s="96" t="e">
        <f t="shared" si="0"/>
        <v>#N/A</v>
      </c>
    </row>
    <row r="8" spans="1:23" s="83" customFormat="1" ht="67.8" customHeight="1">
      <c r="A8" s="34">
        <v>5</v>
      </c>
      <c r="B8" s="34" t="s">
        <v>421</v>
      </c>
      <c r="C8" s="35" t="s">
        <v>422</v>
      </c>
      <c r="D8" s="35"/>
      <c r="E8" s="34" t="s">
        <v>20</v>
      </c>
      <c r="F8" s="80">
        <v>3</v>
      </c>
      <c r="G8" s="36">
        <v>0.13</v>
      </c>
      <c r="H8" s="97"/>
      <c r="I8" s="80">
        <v>3</v>
      </c>
      <c r="J8" s="80">
        <v>3</v>
      </c>
      <c r="K8" s="93" t="s">
        <v>455</v>
      </c>
      <c r="L8" s="93"/>
      <c r="N8" s="111" t="e">
        <f>VLOOKUP(B8,[5]已签订!$F$3:$R$604,13,0)</f>
        <v>#N/A</v>
      </c>
      <c r="O8" s="96" t="e">
        <f t="shared" si="0"/>
        <v>#N/A</v>
      </c>
    </row>
    <row r="9" spans="1:23" s="83" customFormat="1" ht="67.8" customHeight="1">
      <c r="A9" s="34">
        <v>6</v>
      </c>
      <c r="B9" s="34" t="s">
        <v>423</v>
      </c>
      <c r="C9" s="35" t="s">
        <v>424</v>
      </c>
      <c r="D9" s="35"/>
      <c r="E9" s="34" t="s">
        <v>20</v>
      </c>
      <c r="F9" s="80">
        <v>0.1275</v>
      </c>
      <c r="G9" s="36">
        <v>0.13</v>
      </c>
      <c r="H9" s="97"/>
      <c r="I9" s="80">
        <v>0.1275</v>
      </c>
      <c r="J9" s="80">
        <v>0.1275</v>
      </c>
      <c r="K9" s="93" t="s">
        <v>455</v>
      </c>
      <c r="L9" s="93"/>
      <c r="N9" s="111" t="e">
        <f>VLOOKUP(B9,[5]已签订!$F$3:$R$604,13,0)</f>
        <v>#N/A</v>
      </c>
      <c r="O9" s="96" t="e">
        <f t="shared" si="0"/>
        <v>#N/A</v>
      </c>
    </row>
    <row r="10" spans="1:23" s="83" customFormat="1" ht="67.8" customHeight="1">
      <c r="A10" s="34">
        <v>7</v>
      </c>
      <c r="B10" s="34" t="s">
        <v>425</v>
      </c>
      <c r="C10" s="35" t="s">
        <v>426</v>
      </c>
      <c r="D10" s="35"/>
      <c r="E10" s="34" t="s">
        <v>20</v>
      </c>
      <c r="F10" s="80">
        <v>0.20219999999999999</v>
      </c>
      <c r="G10" s="36">
        <v>0.13</v>
      </c>
      <c r="H10" s="97"/>
      <c r="I10" s="80">
        <v>0.20219999999999999</v>
      </c>
      <c r="J10" s="80">
        <v>0.20219999999999999</v>
      </c>
      <c r="K10" s="93" t="s">
        <v>455</v>
      </c>
      <c r="L10" s="93"/>
      <c r="N10" s="111" t="e">
        <f>VLOOKUP(B10,[5]已签订!$F$3:$R$604,13,0)</f>
        <v>#N/A</v>
      </c>
      <c r="O10" s="96" t="e">
        <f t="shared" si="0"/>
        <v>#N/A</v>
      </c>
    </row>
    <row r="11" spans="1:23" s="83" customFormat="1" ht="67.8" customHeight="1">
      <c r="A11" s="34">
        <v>8</v>
      </c>
      <c r="B11" s="34" t="s">
        <v>427</v>
      </c>
      <c r="C11" s="35" t="s">
        <v>428</v>
      </c>
      <c r="D11" s="35"/>
      <c r="E11" s="34" t="s">
        <v>20</v>
      </c>
      <c r="F11" s="80">
        <v>7.1800000000000003E-2</v>
      </c>
      <c r="G11" s="36">
        <v>0.13</v>
      </c>
      <c r="H11" s="97"/>
      <c r="I11" s="80">
        <v>7.1800000000000003E-2</v>
      </c>
      <c r="J11" s="80">
        <v>7.1800000000000003E-2</v>
      </c>
      <c r="K11" s="93" t="s">
        <v>455</v>
      </c>
      <c r="L11" s="93"/>
      <c r="N11" s="111" t="e">
        <f>VLOOKUP(B11,[5]已签订!$F$3:$R$604,13,0)</f>
        <v>#N/A</v>
      </c>
      <c r="O11" s="96" t="e">
        <f t="shared" si="0"/>
        <v>#N/A</v>
      </c>
    </row>
    <row r="12" spans="1:23" s="83" customFormat="1" ht="67.8" customHeight="1">
      <c r="A12" s="34">
        <v>9</v>
      </c>
      <c r="B12" s="34" t="s">
        <v>429</v>
      </c>
      <c r="C12" s="35" t="s">
        <v>430</v>
      </c>
      <c r="D12" s="35"/>
      <c r="E12" s="34" t="s">
        <v>20</v>
      </c>
      <c r="F12" s="80">
        <v>0.13489999999999999</v>
      </c>
      <c r="G12" s="36">
        <v>0.13</v>
      </c>
      <c r="H12" s="97"/>
      <c r="I12" s="80">
        <v>0.13489999999999999</v>
      </c>
      <c r="J12" s="80">
        <v>0.13489999999999999</v>
      </c>
      <c r="K12" s="93" t="s">
        <v>455</v>
      </c>
      <c r="L12" s="93"/>
      <c r="N12" s="111" t="e">
        <f>VLOOKUP(B12,[5]已签订!$F$3:$R$604,13,0)</f>
        <v>#N/A</v>
      </c>
      <c r="O12" s="96" t="e">
        <f t="shared" si="0"/>
        <v>#N/A</v>
      </c>
    </row>
    <row r="13" spans="1:23" s="83" customFormat="1" ht="67.8" customHeight="1">
      <c r="A13" s="34">
        <v>10</v>
      </c>
      <c r="B13" s="34" t="s">
        <v>431</v>
      </c>
      <c r="C13" s="35" t="s">
        <v>432</v>
      </c>
      <c r="D13" s="35"/>
      <c r="E13" s="34" t="s">
        <v>20</v>
      </c>
      <c r="F13" s="80">
        <v>0.15</v>
      </c>
      <c r="G13" s="36">
        <v>0.13</v>
      </c>
      <c r="H13" s="97"/>
      <c r="I13" s="80">
        <v>0.15</v>
      </c>
      <c r="J13" s="80">
        <v>0.15</v>
      </c>
      <c r="K13" s="93" t="s">
        <v>455</v>
      </c>
      <c r="L13" s="93"/>
      <c r="N13" s="111" t="e">
        <f>VLOOKUP(B13,[5]已签订!$F$3:$R$604,13,0)</f>
        <v>#N/A</v>
      </c>
      <c r="O13" s="96" t="e">
        <f t="shared" si="0"/>
        <v>#N/A</v>
      </c>
    </row>
    <row r="14" spans="1:23" s="83" customFormat="1" ht="67.8" customHeight="1">
      <c r="A14" s="34">
        <v>11</v>
      </c>
      <c r="B14" s="34" t="s">
        <v>433</v>
      </c>
      <c r="C14" s="35" t="s">
        <v>434</v>
      </c>
      <c r="D14" s="35"/>
      <c r="E14" s="34" t="s">
        <v>20</v>
      </c>
      <c r="F14" s="80">
        <v>0.15</v>
      </c>
      <c r="G14" s="36">
        <v>0.13</v>
      </c>
      <c r="H14" s="97"/>
      <c r="I14" s="80">
        <v>0.15</v>
      </c>
      <c r="J14" s="80">
        <v>0.15</v>
      </c>
      <c r="K14" s="93" t="s">
        <v>455</v>
      </c>
      <c r="L14" s="93"/>
      <c r="N14" s="111" t="e">
        <f>VLOOKUP(B14,[5]已签订!$F$3:$R$604,13,0)</f>
        <v>#N/A</v>
      </c>
      <c r="O14" s="96" t="e">
        <f t="shared" si="0"/>
        <v>#N/A</v>
      </c>
    </row>
    <row r="15" spans="1:23" s="83" customFormat="1" ht="67.8" customHeight="1">
      <c r="A15" s="34">
        <v>12</v>
      </c>
      <c r="B15" s="34" t="s">
        <v>435</v>
      </c>
      <c r="C15" s="35" t="s">
        <v>436</v>
      </c>
      <c r="D15" s="35"/>
      <c r="E15" s="34" t="s">
        <v>20</v>
      </c>
      <c r="F15" s="80">
        <v>0.157</v>
      </c>
      <c r="G15" s="36">
        <v>0.13</v>
      </c>
      <c r="H15" s="97"/>
      <c r="I15" s="80">
        <v>0.157</v>
      </c>
      <c r="J15" s="80">
        <v>0.157</v>
      </c>
      <c r="K15" s="93" t="s">
        <v>455</v>
      </c>
      <c r="L15" s="93"/>
      <c r="N15" s="111" t="e">
        <f>VLOOKUP(B15,[5]已签订!$F$3:$R$604,13,0)</f>
        <v>#N/A</v>
      </c>
      <c r="O15" s="96" t="e">
        <f t="shared" si="0"/>
        <v>#N/A</v>
      </c>
    </row>
    <row r="16" spans="1:23" s="83" customFormat="1" ht="67.8" customHeight="1">
      <c r="A16" s="34">
        <v>13</v>
      </c>
      <c r="B16" s="34" t="s">
        <v>437</v>
      </c>
      <c r="C16" s="35" t="s">
        <v>438</v>
      </c>
      <c r="D16" s="35"/>
      <c r="E16" s="34" t="s">
        <v>20</v>
      </c>
      <c r="F16" s="80">
        <v>6.3199999999999992E-2</v>
      </c>
      <c r="G16" s="36">
        <v>0.13</v>
      </c>
      <c r="H16" s="97"/>
      <c r="I16" s="80">
        <v>6.3199999999999992E-2</v>
      </c>
      <c r="J16" s="80">
        <v>6.3199999999999992E-2</v>
      </c>
      <c r="K16" s="93" t="s">
        <v>455</v>
      </c>
      <c r="L16" s="93"/>
      <c r="N16" s="111" t="e">
        <f>VLOOKUP(B16,[5]已签订!$F$3:$R$604,13,0)</f>
        <v>#N/A</v>
      </c>
      <c r="O16" s="96" t="e">
        <f t="shared" si="0"/>
        <v>#N/A</v>
      </c>
    </row>
    <row r="17" spans="1:16" s="83" customFormat="1" ht="67.8" customHeight="1">
      <c r="A17" s="34">
        <v>14</v>
      </c>
      <c r="B17" s="34" t="s">
        <v>439</v>
      </c>
      <c r="C17" s="35" t="s">
        <v>440</v>
      </c>
      <c r="D17" s="35"/>
      <c r="E17" s="34" t="s">
        <v>20</v>
      </c>
      <c r="F17" s="80">
        <v>6.3199999999999992E-2</v>
      </c>
      <c r="G17" s="36">
        <v>0.13</v>
      </c>
      <c r="H17" s="97"/>
      <c r="I17" s="80">
        <v>6.3199999999999992E-2</v>
      </c>
      <c r="J17" s="80">
        <v>6.3199999999999992E-2</v>
      </c>
      <c r="K17" s="93" t="s">
        <v>455</v>
      </c>
      <c r="L17" s="93"/>
      <c r="N17" s="111" t="e">
        <f>VLOOKUP(B17,[5]已签订!$F$3:$R$604,13,0)</f>
        <v>#N/A</v>
      </c>
      <c r="O17" s="96" t="e">
        <f t="shared" si="0"/>
        <v>#N/A</v>
      </c>
    </row>
    <row r="18" spans="1:16" s="83" customFormat="1" ht="67.8" customHeight="1">
      <c r="A18" s="34">
        <v>15</v>
      </c>
      <c r="B18" s="34" t="s">
        <v>530</v>
      </c>
      <c r="C18" s="35" t="s">
        <v>59</v>
      </c>
      <c r="D18" s="35"/>
      <c r="E18" s="34" t="s">
        <v>20</v>
      </c>
      <c r="F18" s="80">
        <v>4.5472999999999999</v>
      </c>
      <c r="G18" s="36">
        <v>0.13</v>
      </c>
      <c r="H18" s="97"/>
      <c r="I18" s="80">
        <v>4.5472999999999999</v>
      </c>
      <c r="J18" s="80">
        <v>4.5472999999999999</v>
      </c>
      <c r="K18" s="93" t="s">
        <v>455</v>
      </c>
      <c r="L18" s="93"/>
      <c r="N18" s="111">
        <v>5.71</v>
      </c>
      <c r="O18" s="96">
        <f t="shared" si="0"/>
        <v>-0.20362521891418564</v>
      </c>
      <c r="P18" s="83" t="s">
        <v>531</v>
      </c>
    </row>
    <row r="19" spans="1:16" s="83" customFormat="1" ht="67.8" customHeight="1">
      <c r="A19" s="34">
        <v>16</v>
      </c>
      <c r="B19" s="34" t="s">
        <v>441</v>
      </c>
      <c r="C19" s="35" t="s">
        <v>442</v>
      </c>
      <c r="D19" s="35"/>
      <c r="E19" s="34" t="s">
        <v>20</v>
      </c>
      <c r="F19" s="80">
        <v>0.14720000000000003</v>
      </c>
      <c r="G19" s="36">
        <v>0.13</v>
      </c>
      <c r="H19" s="97"/>
      <c r="I19" s="80">
        <v>0.14720000000000003</v>
      </c>
      <c r="J19" s="80">
        <v>0.14720000000000003</v>
      </c>
      <c r="K19" s="93" t="s">
        <v>455</v>
      </c>
      <c r="L19" s="93"/>
      <c r="N19" s="111" t="e">
        <f>VLOOKUP(B19,[5]已签订!$F$3:$R$604,13,0)</f>
        <v>#N/A</v>
      </c>
      <c r="O19" s="96" t="e">
        <f t="shared" si="0"/>
        <v>#N/A</v>
      </c>
    </row>
    <row r="20" spans="1:16" s="83" customFormat="1" ht="67.8" customHeight="1">
      <c r="A20" s="34">
        <v>17</v>
      </c>
      <c r="B20" s="34" t="s">
        <v>443</v>
      </c>
      <c r="C20" s="35" t="s">
        <v>444</v>
      </c>
      <c r="D20" s="35"/>
      <c r="E20" s="34" t="s">
        <v>20</v>
      </c>
      <c r="F20" s="80">
        <v>6.9900000000000004E-2</v>
      </c>
      <c r="G20" s="36">
        <v>0.13</v>
      </c>
      <c r="H20" s="97"/>
      <c r="I20" s="80">
        <v>6.9900000000000004E-2</v>
      </c>
      <c r="J20" s="80">
        <v>6.9900000000000004E-2</v>
      </c>
      <c r="K20" s="93" t="s">
        <v>455</v>
      </c>
      <c r="L20" s="93"/>
      <c r="N20" s="111" t="e">
        <f>VLOOKUP(B20,[5]已签订!$F$3:$R$604,13,0)</f>
        <v>#N/A</v>
      </c>
      <c r="O20" s="96" t="e">
        <f t="shared" si="0"/>
        <v>#N/A</v>
      </c>
    </row>
    <row r="21" spans="1:16" s="83" customFormat="1" ht="67.8" customHeight="1">
      <c r="A21" s="34">
        <v>18</v>
      </c>
      <c r="B21" s="34" t="s">
        <v>445</v>
      </c>
      <c r="C21" s="35" t="s">
        <v>446</v>
      </c>
      <c r="D21" s="35"/>
      <c r="E21" s="34" t="s">
        <v>20</v>
      </c>
      <c r="F21" s="80">
        <v>7.7299999999999994E-2</v>
      </c>
      <c r="G21" s="36">
        <v>0.13</v>
      </c>
      <c r="H21" s="97"/>
      <c r="I21" s="80">
        <v>7.7299999999999994E-2</v>
      </c>
      <c r="J21" s="80">
        <v>7.7299999999999994E-2</v>
      </c>
      <c r="K21" s="93" t="s">
        <v>455</v>
      </c>
      <c r="L21" s="93"/>
      <c r="N21" s="111" t="e">
        <f>VLOOKUP(B21,[5]已签订!$F$3:$R$604,13,0)</f>
        <v>#N/A</v>
      </c>
      <c r="O21" s="96" t="e">
        <f t="shared" si="0"/>
        <v>#N/A</v>
      </c>
    </row>
    <row r="22" spans="1:16" s="83" customFormat="1" ht="67.8" customHeight="1">
      <c r="A22" s="34">
        <v>19</v>
      </c>
      <c r="B22" s="34" t="s">
        <v>447</v>
      </c>
      <c r="C22" s="35" t="s">
        <v>448</v>
      </c>
      <c r="D22" s="35"/>
      <c r="E22" s="34" t="s">
        <v>20</v>
      </c>
      <c r="F22" s="80">
        <v>0.14720000000000003</v>
      </c>
      <c r="G22" s="36">
        <v>0.13</v>
      </c>
      <c r="H22" s="97"/>
      <c r="I22" s="80">
        <v>0.14720000000000003</v>
      </c>
      <c r="J22" s="80">
        <v>0.14720000000000003</v>
      </c>
      <c r="K22" s="93" t="s">
        <v>455</v>
      </c>
      <c r="L22" s="93"/>
      <c r="N22" s="111" t="e">
        <f>VLOOKUP(B22,[5]已签订!$F$3:$R$604,13,0)</f>
        <v>#N/A</v>
      </c>
      <c r="O22" s="96" t="e">
        <f t="shared" si="0"/>
        <v>#N/A</v>
      </c>
    </row>
    <row r="23" spans="1:16" s="83" customFormat="1" ht="67.8" customHeight="1">
      <c r="A23" s="34">
        <v>20</v>
      </c>
      <c r="B23" s="34" t="s">
        <v>449</v>
      </c>
      <c r="C23" s="35" t="s">
        <v>450</v>
      </c>
      <c r="D23" s="35"/>
      <c r="E23" s="34" t="s">
        <v>20</v>
      </c>
      <c r="F23" s="80">
        <v>7.2899999999999993E-2</v>
      </c>
      <c r="G23" s="36">
        <v>0.13</v>
      </c>
      <c r="H23" s="97"/>
      <c r="I23" s="80">
        <v>7.2899999999999993E-2</v>
      </c>
      <c r="J23" s="80">
        <v>7.2899999999999993E-2</v>
      </c>
      <c r="K23" s="93" t="s">
        <v>455</v>
      </c>
      <c r="L23" s="93"/>
      <c r="N23" s="111" t="e">
        <f>VLOOKUP(B23,[5]已签订!$F$3:$R$604,13,0)</f>
        <v>#N/A</v>
      </c>
      <c r="O23" s="96" t="e">
        <f t="shared" si="0"/>
        <v>#N/A</v>
      </c>
    </row>
    <row r="24" spans="1:16" s="83" customFormat="1" ht="67.8" customHeight="1">
      <c r="A24" s="34">
        <v>21</v>
      </c>
      <c r="B24" s="34" t="s">
        <v>451</v>
      </c>
      <c r="C24" s="35" t="s">
        <v>452</v>
      </c>
      <c r="D24" s="35"/>
      <c r="E24" s="34" t="s">
        <v>20</v>
      </c>
      <c r="F24" s="80">
        <v>21.7</v>
      </c>
      <c r="G24" s="36">
        <v>0.13</v>
      </c>
      <c r="H24" s="97"/>
      <c r="I24" s="80">
        <v>21.7</v>
      </c>
      <c r="J24" s="80">
        <v>21.7</v>
      </c>
      <c r="K24" s="93" t="s">
        <v>455</v>
      </c>
      <c r="L24" s="93"/>
      <c r="N24" s="111">
        <v>23.205300000000001</v>
      </c>
      <c r="O24" s="96">
        <f t="shared" si="0"/>
        <v>-6.4868801523789904E-2</v>
      </c>
    </row>
    <row r="25" spans="1:16" s="83" customFormat="1" ht="67.8" customHeight="1">
      <c r="A25" s="34">
        <v>22</v>
      </c>
      <c r="B25" s="34" t="s">
        <v>207</v>
      </c>
      <c r="C25" s="35" t="s">
        <v>453</v>
      </c>
      <c r="D25" s="35"/>
      <c r="E25" s="34" t="s">
        <v>20</v>
      </c>
      <c r="F25" s="80">
        <v>0.12990000000000002</v>
      </c>
      <c r="G25" s="36">
        <v>0.13</v>
      </c>
      <c r="H25" s="97"/>
      <c r="I25" s="80">
        <v>0.12990000000000002</v>
      </c>
      <c r="J25" s="80">
        <v>0.12990000000000002</v>
      </c>
      <c r="K25" s="93" t="s">
        <v>455</v>
      </c>
      <c r="L25" s="93"/>
      <c r="N25" s="111" t="e">
        <f>VLOOKUP(B25,[5]已签订!$F$3:$R$604,13,0)</f>
        <v>#N/A</v>
      </c>
      <c r="O25" s="96" t="e">
        <f t="shared" si="0"/>
        <v>#N/A</v>
      </c>
    </row>
    <row r="26" spans="1:16" s="83" customFormat="1" ht="67.8" customHeight="1">
      <c r="A26" s="34">
        <v>23</v>
      </c>
      <c r="B26" s="34" t="s">
        <v>659</v>
      </c>
      <c r="C26" s="35" t="s">
        <v>454</v>
      </c>
      <c r="D26" s="35"/>
      <c r="E26" s="34" t="s">
        <v>20</v>
      </c>
      <c r="F26" s="80">
        <v>0.10439999999999999</v>
      </c>
      <c r="G26" s="36">
        <v>0.13</v>
      </c>
      <c r="H26" s="97"/>
      <c r="I26" s="80">
        <v>0.10439999999999999</v>
      </c>
      <c r="J26" s="80">
        <v>0.10439999999999999</v>
      </c>
      <c r="K26" s="93" t="s">
        <v>455</v>
      </c>
      <c r="L26" s="93"/>
      <c r="N26" s="111">
        <v>0.13</v>
      </c>
      <c r="O26" s="96">
        <f t="shared" si="0"/>
        <v>-0.19692307692307701</v>
      </c>
    </row>
    <row r="27" spans="1:16" s="39" customFormat="1" ht="27.75" customHeight="1">
      <c r="A27" s="196" t="s">
        <v>456</v>
      </c>
      <c r="B27" s="196"/>
      <c r="C27" s="196"/>
      <c r="D27" s="196"/>
      <c r="E27" s="196"/>
      <c r="F27" s="196"/>
      <c r="G27" s="196"/>
      <c r="H27" s="196"/>
      <c r="I27" s="196"/>
      <c r="J27" s="196"/>
      <c r="K27" s="196"/>
      <c r="L27" s="196"/>
    </row>
    <row r="28" spans="1:16" s="39" customFormat="1" ht="42.6" customHeight="1">
      <c r="A28" s="196"/>
      <c r="B28" s="196"/>
      <c r="C28" s="196"/>
      <c r="D28" s="196"/>
      <c r="E28" s="196"/>
      <c r="F28" s="196"/>
      <c r="G28" s="196"/>
      <c r="H28" s="196"/>
      <c r="I28" s="196"/>
      <c r="J28" s="196"/>
      <c r="K28" s="196"/>
      <c r="L28" s="196"/>
    </row>
    <row r="29" spans="1:16" s="39" customFormat="1" ht="93" customHeight="1">
      <c r="A29" s="197" t="s">
        <v>13</v>
      </c>
      <c r="B29" s="198"/>
      <c r="C29" s="199" t="s">
        <v>14</v>
      </c>
      <c r="D29" s="199"/>
      <c r="E29" s="199"/>
      <c r="F29" s="200" t="s">
        <v>15</v>
      </c>
      <c r="G29" s="201"/>
      <c r="H29" s="201"/>
      <c r="I29" s="200" t="s">
        <v>16</v>
      </c>
      <c r="J29" s="201"/>
      <c r="K29" s="196" t="s">
        <v>17</v>
      </c>
      <c r="L29" s="196"/>
    </row>
    <row r="30" spans="1:16" s="39" customFormat="1" ht="27.75" customHeight="1"/>
    <row r="31" spans="1:16" s="39" customFormat="1" ht="27.75" customHeight="1"/>
    <row r="32" spans="1:16" s="39" customFormat="1" ht="27.75" customHeight="1"/>
    <row r="33" s="39" customFormat="1" ht="27.75" customHeight="1"/>
    <row r="34" s="39" customFormat="1" ht="27.75" customHeight="1"/>
    <row r="35" s="39" customFormat="1" ht="27.75" customHeight="1"/>
    <row r="36" s="39" customFormat="1" ht="27.75" customHeight="1"/>
    <row r="37" s="39" customFormat="1" ht="27.75" customHeight="1"/>
    <row r="38" s="39" customFormat="1" ht="27.75" customHeight="1"/>
    <row r="39" s="39" customFormat="1" ht="27.75" customHeight="1"/>
    <row r="40" s="39" customFormat="1" ht="27.75" customHeight="1"/>
    <row r="41" s="39" customFormat="1" ht="27.75" customHeight="1"/>
    <row r="42" s="39" customFormat="1" ht="27.75" customHeight="1"/>
    <row r="43" s="39" customFormat="1" ht="27.75" customHeight="1"/>
    <row r="44" s="39" customFormat="1" ht="27.75" customHeight="1"/>
    <row r="45" s="39" customFormat="1" ht="27.75" customHeight="1"/>
    <row r="46" s="39" customFormat="1" ht="27.75" customHeight="1"/>
    <row r="47" s="39" customFormat="1" ht="27.75" customHeight="1"/>
    <row r="48" s="39" customFormat="1" ht="27.75" customHeight="1"/>
    <row r="49" s="39" customFormat="1" ht="27.75" customHeight="1"/>
    <row r="50" s="39" customFormat="1" ht="27.75" customHeight="1"/>
    <row r="51" s="39" customFormat="1" ht="27.75" customHeight="1"/>
    <row r="52" s="39" customFormat="1" ht="27.75" customHeight="1"/>
    <row r="53" s="39" customFormat="1" ht="27.75" customHeight="1"/>
    <row r="54" s="39" customFormat="1" ht="27.75" customHeight="1"/>
    <row r="55" s="39" customFormat="1" ht="27.75" customHeight="1"/>
    <row r="56" s="39" customFormat="1" ht="27.75" customHeight="1"/>
    <row r="57" s="39" customFormat="1" ht="27.75" customHeight="1"/>
    <row r="58" s="39" customFormat="1" ht="27.75" customHeight="1"/>
    <row r="59" s="39" customFormat="1" ht="27.75" customHeight="1"/>
    <row r="60" s="39" customFormat="1" ht="27.75" customHeight="1"/>
    <row r="61" s="39" customFormat="1" ht="27.75" customHeight="1"/>
    <row r="62" s="39" customFormat="1" ht="27.75" customHeight="1"/>
    <row r="63" s="39" customFormat="1" ht="27.75" customHeight="1"/>
    <row r="64" s="39" customFormat="1" ht="27.75" customHeight="1"/>
    <row r="65" s="39" customFormat="1" ht="27.75" customHeight="1"/>
    <row r="66" s="39" customFormat="1" ht="27.75" customHeight="1"/>
    <row r="67" s="39" customFormat="1" ht="27.75" customHeight="1"/>
    <row r="68" s="39" customFormat="1" ht="27.75" customHeight="1"/>
    <row r="69" s="39" customFormat="1" ht="27.75" customHeight="1"/>
    <row r="70" s="39" customFormat="1" ht="27.75" customHeight="1"/>
    <row r="71" s="39" customFormat="1" ht="27.75" customHeight="1"/>
    <row r="72" s="39" customFormat="1" ht="27.75" customHeight="1"/>
    <row r="73" s="39" customFormat="1" ht="27.75" customHeight="1"/>
    <row r="74" s="39" customFormat="1" ht="27.75" customHeight="1"/>
    <row r="75" s="39" customFormat="1" ht="27.75" customHeight="1"/>
    <row r="76" s="39" customFormat="1" ht="27.75" customHeight="1"/>
    <row r="77" s="39" customFormat="1" ht="27.75" customHeight="1"/>
    <row r="78" s="39" customFormat="1" ht="27.75" customHeight="1"/>
    <row r="79" s="39" customFormat="1" ht="27.75" customHeight="1"/>
    <row r="80" s="39" customFormat="1" ht="27.75" customHeight="1"/>
    <row r="81" s="39" customFormat="1" ht="27.75" customHeight="1"/>
    <row r="82" s="39" customFormat="1" ht="27.75" customHeight="1"/>
    <row r="83" s="39" customFormat="1" ht="27.75" customHeight="1"/>
    <row r="84" s="39" customFormat="1" ht="27.75" customHeight="1"/>
    <row r="85" s="39" customFormat="1" ht="27.75" customHeight="1"/>
    <row r="86" s="39" customFormat="1" ht="27.75" customHeight="1"/>
    <row r="87" s="39" customFormat="1" ht="27.75" customHeight="1"/>
    <row r="88" s="39" customFormat="1" ht="27.75" customHeight="1"/>
    <row r="89" s="39" customFormat="1" ht="27.75" customHeight="1"/>
    <row r="90" s="39" customFormat="1" ht="27.75" customHeight="1"/>
    <row r="91" s="39" customFormat="1" ht="27.75" customHeight="1"/>
    <row r="92" s="39" customFormat="1" ht="27.75" customHeight="1"/>
    <row r="93" s="39" customFormat="1" ht="27.75" customHeight="1"/>
    <row r="94" s="39" customFormat="1" ht="27.75" customHeight="1"/>
    <row r="95" s="39" customFormat="1" ht="27.75" customHeight="1"/>
    <row r="96" s="39" customFormat="1" ht="27.75" customHeight="1"/>
    <row r="97" s="39" customFormat="1" ht="27.75" customHeight="1"/>
    <row r="98" s="39" customFormat="1" ht="27.75" customHeight="1"/>
    <row r="99" s="39" customFormat="1" ht="27.75" customHeight="1"/>
    <row r="100" s="39" customFormat="1" ht="27.75" customHeight="1"/>
    <row r="101" s="39" customFormat="1" ht="27.75" customHeight="1"/>
    <row r="102" s="39" customFormat="1" ht="27.75" customHeight="1"/>
    <row r="103" s="39" customFormat="1" ht="27.75" customHeight="1"/>
    <row r="104" s="39" customFormat="1" ht="27.75" customHeight="1"/>
    <row r="105" s="39" customFormat="1" ht="27.75" customHeight="1"/>
    <row r="106" s="39" customFormat="1" ht="27.75" customHeight="1"/>
    <row r="107" s="39" customFormat="1" ht="27.75" customHeight="1"/>
    <row r="108" s="39" customFormat="1" ht="27.75" customHeight="1"/>
    <row r="109" s="39" customFormat="1" ht="27.75" customHeight="1"/>
    <row r="110" s="39" customFormat="1" ht="27.75" customHeight="1"/>
    <row r="111" s="39" customFormat="1" ht="27.75" customHeight="1"/>
    <row r="112" s="39" customFormat="1" ht="27.75" customHeight="1"/>
    <row r="113" s="39" customFormat="1" ht="27.75" customHeight="1"/>
    <row r="114" s="39" customFormat="1" ht="27.75" customHeight="1"/>
    <row r="115" s="39" customFormat="1" ht="27.75" customHeight="1"/>
    <row r="116" s="39" customFormat="1" ht="27.75" customHeight="1"/>
    <row r="117" s="39" customFormat="1" ht="27.75" customHeight="1"/>
    <row r="118" s="39" customFormat="1" ht="27.75" customHeight="1"/>
    <row r="119" s="39" customFormat="1" ht="27.75" customHeight="1"/>
    <row r="120" s="39" customFormat="1" ht="27.75" customHeight="1"/>
    <row r="121" s="39" customFormat="1" ht="27.75" customHeight="1"/>
    <row r="122" s="39" customFormat="1" ht="27.75" customHeight="1"/>
    <row r="123" s="39" customFormat="1" ht="27.75" customHeight="1"/>
    <row r="124" s="39" customFormat="1" ht="27.75" customHeight="1"/>
    <row r="125" s="39" customFormat="1" ht="27.75" customHeight="1"/>
    <row r="126" s="39" customFormat="1" ht="27.75" customHeight="1"/>
    <row r="127" s="39" customFormat="1" ht="27.75" customHeight="1"/>
    <row r="128" s="39" customFormat="1" ht="27.75" customHeight="1"/>
    <row r="129" s="39" customFormat="1" ht="27.75" customHeight="1"/>
    <row r="130" s="39" customFormat="1" ht="27.75" customHeight="1"/>
    <row r="131" s="39" customFormat="1" ht="27.75" customHeight="1"/>
    <row r="132" s="39" customFormat="1" ht="27.75" customHeight="1"/>
    <row r="133" s="39" customFormat="1" ht="27.75" customHeight="1"/>
    <row r="134" s="39" customFormat="1" ht="27.75" customHeight="1"/>
    <row r="135" s="39" customFormat="1" ht="27.75" customHeight="1"/>
    <row r="136" s="39" customFormat="1" ht="27.75" customHeight="1"/>
    <row r="137" s="39" customFormat="1" ht="27.75" customHeight="1"/>
    <row r="138" s="39" customFormat="1" ht="27.75" customHeight="1"/>
    <row r="139" s="39" customFormat="1" ht="27.75" customHeight="1"/>
    <row r="140" s="39" customFormat="1" ht="27.75" customHeight="1"/>
    <row r="141" s="39" customFormat="1" ht="27.75" customHeight="1"/>
    <row r="142" s="39" customFormat="1" ht="27.75" customHeight="1"/>
    <row r="143" s="39" customFormat="1" ht="27.75" customHeight="1"/>
    <row r="144" s="39" customFormat="1" ht="27.75" customHeight="1"/>
    <row r="145" s="39" customFormat="1" ht="27.75" customHeight="1"/>
    <row r="146" s="39" customFormat="1" ht="27.75" customHeight="1"/>
    <row r="147" s="39" customFormat="1" ht="27.75" customHeight="1"/>
    <row r="148" s="39" customFormat="1" ht="27.75" customHeight="1"/>
    <row r="149" s="39" customFormat="1" ht="27.75" customHeight="1"/>
    <row r="150" s="39" customFormat="1" ht="27.75" customHeight="1"/>
    <row r="151" s="39" customFormat="1" ht="27.75" customHeight="1"/>
    <row r="152" s="39" customFormat="1" ht="27.75" customHeight="1"/>
    <row r="153" s="39" customFormat="1" ht="27.75" customHeight="1"/>
    <row r="154" s="39" customFormat="1" ht="27.75" customHeight="1"/>
    <row r="155" s="39" customFormat="1" ht="27.75" customHeight="1"/>
    <row r="156" s="39" customFormat="1" ht="27.75" customHeight="1"/>
    <row r="157" s="39" customFormat="1" ht="27.75" customHeight="1"/>
    <row r="158" s="39" customFormat="1" ht="27.75" customHeight="1"/>
    <row r="159" s="39" customFormat="1" ht="27.75" customHeight="1"/>
    <row r="160" s="39" customFormat="1" ht="27.75" customHeight="1"/>
    <row r="161" s="39" customFormat="1" ht="27.75" customHeight="1"/>
    <row r="162" s="39" customFormat="1" ht="27.75" customHeight="1"/>
    <row r="163" s="39" customFormat="1" ht="27.75" customHeight="1"/>
    <row r="164" s="39" customFormat="1" ht="27.75" customHeight="1"/>
    <row r="165" s="39" customFormat="1" ht="27.75" customHeight="1"/>
    <row r="166" s="39" customFormat="1" ht="27.75" customHeight="1"/>
    <row r="167" s="39" customFormat="1" ht="27.75" customHeight="1"/>
    <row r="168" s="39" customFormat="1" ht="27.75" customHeight="1"/>
    <row r="169" s="39" customFormat="1" ht="27.75" customHeight="1"/>
    <row r="170" s="39" customFormat="1" ht="27.75" customHeight="1"/>
    <row r="171" s="39" customFormat="1" ht="27.75" customHeight="1"/>
    <row r="172" s="39" customFormat="1" ht="27.75" customHeight="1"/>
    <row r="173" s="39" customFormat="1" ht="27.75" customHeight="1"/>
    <row r="174" s="39" customFormat="1" ht="27.75" customHeight="1"/>
    <row r="175" s="39" customFormat="1" ht="27.75" customHeight="1"/>
    <row r="176" s="39" customFormat="1" ht="27.75" customHeight="1"/>
    <row r="177" s="39" customFormat="1" ht="27.75" customHeight="1"/>
    <row r="178" s="39" customFormat="1" ht="27.75" customHeight="1"/>
    <row r="179" s="39" customFormat="1" ht="27.75" customHeight="1"/>
    <row r="180" s="39" customFormat="1" ht="27.75" customHeight="1"/>
    <row r="181" s="39" customFormat="1" ht="27.75" customHeight="1"/>
    <row r="182" s="39" customFormat="1" ht="27.75" customHeight="1"/>
    <row r="183" s="39" customFormat="1" ht="27.75" customHeight="1"/>
    <row r="184" s="39" customFormat="1" ht="27.75" customHeight="1"/>
    <row r="185" s="39" customFormat="1" ht="27.75" customHeight="1"/>
    <row r="186" s="39" customFormat="1" ht="27.75" customHeight="1"/>
    <row r="187" s="39" customFormat="1" ht="27.75" customHeight="1"/>
    <row r="188" s="39" customFormat="1" ht="27.75" customHeight="1"/>
    <row r="189" s="39" customFormat="1" ht="27.75" customHeight="1"/>
    <row r="190" s="39" customFormat="1" ht="27.75" customHeight="1"/>
    <row r="191" s="39" customFormat="1" ht="27.75" customHeight="1"/>
    <row r="192" s="39" customFormat="1" ht="27.75" customHeight="1"/>
    <row r="193" s="39" customFormat="1" ht="27.75" customHeight="1"/>
    <row r="194" s="39" customFormat="1" ht="27.75" customHeight="1"/>
    <row r="195" s="39" customFormat="1" ht="27.75" customHeight="1"/>
    <row r="196" s="39" customFormat="1" ht="27.75" customHeight="1"/>
    <row r="197" s="39" customFormat="1" ht="27.75" customHeight="1"/>
    <row r="198" s="39" customFormat="1" ht="27.75" customHeight="1"/>
    <row r="199" s="39" customFormat="1" ht="27.75" customHeight="1"/>
    <row r="200" s="39" customFormat="1" ht="27.75" customHeight="1"/>
    <row r="201" s="39" customFormat="1" ht="27.75" customHeight="1"/>
    <row r="202" s="39" customFormat="1" ht="27.75" customHeight="1"/>
    <row r="203" s="39" customFormat="1" ht="27.75" customHeight="1"/>
    <row r="204" s="39" customFormat="1" ht="27.75" customHeight="1"/>
    <row r="205" s="39" customFormat="1" ht="27.75" customHeight="1"/>
    <row r="206" s="39" customFormat="1" ht="27.75" customHeight="1"/>
    <row r="207" s="39" customFormat="1" ht="27.75" customHeight="1"/>
    <row r="208" s="39" customFormat="1" ht="27.75" customHeight="1"/>
    <row r="209" s="39" customFormat="1" ht="27.75" customHeight="1"/>
    <row r="210" s="39" customFormat="1" ht="27.75" customHeight="1"/>
    <row r="211" s="39" customFormat="1" ht="27.75" customHeight="1"/>
    <row r="212" s="39" customFormat="1" ht="27.75" customHeight="1"/>
    <row r="213" s="39" customFormat="1" ht="27.75" customHeight="1"/>
    <row r="214" s="39" customFormat="1" ht="27.75" customHeight="1"/>
    <row r="215" s="39" customFormat="1" ht="27.75" customHeight="1"/>
    <row r="216" s="39" customFormat="1" ht="27.75" customHeight="1"/>
    <row r="217" s="39" customFormat="1" ht="27.75" customHeight="1"/>
    <row r="218" s="39" customFormat="1" ht="27.75" customHeight="1"/>
    <row r="219" s="39" customFormat="1" ht="27.75" customHeight="1"/>
    <row r="220" s="39" customFormat="1" ht="27.75" customHeight="1"/>
    <row r="221" s="39" customFormat="1" ht="27.75" customHeight="1"/>
    <row r="222" s="39" customFormat="1" ht="27.75" customHeight="1"/>
    <row r="223" s="39" customFormat="1" ht="27.75" customHeight="1"/>
    <row r="224" s="39" customFormat="1" ht="27.75" customHeight="1"/>
    <row r="225" s="39" customFormat="1" ht="27.75" customHeight="1"/>
    <row r="226" s="39" customFormat="1" ht="27.75" customHeight="1"/>
    <row r="227" s="39" customFormat="1" ht="27.75" customHeight="1"/>
    <row r="228" s="39" customFormat="1" ht="27.75" customHeight="1"/>
    <row r="229" s="39" customFormat="1" ht="27.75" customHeight="1"/>
    <row r="230" s="39" customFormat="1" ht="27.75" customHeight="1"/>
    <row r="231" s="39" customFormat="1" ht="27.75" customHeight="1"/>
    <row r="232" s="39" customFormat="1" ht="27.75" customHeight="1"/>
    <row r="233" s="39" customFormat="1" ht="27.75" customHeight="1"/>
    <row r="234" s="39" customFormat="1" ht="27.75" customHeight="1"/>
    <row r="235" s="39" customFormat="1" ht="27.75" customHeight="1"/>
    <row r="236" s="39" customFormat="1" ht="27.75" customHeight="1"/>
    <row r="237" s="39" customFormat="1" ht="27.75" customHeight="1"/>
    <row r="238" s="39" customFormat="1" ht="27.75" customHeight="1"/>
    <row r="239" s="39" customFormat="1" ht="27.75" customHeight="1"/>
    <row r="240" s="39" customFormat="1" ht="27.75" customHeight="1"/>
    <row r="241" s="39" customFormat="1" ht="27.75" customHeight="1"/>
    <row r="242" s="39" customFormat="1" ht="27.75" customHeight="1"/>
    <row r="243" s="39" customFormat="1" ht="27.75" customHeight="1"/>
    <row r="244" s="39" customFormat="1" ht="27.75" customHeight="1"/>
    <row r="245" s="39" customFormat="1" ht="27.75" customHeight="1"/>
    <row r="246" s="39" customFormat="1" ht="27.75" customHeight="1"/>
    <row r="247" s="39" customFormat="1" ht="27.75" customHeight="1"/>
    <row r="248" s="39" customFormat="1" ht="27.75" customHeight="1"/>
    <row r="249" s="39" customFormat="1" ht="27.75" customHeight="1"/>
    <row r="250" s="39" customFormat="1" ht="27.75" customHeight="1"/>
    <row r="251" s="39" customFormat="1" ht="27.75" customHeight="1"/>
    <row r="252" s="39" customFormat="1" ht="27.75" customHeight="1"/>
    <row r="253" s="39" customFormat="1" ht="27.75" customHeight="1"/>
    <row r="254" s="39" customFormat="1" ht="27.75" customHeight="1"/>
    <row r="255" s="39" customFormat="1" ht="27.75" customHeight="1"/>
    <row r="256" s="39" customFormat="1" ht="27.75" customHeight="1"/>
    <row r="257" s="39" customFormat="1" ht="27.75" customHeight="1"/>
    <row r="258" s="39" customFormat="1" ht="27.75" customHeight="1"/>
    <row r="259" s="39" customFormat="1" ht="27.75" customHeight="1"/>
    <row r="260" s="39" customFormat="1" ht="27.75" customHeight="1"/>
    <row r="261" s="39" customFormat="1" ht="27.75" customHeight="1"/>
    <row r="262" s="39" customFormat="1" ht="27.75" customHeight="1"/>
    <row r="263" s="39" customFormat="1" ht="27.75" customHeight="1"/>
    <row r="264" s="39" customFormat="1" ht="27.75" customHeight="1"/>
    <row r="265" s="39" customFormat="1" ht="27.75" customHeight="1"/>
    <row r="266" s="39" customFormat="1" ht="27.75" customHeight="1"/>
    <row r="267" s="39" customFormat="1" ht="27.75" customHeight="1"/>
    <row r="268" s="39" customFormat="1" ht="27.75" customHeight="1"/>
    <row r="269" s="39" customFormat="1" ht="27.75" customHeight="1"/>
    <row r="270" s="39" customFormat="1" ht="27.75" customHeight="1"/>
    <row r="271" s="39" customFormat="1" ht="27.75" customHeight="1"/>
    <row r="272" s="39" customFormat="1" ht="27.75" customHeight="1"/>
    <row r="273" s="39" customFormat="1" ht="27.75" customHeight="1"/>
    <row r="274" s="39" customFormat="1" ht="27.75" customHeight="1"/>
    <row r="275" s="39" customFormat="1" ht="27.75" customHeight="1"/>
    <row r="276" s="39" customFormat="1" ht="27.75" customHeight="1"/>
    <row r="277" s="39" customFormat="1" ht="27.75" customHeight="1"/>
    <row r="278" s="39" customFormat="1" ht="27.75" customHeight="1"/>
    <row r="279" s="39" customFormat="1" ht="27.75" customHeight="1"/>
    <row r="280" s="39" customFormat="1" ht="27.75" customHeight="1"/>
    <row r="281" s="39" customFormat="1" ht="27.75" customHeight="1"/>
    <row r="282" s="39" customFormat="1" ht="27.75" customHeight="1"/>
    <row r="283" s="39" customFormat="1" ht="27.75" customHeight="1"/>
    <row r="284" s="39" customFormat="1" ht="27.75" customHeight="1"/>
    <row r="285" s="39" customFormat="1" ht="27.75" customHeight="1"/>
    <row r="286" s="39" customFormat="1" ht="27.75" customHeight="1"/>
    <row r="287" s="39" customFormat="1" ht="27.75" customHeight="1"/>
    <row r="288" s="39" customFormat="1" ht="27.75" customHeight="1"/>
    <row r="289" s="39" customFormat="1" ht="27.75" customHeight="1"/>
    <row r="290" s="39" customFormat="1" ht="27.75" customHeight="1"/>
    <row r="291" s="39" customFormat="1" ht="27.75" customHeight="1"/>
    <row r="292" s="39" customFormat="1" ht="27.75" customHeight="1"/>
    <row r="293" s="39" customFormat="1" ht="27.75" customHeight="1"/>
    <row r="294" s="39" customFormat="1" ht="27.75" customHeight="1"/>
    <row r="295" s="39" customFormat="1" ht="27.75" customHeight="1"/>
    <row r="296" s="39" customFormat="1" ht="27.75" customHeight="1"/>
    <row r="297" s="39" customFormat="1" ht="27.75" customHeight="1"/>
    <row r="298" s="39" customFormat="1" ht="27.75" customHeight="1"/>
    <row r="299" s="39" customFormat="1" ht="27.75" customHeight="1"/>
    <row r="300" s="39" customFormat="1" ht="27.75" customHeight="1"/>
    <row r="301" s="39" customFormat="1" ht="27.75" customHeight="1"/>
    <row r="302" s="39" customFormat="1" ht="27.75" customHeight="1"/>
    <row r="303" s="39" customFormat="1" ht="27.75" customHeight="1"/>
    <row r="304" s="39" customFormat="1" ht="27.75" customHeight="1"/>
    <row r="305" s="39" customFormat="1" ht="27.75" customHeight="1"/>
    <row r="306" s="39" customFormat="1" ht="27.75" customHeight="1"/>
    <row r="307" s="39" customFormat="1" ht="27.75" customHeight="1"/>
    <row r="308" s="39" customFormat="1" ht="27.75" customHeight="1"/>
    <row r="309" s="39" customFormat="1" ht="27.75" customHeight="1"/>
    <row r="310" s="39" customFormat="1" ht="27.75" customHeight="1"/>
    <row r="311" s="39" customFormat="1" ht="27.75" customHeight="1"/>
    <row r="312" s="39" customFormat="1" ht="27.75" customHeight="1"/>
    <row r="313" s="39" customFormat="1" ht="27.75" customHeight="1"/>
    <row r="314" s="39" customFormat="1" ht="27.75" customHeight="1"/>
    <row r="315" s="39" customFormat="1" ht="27.75" customHeight="1"/>
    <row r="316" s="39" customFormat="1" ht="27.75" customHeight="1"/>
    <row r="317" s="39" customFormat="1" ht="27.75" customHeight="1"/>
    <row r="318" s="39" customFormat="1" ht="27.75" customHeight="1"/>
    <row r="319" s="39" customFormat="1" ht="27.75" customHeight="1"/>
    <row r="320" s="39" customFormat="1" ht="27.75" customHeight="1"/>
    <row r="321" s="39" customFormat="1" ht="27.75" customHeight="1"/>
    <row r="322" s="39" customFormat="1" ht="27.75" customHeight="1"/>
    <row r="323" s="39" customFormat="1" ht="27.75" customHeight="1"/>
    <row r="324" s="39" customFormat="1" ht="27.75" customHeight="1"/>
    <row r="325" s="39" customFormat="1" ht="27.75" customHeight="1"/>
    <row r="326" s="39" customFormat="1" ht="27.75" customHeight="1"/>
    <row r="327" s="39" customFormat="1" ht="27.75" customHeight="1"/>
    <row r="328" s="39" customFormat="1" ht="27.75" customHeight="1"/>
    <row r="329" s="39" customFormat="1" ht="27.75" customHeight="1"/>
    <row r="330" s="39" customFormat="1" ht="27.75" customHeight="1"/>
    <row r="331" s="39" customFormat="1" ht="27.75" customHeight="1"/>
    <row r="332" s="39" customFormat="1" ht="27.75" customHeight="1"/>
    <row r="333" s="39" customFormat="1" ht="27.75" customHeight="1"/>
    <row r="334" s="39" customFormat="1" ht="27.75" customHeight="1"/>
    <row r="335" s="39" customFormat="1" ht="27.75" customHeight="1"/>
    <row r="336" s="39" customFormat="1" ht="27.75" customHeight="1"/>
    <row r="337" s="39" customFormat="1" ht="27.75" customHeight="1"/>
    <row r="338" s="39" customFormat="1" ht="27.75" customHeight="1"/>
    <row r="339" s="39" customFormat="1" ht="27.75" customHeight="1"/>
    <row r="340" s="39" customFormat="1" ht="27.75" customHeight="1"/>
    <row r="341" s="39" customFormat="1" ht="27.75" customHeight="1"/>
    <row r="342" s="39" customFormat="1" ht="27.75" customHeight="1"/>
    <row r="343" s="39" customFormat="1" ht="27.75" customHeight="1"/>
    <row r="344" s="39" customFormat="1" ht="27.75" customHeight="1"/>
    <row r="345" s="39" customFormat="1" ht="27.75" customHeight="1"/>
    <row r="346" s="39" customFormat="1" ht="27.75" customHeight="1"/>
    <row r="347" s="39" customFormat="1" ht="27.75" customHeight="1"/>
    <row r="348" s="39" customFormat="1" ht="27.75" customHeight="1"/>
    <row r="349" s="39" customFormat="1" ht="27.75" customHeight="1"/>
    <row r="350" s="39" customFormat="1" ht="27.75" customHeight="1"/>
    <row r="351" s="39" customFormat="1" ht="27.75" customHeight="1"/>
    <row r="352" s="39" customFormat="1" ht="27.75" customHeight="1"/>
    <row r="353" s="39" customFormat="1" ht="27.75" customHeight="1"/>
    <row r="354" s="39" customFormat="1" ht="27.75" customHeight="1"/>
    <row r="355" s="39" customFormat="1" ht="27.75" customHeight="1"/>
    <row r="356" s="39" customFormat="1" ht="27.75" customHeight="1"/>
    <row r="357" s="39" customFormat="1" ht="27.75" customHeight="1"/>
    <row r="358" s="39" customFormat="1" ht="27.75" customHeight="1"/>
    <row r="359" s="39" customFormat="1" ht="27.75" customHeight="1"/>
    <row r="360" s="39" customFormat="1" ht="27.75" customHeight="1"/>
    <row r="361" s="39" customFormat="1" ht="27.75" customHeight="1"/>
    <row r="362" s="39" customFormat="1" ht="27.75" customHeight="1"/>
    <row r="363" s="39" customFormat="1" ht="27.75" customHeight="1"/>
    <row r="364" s="39" customFormat="1" ht="27.75" customHeight="1"/>
    <row r="365" s="39" customFormat="1" ht="27.75" customHeight="1"/>
    <row r="366" s="39" customFormat="1" ht="27.75" customHeight="1"/>
    <row r="367" s="39" customFormat="1" ht="27.75" customHeight="1"/>
    <row r="368" s="39" customFormat="1" ht="27.75" customHeight="1"/>
    <row r="369" s="39" customFormat="1" ht="27.75" customHeight="1"/>
    <row r="370" s="39" customFormat="1" ht="27.75" customHeight="1"/>
    <row r="371" s="39" customFormat="1" ht="27.75" customHeight="1"/>
    <row r="372" s="39" customFormat="1" ht="27.75" customHeight="1"/>
    <row r="373" s="39" customFormat="1" ht="27.75" customHeight="1"/>
    <row r="374" s="39" customFormat="1" ht="27.75" customHeight="1"/>
    <row r="375" s="39" customFormat="1" ht="27.75" customHeight="1"/>
    <row r="376" s="39" customFormat="1" ht="27.75" customHeight="1"/>
    <row r="377" s="39" customFormat="1" ht="27.75" customHeight="1"/>
    <row r="378" s="39" customFormat="1" ht="27.75" customHeight="1"/>
    <row r="379" s="39" customFormat="1" ht="27.75" customHeight="1"/>
    <row r="380" s="39" customFormat="1" ht="27.75" customHeight="1"/>
    <row r="381" s="39" customFormat="1" ht="27.75" customHeight="1"/>
    <row r="382" s="39" customFormat="1" ht="27.75" customHeight="1"/>
    <row r="383" s="39" customFormat="1" ht="27.75" customHeight="1"/>
    <row r="384" s="39" customFormat="1" ht="27.75" customHeight="1"/>
    <row r="385" s="39" customFormat="1" ht="27.75" customHeight="1"/>
    <row r="386" s="39" customFormat="1" ht="27.75" customHeight="1"/>
    <row r="387" s="39" customFormat="1" ht="27.75" customHeight="1"/>
    <row r="388" s="39" customFormat="1" ht="27.75" customHeight="1"/>
    <row r="389" s="39" customFormat="1" ht="27.75" customHeight="1"/>
    <row r="390" s="39" customFormat="1" ht="27.75" customHeight="1"/>
    <row r="391" s="39" customFormat="1" ht="27.75" customHeight="1"/>
    <row r="392" s="39" customFormat="1" ht="27.75" customHeight="1"/>
    <row r="393" s="39" customFormat="1" ht="27.75" customHeight="1"/>
    <row r="394" s="39" customFormat="1" ht="27.75" customHeight="1"/>
    <row r="395" s="39" customFormat="1" ht="27.75" customHeight="1"/>
    <row r="396" s="39" customFormat="1" ht="27.75" customHeight="1"/>
    <row r="397" s="39" customFormat="1" ht="27.75" customHeight="1"/>
    <row r="398" s="39" customFormat="1" ht="27.75" customHeight="1"/>
    <row r="399" s="39" customFormat="1" ht="27.75" customHeight="1"/>
    <row r="400" s="39" customFormat="1" ht="27.75" customHeight="1"/>
    <row r="401" s="39" customFormat="1" ht="27.75" customHeight="1"/>
    <row r="402" s="39" customFormat="1" ht="27.75" customHeight="1"/>
    <row r="403" s="39" customFormat="1" ht="27.75" customHeight="1"/>
    <row r="404" s="39" customFormat="1" ht="27.75" customHeight="1"/>
    <row r="405" s="39" customFormat="1" ht="27.75" customHeight="1"/>
    <row r="406" s="39" customFormat="1" ht="27.75" customHeight="1"/>
    <row r="407" s="39" customFormat="1" ht="27.75" customHeight="1"/>
    <row r="408" s="39" customFormat="1" ht="27.75" customHeight="1"/>
    <row r="409" s="39" customFormat="1" ht="27.75" customHeight="1"/>
    <row r="410" s="39" customFormat="1" ht="27.75" customHeight="1"/>
    <row r="411" s="39" customFormat="1" ht="27.75" customHeight="1"/>
    <row r="412" s="39" customFormat="1" ht="27.75" customHeight="1"/>
    <row r="413" s="39" customFormat="1" ht="27.75" customHeight="1"/>
    <row r="414" s="39" customFormat="1" ht="27.75" customHeight="1"/>
    <row r="415" s="39" customFormat="1" ht="27.75" customHeight="1"/>
    <row r="416" s="39" customFormat="1" ht="27.75" customHeight="1"/>
    <row r="417" s="39" customFormat="1" ht="27.75" customHeight="1"/>
    <row r="418" s="39" customFormat="1" ht="27.75" customHeight="1"/>
    <row r="419" s="39" customFormat="1" ht="27.75" customHeight="1"/>
    <row r="420" s="39" customFormat="1" ht="27.75" customHeight="1"/>
    <row r="421" s="39" customFormat="1" ht="27.75" customHeight="1"/>
    <row r="422" s="39" customFormat="1" ht="27.75" customHeight="1"/>
    <row r="423" s="39" customFormat="1" ht="27.75" customHeight="1"/>
    <row r="424" s="39" customFormat="1" ht="27.75" customHeight="1"/>
    <row r="425" s="39" customFormat="1" ht="27.75" customHeight="1"/>
    <row r="426" s="39" customFormat="1" ht="27.75" customHeight="1"/>
    <row r="427" s="39" customFormat="1" ht="27.75" customHeight="1"/>
    <row r="428" s="39" customFormat="1" ht="27.75" customHeight="1"/>
    <row r="429" s="39" customFormat="1" ht="27.75" customHeight="1"/>
    <row r="430" s="39" customFormat="1" ht="27.75" customHeight="1"/>
    <row r="431" s="39" customFormat="1" ht="27.75" customHeight="1"/>
    <row r="432" s="39" customFormat="1" ht="27.75" customHeight="1"/>
    <row r="433" s="39" customFormat="1" ht="27.75" customHeight="1"/>
    <row r="434" s="39" customFormat="1" ht="27.75" customHeight="1"/>
    <row r="435" s="39" customFormat="1" ht="27.75" customHeight="1"/>
    <row r="436" s="39" customFormat="1" ht="27.75" customHeight="1"/>
    <row r="437" s="39" customFormat="1" ht="27.75" customHeight="1"/>
    <row r="438" s="39" customFormat="1" ht="27.75" customHeight="1"/>
    <row r="439" s="39" customFormat="1" ht="27.75" customHeight="1"/>
    <row r="440" s="39" customFormat="1" ht="27.75" customHeight="1"/>
    <row r="441" s="39" customFormat="1" ht="27.75" customHeight="1"/>
    <row r="442" s="39" customFormat="1" ht="27.75" customHeight="1"/>
    <row r="443" s="39" customFormat="1" ht="27.75" customHeight="1"/>
    <row r="444" s="39" customFormat="1" ht="27.75" customHeight="1"/>
    <row r="445" s="39" customFormat="1" ht="27.75" customHeight="1"/>
    <row r="446" s="39" customFormat="1" ht="27.75" customHeight="1"/>
    <row r="447" s="39" customFormat="1" ht="27.75" customHeight="1"/>
    <row r="448" s="39" customFormat="1" ht="27.75" customHeight="1"/>
    <row r="449" s="39" customFormat="1" ht="27.75" customHeight="1"/>
    <row r="450" s="39" customFormat="1" ht="27.75" customHeight="1"/>
    <row r="451" s="39" customFormat="1" ht="27.75" customHeight="1"/>
    <row r="452" s="39" customFormat="1" ht="27.75" customHeight="1"/>
    <row r="453" s="39" customFormat="1" ht="27.75" customHeight="1"/>
    <row r="454" s="39" customFormat="1" ht="27.75" customHeight="1"/>
    <row r="455" s="39" customFormat="1" ht="27.75" customHeight="1"/>
    <row r="456" s="39" customFormat="1" ht="27.75" customHeight="1"/>
    <row r="457" s="39" customFormat="1" ht="27.75" customHeight="1"/>
    <row r="458" s="39" customFormat="1" ht="27.75" customHeight="1"/>
    <row r="459" s="39" customFormat="1" ht="27.75" customHeight="1"/>
    <row r="460" s="39" customFormat="1" ht="27.75" customHeight="1"/>
    <row r="461" s="39" customFormat="1" ht="27.75" customHeight="1"/>
    <row r="462" s="39" customFormat="1" ht="27.75" customHeight="1"/>
    <row r="463" s="39" customFormat="1" ht="27.75" customHeight="1"/>
    <row r="464" s="39" customFormat="1" ht="27.75" customHeight="1"/>
    <row r="465" s="39" customFormat="1" ht="27.75" customHeight="1"/>
    <row r="466" s="39" customFormat="1" ht="27.75" customHeight="1"/>
    <row r="467" s="39" customFormat="1" ht="27.75" customHeight="1"/>
    <row r="468" s="39" customFormat="1" ht="27.75" customHeight="1"/>
    <row r="469" s="39" customFormat="1" ht="27.75" customHeight="1"/>
    <row r="470" s="39" customFormat="1" ht="27.75" customHeight="1"/>
    <row r="471" s="39" customFormat="1" ht="27.75" customHeight="1"/>
    <row r="472" s="39" customFormat="1" ht="27.75" customHeight="1"/>
    <row r="473" s="39" customFormat="1" ht="27.75" customHeight="1"/>
    <row r="474" s="39" customFormat="1" ht="27.75" customHeight="1"/>
    <row r="475" s="39" customFormat="1" ht="27.75" customHeight="1"/>
    <row r="476" s="39" customFormat="1" ht="27.75" customHeight="1"/>
    <row r="477" s="39" customFormat="1" ht="27.75" customHeight="1"/>
    <row r="478" s="39" customFormat="1" ht="27.75" customHeight="1"/>
    <row r="479" s="39" customFormat="1" ht="27.75" customHeight="1"/>
    <row r="480" s="39" customFormat="1" ht="27.75" customHeight="1"/>
    <row r="481" s="39" customFormat="1" ht="27.75" customHeight="1"/>
    <row r="482" s="39" customFormat="1" ht="27.75" customHeight="1"/>
    <row r="483" s="39" customFormat="1" ht="27.75" customHeight="1"/>
    <row r="484" s="39" customFormat="1" ht="27.75" customHeight="1"/>
    <row r="485" s="39" customFormat="1" ht="27.75" customHeight="1"/>
    <row r="486" s="39" customFormat="1" ht="27.75" customHeight="1"/>
    <row r="487" s="39" customFormat="1" ht="27.75" customHeight="1"/>
    <row r="488" s="39" customFormat="1" ht="27.75" customHeight="1"/>
    <row r="489" s="39" customFormat="1" ht="27.75" customHeight="1"/>
    <row r="490" s="39" customFormat="1" ht="27.75" customHeight="1"/>
    <row r="491" s="39" customFormat="1" ht="27.75" customHeight="1"/>
    <row r="492" s="39" customFormat="1" ht="27.75" customHeight="1"/>
    <row r="493" s="39" customFormat="1" ht="27.75" customHeight="1"/>
    <row r="494" s="39" customFormat="1" ht="27.75" customHeight="1"/>
    <row r="495" s="39" customFormat="1" ht="27.75" customHeight="1"/>
    <row r="496" s="39" customFormat="1" ht="27.75" customHeight="1"/>
    <row r="497" s="39" customFormat="1" ht="27.75" customHeight="1"/>
    <row r="498" s="39" customFormat="1" ht="27.75" customHeight="1"/>
    <row r="499" s="39" customFormat="1" ht="27.75" customHeight="1"/>
    <row r="500" s="39" customFormat="1" ht="27.75" customHeight="1"/>
    <row r="501" s="39" customFormat="1" ht="27.75" customHeight="1"/>
    <row r="502" s="39" customFormat="1" ht="27.75" customHeight="1"/>
    <row r="503" s="39" customFormat="1" ht="27.75" customHeight="1"/>
    <row r="504" s="39" customFormat="1" ht="27.75" customHeight="1"/>
    <row r="505" s="39" customFormat="1" ht="27.75" customHeight="1"/>
    <row r="506" s="39" customFormat="1" ht="27.75" customHeight="1"/>
    <row r="507" s="39" customFormat="1" ht="27.75" customHeight="1"/>
    <row r="508" s="39" customFormat="1" ht="27.75" customHeight="1"/>
    <row r="509" s="39" customFormat="1" ht="27.75" customHeight="1"/>
    <row r="510" s="39" customFormat="1" ht="27.75" customHeight="1"/>
    <row r="511" s="39" customFormat="1" ht="27.75" customHeight="1"/>
    <row r="512" s="39" customFormat="1" ht="27.75" customHeight="1"/>
    <row r="513" s="39" customFormat="1" ht="27.75" customHeight="1"/>
    <row r="514" s="39" customFormat="1" ht="27.75" customHeight="1"/>
    <row r="515" s="39" customFormat="1" ht="27.75" customHeight="1"/>
    <row r="516" s="39" customFormat="1" ht="27.75" customHeight="1"/>
    <row r="517" s="39" customFormat="1" ht="27.75" customHeight="1"/>
    <row r="518" s="39" customFormat="1" ht="27.75" customHeight="1"/>
    <row r="519" s="39" customFormat="1" ht="27.75" customHeight="1"/>
    <row r="520" s="39" customFormat="1" ht="27.75" customHeight="1"/>
    <row r="521" s="39" customFormat="1" ht="27.75" customHeight="1"/>
    <row r="522" s="39" customFormat="1" ht="27.75" customHeight="1"/>
    <row r="523" s="39" customFormat="1" ht="27.75" customHeight="1"/>
    <row r="524" s="39" customFormat="1" ht="27.75" customHeight="1"/>
    <row r="525" s="39" customFormat="1" ht="27.75" customHeight="1"/>
    <row r="526" s="39" customFormat="1" ht="27.75" customHeight="1"/>
    <row r="527" s="39" customFormat="1" ht="27.75" customHeight="1"/>
    <row r="528" s="39" customFormat="1" ht="27.75" customHeight="1"/>
    <row r="529" s="39" customFormat="1" ht="27.75" customHeight="1"/>
    <row r="530" s="39" customFormat="1" ht="27.75" customHeight="1"/>
  </sheetData>
  <autoFilter ref="A3:M29" xr:uid="{5E8330BB-28EE-4D19-A3B7-0FB7B91864ED}"/>
  <mergeCells count="9">
    <mergeCell ref="A1:L1"/>
    <mergeCell ref="J2:L2"/>
    <mergeCell ref="T2:W2"/>
    <mergeCell ref="A27:L28"/>
    <mergeCell ref="A29:B29"/>
    <mergeCell ref="C29:E29"/>
    <mergeCell ref="F29:H29"/>
    <mergeCell ref="I29:J29"/>
    <mergeCell ref="K29:L29"/>
  </mergeCells>
  <phoneticPr fontId="3" type="noConversion"/>
  <pageMargins left="0.75" right="0.75" top="1" bottom="1" header="0.5" footer="0.5"/>
  <pageSetup paperSize="9" scale="93" orientation="landscape" r:id="rId1"/>
  <headerFooter alignWithMargins="0"/>
  <drawing r:id="rId2"/>
  <legacyDrawing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26BDBC-AB1F-4D7C-A513-2E3C5AA86DD1}">
  <sheetPr>
    <pageSetUpPr fitToPage="1"/>
  </sheetPr>
  <dimension ref="A1:W527"/>
  <sheetViews>
    <sheetView topLeftCell="A19" zoomScale="70" zoomScaleNormal="70" workbookViewId="0">
      <selection activeCell="O25" sqref="O25"/>
    </sheetView>
  </sheetViews>
  <sheetFormatPr defaultColWidth="10" defaultRowHeight="27.75" customHeight="1"/>
  <cols>
    <col min="1" max="1" width="6.109375" style="1" bestFit="1" customWidth="1"/>
    <col min="2" max="2" width="15.88671875" style="1" customWidth="1"/>
    <col min="3" max="3" width="29.77734375" style="1" customWidth="1"/>
    <col min="4" max="4" width="16" style="1" customWidth="1"/>
    <col min="5" max="5" width="8" style="1" customWidth="1"/>
    <col min="6" max="6" width="17.5546875" style="21" customWidth="1"/>
    <col min="7" max="7" width="5.6640625" style="1" customWidth="1"/>
    <col min="8" max="8" width="11.77734375" style="21" customWidth="1"/>
    <col min="9" max="9" width="13.21875" style="21" customWidth="1"/>
    <col min="10" max="10" width="16.88671875" style="21" customWidth="1"/>
    <col min="11" max="11" width="21" style="1" customWidth="1"/>
    <col min="12" max="12" width="28.44140625" style="1" customWidth="1"/>
    <col min="13" max="13" width="14.44140625" style="1" customWidth="1"/>
    <col min="14" max="14" width="22.5546875" style="1" customWidth="1"/>
    <col min="15" max="15" width="11" style="1" customWidth="1"/>
    <col min="16" max="16" width="11.21875" style="1" customWidth="1"/>
    <col min="17" max="17" width="14.33203125" style="1" customWidth="1"/>
    <col min="18" max="18" width="10" style="1"/>
    <col min="19" max="19" width="11.44140625" style="1" customWidth="1"/>
    <col min="20" max="25" width="10" style="1"/>
    <col min="26" max="26" width="21" style="1" customWidth="1"/>
    <col min="27" max="257" width="10" style="1"/>
    <col min="258" max="258" width="6.109375" style="1" bestFit="1" customWidth="1"/>
    <col min="259" max="259" width="25.5546875" style="1" customWidth="1"/>
    <col min="260" max="260" width="23.44140625" style="1" customWidth="1"/>
    <col min="261" max="261" width="7.21875" style="1" customWidth="1"/>
    <col min="262" max="262" width="11.77734375" style="1" customWidth="1"/>
    <col min="263" max="263" width="5.6640625" style="1" customWidth="1"/>
    <col min="264" max="264" width="11.77734375" style="1" customWidth="1"/>
    <col min="265" max="266" width="11.88671875" style="1" customWidth="1"/>
    <col min="267" max="267" width="15.21875" style="1" customWidth="1"/>
    <col min="268" max="268" width="11.6640625" style="1" customWidth="1"/>
    <col min="269" max="513" width="10" style="1"/>
    <col min="514" max="514" width="6.109375" style="1" bestFit="1" customWidth="1"/>
    <col min="515" max="515" width="25.5546875" style="1" customWidth="1"/>
    <col min="516" max="516" width="23.44140625" style="1" customWidth="1"/>
    <col min="517" max="517" width="7.21875" style="1" customWidth="1"/>
    <col min="518" max="518" width="11.77734375" style="1" customWidth="1"/>
    <col min="519" max="519" width="5.6640625" style="1" customWidth="1"/>
    <col min="520" max="520" width="11.77734375" style="1" customWidth="1"/>
    <col min="521" max="522" width="11.88671875" style="1" customWidth="1"/>
    <col min="523" max="523" width="15.21875" style="1" customWidth="1"/>
    <col min="524" max="524" width="11.6640625" style="1" customWidth="1"/>
    <col min="525" max="769" width="10" style="1"/>
    <col min="770" max="770" width="6.109375" style="1" bestFit="1" customWidth="1"/>
    <col min="771" max="771" width="25.5546875" style="1" customWidth="1"/>
    <col min="772" max="772" width="23.44140625" style="1" customWidth="1"/>
    <col min="773" max="773" width="7.21875" style="1" customWidth="1"/>
    <col min="774" max="774" width="11.77734375" style="1" customWidth="1"/>
    <col min="775" max="775" width="5.6640625" style="1" customWidth="1"/>
    <col min="776" max="776" width="11.77734375" style="1" customWidth="1"/>
    <col min="777" max="778" width="11.88671875" style="1" customWidth="1"/>
    <col min="779" max="779" width="15.21875" style="1" customWidth="1"/>
    <col min="780" max="780" width="11.6640625" style="1" customWidth="1"/>
    <col min="781" max="1025" width="10" style="1"/>
    <col min="1026" max="1026" width="6.109375" style="1" bestFit="1" customWidth="1"/>
    <col min="1027" max="1027" width="25.5546875" style="1" customWidth="1"/>
    <col min="1028" max="1028" width="23.44140625" style="1" customWidth="1"/>
    <col min="1029" max="1029" width="7.21875" style="1" customWidth="1"/>
    <col min="1030" max="1030" width="11.77734375" style="1" customWidth="1"/>
    <col min="1031" max="1031" width="5.6640625" style="1" customWidth="1"/>
    <col min="1032" max="1032" width="11.77734375" style="1" customWidth="1"/>
    <col min="1033" max="1034" width="11.88671875" style="1" customWidth="1"/>
    <col min="1035" max="1035" width="15.21875" style="1" customWidth="1"/>
    <col min="1036" max="1036" width="11.6640625" style="1" customWidth="1"/>
    <col min="1037" max="1281" width="10" style="1"/>
    <col min="1282" max="1282" width="6.109375" style="1" bestFit="1" customWidth="1"/>
    <col min="1283" max="1283" width="25.5546875" style="1" customWidth="1"/>
    <col min="1284" max="1284" width="23.44140625" style="1" customWidth="1"/>
    <col min="1285" max="1285" width="7.21875" style="1" customWidth="1"/>
    <col min="1286" max="1286" width="11.77734375" style="1" customWidth="1"/>
    <col min="1287" max="1287" width="5.6640625" style="1" customWidth="1"/>
    <col min="1288" max="1288" width="11.77734375" style="1" customWidth="1"/>
    <col min="1289" max="1290" width="11.88671875" style="1" customWidth="1"/>
    <col min="1291" max="1291" width="15.21875" style="1" customWidth="1"/>
    <col min="1292" max="1292" width="11.6640625" style="1" customWidth="1"/>
    <col min="1293" max="1537" width="10" style="1"/>
    <col min="1538" max="1538" width="6.109375" style="1" bestFit="1" customWidth="1"/>
    <col min="1539" max="1539" width="25.5546875" style="1" customWidth="1"/>
    <col min="1540" max="1540" width="23.44140625" style="1" customWidth="1"/>
    <col min="1541" max="1541" width="7.21875" style="1" customWidth="1"/>
    <col min="1542" max="1542" width="11.77734375" style="1" customWidth="1"/>
    <col min="1543" max="1543" width="5.6640625" style="1" customWidth="1"/>
    <col min="1544" max="1544" width="11.77734375" style="1" customWidth="1"/>
    <col min="1545" max="1546" width="11.88671875" style="1" customWidth="1"/>
    <col min="1547" max="1547" width="15.21875" style="1" customWidth="1"/>
    <col min="1548" max="1548" width="11.6640625" style="1" customWidth="1"/>
    <col min="1549" max="1793" width="10" style="1"/>
    <col min="1794" max="1794" width="6.109375" style="1" bestFit="1" customWidth="1"/>
    <col min="1795" max="1795" width="25.5546875" style="1" customWidth="1"/>
    <col min="1796" max="1796" width="23.44140625" style="1" customWidth="1"/>
    <col min="1797" max="1797" width="7.21875" style="1" customWidth="1"/>
    <col min="1798" max="1798" width="11.77734375" style="1" customWidth="1"/>
    <col min="1799" max="1799" width="5.6640625" style="1" customWidth="1"/>
    <col min="1800" max="1800" width="11.77734375" style="1" customWidth="1"/>
    <col min="1801" max="1802" width="11.88671875" style="1" customWidth="1"/>
    <col min="1803" max="1803" width="15.21875" style="1" customWidth="1"/>
    <col min="1804" max="1804" width="11.6640625" style="1" customWidth="1"/>
    <col min="1805" max="2049" width="10" style="1"/>
    <col min="2050" max="2050" width="6.109375" style="1" bestFit="1" customWidth="1"/>
    <col min="2051" max="2051" width="25.5546875" style="1" customWidth="1"/>
    <col min="2052" max="2052" width="23.44140625" style="1" customWidth="1"/>
    <col min="2053" max="2053" width="7.21875" style="1" customWidth="1"/>
    <col min="2054" max="2054" width="11.77734375" style="1" customWidth="1"/>
    <col min="2055" max="2055" width="5.6640625" style="1" customWidth="1"/>
    <col min="2056" max="2056" width="11.77734375" style="1" customWidth="1"/>
    <col min="2057" max="2058" width="11.88671875" style="1" customWidth="1"/>
    <col min="2059" max="2059" width="15.21875" style="1" customWidth="1"/>
    <col min="2060" max="2060" width="11.6640625" style="1" customWidth="1"/>
    <col min="2061" max="2305" width="10" style="1"/>
    <col min="2306" max="2306" width="6.109375" style="1" bestFit="1" customWidth="1"/>
    <col min="2307" max="2307" width="25.5546875" style="1" customWidth="1"/>
    <col min="2308" max="2308" width="23.44140625" style="1" customWidth="1"/>
    <col min="2309" max="2309" width="7.21875" style="1" customWidth="1"/>
    <col min="2310" max="2310" width="11.77734375" style="1" customWidth="1"/>
    <col min="2311" max="2311" width="5.6640625" style="1" customWidth="1"/>
    <col min="2312" max="2312" width="11.77734375" style="1" customWidth="1"/>
    <col min="2313" max="2314" width="11.88671875" style="1" customWidth="1"/>
    <col min="2315" max="2315" width="15.21875" style="1" customWidth="1"/>
    <col min="2316" max="2316" width="11.6640625" style="1" customWidth="1"/>
    <col min="2317" max="2561" width="10" style="1"/>
    <col min="2562" max="2562" width="6.109375" style="1" bestFit="1" customWidth="1"/>
    <col min="2563" max="2563" width="25.5546875" style="1" customWidth="1"/>
    <col min="2564" max="2564" width="23.44140625" style="1" customWidth="1"/>
    <col min="2565" max="2565" width="7.21875" style="1" customWidth="1"/>
    <col min="2566" max="2566" width="11.77734375" style="1" customWidth="1"/>
    <col min="2567" max="2567" width="5.6640625" style="1" customWidth="1"/>
    <col min="2568" max="2568" width="11.77734375" style="1" customWidth="1"/>
    <col min="2569" max="2570" width="11.88671875" style="1" customWidth="1"/>
    <col min="2571" max="2571" width="15.21875" style="1" customWidth="1"/>
    <col min="2572" max="2572" width="11.6640625" style="1" customWidth="1"/>
    <col min="2573" max="2817" width="10" style="1"/>
    <col min="2818" max="2818" width="6.109375" style="1" bestFit="1" customWidth="1"/>
    <col min="2819" max="2819" width="25.5546875" style="1" customWidth="1"/>
    <col min="2820" max="2820" width="23.44140625" style="1" customWidth="1"/>
    <col min="2821" max="2821" width="7.21875" style="1" customWidth="1"/>
    <col min="2822" max="2822" width="11.77734375" style="1" customWidth="1"/>
    <col min="2823" max="2823" width="5.6640625" style="1" customWidth="1"/>
    <col min="2824" max="2824" width="11.77734375" style="1" customWidth="1"/>
    <col min="2825" max="2826" width="11.88671875" style="1" customWidth="1"/>
    <col min="2827" max="2827" width="15.21875" style="1" customWidth="1"/>
    <col min="2828" max="2828" width="11.6640625" style="1" customWidth="1"/>
    <col min="2829" max="3073" width="10" style="1"/>
    <col min="3074" max="3074" width="6.109375" style="1" bestFit="1" customWidth="1"/>
    <col min="3075" max="3075" width="25.5546875" style="1" customWidth="1"/>
    <col min="3076" max="3076" width="23.44140625" style="1" customWidth="1"/>
    <col min="3077" max="3077" width="7.21875" style="1" customWidth="1"/>
    <col min="3078" max="3078" width="11.77734375" style="1" customWidth="1"/>
    <col min="3079" max="3079" width="5.6640625" style="1" customWidth="1"/>
    <col min="3080" max="3080" width="11.77734375" style="1" customWidth="1"/>
    <col min="3081" max="3082" width="11.88671875" style="1" customWidth="1"/>
    <col min="3083" max="3083" width="15.21875" style="1" customWidth="1"/>
    <col min="3084" max="3084" width="11.6640625" style="1" customWidth="1"/>
    <col min="3085" max="3329" width="10" style="1"/>
    <col min="3330" max="3330" width="6.109375" style="1" bestFit="1" customWidth="1"/>
    <col min="3331" max="3331" width="25.5546875" style="1" customWidth="1"/>
    <col min="3332" max="3332" width="23.44140625" style="1" customWidth="1"/>
    <col min="3333" max="3333" width="7.21875" style="1" customWidth="1"/>
    <col min="3334" max="3334" width="11.77734375" style="1" customWidth="1"/>
    <col min="3335" max="3335" width="5.6640625" style="1" customWidth="1"/>
    <col min="3336" max="3336" width="11.77734375" style="1" customWidth="1"/>
    <col min="3337" max="3338" width="11.88671875" style="1" customWidth="1"/>
    <col min="3339" max="3339" width="15.21875" style="1" customWidth="1"/>
    <col min="3340" max="3340" width="11.6640625" style="1" customWidth="1"/>
    <col min="3341" max="3585" width="10" style="1"/>
    <col min="3586" max="3586" width="6.109375" style="1" bestFit="1" customWidth="1"/>
    <col min="3587" max="3587" width="25.5546875" style="1" customWidth="1"/>
    <col min="3588" max="3588" width="23.44140625" style="1" customWidth="1"/>
    <col min="3589" max="3589" width="7.21875" style="1" customWidth="1"/>
    <col min="3590" max="3590" width="11.77734375" style="1" customWidth="1"/>
    <col min="3591" max="3591" width="5.6640625" style="1" customWidth="1"/>
    <col min="3592" max="3592" width="11.77734375" style="1" customWidth="1"/>
    <col min="3593" max="3594" width="11.88671875" style="1" customWidth="1"/>
    <col min="3595" max="3595" width="15.21875" style="1" customWidth="1"/>
    <col min="3596" max="3596" width="11.6640625" style="1" customWidth="1"/>
    <col min="3597" max="3841" width="10" style="1"/>
    <col min="3842" max="3842" width="6.109375" style="1" bestFit="1" customWidth="1"/>
    <col min="3843" max="3843" width="25.5546875" style="1" customWidth="1"/>
    <col min="3844" max="3844" width="23.44140625" style="1" customWidth="1"/>
    <col min="3845" max="3845" width="7.21875" style="1" customWidth="1"/>
    <col min="3846" max="3846" width="11.77734375" style="1" customWidth="1"/>
    <col min="3847" max="3847" width="5.6640625" style="1" customWidth="1"/>
    <col min="3848" max="3848" width="11.77734375" style="1" customWidth="1"/>
    <col min="3849" max="3850" width="11.88671875" style="1" customWidth="1"/>
    <col min="3851" max="3851" width="15.21875" style="1" customWidth="1"/>
    <col min="3852" max="3852" width="11.6640625" style="1" customWidth="1"/>
    <col min="3853" max="4097" width="10" style="1"/>
    <col min="4098" max="4098" width="6.109375" style="1" bestFit="1" customWidth="1"/>
    <col min="4099" max="4099" width="25.5546875" style="1" customWidth="1"/>
    <col min="4100" max="4100" width="23.44140625" style="1" customWidth="1"/>
    <col min="4101" max="4101" width="7.21875" style="1" customWidth="1"/>
    <col min="4102" max="4102" width="11.77734375" style="1" customWidth="1"/>
    <col min="4103" max="4103" width="5.6640625" style="1" customWidth="1"/>
    <col min="4104" max="4104" width="11.77734375" style="1" customWidth="1"/>
    <col min="4105" max="4106" width="11.88671875" style="1" customWidth="1"/>
    <col min="4107" max="4107" width="15.21875" style="1" customWidth="1"/>
    <col min="4108" max="4108" width="11.6640625" style="1" customWidth="1"/>
    <col min="4109" max="4353" width="10" style="1"/>
    <col min="4354" max="4354" width="6.109375" style="1" bestFit="1" customWidth="1"/>
    <col min="4355" max="4355" width="25.5546875" style="1" customWidth="1"/>
    <col min="4356" max="4356" width="23.44140625" style="1" customWidth="1"/>
    <col min="4357" max="4357" width="7.21875" style="1" customWidth="1"/>
    <col min="4358" max="4358" width="11.77734375" style="1" customWidth="1"/>
    <col min="4359" max="4359" width="5.6640625" style="1" customWidth="1"/>
    <col min="4360" max="4360" width="11.77734375" style="1" customWidth="1"/>
    <col min="4361" max="4362" width="11.88671875" style="1" customWidth="1"/>
    <col min="4363" max="4363" width="15.21875" style="1" customWidth="1"/>
    <col min="4364" max="4364" width="11.6640625" style="1" customWidth="1"/>
    <col min="4365" max="4609" width="10" style="1"/>
    <col min="4610" max="4610" width="6.109375" style="1" bestFit="1" customWidth="1"/>
    <col min="4611" max="4611" width="25.5546875" style="1" customWidth="1"/>
    <col min="4612" max="4612" width="23.44140625" style="1" customWidth="1"/>
    <col min="4613" max="4613" width="7.21875" style="1" customWidth="1"/>
    <col min="4614" max="4614" width="11.77734375" style="1" customWidth="1"/>
    <col min="4615" max="4615" width="5.6640625" style="1" customWidth="1"/>
    <col min="4616" max="4616" width="11.77734375" style="1" customWidth="1"/>
    <col min="4617" max="4618" width="11.88671875" style="1" customWidth="1"/>
    <col min="4619" max="4619" width="15.21875" style="1" customWidth="1"/>
    <col min="4620" max="4620" width="11.6640625" style="1" customWidth="1"/>
    <col min="4621" max="4865" width="10" style="1"/>
    <col min="4866" max="4866" width="6.109375" style="1" bestFit="1" customWidth="1"/>
    <col min="4867" max="4867" width="25.5546875" style="1" customWidth="1"/>
    <col min="4868" max="4868" width="23.44140625" style="1" customWidth="1"/>
    <col min="4869" max="4869" width="7.21875" style="1" customWidth="1"/>
    <col min="4870" max="4870" width="11.77734375" style="1" customWidth="1"/>
    <col min="4871" max="4871" width="5.6640625" style="1" customWidth="1"/>
    <col min="4872" max="4872" width="11.77734375" style="1" customWidth="1"/>
    <col min="4873" max="4874" width="11.88671875" style="1" customWidth="1"/>
    <col min="4875" max="4875" width="15.21875" style="1" customWidth="1"/>
    <col min="4876" max="4876" width="11.6640625" style="1" customWidth="1"/>
    <col min="4877" max="5121" width="10" style="1"/>
    <col min="5122" max="5122" width="6.109375" style="1" bestFit="1" customWidth="1"/>
    <col min="5123" max="5123" width="25.5546875" style="1" customWidth="1"/>
    <col min="5124" max="5124" width="23.44140625" style="1" customWidth="1"/>
    <col min="5125" max="5125" width="7.21875" style="1" customWidth="1"/>
    <col min="5126" max="5126" width="11.77734375" style="1" customWidth="1"/>
    <col min="5127" max="5127" width="5.6640625" style="1" customWidth="1"/>
    <col min="5128" max="5128" width="11.77734375" style="1" customWidth="1"/>
    <col min="5129" max="5130" width="11.88671875" style="1" customWidth="1"/>
    <col min="5131" max="5131" width="15.21875" style="1" customWidth="1"/>
    <col min="5132" max="5132" width="11.6640625" style="1" customWidth="1"/>
    <col min="5133" max="5377" width="10" style="1"/>
    <col min="5378" max="5378" width="6.109375" style="1" bestFit="1" customWidth="1"/>
    <col min="5379" max="5379" width="25.5546875" style="1" customWidth="1"/>
    <col min="5380" max="5380" width="23.44140625" style="1" customWidth="1"/>
    <col min="5381" max="5381" width="7.21875" style="1" customWidth="1"/>
    <col min="5382" max="5382" width="11.77734375" style="1" customWidth="1"/>
    <col min="5383" max="5383" width="5.6640625" style="1" customWidth="1"/>
    <col min="5384" max="5384" width="11.77734375" style="1" customWidth="1"/>
    <col min="5385" max="5386" width="11.88671875" style="1" customWidth="1"/>
    <col min="5387" max="5387" width="15.21875" style="1" customWidth="1"/>
    <col min="5388" max="5388" width="11.6640625" style="1" customWidth="1"/>
    <col min="5389" max="5633" width="10" style="1"/>
    <col min="5634" max="5634" width="6.109375" style="1" bestFit="1" customWidth="1"/>
    <col min="5635" max="5635" width="25.5546875" style="1" customWidth="1"/>
    <col min="5636" max="5636" width="23.44140625" style="1" customWidth="1"/>
    <col min="5637" max="5637" width="7.21875" style="1" customWidth="1"/>
    <col min="5638" max="5638" width="11.77734375" style="1" customWidth="1"/>
    <col min="5639" max="5639" width="5.6640625" style="1" customWidth="1"/>
    <col min="5640" max="5640" width="11.77734375" style="1" customWidth="1"/>
    <col min="5641" max="5642" width="11.88671875" style="1" customWidth="1"/>
    <col min="5643" max="5643" width="15.21875" style="1" customWidth="1"/>
    <col min="5644" max="5644" width="11.6640625" style="1" customWidth="1"/>
    <col min="5645" max="5889" width="10" style="1"/>
    <col min="5890" max="5890" width="6.109375" style="1" bestFit="1" customWidth="1"/>
    <col min="5891" max="5891" width="25.5546875" style="1" customWidth="1"/>
    <col min="5892" max="5892" width="23.44140625" style="1" customWidth="1"/>
    <col min="5893" max="5893" width="7.21875" style="1" customWidth="1"/>
    <col min="5894" max="5894" width="11.77734375" style="1" customWidth="1"/>
    <col min="5895" max="5895" width="5.6640625" style="1" customWidth="1"/>
    <col min="5896" max="5896" width="11.77734375" style="1" customWidth="1"/>
    <col min="5897" max="5898" width="11.88671875" style="1" customWidth="1"/>
    <col min="5899" max="5899" width="15.21875" style="1" customWidth="1"/>
    <col min="5900" max="5900" width="11.6640625" style="1" customWidth="1"/>
    <col min="5901" max="6145" width="10" style="1"/>
    <col min="6146" max="6146" width="6.109375" style="1" bestFit="1" customWidth="1"/>
    <col min="6147" max="6147" width="25.5546875" style="1" customWidth="1"/>
    <col min="6148" max="6148" width="23.44140625" style="1" customWidth="1"/>
    <col min="6149" max="6149" width="7.21875" style="1" customWidth="1"/>
    <col min="6150" max="6150" width="11.77734375" style="1" customWidth="1"/>
    <col min="6151" max="6151" width="5.6640625" style="1" customWidth="1"/>
    <col min="6152" max="6152" width="11.77734375" style="1" customWidth="1"/>
    <col min="6153" max="6154" width="11.88671875" style="1" customWidth="1"/>
    <col min="6155" max="6155" width="15.21875" style="1" customWidth="1"/>
    <col min="6156" max="6156" width="11.6640625" style="1" customWidth="1"/>
    <col min="6157" max="6401" width="10" style="1"/>
    <col min="6402" max="6402" width="6.109375" style="1" bestFit="1" customWidth="1"/>
    <col min="6403" max="6403" width="25.5546875" style="1" customWidth="1"/>
    <col min="6404" max="6404" width="23.44140625" style="1" customWidth="1"/>
    <col min="6405" max="6405" width="7.21875" style="1" customWidth="1"/>
    <col min="6406" max="6406" width="11.77734375" style="1" customWidth="1"/>
    <col min="6407" max="6407" width="5.6640625" style="1" customWidth="1"/>
    <col min="6408" max="6408" width="11.77734375" style="1" customWidth="1"/>
    <col min="6409" max="6410" width="11.88671875" style="1" customWidth="1"/>
    <col min="6411" max="6411" width="15.21875" style="1" customWidth="1"/>
    <col min="6412" max="6412" width="11.6640625" style="1" customWidth="1"/>
    <col min="6413" max="6657" width="10" style="1"/>
    <col min="6658" max="6658" width="6.109375" style="1" bestFit="1" customWidth="1"/>
    <col min="6659" max="6659" width="25.5546875" style="1" customWidth="1"/>
    <col min="6660" max="6660" width="23.44140625" style="1" customWidth="1"/>
    <col min="6661" max="6661" width="7.21875" style="1" customWidth="1"/>
    <col min="6662" max="6662" width="11.77734375" style="1" customWidth="1"/>
    <col min="6663" max="6663" width="5.6640625" style="1" customWidth="1"/>
    <col min="6664" max="6664" width="11.77734375" style="1" customWidth="1"/>
    <col min="6665" max="6666" width="11.88671875" style="1" customWidth="1"/>
    <col min="6667" max="6667" width="15.21875" style="1" customWidth="1"/>
    <col min="6668" max="6668" width="11.6640625" style="1" customWidth="1"/>
    <col min="6669" max="6913" width="10" style="1"/>
    <col min="6914" max="6914" width="6.109375" style="1" bestFit="1" customWidth="1"/>
    <col min="6915" max="6915" width="25.5546875" style="1" customWidth="1"/>
    <col min="6916" max="6916" width="23.44140625" style="1" customWidth="1"/>
    <col min="6917" max="6917" width="7.21875" style="1" customWidth="1"/>
    <col min="6918" max="6918" width="11.77734375" style="1" customWidth="1"/>
    <col min="6919" max="6919" width="5.6640625" style="1" customWidth="1"/>
    <col min="6920" max="6920" width="11.77734375" style="1" customWidth="1"/>
    <col min="6921" max="6922" width="11.88671875" style="1" customWidth="1"/>
    <col min="6923" max="6923" width="15.21875" style="1" customWidth="1"/>
    <col min="6924" max="6924" width="11.6640625" style="1" customWidth="1"/>
    <col min="6925" max="7169" width="10" style="1"/>
    <col min="7170" max="7170" width="6.109375" style="1" bestFit="1" customWidth="1"/>
    <col min="7171" max="7171" width="25.5546875" style="1" customWidth="1"/>
    <col min="7172" max="7172" width="23.44140625" style="1" customWidth="1"/>
    <col min="7173" max="7173" width="7.21875" style="1" customWidth="1"/>
    <col min="7174" max="7174" width="11.77734375" style="1" customWidth="1"/>
    <col min="7175" max="7175" width="5.6640625" style="1" customWidth="1"/>
    <col min="7176" max="7176" width="11.77734375" style="1" customWidth="1"/>
    <col min="7177" max="7178" width="11.88671875" style="1" customWidth="1"/>
    <col min="7179" max="7179" width="15.21875" style="1" customWidth="1"/>
    <col min="7180" max="7180" width="11.6640625" style="1" customWidth="1"/>
    <col min="7181" max="7425" width="10" style="1"/>
    <col min="7426" max="7426" width="6.109375" style="1" bestFit="1" customWidth="1"/>
    <col min="7427" max="7427" width="25.5546875" style="1" customWidth="1"/>
    <col min="7428" max="7428" width="23.44140625" style="1" customWidth="1"/>
    <col min="7429" max="7429" width="7.21875" style="1" customWidth="1"/>
    <col min="7430" max="7430" width="11.77734375" style="1" customWidth="1"/>
    <col min="7431" max="7431" width="5.6640625" style="1" customWidth="1"/>
    <col min="7432" max="7432" width="11.77734375" style="1" customWidth="1"/>
    <col min="7433" max="7434" width="11.88671875" style="1" customWidth="1"/>
    <col min="7435" max="7435" width="15.21875" style="1" customWidth="1"/>
    <col min="7436" max="7436" width="11.6640625" style="1" customWidth="1"/>
    <col min="7437" max="7681" width="10" style="1"/>
    <col min="7682" max="7682" width="6.109375" style="1" bestFit="1" customWidth="1"/>
    <col min="7683" max="7683" width="25.5546875" style="1" customWidth="1"/>
    <col min="7684" max="7684" width="23.44140625" style="1" customWidth="1"/>
    <col min="7685" max="7685" width="7.21875" style="1" customWidth="1"/>
    <col min="7686" max="7686" width="11.77734375" style="1" customWidth="1"/>
    <col min="7687" max="7687" width="5.6640625" style="1" customWidth="1"/>
    <col min="7688" max="7688" width="11.77734375" style="1" customWidth="1"/>
    <col min="7689" max="7690" width="11.88671875" style="1" customWidth="1"/>
    <col min="7691" max="7691" width="15.21875" style="1" customWidth="1"/>
    <col min="7692" max="7692" width="11.6640625" style="1" customWidth="1"/>
    <col min="7693" max="7937" width="10" style="1"/>
    <col min="7938" max="7938" width="6.109375" style="1" bestFit="1" customWidth="1"/>
    <col min="7939" max="7939" width="25.5546875" style="1" customWidth="1"/>
    <col min="7940" max="7940" width="23.44140625" style="1" customWidth="1"/>
    <col min="7941" max="7941" width="7.21875" style="1" customWidth="1"/>
    <col min="7942" max="7942" width="11.77734375" style="1" customWidth="1"/>
    <col min="7943" max="7943" width="5.6640625" style="1" customWidth="1"/>
    <col min="7944" max="7944" width="11.77734375" style="1" customWidth="1"/>
    <col min="7945" max="7946" width="11.88671875" style="1" customWidth="1"/>
    <col min="7947" max="7947" width="15.21875" style="1" customWidth="1"/>
    <col min="7948" max="7948" width="11.6640625" style="1" customWidth="1"/>
    <col min="7949" max="8193" width="10" style="1"/>
    <col min="8194" max="8194" width="6.109375" style="1" bestFit="1" customWidth="1"/>
    <col min="8195" max="8195" width="25.5546875" style="1" customWidth="1"/>
    <col min="8196" max="8196" width="23.44140625" style="1" customWidth="1"/>
    <col min="8197" max="8197" width="7.21875" style="1" customWidth="1"/>
    <col min="8198" max="8198" width="11.77734375" style="1" customWidth="1"/>
    <col min="8199" max="8199" width="5.6640625" style="1" customWidth="1"/>
    <col min="8200" max="8200" width="11.77734375" style="1" customWidth="1"/>
    <col min="8201" max="8202" width="11.88671875" style="1" customWidth="1"/>
    <col min="8203" max="8203" width="15.21875" style="1" customWidth="1"/>
    <col min="8204" max="8204" width="11.6640625" style="1" customWidth="1"/>
    <col min="8205" max="8449" width="10" style="1"/>
    <col min="8450" max="8450" width="6.109375" style="1" bestFit="1" customWidth="1"/>
    <col min="8451" max="8451" width="25.5546875" style="1" customWidth="1"/>
    <col min="8452" max="8452" width="23.44140625" style="1" customWidth="1"/>
    <col min="8453" max="8453" width="7.21875" style="1" customWidth="1"/>
    <col min="8454" max="8454" width="11.77734375" style="1" customWidth="1"/>
    <col min="8455" max="8455" width="5.6640625" style="1" customWidth="1"/>
    <col min="8456" max="8456" width="11.77734375" style="1" customWidth="1"/>
    <col min="8457" max="8458" width="11.88671875" style="1" customWidth="1"/>
    <col min="8459" max="8459" width="15.21875" style="1" customWidth="1"/>
    <col min="8460" max="8460" width="11.6640625" style="1" customWidth="1"/>
    <col min="8461" max="8705" width="10" style="1"/>
    <col min="8706" max="8706" width="6.109375" style="1" bestFit="1" customWidth="1"/>
    <col min="8707" max="8707" width="25.5546875" style="1" customWidth="1"/>
    <col min="8708" max="8708" width="23.44140625" style="1" customWidth="1"/>
    <col min="8709" max="8709" width="7.21875" style="1" customWidth="1"/>
    <col min="8710" max="8710" width="11.77734375" style="1" customWidth="1"/>
    <col min="8711" max="8711" width="5.6640625" style="1" customWidth="1"/>
    <col min="8712" max="8712" width="11.77734375" style="1" customWidth="1"/>
    <col min="8713" max="8714" width="11.88671875" style="1" customWidth="1"/>
    <col min="8715" max="8715" width="15.21875" style="1" customWidth="1"/>
    <col min="8716" max="8716" width="11.6640625" style="1" customWidth="1"/>
    <col min="8717" max="8961" width="10" style="1"/>
    <col min="8962" max="8962" width="6.109375" style="1" bestFit="1" customWidth="1"/>
    <col min="8963" max="8963" width="25.5546875" style="1" customWidth="1"/>
    <col min="8964" max="8964" width="23.44140625" style="1" customWidth="1"/>
    <col min="8965" max="8965" width="7.21875" style="1" customWidth="1"/>
    <col min="8966" max="8966" width="11.77734375" style="1" customWidth="1"/>
    <col min="8967" max="8967" width="5.6640625" style="1" customWidth="1"/>
    <col min="8968" max="8968" width="11.77734375" style="1" customWidth="1"/>
    <col min="8969" max="8970" width="11.88671875" style="1" customWidth="1"/>
    <col min="8971" max="8971" width="15.21875" style="1" customWidth="1"/>
    <col min="8972" max="8972" width="11.6640625" style="1" customWidth="1"/>
    <col min="8973" max="9217" width="10" style="1"/>
    <col min="9218" max="9218" width="6.109375" style="1" bestFit="1" customWidth="1"/>
    <col min="9219" max="9219" width="25.5546875" style="1" customWidth="1"/>
    <col min="9220" max="9220" width="23.44140625" style="1" customWidth="1"/>
    <col min="9221" max="9221" width="7.21875" style="1" customWidth="1"/>
    <col min="9222" max="9222" width="11.77734375" style="1" customWidth="1"/>
    <col min="9223" max="9223" width="5.6640625" style="1" customWidth="1"/>
    <col min="9224" max="9224" width="11.77734375" style="1" customWidth="1"/>
    <col min="9225" max="9226" width="11.88671875" style="1" customWidth="1"/>
    <col min="9227" max="9227" width="15.21875" style="1" customWidth="1"/>
    <col min="9228" max="9228" width="11.6640625" style="1" customWidth="1"/>
    <col min="9229" max="9473" width="10" style="1"/>
    <col min="9474" max="9474" width="6.109375" style="1" bestFit="1" customWidth="1"/>
    <col min="9475" max="9475" width="25.5546875" style="1" customWidth="1"/>
    <col min="9476" max="9476" width="23.44140625" style="1" customWidth="1"/>
    <col min="9477" max="9477" width="7.21875" style="1" customWidth="1"/>
    <col min="9478" max="9478" width="11.77734375" style="1" customWidth="1"/>
    <col min="9479" max="9479" width="5.6640625" style="1" customWidth="1"/>
    <col min="9480" max="9480" width="11.77734375" style="1" customWidth="1"/>
    <col min="9481" max="9482" width="11.88671875" style="1" customWidth="1"/>
    <col min="9483" max="9483" width="15.21875" style="1" customWidth="1"/>
    <col min="9484" max="9484" width="11.6640625" style="1" customWidth="1"/>
    <col min="9485" max="9729" width="10" style="1"/>
    <col min="9730" max="9730" width="6.109375" style="1" bestFit="1" customWidth="1"/>
    <col min="9731" max="9731" width="25.5546875" style="1" customWidth="1"/>
    <col min="9732" max="9732" width="23.44140625" style="1" customWidth="1"/>
    <col min="9733" max="9733" width="7.21875" style="1" customWidth="1"/>
    <col min="9734" max="9734" width="11.77734375" style="1" customWidth="1"/>
    <col min="9735" max="9735" width="5.6640625" style="1" customWidth="1"/>
    <col min="9736" max="9736" width="11.77734375" style="1" customWidth="1"/>
    <col min="9737" max="9738" width="11.88671875" style="1" customWidth="1"/>
    <col min="9739" max="9739" width="15.21875" style="1" customWidth="1"/>
    <col min="9740" max="9740" width="11.6640625" style="1" customWidth="1"/>
    <col min="9741" max="9985" width="10" style="1"/>
    <col min="9986" max="9986" width="6.109375" style="1" bestFit="1" customWidth="1"/>
    <col min="9987" max="9987" width="25.5546875" style="1" customWidth="1"/>
    <col min="9988" max="9988" width="23.44140625" style="1" customWidth="1"/>
    <col min="9989" max="9989" width="7.21875" style="1" customWidth="1"/>
    <col min="9990" max="9990" width="11.77734375" style="1" customWidth="1"/>
    <col min="9991" max="9991" width="5.6640625" style="1" customWidth="1"/>
    <col min="9992" max="9992" width="11.77734375" style="1" customWidth="1"/>
    <col min="9993" max="9994" width="11.88671875" style="1" customWidth="1"/>
    <col min="9995" max="9995" width="15.21875" style="1" customWidth="1"/>
    <col min="9996" max="9996" width="11.6640625" style="1" customWidth="1"/>
    <col min="9997" max="10241" width="10" style="1"/>
    <col min="10242" max="10242" width="6.109375" style="1" bestFit="1" customWidth="1"/>
    <col min="10243" max="10243" width="25.5546875" style="1" customWidth="1"/>
    <col min="10244" max="10244" width="23.44140625" style="1" customWidth="1"/>
    <col min="10245" max="10245" width="7.21875" style="1" customWidth="1"/>
    <col min="10246" max="10246" width="11.77734375" style="1" customWidth="1"/>
    <col min="10247" max="10247" width="5.6640625" style="1" customWidth="1"/>
    <col min="10248" max="10248" width="11.77734375" style="1" customWidth="1"/>
    <col min="10249" max="10250" width="11.88671875" style="1" customWidth="1"/>
    <col min="10251" max="10251" width="15.21875" style="1" customWidth="1"/>
    <col min="10252" max="10252" width="11.6640625" style="1" customWidth="1"/>
    <col min="10253" max="10497" width="10" style="1"/>
    <col min="10498" max="10498" width="6.109375" style="1" bestFit="1" customWidth="1"/>
    <col min="10499" max="10499" width="25.5546875" style="1" customWidth="1"/>
    <col min="10500" max="10500" width="23.44140625" style="1" customWidth="1"/>
    <col min="10501" max="10501" width="7.21875" style="1" customWidth="1"/>
    <col min="10502" max="10502" width="11.77734375" style="1" customWidth="1"/>
    <col min="10503" max="10503" width="5.6640625" style="1" customWidth="1"/>
    <col min="10504" max="10504" width="11.77734375" style="1" customWidth="1"/>
    <col min="10505" max="10506" width="11.88671875" style="1" customWidth="1"/>
    <col min="10507" max="10507" width="15.21875" style="1" customWidth="1"/>
    <col min="10508" max="10508" width="11.6640625" style="1" customWidth="1"/>
    <col min="10509" max="10753" width="10" style="1"/>
    <col min="10754" max="10754" width="6.109375" style="1" bestFit="1" customWidth="1"/>
    <col min="10755" max="10755" width="25.5546875" style="1" customWidth="1"/>
    <col min="10756" max="10756" width="23.44140625" style="1" customWidth="1"/>
    <col min="10757" max="10757" width="7.21875" style="1" customWidth="1"/>
    <col min="10758" max="10758" width="11.77734375" style="1" customWidth="1"/>
    <col min="10759" max="10759" width="5.6640625" style="1" customWidth="1"/>
    <col min="10760" max="10760" width="11.77734375" style="1" customWidth="1"/>
    <col min="10761" max="10762" width="11.88671875" style="1" customWidth="1"/>
    <col min="10763" max="10763" width="15.21875" style="1" customWidth="1"/>
    <col min="10764" max="10764" width="11.6640625" style="1" customWidth="1"/>
    <col min="10765" max="11009" width="10" style="1"/>
    <col min="11010" max="11010" width="6.109375" style="1" bestFit="1" customWidth="1"/>
    <col min="11011" max="11011" width="25.5546875" style="1" customWidth="1"/>
    <col min="11012" max="11012" width="23.44140625" style="1" customWidth="1"/>
    <col min="11013" max="11013" width="7.21875" style="1" customWidth="1"/>
    <col min="11014" max="11014" width="11.77734375" style="1" customWidth="1"/>
    <col min="11015" max="11015" width="5.6640625" style="1" customWidth="1"/>
    <col min="11016" max="11016" width="11.77734375" style="1" customWidth="1"/>
    <col min="11017" max="11018" width="11.88671875" style="1" customWidth="1"/>
    <col min="11019" max="11019" width="15.21875" style="1" customWidth="1"/>
    <col min="11020" max="11020" width="11.6640625" style="1" customWidth="1"/>
    <col min="11021" max="11265" width="10" style="1"/>
    <col min="11266" max="11266" width="6.109375" style="1" bestFit="1" customWidth="1"/>
    <col min="11267" max="11267" width="25.5546875" style="1" customWidth="1"/>
    <col min="11268" max="11268" width="23.44140625" style="1" customWidth="1"/>
    <col min="11269" max="11269" width="7.21875" style="1" customWidth="1"/>
    <col min="11270" max="11270" width="11.77734375" style="1" customWidth="1"/>
    <col min="11271" max="11271" width="5.6640625" style="1" customWidth="1"/>
    <col min="11272" max="11272" width="11.77734375" style="1" customWidth="1"/>
    <col min="11273" max="11274" width="11.88671875" style="1" customWidth="1"/>
    <col min="11275" max="11275" width="15.21875" style="1" customWidth="1"/>
    <col min="11276" max="11276" width="11.6640625" style="1" customWidth="1"/>
    <col min="11277" max="11521" width="10" style="1"/>
    <col min="11522" max="11522" width="6.109375" style="1" bestFit="1" customWidth="1"/>
    <col min="11523" max="11523" width="25.5546875" style="1" customWidth="1"/>
    <col min="11524" max="11524" width="23.44140625" style="1" customWidth="1"/>
    <col min="11525" max="11525" width="7.21875" style="1" customWidth="1"/>
    <col min="11526" max="11526" width="11.77734375" style="1" customWidth="1"/>
    <col min="11527" max="11527" width="5.6640625" style="1" customWidth="1"/>
    <col min="11528" max="11528" width="11.77734375" style="1" customWidth="1"/>
    <col min="11529" max="11530" width="11.88671875" style="1" customWidth="1"/>
    <col min="11531" max="11531" width="15.21875" style="1" customWidth="1"/>
    <col min="11532" max="11532" width="11.6640625" style="1" customWidth="1"/>
    <col min="11533" max="11777" width="10" style="1"/>
    <col min="11778" max="11778" width="6.109375" style="1" bestFit="1" customWidth="1"/>
    <col min="11779" max="11779" width="25.5546875" style="1" customWidth="1"/>
    <col min="11780" max="11780" width="23.44140625" style="1" customWidth="1"/>
    <col min="11781" max="11781" width="7.21875" style="1" customWidth="1"/>
    <col min="11782" max="11782" width="11.77734375" style="1" customWidth="1"/>
    <col min="11783" max="11783" width="5.6640625" style="1" customWidth="1"/>
    <col min="11784" max="11784" width="11.77734375" style="1" customWidth="1"/>
    <col min="11785" max="11786" width="11.88671875" style="1" customWidth="1"/>
    <col min="11787" max="11787" width="15.21875" style="1" customWidth="1"/>
    <col min="11788" max="11788" width="11.6640625" style="1" customWidth="1"/>
    <col min="11789" max="12033" width="10" style="1"/>
    <col min="12034" max="12034" width="6.109375" style="1" bestFit="1" customWidth="1"/>
    <col min="12035" max="12035" width="25.5546875" style="1" customWidth="1"/>
    <col min="12036" max="12036" width="23.44140625" style="1" customWidth="1"/>
    <col min="12037" max="12037" width="7.21875" style="1" customWidth="1"/>
    <col min="12038" max="12038" width="11.77734375" style="1" customWidth="1"/>
    <col min="12039" max="12039" width="5.6640625" style="1" customWidth="1"/>
    <col min="12040" max="12040" width="11.77734375" style="1" customWidth="1"/>
    <col min="12041" max="12042" width="11.88671875" style="1" customWidth="1"/>
    <col min="12043" max="12043" width="15.21875" style="1" customWidth="1"/>
    <col min="12044" max="12044" width="11.6640625" style="1" customWidth="1"/>
    <col min="12045" max="12289" width="10" style="1"/>
    <col min="12290" max="12290" width="6.109375" style="1" bestFit="1" customWidth="1"/>
    <col min="12291" max="12291" width="25.5546875" style="1" customWidth="1"/>
    <col min="12292" max="12292" width="23.44140625" style="1" customWidth="1"/>
    <col min="12293" max="12293" width="7.21875" style="1" customWidth="1"/>
    <col min="12294" max="12294" width="11.77734375" style="1" customWidth="1"/>
    <col min="12295" max="12295" width="5.6640625" style="1" customWidth="1"/>
    <col min="12296" max="12296" width="11.77734375" style="1" customWidth="1"/>
    <col min="12297" max="12298" width="11.88671875" style="1" customWidth="1"/>
    <col min="12299" max="12299" width="15.21875" style="1" customWidth="1"/>
    <col min="12300" max="12300" width="11.6640625" style="1" customWidth="1"/>
    <col min="12301" max="12545" width="10" style="1"/>
    <col min="12546" max="12546" width="6.109375" style="1" bestFit="1" customWidth="1"/>
    <col min="12547" max="12547" width="25.5546875" style="1" customWidth="1"/>
    <col min="12548" max="12548" width="23.44140625" style="1" customWidth="1"/>
    <col min="12549" max="12549" width="7.21875" style="1" customWidth="1"/>
    <col min="12550" max="12550" width="11.77734375" style="1" customWidth="1"/>
    <col min="12551" max="12551" width="5.6640625" style="1" customWidth="1"/>
    <col min="12552" max="12552" width="11.77734375" style="1" customWidth="1"/>
    <col min="12553" max="12554" width="11.88671875" style="1" customWidth="1"/>
    <col min="12555" max="12555" width="15.21875" style="1" customWidth="1"/>
    <col min="12556" max="12556" width="11.6640625" style="1" customWidth="1"/>
    <col min="12557" max="12801" width="10" style="1"/>
    <col min="12802" max="12802" width="6.109375" style="1" bestFit="1" customWidth="1"/>
    <col min="12803" max="12803" width="25.5546875" style="1" customWidth="1"/>
    <col min="12804" max="12804" width="23.44140625" style="1" customWidth="1"/>
    <col min="12805" max="12805" width="7.21875" style="1" customWidth="1"/>
    <col min="12806" max="12806" width="11.77734375" style="1" customWidth="1"/>
    <col min="12807" max="12807" width="5.6640625" style="1" customWidth="1"/>
    <col min="12808" max="12808" width="11.77734375" style="1" customWidth="1"/>
    <col min="12809" max="12810" width="11.88671875" style="1" customWidth="1"/>
    <col min="12811" max="12811" width="15.21875" style="1" customWidth="1"/>
    <col min="12812" max="12812" width="11.6640625" style="1" customWidth="1"/>
    <col min="12813" max="13057" width="10" style="1"/>
    <col min="13058" max="13058" width="6.109375" style="1" bestFit="1" customWidth="1"/>
    <col min="13059" max="13059" width="25.5546875" style="1" customWidth="1"/>
    <col min="13060" max="13060" width="23.44140625" style="1" customWidth="1"/>
    <col min="13061" max="13061" width="7.21875" style="1" customWidth="1"/>
    <col min="13062" max="13062" width="11.77734375" style="1" customWidth="1"/>
    <col min="13063" max="13063" width="5.6640625" style="1" customWidth="1"/>
    <col min="13064" max="13064" width="11.77734375" style="1" customWidth="1"/>
    <col min="13065" max="13066" width="11.88671875" style="1" customWidth="1"/>
    <col min="13067" max="13067" width="15.21875" style="1" customWidth="1"/>
    <col min="13068" max="13068" width="11.6640625" style="1" customWidth="1"/>
    <col min="13069" max="13313" width="10" style="1"/>
    <col min="13314" max="13314" width="6.109375" style="1" bestFit="1" customWidth="1"/>
    <col min="13315" max="13315" width="25.5546875" style="1" customWidth="1"/>
    <col min="13316" max="13316" width="23.44140625" style="1" customWidth="1"/>
    <col min="13317" max="13317" width="7.21875" style="1" customWidth="1"/>
    <col min="13318" max="13318" width="11.77734375" style="1" customWidth="1"/>
    <col min="13319" max="13319" width="5.6640625" style="1" customWidth="1"/>
    <col min="13320" max="13320" width="11.77734375" style="1" customWidth="1"/>
    <col min="13321" max="13322" width="11.88671875" style="1" customWidth="1"/>
    <col min="13323" max="13323" width="15.21875" style="1" customWidth="1"/>
    <col min="13324" max="13324" width="11.6640625" style="1" customWidth="1"/>
    <col min="13325" max="13569" width="10" style="1"/>
    <col min="13570" max="13570" width="6.109375" style="1" bestFit="1" customWidth="1"/>
    <col min="13571" max="13571" width="25.5546875" style="1" customWidth="1"/>
    <col min="13572" max="13572" width="23.44140625" style="1" customWidth="1"/>
    <col min="13573" max="13573" width="7.21875" style="1" customWidth="1"/>
    <col min="13574" max="13574" width="11.77734375" style="1" customWidth="1"/>
    <col min="13575" max="13575" width="5.6640625" style="1" customWidth="1"/>
    <col min="13576" max="13576" width="11.77734375" style="1" customWidth="1"/>
    <col min="13577" max="13578" width="11.88671875" style="1" customWidth="1"/>
    <col min="13579" max="13579" width="15.21875" style="1" customWidth="1"/>
    <col min="13580" max="13580" width="11.6640625" style="1" customWidth="1"/>
    <col min="13581" max="13825" width="10" style="1"/>
    <col min="13826" max="13826" width="6.109375" style="1" bestFit="1" customWidth="1"/>
    <col min="13827" max="13827" width="25.5546875" style="1" customWidth="1"/>
    <col min="13828" max="13828" width="23.44140625" style="1" customWidth="1"/>
    <col min="13829" max="13829" width="7.21875" style="1" customWidth="1"/>
    <col min="13830" max="13830" width="11.77734375" style="1" customWidth="1"/>
    <col min="13831" max="13831" width="5.6640625" style="1" customWidth="1"/>
    <col min="13832" max="13832" width="11.77734375" style="1" customWidth="1"/>
    <col min="13833" max="13834" width="11.88671875" style="1" customWidth="1"/>
    <col min="13835" max="13835" width="15.21875" style="1" customWidth="1"/>
    <col min="13836" max="13836" width="11.6640625" style="1" customWidth="1"/>
    <col min="13837" max="14081" width="10" style="1"/>
    <col min="14082" max="14082" width="6.109375" style="1" bestFit="1" customWidth="1"/>
    <col min="14083" max="14083" width="25.5546875" style="1" customWidth="1"/>
    <col min="14084" max="14084" width="23.44140625" style="1" customWidth="1"/>
    <col min="14085" max="14085" width="7.21875" style="1" customWidth="1"/>
    <col min="14086" max="14086" width="11.77734375" style="1" customWidth="1"/>
    <col min="14087" max="14087" width="5.6640625" style="1" customWidth="1"/>
    <col min="14088" max="14088" width="11.77734375" style="1" customWidth="1"/>
    <col min="14089" max="14090" width="11.88671875" style="1" customWidth="1"/>
    <col min="14091" max="14091" width="15.21875" style="1" customWidth="1"/>
    <col min="14092" max="14092" width="11.6640625" style="1" customWidth="1"/>
    <col min="14093" max="14337" width="10" style="1"/>
    <col min="14338" max="14338" width="6.109375" style="1" bestFit="1" customWidth="1"/>
    <col min="14339" max="14339" width="25.5546875" style="1" customWidth="1"/>
    <col min="14340" max="14340" width="23.44140625" style="1" customWidth="1"/>
    <col min="14341" max="14341" width="7.21875" style="1" customWidth="1"/>
    <col min="14342" max="14342" width="11.77734375" style="1" customWidth="1"/>
    <col min="14343" max="14343" width="5.6640625" style="1" customWidth="1"/>
    <col min="14344" max="14344" width="11.77734375" style="1" customWidth="1"/>
    <col min="14345" max="14346" width="11.88671875" style="1" customWidth="1"/>
    <col min="14347" max="14347" width="15.21875" style="1" customWidth="1"/>
    <col min="14348" max="14348" width="11.6640625" style="1" customWidth="1"/>
    <col min="14349" max="14593" width="10" style="1"/>
    <col min="14594" max="14594" width="6.109375" style="1" bestFit="1" customWidth="1"/>
    <col min="14595" max="14595" width="25.5546875" style="1" customWidth="1"/>
    <col min="14596" max="14596" width="23.44140625" style="1" customWidth="1"/>
    <col min="14597" max="14597" width="7.21875" style="1" customWidth="1"/>
    <col min="14598" max="14598" width="11.77734375" style="1" customWidth="1"/>
    <col min="14599" max="14599" width="5.6640625" style="1" customWidth="1"/>
    <col min="14600" max="14600" width="11.77734375" style="1" customWidth="1"/>
    <col min="14601" max="14602" width="11.88671875" style="1" customWidth="1"/>
    <col min="14603" max="14603" width="15.21875" style="1" customWidth="1"/>
    <col min="14604" max="14604" width="11.6640625" style="1" customWidth="1"/>
    <col min="14605" max="14849" width="10" style="1"/>
    <col min="14850" max="14850" width="6.109375" style="1" bestFit="1" customWidth="1"/>
    <col min="14851" max="14851" width="25.5546875" style="1" customWidth="1"/>
    <col min="14852" max="14852" width="23.44140625" style="1" customWidth="1"/>
    <col min="14853" max="14853" width="7.21875" style="1" customWidth="1"/>
    <col min="14854" max="14854" width="11.77734375" style="1" customWidth="1"/>
    <col min="14855" max="14855" width="5.6640625" style="1" customWidth="1"/>
    <col min="14856" max="14856" width="11.77734375" style="1" customWidth="1"/>
    <col min="14857" max="14858" width="11.88671875" style="1" customWidth="1"/>
    <col min="14859" max="14859" width="15.21875" style="1" customWidth="1"/>
    <col min="14860" max="14860" width="11.6640625" style="1" customWidth="1"/>
    <col min="14861" max="15105" width="10" style="1"/>
    <col min="15106" max="15106" width="6.109375" style="1" bestFit="1" customWidth="1"/>
    <col min="15107" max="15107" width="25.5546875" style="1" customWidth="1"/>
    <col min="15108" max="15108" width="23.44140625" style="1" customWidth="1"/>
    <col min="15109" max="15109" width="7.21875" style="1" customWidth="1"/>
    <col min="15110" max="15110" width="11.77734375" style="1" customWidth="1"/>
    <col min="15111" max="15111" width="5.6640625" style="1" customWidth="1"/>
    <col min="15112" max="15112" width="11.77734375" style="1" customWidth="1"/>
    <col min="15113" max="15114" width="11.88671875" style="1" customWidth="1"/>
    <col min="15115" max="15115" width="15.21875" style="1" customWidth="1"/>
    <col min="15116" max="15116" width="11.6640625" style="1" customWidth="1"/>
    <col min="15117" max="15361" width="10" style="1"/>
    <col min="15362" max="15362" width="6.109375" style="1" bestFit="1" customWidth="1"/>
    <col min="15363" max="15363" width="25.5546875" style="1" customWidth="1"/>
    <col min="15364" max="15364" width="23.44140625" style="1" customWidth="1"/>
    <col min="15365" max="15365" width="7.21875" style="1" customWidth="1"/>
    <col min="15366" max="15366" width="11.77734375" style="1" customWidth="1"/>
    <col min="15367" max="15367" width="5.6640625" style="1" customWidth="1"/>
    <col min="15368" max="15368" width="11.77734375" style="1" customWidth="1"/>
    <col min="15369" max="15370" width="11.88671875" style="1" customWidth="1"/>
    <col min="15371" max="15371" width="15.21875" style="1" customWidth="1"/>
    <col min="15372" max="15372" width="11.6640625" style="1" customWidth="1"/>
    <col min="15373" max="15617" width="10" style="1"/>
    <col min="15618" max="15618" width="6.109375" style="1" bestFit="1" customWidth="1"/>
    <col min="15619" max="15619" width="25.5546875" style="1" customWidth="1"/>
    <col min="15620" max="15620" width="23.44140625" style="1" customWidth="1"/>
    <col min="15621" max="15621" width="7.21875" style="1" customWidth="1"/>
    <col min="15622" max="15622" width="11.77734375" style="1" customWidth="1"/>
    <col min="15623" max="15623" width="5.6640625" style="1" customWidth="1"/>
    <col min="15624" max="15624" width="11.77734375" style="1" customWidth="1"/>
    <col min="15625" max="15626" width="11.88671875" style="1" customWidth="1"/>
    <col min="15627" max="15627" width="15.21875" style="1" customWidth="1"/>
    <col min="15628" max="15628" width="11.6640625" style="1" customWidth="1"/>
    <col min="15629" max="15873" width="10" style="1"/>
    <col min="15874" max="15874" width="6.109375" style="1" bestFit="1" customWidth="1"/>
    <col min="15875" max="15875" width="25.5546875" style="1" customWidth="1"/>
    <col min="15876" max="15876" width="23.44140625" style="1" customWidth="1"/>
    <col min="15877" max="15877" width="7.21875" style="1" customWidth="1"/>
    <col min="15878" max="15878" width="11.77734375" style="1" customWidth="1"/>
    <col min="15879" max="15879" width="5.6640625" style="1" customWidth="1"/>
    <col min="15880" max="15880" width="11.77734375" style="1" customWidth="1"/>
    <col min="15881" max="15882" width="11.88671875" style="1" customWidth="1"/>
    <col min="15883" max="15883" width="15.21875" style="1" customWidth="1"/>
    <col min="15884" max="15884" width="11.6640625" style="1" customWidth="1"/>
    <col min="15885" max="16129" width="10" style="1"/>
    <col min="16130" max="16130" width="6.109375" style="1" bestFit="1" customWidth="1"/>
    <col min="16131" max="16131" width="25.5546875" style="1" customWidth="1"/>
    <col min="16132" max="16132" width="23.44140625" style="1" customWidth="1"/>
    <col min="16133" max="16133" width="7.21875" style="1" customWidth="1"/>
    <col min="16134" max="16134" width="11.77734375" style="1" customWidth="1"/>
    <col min="16135" max="16135" width="5.6640625" style="1" customWidth="1"/>
    <col min="16136" max="16136" width="11.77734375" style="1" customWidth="1"/>
    <col min="16137" max="16138" width="11.88671875" style="1" customWidth="1"/>
    <col min="16139" max="16139" width="15.21875" style="1" customWidth="1"/>
    <col min="16140" max="16140" width="11.6640625" style="1" customWidth="1"/>
    <col min="16141" max="16384" width="10" style="1"/>
  </cols>
  <sheetData>
    <row r="1" spans="1:23" ht="27.75" customHeight="1">
      <c r="A1" s="189" t="s">
        <v>0</v>
      </c>
      <c r="B1" s="189"/>
      <c r="C1" s="189"/>
      <c r="D1" s="189"/>
      <c r="E1" s="189"/>
      <c r="F1" s="189"/>
      <c r="G1" s="189"/>
      <c r="H1" s="189"/>
      <c r="I1" s="189"/>
      <c r="J1" s="189"/>
      <c r="K1" s="189"/>
      <c r="L1" s="189"/>
    </row>
    <row r="2" spans="1:23" s="39" customFormat="1" ht="27.75" customHeight="1">
      <c r="J2" s="195" t="s">
        <v>1</v>
      </c>
      <c r="K2" s="195"/>
      <c r="L2" s="195"/>
      <c r="T2" s="195"/>
      <c r="U2" s="195"/>
      <c r="V2" s="195"/>
      <c r="W2" s="195"/>
    </row>
    <row r="3" spans="1:23" s="83" customFormat="1" ht="39" customHeight="1">
      <c r="A3" s="81" t="s">
        <v>2</v>
      </c>
      <c r="B3" s="81" t="s">
        <v>3</v>
      </c>
      <c r="C3" s="81" t="s">
        <v>4</v>
      </c>
      <c r="D3" s="81" t="s">
        <v>141</v>
      </c>
      <c r="E3" s="81" t="s">
        <v>5</v>
      </c>
      <c r="F3" s="82" t="s">
        <v>6</v>
      </c>
      <c r="G3" s="82" t="s">
        <v>7</v>
      </c>
      <c r="H3" s="82" t="s">
        <v>8</v>
      </c>
      <c r="I3" s="82" t="s">
        <v>9</v>
      </c>
      <c r="J3" s="82" t="s">
        <v>10</v>
      </c>
      <c r="K3" s="81" t="s">
        <v>11</v>
      </c>
      <c r="L3" s="81" t="s">
        <v>12</v>
      </c>
      <c r="M3" s="95"/>
    </row>
    <row r="4" spans="1:23" s="83" customFormat="1" ht="67.8" customHeight="1">
      <c r="A4" s="34">
        <v>1</v>
      </c>
      <c r="B4" s="34" t="s">
        <v>457</v>
      </c>
      <c r="C4" s="35" t="s">
        <v>458</v>
      </c>
      <c r="D4" s="35"/>
      <c r="E4" s="34" t="s">
        <v>20</v>
      </c>
      <c r="F4" s="80">
        <v>31.888255600000001</v>
      </c>
      <c r="G4" s="36">
        <v>0.13</v>
      </c>
      <c r="H4" s="97"/>
      <c r="I4" s="80">
        <f>VLOOKUP(B4,[6]补差价核算!$C$30:$M$48,11,0)</f>
        <v>28.7578575</v>
      </c>
      <c r="J4" s="80">
        <v>28.7578575</v>
      </c>
      <c r="K4" s="93" t="s">
        <v>497</v>
      </c>
      <c r="L4" s="93" t="s">
        <v>498</v>
      </c>
      <c r="N4" s="96"/>
    </row>
    <row r="5" spans="1:23" s="83" customFormat="1" ht="67.8" customHeight="1">
      <c r="A5" s="34">
        <v>2</v>
      </c>
      <c r="B5" s="34" t="s">
        <v>459</v>
      </c>
      <c r="C5" s="35" t="s">
        <v>460</v>
      </c>
      <c r="D5" s="35"/>
      <c r="E5" s="34" t="s">
        <v>20</v>
      </c>
      <c r="F5" s="80">
        <v>30.077038900000002</v>
      </c>
      <c r="G5" s="36">
        <v>0.13</v>
      </c>
      <c r="H5" s="97"/>
      <c r="I5" s="80">
        <f>VLOOKUP(B5,[6]补差价核算!$C$30:$M$48,11,0)</f>
        <v>28.194447499999999</v>
      </c>
      <c r="J5" s="80">
        <v>28.194447499999999</v>
      </c>
      <c r="K5" s="93" t="s">
        <v>497</v>
      </c>
      <c r="L5" s="93" t="s">
        <v>498</v>
      </c>
      <c r="N5" s="96"/>
    </row>
    <row r="6" spans="1:23" s="83" customFormat="1" ht="67.8" customHeight="1">
      <c r="A6" s="34">
        <v>3</v>
      </c>
      <c r="B6" s="34" t="s">
        <v>461</v>
      </c>
      <c r="C6" s="35" t="s">
        <v>462</v>
      </c>
      <c r="D6" s="35"/>
      <c r="E6" s="34" t="s">
        <v>20</v>
      </c>
      <c r="F6" s="80">
        <v>57.764914120000007</v>
      </c>
      <c r="G6" s="36">
        <v>0.13</v>
      </c>
      <c r="H6" s="97"/>
      <c r="I6" s="80">
        <f>VLOOKUP(B6,[6]补差价核算!$C$30:$M$48,11,0)</f>
        <v>30.553147500000001</v>
      </c>
      <c r="J6" s="80">
        <v>30.553147500000001</v>
      </c>
      <c r="K6" s="93" t="s">
        <v>497</v>
      </c>
      <c r="L6" s="93" t="s">
        <v>498</v>
      </c>
      <c r="N6" s="96"/>
    </row>
    <row r="7" spans="1:23" s="83" customFormat="1" ht="67.8" customHeight="1">
      <c r="A7" s="34">
        <v>4</v>
      </c>
      <c r="B7" s="34" t="s">
        <v>463</v>
      </c>
      <c r="C7" s="35" t="s">
        <v>464</v>
      </c>
      <c r="D7" s="35"/>
      <c r="E7" s="34" t="s">
        <v>20</v>
      </c>
      <c r="F7" s="80">
        <v>57.764914120000007</v>
      </c>
      <c r="G7" s="36">
        <v>0.13</v>
      </c>
      <c r="H7" s="97"/>
      <c r="I7" s="80">
        <f>VLOOKUP(B7,[6]补差价核算!$C$30:$M$48,11,0)</f>
        <v>35.81699668141593</v>
      </c>
      <c r="J7" s="80">
        <v>35.81699668141593</v>
      </c>
      <c r="K7" s="93" t="s">
        <v>497</v>
      </c>
      <c r="L7" s="93" t="s">
        <v>498</v>
      </c>
      <c r="N7" s="96"/>
    </row>
    <row r="8" spans="1:23" s="83" customFormat="1" ht="67.8" customHeight="1">
      <c r="A8" s="34">
        <v>5</v>
      </c>
      <c r="B8" s="34" t="s">
        <v>465</v>
      </c>
      <c r="C8" s="35" t="s">
        <v>466</v>
      </c>
      <c r="D8" s="35"/>
      <c r="E8" s="34" t="s">
        <v>20</v>
      </c>
      <c r="F8" s="80">
        <v>44.619237200000001</v>
      </c>
      <c r="G8" s="36">
        <v>0.13</v>
      </c>
      <c r="H8" s="97"/>
      <c r="I8" s="80">
        <f>VLOOKUP(B8,[6]补差价核算!$C$30:$M$48,11,0)</f>
        <v>35.196645000000004</v>
      </c>
      <c r="J8" s="80">
        <v>35.196645000000004</v>
      </c>
      <c r="K8" s="93" t="s">
        <v>497</v>
      </c>
      <c r="L8" s="93" t="s">
        <v>498</v>
      </c>
      <c r="N8" s="96"/>
    </row>
    <row r="9" spans="1:23" s="83" customFormat="1" ht="67.8" customHeight="1">
      <c r="A9" s="34">
        <v>6</v>
      </c>
      <c r="B9" s="34" t="s">
        <v>467</v>
      </c>
      <c r="C9" s="35" t="s">
        <v>468</v>
      </c>
      <c r="D9" s="35"/>
      <c r="E9" s="34" t="s">
        <v>20</v>
      </c>
      <c r="F9" s="80">
        <v>29.514613500000003</v>
      </c>
      <c r="G9" s="36">
        <v>0.13</v>
      </c>
      <c r="H9" s="97"/>
      <c r="I9" s="80">
        <f>VLOOKUP(B9,[6]补差价核算!$C$30:$M$48,11,0)</f>
        <v>43.184809999999999</v>
      </c>
      <c r="J9" s="80">
        <v>43.184809999999999</v>
      </c>
      <c r="K9" s="93" t="s">
        <v>497</v>
      </c>
      <c r="L9" s="93" t="s">
        <v>498</v>
      </c>
      <c r="N9" s="96"/>
    </row>
    <row r="10" spans="1:23" s="83" customFormat="1" ht="67.8" customHeight="1">
      <c r="A10" s="34">
        <v>7</v>
      </c>
      <c r="B10" s="34" t="s">
        <v>469</v>
      </c>
      <c r="C10" s="35" t="s">
        <v>470</v>
      </c>
      <c r="D10" s="35"/>
      <c r="E10" s="34" t="s">
        <v>20</v>
      </c>
      <c r="F10" s="80">
        <v>75.698190220000001</v>
      </c>
      <c r="G10" s="36">
        <v>0.13</v>
      </c>
      <c r="H10" s="97"/>
      <c r="I10" s="80">
        <f>VLOOKUP(B10,[6]补差价核算!$C$30:$M$48,11,0)</f>
        <v>41.278691999999999</v>
      </c>
      <c r="J10" s="80">
        <v>41.278691999999999</v>
      </c>
      <c r="K10" s="93" t="s">
        <v>497</v>
      </c>
      <c r="L10" s="93" t="s">
        <v>498</v>
      </c>
      <c r="N10" s="96"/>
    </row>
    <row r="11" spans="1:23" s="83" customFormat="1" ht="67.8" customHeight="1">
      <c r="A11" s="34">
        <v>8</v>
      </c>
      <c r="B11" s="34" t="s">
        <v>471</v>
      </c>
      <c r="C11" s="35" t="s">
        <v>472</v>
      </c>
      <c r="D11" s="35"/>
      <c r="E11" s="34" t="s">
        <v>20</v>
      </c>
      <c r="F11" s="80">
        <v>61.403199820000005</v>
      </c>
      <c r="G11" s="36">
        <v>0.13</v>
      </c>
      <c r="H11" s="97"/>
      <c r="I11" s="80">
        <f>VLOOKUP(B11,[6]补差价核算!$C$30:$M$48,11,0)</f>
        <v>31.573414000000003</v>
      </c>
      <c r="J11" s="80">
        <v>31.573414000000003</v>
      </c>
      <c r="K11" s="93" t="s">
        <v>497</v>
      </c>
      <c r="L11" s="93" t="s">
        <v>498</v>
      </c>
      <c r="N11" s="96"/>
    </row>
    <row r="12" spans="1:23" s="83" customFormat="1" ht="67.8" customHeight="1">
      <c r="A12" s="34">
        <v>9</v>
      </c>
      <c r="B12" s="34" t="s">
        <v>473</v>
      </c>
      <c r="C12" s="35" t="s">
        <v>474</v>
      </c>
      <c r="D12" s="35"/>
      <c r="E12" s="34" t="s">
        <v>20</v>
      </c>
      <c r="F12" s="80">
        <v>55.743678560000006</v>
      </c>
      <c r="G12" s="36">
        <v>0.13</v>
      </c>
      <c r="H12" s="97"/>
      <c r="I12" s="80">
        <f>VLOOKUP(B12,[6]补差价核算!$C$30:$M$48,11,0)</f>
        <v>56.388998000000001</v>
      </c>
      <c r="J12" s="80">
        <v>56.388998000000001</v>
      </c>
      <c r="K12" s="93" t="s">
        <v>497</v>
      </c>
      <c r="L12" s="93" t="s">
        <v>498</v>
      </c>
      <c r="N12" s="96"/>
    </row>
    <row r="13" spans="1:23" s="83" customFormat="1" ht="67.8" customHeight="1">
      <c r="A13" s="34">
        <v>10</v>
      </c>
      <c r="B13" s="34" t="s">
        <v>475</v>
      </c>
      <c r="C13" s="35" t="s">
        <v>476</v>
      </c>
      <c r="D13" s="35"/>
      <c r="E13" s="34" t="s">
        <v>20</v>
      </c>
      <c r="F13" s="80">
        <v>55.743678560000006</v>
      </c>
      <c r="G13" s="36">
        <v>0.13</v>
      </c>
      <c r="H13" s="97"/>
      <c r="I13" s="80">
        <f>VLOOKUP(B13,[6]补差价核算!$C$30:$M$48,11,0)</f>
        <v>56.388998000000001</v>
      </c>
      <c r="J13" s="80">
        <v>56.388998000000001</v>
      </c>
      <c r="K13" s="93" t="s">
        <v>497</v>
      </c>
      <c r="L13" s="93" t="s">
        <v>498</v>
      </c>
      <c r="N13" s="96"/>
    </row>
    <row r="14" spans="1:23" s="83" customFormat="1" ht="67.8" customHeight="1">
      <c r="A14" s="34">
        <v>11</v>
      </c>
      <c r="B14" s="34" t="s">
        <v>477</v>
      </c>
      <c r="C14" s="35" t="s">
        <v>478</v>
      </c>
      <c r="D14" s="35"/>
      <c r="E14" s="34" t="s">
        <v>20</v>
      </c>
      <c r="F14" s="80">
        <v>34.775584300000006</v>
      </c>
      <c r="G14" s="36">
        <v>0.13</v>
      </c>
      <c r="H14" s="97"/>
      <c r="I14" s="80">
        <f>VLOOKUP(B14,[6]补差价核算!$C$30:$M$48,11,0)</f>
        <v>54.364224</v>
      </c>
      <c r="J14" s="80">
        <v>54.364224</v>
      </c>
      <c r="K14" s="93" t="s">
        <v>497</v>
      </c>
      <c r="L14" s="93" t="s">
        <v>498</v>
      </c>
      <c r="N14" s="96"/>
    </row>
    <row r="15" spans="1:23" s="83" customFormat="1" ht="67.8" customHeight="1">
      <c r="A15" s="34">
        <v>12</v>
      </c>
      <c r="B15" s="34" t="s">
        <v>479</v>
      </c>
      <c r="C15" s="35" t="s">
        <v>480</v>
      </c>
      <c r="D15" s="35"/>
      <c r="E15" s="34" t="s">
        <v>20</v>
      </c>
      <c r="F15" s="80">
        <v>29.396053560000002</v>
      </c>
      <c r="G15" s="36">
        <v>0.13</v>
      </c>
      <c r="H15" s="97"/>
      <c r="I15" s="80">
        <f>VLOOKUP(B15,[6]补差价核算!$C$30:$M$48,11,0)</f>
        <v>54.364224</v>
      </c>
      <c r="J15" s="80">
        <v>54.364224</v>
      </c>
      <c r="K15" s="93" t="s">
        <v>497</v>
      </c>
      <c r="L15" s="93" t="s">
        <v>498</v>
      </c>
      <c r="N15" s="96"/>
    </row>
    <row r="16" spans="1:23" s="83" customFormat="1" ht="67.8" customHeight="1">
      <c r="A16" s="34">
        <v>13</v>
      </c>
      <c r="B16" s="34" t="s">
        <v>481</v>
      </c>
      <c r="C16" s="35" t="s">
        <v>482</v>
      </c>
      <c r="D16" s="35"/>
      <c r="E16" s="34" t="s">
        <v>20</v>
      </c>
      <c r="F16" s="80">
        <v>42.629413680000006</v>
      </c>
      <c r="G16" s="36">
        <v>0.13</v>
      </c>
      <c r="H16" s="97"/>
      <c r="I16" s="80">
        <f>VLOOKUP(B16,[6]补差价核算!$C$30:$M$48,11,0)</f>
        <v>60.033653000000001</v>
      </c>
      <c r="J16" s="80">
        <v>60.033653000000001</v>
      </c>
      <c r="K16" s="93" t="s">
        <v>497</v>
      </c>
      <c r="L16" s="93" t="s">
        <v>498</v>
      </c>
      <c r="N16" s="96"/>
    </row>
    <row r="17" spans="1:14" s="83" customFormat="1" ht="67.8" customHeight="1">
      <c r="A17" s="34">
        <v>14</v>
      </c>
      <c r="B17" s="34" t="s">
        <v>483</v>
      </c>
      <c r="C17" s="35" t="s">
        <v>484</v>
      </c>
      <c r="D17" s="35"/>
      <c r="E17" s="34" t="s">
        <v>20</v>
      </c>
      <c r="F17" s="80">
        <v>68.009863940000002</v>
      </c>
      <c r="G17" s="36">
        <v>0.13</v>
      </c>
      <c r="H17" s="97"/>
      <c r="I17" s="80">
        <f>VLOOKUP(B17,[6]补差价核算!$C$30:$M$48,11,0)</f>
        <v>58.588563000000001</v>
      </c>
      <c r="J17" s="80">
        <v>58.588563000000001</v>
      </c>
      <c r="K17" s="93" t="s">
        <v>497</v>
      </c>
      <c r="L17" s="93" t="s">
        <v>498</v>
      </c>
      <c r="N17" s="96"/>
    </row>
    <row r="18" spans="1:14" s="83" customFormat="1" ht="67.8" customHeight="1">
      <c r="A18" s="34">
        <v>15</v>
      </c>
      <c r="B18" s="34" t="s">
        <v>485</v>
      </c>
      <c r="C18" s="35" t="s">
        <v>486</v>
      </c>
      <c r="D18" s="35"/>
      <c r="E18" s="34" t="s">
        <v>20</v>
      </c>
      <c r="F18" s="80">
        <v>58.905935220000003</v>
      </c>
      <c r="G18" s="36">
        <v>0.13</v>
      </c>
      <c r="H18" s="97"/>
      <c r="I18" s="80">
        <f>VLOOKUP(B18,[6]补差价核算!$C$30:$M$48,11,0)</f>
        <v>70.451588000000001</v>
      </c>
      <c r="J18" s="80">
        <v>70.451588000000001</v>
      </c>
      <c r="K18" s="93" t="s">
        <v>497</v>
      </c>
      <c r="L18" s="93" t="s">
        <v>498</v>
      </c>
      <c r="N18" s="96"/>
    </row>
    <row r="19" spans="1:14" s="83" customFormat="1" ht="67.8" customHeight="1">
      <c r="A19" s="34">
        <v>16</v>
      </c>
      <c r="B19" s="34" t="s">
        <v>487</v>
      </c>
      <c r="C19" s="35" t="s">
        <v>488</v>
      </c>
      <c r="D19" s="35"/>
      <c r="E19" s="34" t="s">
        <v>20</v>
      </c>
      <c r="F19" s="80">
        <v>32.789728360000005</v>
      </c>
      <c r="G19" s="36">
        <v>0.13</v>
      </c>
      <c r="H19" s="97"/>
      <c r="I19" s="80">
        <f>VLOOKUP(B19,[6]补差价核算!$C$30:$M$48,11,0)</f>
        <v>67.505891000000005</v>
      </c>
      <c r="J19" s="80">
        <v>67.505891000000005</v>
      </c>
      <c r="K19" s="93" t="s">
        <v>497</v>
      </c>
      <c r="L19" s="93" t="s">
        <v>498</v>
      </c>
      <c r="N19" s="96"/>
    </row>
    <row r="20" spans="1:14" s="83" customFormat="1" ht="67.8" customHeight="1">
      <c r="A20" s="34">
        <v>17</v>
      </c>
      <c r="B20" s="34" t="s">
        <v>489</v>
      </c>
      <c r="C20" s="35" t="s">
        <v>490</v>
      </c>
      <c r="D20" s="35"/>
      <c r="E20" s="34" t="s">
        <v>20</v>
      </c>
      <c r="F20" s="80">
        <v>36.893453371681417</v>
      </c>
      <c r="G20" s="36">
        <v>0.13</v>
      </c>
      <c r="H20" s="97"/>
      <c r="I20" s="80">
        <f>VLOOKUP(B20,[6]补差价核算!$C$30:$M$48,11,0)</f>
        <v>28.857303999999999</v>
      </c>
      <c r="J20" s="80">
        <v>28.857303999999999</v>
      </c>
      <c r="K20" s="93" t="s">
        <v>497</v>
      </c>
      <c r="L20" s="93" t="s">
        <v>498</v>
      </c>
      <c r="N20" s="96"/>
    </row>
    <row r="21" spans="1:14" s="83" customFormat="1" ht="67.8" customHeight="1">
      <c r="A21" s="34">
        <v>18</v>
      </c>
      <c r="B21" s="34" t="s">
        <v>491</v>
      </c>
      <c r="C21" s="35" t="s">
        <v>492</v>
      </c>
      <c r="D21" s="35"/>
      <c r="E21" s="34" t="s">
        <v>20</v>
      </c>
      <c r="F21" s="80">
        <v>35.436480520000003</v>
      </c>
      <c r="G21" s="36">
        <v>0.13</v>
      </c>
      <c r="H21" s="97"/>
      <c r="I21" s="80">
        <f>VLOOKUP(B21,[6]补差价核算!$C$30:$M$48,11,0)</f>
        <v>34.833157999999997</v>
      </c>
      <c r="J21" s="80">
        <v>34.833157999999997</v>
      </c>
      <c r="K21" s="93" t="s">
        <v>497</v>
      </c>
      <c r="L21" s="93" t="s">
        <v>498</v>
      </c>
      <c r="N21" s="96"/>
    </row>
    <row r="22" spans="1:14" s="83" customFormat="1" ht="67.8" customHeight="1">
      <c r="A22" s="34">
        <v>19</v>
      </c>
      <c r="B22" s="34" t="s">
        <v>493</v>
      </c>
      <c r="C22" s="35" t="s">
        <v>494</v>
      </c>
      <c r="D22" s="35"/>
      <c r="E22" s="34" t="s">
        <v>20</v>
      </c>
      <c r="F22" s="80">
        <v>35.436480520000003</v>
      </c>
      <c r="G22" s="36">
        <v>0.13</v>
      </c>
      <c r="H22" s="97"/>
      <c r="I22" s="80">
        <f>VLOOKUP(B22,[6]补差价核算!$C$30:$M$48,11,0)</f>
        <v>34.833157999999997</v>
      </c>
      <c r="J22" s="80">
        <v>34.833157999999997</v>
      </c>
      <c r="K22" s="93" t="s">
        <v>497</v>
      </c>
      <c r="L22" s="93" t="s">
        <v>498</v>
      </c>
      <c r="N22" s="96"/>
    </row>
    <row r="23" spans="1:14" s="83" customFormat="1" ht="67.8" customHeight="1">
      <c r="A23" s="34">
        <v>20</v>
      </c>
      <c r="B23" s="34" t="s">
        <v>495</v>
      </c>
      <c r="C23" s="35" t="s">
        <v>496</v>
      </c>
      <c r="D23" s="35"/>
      <c r="E23" s="34" t="s">
        <v>20</v>
      </c>
      <c r="F23" s="80">
        <v>60.410990000000005</v>
      </c>
      <c r="G23" s="36">
        <v>0.13</v>
      </c>
      <c r="H23" s="97"/>
      <c r="I23" s="80">
        <v>60.410990000000005</v>
      </c>
      <c r="J23" s="80">
        <v>60.410990000000005</v>
      </c>
      <c r="K23" s="93" t="s">
        <v>497</v>
      </c>
      <c r="L23" s="93" t="s">
        <v>498</v>
      </c>
      <c r="N23" s="96"/>
    </row>
    <row r="24" spans="1:14" s="39" customFormat="1" ht="27.75" customHeight="1">
      <c r="A24" s="196" t="s">
        <v>499</v>
      </c>
      <c r="B24" s="196"/>
      <c r="C24" s="196"/>
      <c r="D24" s="196"/>
      <c r="E24" s="196"/>
      <c r="F24" s="196"/>
      <c r="G24" s="196"/>
      <c r="H24" s="196"/>
      <c r="I24" s="196"/>
      <c r="J24" s="196"/>
      <c r="K24" s="196"/>
      <c r="L24" s="196"/>
    </row>
    <row r="25" spans="1:14" s="39" customFormat="1" ht="96.6" customHeight="1">
      <c r="A25" s="196"/>
      <c r="B25" s="196"/>
      <c r="C25" s="196"/>
      <c r="D25" s="196"/>
      <c r="E25" s="196"/>
      <c r="F25" s="196"/>
      <c r="G25" s="196"/>
      <c r="H25" s="196"/>
      <c r="I25" s="196"/>
      <c r="J25" s="196"/>
      <c r="K25" s="196"/>
      <c r="L25" s="196"/>
    </row>
    <row r="26" spans="1:14" s="39" customFormat="1" ht="93" customHeight="1">
      <c r="A26" s="197" t="s">
        <v>13</v>
      </c>
      <c r="B26" s="198"/>
      <c r="C26" s="199" t="s">
        <v>14</v>
      </c>
      <c r="D26" s="199"/>
      <c r="E26" s="199"/>
      <c r="F26" s="200" t="s">
        <v>15</v>
      </c>
      <c r="G26" s="201"/>
      <c r="H26" s="201"/>
      <c r="I26" s="200" t="s">
        <v>16</v>
      </c>
      <c r="J26" s="201"/>
      <c r="K26" s="196" t="s">
        <v>17</v>
      </c>
      <c r="L26" s="196"/>
    </row>
    <row r="27" spans="1:14" s="39" customFormat="1" ht="27.75" customHeight="1"/>
    <row r="28" spans="1:14" s="39" customFormat="1" ht="27.75" customHeight="1"/>
    <row r="29" spans="1:14" s="39" customFormat="1" ht="27.75" customHeight="1"/>
    <row r="30" spans="1:14" s="39" customFormat="1" ht="27.75" customHeight="1"/>
    <row r="31" spans="1:14" s="39" customFormat="1" ht="27.75" customHeight="1"/>
    <row r="32" spans="1:14" s="39" customFormat="1" ht="27.75" customHeight="1"/>
    <row r="33" s="39" customFormat="1" ht="27.75" customHeight="1"/>
    <row r="34" s="39" customFormat="1" ht="27.75" customHeight="1"/>
    <row r="35" s="39" customFormat="1" ht="27.75" customHeight="1"/>
    <row r="36" s="39" customFormat="1" ht="27.75" customHeight="1"/>
    <row r="37" s="39" customFormat="1" ht="27.75" customHeight="1"/>
    <row r="38" s="39" customFormat="1" ht="27.75" customHeight="1"/>
    <row r="39" s="39" customFormat="1" ht="27.75" customHeight="1"/>
    <row r="40" s="39" customFormat="1" ht="27.75" customHeight="1"/>
    <row r="41" s="39" customFormat="1" ht="27.75" customHeight="1"/>
    <row r="42" s="39" customFormat="1" ht="27.75" customHeight="1"/>
    <row r="43" s="39" customFormat="1" ht="27.75" customHeight="1"/>
    <row r="44" s="39" customFormat="1" ht="27.75" customHeight="1"/>
    <row r="45" s="39" customFormat="1" ht="27.75" customHeight="1"/>
    <row r="46" s="39" customFormat="1" ht="27.75" customHeight="1"/>
    <row r="47" s="39" customFormat="1" ht="27.75" customHeight="1"/>
    <row r="48" s="39" customFormat="1" ht="27.75" customHeight="1"/>
    <row r="49" s="39" customFormat="1" ht="27.75" customHeight="1"/>
    <row r="50" s="39" customFormat="1" ht="27.75" customHeight="1"/>
    <row r="51" s="39" customFormat="1" ht="27.75" customHeight="1"/>
    <row r="52" s="39" customFormat="1" ht="27.75" customHeight="1"/>
    <row r="53" s="39" customFormat="1" ht="27.75" customHeight="1"/>
    <row r="54" s="39" customFormat="1" ht="27.75" customHeight="1"/>
    <row r="55" s="39" customFormat="1" ht="27.75" customHeight="1"/>
    <row r="56" s="39" customFormat="1" ht="27.75" customHeight="1"/>
    <row r="57" s="39" customFormat="1" ht="27.75" customHeight="1"/>
    <row r="58" s="39" customFormat="1" ht="27.75" customHeight="1"/>
    <row r="59" s="39" customFormat="1" ht="27.75" customHeight="1"/>
    <row r="60" s="39" customFormat="1" ht="27.75" customHeight="1"/>
    <row r="61" s="39" customFormat="1" ht="27.75" customHeight="1"/>
    <row r="62" s="39" customFormat="1" ht="27.75" customHeight="1"/>
    <row r="63" s="39" customFormat="1" ht="27.75" customHeight="1"/>
    <row r="64" s="39" customFormat="1" ht="27.75" customHeight="1"/>
    <row r="65" s="39" customFormat="1" ht="27.75" customHeight="1"/>
    <row r="66" s="39" customFormat="1" ht="27.75" customHeight="1"/>
    <row r="67" s="39" customFormat="1" ht="27.75" customHeight="1"/>
    <row r="68" s="39" customFormat="1" ht="27.75" customHeight="1"/>
    <row r="69" s="39" customFormat="1" ht="27.75" customHeight="1"/>
    <row r="70" s="39" customFormat="1" ht="27.75" customHeight="1"/>
    <row r="71" s="39" customFormat="1" ht="27.75" customHeight="1"/>
    <row r="72" s="39" customFormat="1" ht="27.75" customHeight="1"/>
    <row r="73" s="39" customFormat="1" ht="27.75" customHeight="1"/>
    <row r="74" s="39" customFormat="1" ht="27.75" customHeight="1"/>
    <row r="75" s="39" customFormat="1" ht="27.75" customHeight="1"/>
    <row r="76" s="39" customFormat="1" ht="27.75" customHeight="1"/>
    <row r="77" s="39" customFormat="1" ht="27.75" customHeight="1"/>
    <row r="78" s="39" customFormat="1" ht="27.75" customHeight="1"/>
    <row r="79" s="39" customFormat="1" ht="27.75" customHeight="1"/>
    <row r="80" s="39" customFormat="1" ht="27.75" customHeight="1"/>
    <row r="81" s="39" customFormat="1" ht="27.75" customHeight="1"/>
    <row r="82" s="39" customFormat="1" ht="27.75" customHeight="1"/>
    <row r="83" s="39" customFormat="1" ht="27.75" customHeight="1"/>
    <row r="84" s="39" customFormat="1" ht="27.75" customHeight="1"/>
    <row r="85" s="39" customFormat="1" ht="27.75" customHeight="1"/>
    <row r="86" s="39" customFormat="1" ht="27.75" customHeight="1"/>
    <row r="87" s="39" customFormat="1" ht="27.75" customHeight="1"/>
    <row r="88" s="39" customFormat="1" ht="27.75" customHeight="1"/>
    <row r="89" s="39" customFormat="1" ht="27.75" customHeight="1"/>
    <row r="90" s="39" customFormat="1" ht="27.75" customHeight="1"/>
    <row r="91" s="39" customFormat="1" ht="27.75" customHeight="1"/>
    <row r="92" s="39" customFormat="1" ht="27.75" customHeight="1"/>
    <row r="93" s="39" customFormat="1" ht="27.75" customHeight="1"/>
    <row r="94" s="39" customFormat="1" ht="27.75" customHeight="1"/>
    <row r="95" s="39" customFormat="1" ht="27.75" customHeight="1"/>
    <row r="96" s="39" customFormat="1" ht="27.75" customHeight="1"/>
    <row r="97" s="39" customFormat="1" ht="27.75" customHeight="1"/>
    <row r="98" s="39" customFormat="1" ht="27.75" customHeight="1"/>
    <row r="99" s="39" customFormat="1" ht="27.75" customHeight="1"/>
    <row r="100" s="39" customFormat="1" ht="27.75" customHeight="1"/>
    <row r="101" s="39" customFormat="1" ht="27.75" customHeight="1"/>
    <row r="102" s="39" customFormat="1" ht="27.75" customHeight="1"/>
    <row r="103" s="39" customFormat="1" ht="27.75" customHeight="1"/>
    <row r="104" s="39" customFormat="1" ht="27.75" customHeight="1"/>
    <row r="105" s="39" customFormat="1" ht="27.75" customHeight="1"/>
    <row r="106" s="39" customFormat="1" ht="27.75" customHeight="1"/>
    <row r="107" s="39" customFormat="1" ht="27.75" customHeight="1"/>
    <row r="108" s="39" customFormat="1" ht="27.75" customHeight="1"/>
    <row r="109" s="39" customFormat="1" ht="27.75" customHeight="1"/>
    <row r="110" s="39" customFormat="1" ht="27.75" customHeight="1"/>
    <row r="111" s="39" customFormat="1" ht="27.75" customHeight="1"/>
    <row r="112" s="39" customFormat="1" ht="27.75" customHeight="1"/>
    <row r="113" s="39" customFormat="1" ht="27.75" customHeight="1"/>
    <row r="114" s="39" customFormat="1" ht="27.75" customHeight="1"/>
    <row r="115" s="39" customFormat="1" ht="27.75" customHeight="1"/>
    <row r="116" s="39" customFormat="1" ht="27.75" customHeight="1"/>
    <row r="117" s="39" customFormat="1" ht="27.75" customHeight="1"/>
    <row r="118" s="39" customFormat="1" ht="27.75" customHeight="1"/>
    <row r="119" s="39" customFormat="1" ht="27.75" customHeight="1"/>
    <row r="120" s="39" customFormat="1" ht="27.75" customHeight="1"/>
    <row r="121" s="39" customFormat="1" ht="27.75" customHeight="1"/>
    <row r="122" s="39" customFormat="1" ht="27.75" customHeight="1"/>
    <row r="123" s="39" customFormat="1" ht="27.75" customHeight="1"/>
    <row r="124" s="39" customFormat="1" ht="27.75" customHeight="1"/>
    <row r="125" s="39" customFormat="1" ht="27.75" customHeight="1"/>
    <row r="126" s="39" customFormat="1" ht="27.75" customHeight="1"/>
    <row r="127" s="39" customFormat="1" ht="27.75" customHeight="1"/>
    <row r="128" s="39" customFormat="1" ht="27.75" customHeight="1"/>
    <row r="129" s="39" customFormat="1" ht="27.75" customHeight="1"/>
    <row r="130" s="39" customFormat="1" ht="27.75" customHeight="1"/>
    <row r="131" s="39" customFormat="1" ht="27.75" customHeight="1"/>
    <row r="132" s="39" customFormat="1" ht="27.75" customHeight="1"/>
    <row r="133" s="39" customFormat="1" ht="27.75" customHeight="1"/>
    <row r="134" s="39" customFormat="1" ht="27.75" customHeight="1"/>
    <row r="135" s="39" customFormat="1" ht="27.75" customHeight="1"/>
    <row r="136" s="39" customFormat="1" ht="27.75" customHeight="1"/>
    <row r="137" s="39" customFormat="1" ht="27.75" customHeight="1"/>
    <row r="138" s="39" customFormat="1" ht="27.75" customHeight="1"/>
    <row r="139" s="39" customFormat="1" ht="27.75" customHeight="1"/>
    <row r="140" s="39" customFormat="1" ht="27.75" customHeight="1"/>
    <row r="141" s="39" customFormat="1" ht="27.75" customHeight="1"/>
    <row r="142" s="39" customFormat="1" ht="27.75" customHeight="1"/>
    <row r="143" s="39" customFormat="1" ht="27.75" customHeight="1"/>
    <row r="144" s="39" customFormat="1" ht="27.75" customHeight="1"/>
    <row r="145" s="39" customFormat="1" ht="27.75" customHeight="1"/>
    <row r="146" s="39" customFormat="1" ht="27.75" customHeight="1"/>
    <row r="147" s="39" customFormat="1" ht="27.75" customHeight="1"/>
    <row r="148" s="39" customFormat="1" ht="27.75" customHeight="1"/>
    <row r="149" s="39" customFormat="1" ht="27.75" customHeight="1"/>
    <row r="150" s="39" customFormat="1" ht="27.75" customHeight="1"/>
    <row r="151" s="39" customFormat="1" ht="27.75" customHeight="1"/>
    <row r="152" s="39" customFormat="1" ht="27.75" customHeight="1"/>
    <row r="153" s="39" customFormat="1" ht="27.75" customHeight="1"/>
    <row r="154" s="39" customFormat="1" ht="27.75" customHeight="1"/>
    <row r="155" s="39" customFormat="1" ht="27.75" customHeight="1"/>
    <row r="156" s="39" customFormat="1" ht="27.75" customHeight="1"/>
    <row r="157" s="39" customFormat="1" ht="27.75" customHeight="1"/>
    <row r="158" s="39" customFormat="1" ht="27.75" customHeight="1"/>
    <row r="159" s="39" customFormat="1" ht="27.75" customHeight="1"/>
    <row r="160" s="39" customFormat="1" ht="27.75" customHeight="1"/>
    <row r="161" s="39" customFormat="1" ht="27.75" customHeight="1"/>
    <row r="162" s="39" customFormat="1" ht="27.75" customHeight="1"/>
    <row r="163" s="39" customFormat="1" ht="27.75" customHeight="1"/>
    <row r="164" s="39" customFormat="1" ht="27.75" customHeight="1"/>
    <row r="165" s="39" customFormat="1" ht="27.75" customHeight="1"/>
    <row r="166" s="39" customFormat="1" ht="27.75" customHeight="1"/>
    <row r="167" s="39" customFormat="1" ht="27.75" customHeight="1"/>
    <row r="168" s="39" customFormat="1" ht="27.75" customHeight="1"/>
    <row r="169" s="39" customFormat="1" ht="27.75" customHeight="1"/>
    <row r="170" s="39" customFormat="1" ht="27.75" customHeight="1"/>
    <row r="171" s="39" customFormat="1" ht="27.75" customHeight="1"/>
    <row r="172" s="39" customFormat="1" ht="27.75" customHeight="1"/>
    <row r="173" s="39" customFormat="1" ht="27.75" customHeight="1"/>
    <row r="174" s="39" customFormat="1" ht="27.75" customHeight="1"/>
    <row r="175" s="39" customFormat="1" ht="27.75" customHeight="1"/>
    <row r="176" s="39" customFormat="1" ht="27.75" customHeight="1"/>
    <row r="177" s="39" customFormat="1" ht="27.75" customHeight="1"/>
    <row r="178" s="39" customFormat="1" ht="27.75" customHeight="1"/>
    <row r="179" s="39" customFormat="1" ht="27.75" customHeight="1"/>
    <row r="180" s="39" customFormat="1" ht="27.75" customHeight="1"/>
    <row r="181" s="39" customFormat="1" ht="27.75" customHeight="1"/>
    <row r="182" s="39" customFormat="1" ht="27.75" customHeight="1"/>
    <row r="183" s="39" customFormat="1" ht="27.75" customHeight="1"/>
    <row r="184" s="39" customFormat="1" ht="27.75" customHeight="1"/>
    <row r="185" s="39" customFormat="1" ht="27.75" customHeight="1"/>
    <row r="186" s="39" customFormat="1" ht="27.75" customHeight="1"/>
    <row r="187" s="39" customFormat="1" ht="27.75" customHeight="1"/>
    <row r="188" s="39" customFormat="1" ht="27.75" customHeight="1"/>
    <row r="189" s="39" customFormat="1" ht="27.75" customHeight="1"/>
    <row r="190" s="39" customFormat="1" ht="27.75" customHeight="1"/>
    <row r="191" s="39" customFormat="1" ht="27.75" customHeight="1"/>
    <row r="192" s="39" customFormat="1" ht="27.75" customHeight="1"/>
    <row r="193" s="39" customFormat="1" ht="27.75" customHeight="1"/>
    <row r="194" s="39" customFormat="1" ht="27.75" customHeight="1"/>
    <row r="195" s="39" customFormat="1" ht="27.75" customHeight="1"/>
    <row r="196" s="39" customFormat="1" ht="27.75" customHeight="1"/>
    <row r="197" s="39" customFormat="1" ht="27.75" customHeight="1"/>
    <row r="198" s="39" customFormat="1" ht="27.75" customHeight="1"/>
    <row r="199" s="39" customFormat="1" ht="27.75" customHeight="1"/>
    <row r="200" s="39" customFormat="1" ht="27.75" customHeight="1"/>
    <row r="201" s="39" customFormat="1" ht="27.75" customHeight="1"/>
    <row r="202" s="39" customFormat="1" ht="27.75" customHeight="1"/>
    <row r="203" s="39" customFormat="1" ht="27.75" customHeight="1"/>
    <row r="204" s="39" customFormat="1" ht="27.75" customHeight="1"/>
    <row r="205" s="39" customFormat="1" ht="27.75" customHeight="1"/>
    <row r="206" s="39" customFormat="1" ht="27.75" customHeight="1"/>
    <row r="207" s="39" customFormat="1" ht="27.75" customHeight="1"/>
    <row r="208" s="39" customFormat="1" ht="27.75" customHeight="1"/>
    <row r="209" s="39" customFormat="1" ht="27.75" customHeight="1"/>
    <row r="210" s="39" customFormat="1" ht="27.75" customHeight="1"/>
    <row r="211" s="39" customFormat="1" ht="27.75" customHeight="1"/>
    <row r="212" s="39" customFormat="1" ht="27.75" customHeight="1"/>
    <row r="213" s="39" customFormat="1" ht="27.75" customHeight="1"/>
    <row r="214" s="39" customFormat="1" ht="27.75" customHeight="1"/>
    <row r="215" s="39" customFormat="1" ht="27.75" customHeight="1"/>
    <row r="216" s="39" customFormat="1" ht="27.75" customHeight="1"/>
    <row r="217" s="39" customFormat="1" ht="27.75" customHeight="1"/>
    <row r="218" s="39" customFormat="1" ht="27.75" customHeight="1"/>
    <row r="219" s="39" customFormat="1" ht="27.75" customHeight="1"/>
    <row r="220" s="39" customFormat="1" ht="27.75" customHeight="1"/>
    <row r="221" s="39" customFormat="1" ht="27.75" customHeight="1"/>
    <row r="222" s="39" customFormat="1" ht="27.75" customHeight="1"/>
    <row r="223" s="39" customFormat="1" ht="27.75" customHeight="1"/>
    <row r="224" s="39" customFormat="1" ht="27.75" customHeight="1"/>
    <row r="225" s="39" customFormat="1" ht="27.75" customHeight="1"/>
    <row r="226" s="39" customFormat="1" ht="27.75" customHeight="1"/>
    <row r="227" s="39" customFormat="1" ht="27.75" customHeight="1"/>
    <row r="228" s="39" customFormat="1" ht="27.75" customHeight="1"/>
    <row r="229" s="39" customFormat="1" ht="27.75" customHeight="1"/>
    <row r="230" s="39" customFormat="1" ht="27.75" customHeight="1"/>
    <row r="231" s="39" customFormat="1" ht="27.75" customHeight="1"/>
    <row r="232" s="39" customFormat="1" ht="27.75" customHeight="1"/>
    <row r="233" s="39" customFormat="1" ht="27.75" customHeight="1"/>
    <row r="234" s="39" customFormat="1" ht="27.75" customHeight="1"/>
    <row r="235" s="39" customFormat="1" ht="27.75" customHeight="1"/>
    <row r="236" s="39" customFormat="1" ht="27.75" customHeight="1"/>
    <row r="237" s="39" customFormat="1" ht="27.75" customHeight="1"/>
    <row r="238" s="39" customFormat="1" ht="27.75" customHeight="1"/>
    <row r="239" s="39" customFormat="1" ht="27.75" customHeight="1"/>
    <row r="240" s="39" customFormat="1" ht="27.75" customHeight="1"/>
    <row r="241" s="39" customFormat="1" ht="27.75" customHeight="1"/>
    <row r="242" s="39" customFormat="1" ht="27.75" customHeight="1"/>
    <row r="243" s="39" customFormat="1" ht="27.75" customHeight="1"/>
    <row r="244" s="39" customFormat="1" ht="27.75" customHeight="1"/>
    <row r="245" s="39" customFormat="1" ht="27.75" customHeight="1"/>
    <row r="246" s="39" customFormat="1" ht="27.75" customHeight="1"/>
    <row r="247" s="39" customFormat="1" ht="27.75" customHeight="1"/>
    <row r="248" s="39" customFormat="1" ht="27.75" customHeight="1"/>
    <row r="249" s="39" customFormat="1" ht="27.75" customHeight="1"/>
    <row r="250" s="39" customFormat="1" ht="27.75" customHeight="1"/>
    <row r="251" s="39" customFormat="1" ht="27.75" customHeight="1"/>
    <row r="252" s="39" customFormat="1" ht="27.75" customHeight="1"/>
    <row r="253" s="39" customFormat="1" ht="27.75" customHeight="1"/>
    <row r="254" s="39" customFormat="1" ht="27.75" customHeight="1"/>
    <row r="255" s="39" customFormat="1" ht="27.75" customHeight="1"/>
    <row r="256" s="39" customFormat="1" ht="27.75" customHeight="1"/>
    <row r="257" s="39" customFormat="1" ht="27.75" customHeight="1"/>
    <row r="258" s="39" customFormat="1" ht="27.75" customHeight="1"/>
    <row r="259" s="39" customFormat="1" ht="27.75" customHeight="1"/>
    <row r="260" s="39" customFormat="1" ht="27.75" customHeight="1"/>
    <row r="261" s="39" customFormat="1" ht="27.75" customHeight="1"/>
    <row r="262" s="39" customFormat="1" ht="27.75" customHeight="1"/>
    <row r="263" s="39" customFormat="1" ht="27.75" customHeight="1"/>
    <row r="264" s="39" customFormat="1" ht="27.75" customHeight="1"/>
    <row r="265" s="39" customFormat="1" ht="27.75" customHeight="1"/>
    <row r="266" s="39" customFormat="1" ht="27.75" customHeight="1"/>
    <row r="267" s="39" customFormat="1" ht="27.75" customHeight="1"/>
    <row r="268" s="39" customFormat="1" ht="27.75" customHeight="1"/>
    <row r="269" s="39" customFormat="1" ht="27.75" customHeight="1"/>
    <row r="270" s="39" customFormat="1" ht="27.75" customHeight="1"/>
    <row r="271" s="39" customFormat="1" ht="27.75" customHeight="1"/>
    <row r="272" s="39" customFormat="1" ht="27.75" customHeight="1"/>
    <row r="273" s="39" customFormat="1" ht="27.75" customHeight="1"/>
    <row r="274" s="39" customFormat="1" ht="27.75" customHeight="1"/>
    <row r="275" s="39" customFormat="1" ht="27.75" customHeight="1"/>
    <row r="276" s="39" customFormat="1" ht="27.75" customHeight="1"/>
    <row r="277" s="39" customFormat="1" ht="27.75" customHeight="1"/>
    <row r="278" s="39" customFormat="1" ht="27.75" customHeight="1"/>
    <row r="279" s="39" customFormat="1" ht="27.75" customHeight="1"/>
    <row r="280" s="39" customFormat="1" ht="27.75" customHeight="1"/>
    <row r="281" s="39" customFormat="1" ht="27.75" customHeight="1"/>
    <row r="282" s="39" customFormat="1" ht="27.75" customHeight="1"/>
    <row r="283" s="39" customFormat="1" ht="27.75" customHeight="1"/>
    <row r="284" s="39" customFormat="1" ht="27.75" customHeight="1"/>
    <row r="285" s="39" customFormat="1" ht="27.75" customHeight="1"/>
    <row r="286" s="39" customFormat="1" ht="27.75" customHeight="1"/>
    <row r="287" s="39" customFormat="1" ht="27.75" customHeight="1"/>
    <row r="288" s="39" customFormat="1" ht="27.75" customHeight="1"/>
    <row r="289" s="39" customFormat="1" ht="27.75" customHeight="1"/>
    <row r="290" s="39" customFormat="1" ht="27.75" customHeight="1"/>
    <row r="291" s="39" customFormat="1" ht="27.75" customHeight="1"/>
    <row r="292" s="39" customFormat="1" ht="27.75" customHeight="1"/>
    <row r="293" s="39" customFormat="1" ht="27.75" customHeight="1"/>
    <row r="294" s="39" customFormat="1" ht="27.75" customHeight="1"/>
    <row r="295" s="39" customFormat="1" ht="27.75" customHeight="1"/>
    <row r="296" s="39" customFormat="1" ht="27.75" customHeight="1"/>
    <row r="297" s="39" customFormat="1" ht="27.75" customHeight="1"/>
    <row r="298" s="39" customFormat="1" ht="27.75" customHeight="1"/>
    <row r="299" s="39" customFormat="1" ht="27.75" customHeight="1"/>
    <row r="300" s="39" customFormat="1" ht="27.75" customHeight="1"/>
    <row r="301" s="39" customFormat="1" ht="27.75" customHeight="1"/>
    <row r="302" s="39" customFormat="1" ht="27.75" customHeight="1"/>
    <row r="303" s="39" customFormat="1" ht="27.75" customHeight="1"/>
    <row r="304" s="39" customFormat="1" ht="27.75" customHeight="1"/>
    <row r="305" s="39" customFormat="1" ht="27.75" customHeight="1"/>
    <row r="306" s="39" customFormat="1" ht="27.75" customHeight="1"/>
    <row r="307" s="39" customFormat="1" ht="27.75" customHeight="1"/>
    <row r="308" s="39" customFormat="1" ht="27.75" customHeight="1"/>
    <row r="309" s="39" customFormat="1" ht="27.75" customHeight="1"/>
    <row r="310" s="39" customFormat="1" ht="27.75" customHeight="1"/>
    <row r="311" s="39" customFormat="1" ht="27.75" customHeight="1"/>
    <row r="312" s="39" customFormat="1" ht="27.75" customHeight="1"/>
    <row r="313" s="39" customFormat="1" ht="27.75" customHeight="1"/>
    <row r="314" s="39" customFormat="1" ht="27.75" customHeight="1"/>
    <row r="315" s="39" customFormat="1" ht="27.75" customHeight="1"/>
    <row r="316" s="39" customFormat="1" ht="27.75" customHeight="1"/>
    <row r="317" s="39" customFormat="1" ht="27.75" customHeight="1"/>
    <row r="318" s="39" customFormat="1" ht="27.75" customHeight="1"/>
    <row r="319" s="39" customFormat="1" ht="27.75" customHeight="1"/>
    <row r="320" s="39" customFormat="1" ht="27.75" customHeight="1"/>
    <row r="321" s="39" customFormat="1" ht="27.75" customHeight="1"/>
    <row r="322" s="39" customFormat="1" ht="27.75" customHeight="1"/>
    <row r="323" s="39" customFormat="1" ht="27.75" customHeight="1"/>
    <row r="324" s="39" customFormat="1" ht="27.75" customHeight="1"/>
    <row r="325" s="39" customFormat="1" ht="27.75" customHeight="1"/>
    <row r="326" s="39" customFormat="1" ht="27.75" customHeight="1"/>
    <row r="327" s="39" customFormat="1" ht="27.75" customHeight="1"/>
    <row r="328" s="39" customFormat="1" ht="27.75" customHeight="1"/>
    <row r="329" s="39" customFormat="1" ht="27.75" customHeight="1"/>
    <row r="330" s="39" customFormat="1" ht="27.75" customHeight="1"/>
    <row r="331" s="39" customFormat="1" ht="27.75" customHeight="1"/>
    <row r="332" s="39" customFormat="1" ht="27.75" customHeight="1"/>
    <row r="333" s="39" customFormat="1" ht="27.75" customHeight="1"/>
    <row r="334" s="39" customFormat="1" ht="27.75" customHeight="1"/>
    <row r="335" s="39" customFormat="1" ht="27.75" customHeight="1"/>
    <row r="336" s="39" customFormat="1" ht="27.75" customHeight="1"/>
    <row r="337" s="39" customFormat="1" ht="27.75" customHeight="1"/>
    <row r="338" s="39" customFormat="1" ht="27.75" customHeight="1"/>
    <row r="339" s="39" customFormat="1" ht="27.75" customHeight="1"/>
    <row r="340" s="39" customFormat="1" ht="27.75" customHeight="1"/>
    <row r="341" s="39" customFormat="1" ht="27.75" customHeight="1"/>
    <row r="342" s="39" customFormat="1" ht="27.75" customHeight="1"/>
    <row r="343" s="39" customFormat="1" ht="27.75" customHeight="1"/>
    <row r="344" s="39" customFormat="1" ht="27.75" customHeight="1"/>
    <row r="345" s="39" customFormat="1" ht="27.75" customHeight="1"/>
    <row r="346" s="39" customFormat="1" ht="27.75" customHeight="1"/>
    <row r="347" s="39" customFormat="1" ht="27.75" customHeight="1"/>
    <row r="348" s="39" customFormat="1" ht="27.75" customHeight="1"/>
    <row r="349" s="39" customFormat="1" ht="27.75" customHeight="1"/>
    <row r="350" s="39" customFormat="1" ht="27.75" customHeight="1"/>
    <row r="351" s="39" customFormat="1" ht="27.75" customHeight="1"/>
    <row r="352" s="39" customFormat="1" ht="27.75" customHeight="1"/>
    <row r="353" s="39" customFormat="1" ht="27.75" customHeight="1"/>
    <row r="354" s="39" customFormat="1" ht="27.75" customHeight="1"/>
    <row r="355" s="39" customFormat="1" ht="27.75" customHeight="1"/>
    <row r="356" s="39" customFormat="1" ht="27.75" customHeight="1"/>
    <row r="357" s="39" customFormat="1" ht="27.75" customHeight="1"/>
    <row r="358" s="39" customFormat="1" ht="27.75" customHeight="1"/>
    <row r="359" s="39" customFormat="1" ht="27.75" customHeight="1"/>
    <row r="360" s="39" customFormat="1" ht="27.75" customHeight="1"/>
    <row r="361" s="39" customFormat="1" ht="27.75" customHeight="1"/>
    <row r="362" s="39" customFormat="1" ht="27.75" customHeight="1"/>
    <row r="363" s="39" customFormat="1" ht="27.75" customHeight="1"/>
    <row r="364" s="39" customFormat="1" ht="27.75" customHeight="1"/>
    <row r="365" s="39" customFormat="1" ht="27.75" customHeight="1"/>
    <row r="366" s="39" customFormat="1" ht="27.75" customHeight="1"/>
    <row r="367" s="39" customFormat="1" ht="27.75" customHeight="1"/>
    <row r="368" s="39" customFormat="1" ht="27.75" customHeight="1"/>
    <row r="369" s="39" customFormat="1" ht="27.75" customHeight="1"/>
    <row r="370" s="39" customFormat="1" ht="27.75" customHeight="1"/>
    <row r="371" s="39" customFormat="1" ht="27.75" customHeight="1"/>
    <row r="372" s="39" customFormat="1" ht="27.75" customHeight="1"/>
    <row r="373" s="39" customFormat="1" ht="27.75" customHeight="1"/>
    <row r="374" s="39" customFormat="1" ht="27.75" customHeight="1"/>
    <row r="375" s="39" customFormat="1" ht="27.75" customHeight="1"/>
    <row r="376" s="39" customFormat="1" ht="27.75" customHeight="1"/>
    <row r="377" s="39" customFormat="1" ht="27.75" customHeight="1"/>
    <row r="378" s="39" customFormat="1" ht="27.75" customHeight="1"/>
    <row r="379" s="39" customFormat="1" ht="27.75" customHeight="1"/>
    <row r="380" s="39" customFormat="1" ht="27.75" customHeight="1"/>
    <row r="381" s="39" customFormat="1" ht="27.75" customHeight="1"/>
    <row r="382" s="39" customFormat="1" ht="27.75" customHeight="1"/>
    <row r="383" s="39" customFormat="1" ht="27.75" customHeight="1"/>
    <row r="384" s="39" customFormat="1" ht="27.75" customHeight="1"/>
    <row r="385" s="39" customFormat="1" ht="27.75" customHeight="1"/>
    <row r="386" s="39" customFormat="1" ht="27.75" customHeight="1"/>
    <row r="387" s="39" customFormat="1" ht="27.75" customHeight="1"/>
    <row r="388" s="39" customFormat="1" ht="27.75" customHeight="1"/>
    <row r="389" s="39" customFormat="1" ht="27.75" customHeight="1"/>
    <row r="390" s="39" customFormat="1" ht="27.75" customHeight="1"/>
    <row r="391" s="39" customFormat="1" ht="27.75" customHeight="1"/>
    <row r="392" s="39" customFormat="1" ht="27.75" customHeight="1"/>
    <row r="393" s="39" customFormat="1" ht="27.75" customHeight="1"/>
    <row r="394" s="39" customFormat="1" ht="27.75" customHeight="1"/>
    <row r="395" s="39" customFormat="1" ht="27.75" customHeight="1"/>
    <row r="396" s="39" customFormat="1" ht="27.75" customHeight="1"/>
    <row r="397" s="39" customFormat="1" ht="27.75" customHeight="1"/>
    <row r="398" s="39" customFormat="1" ht="27.75" customHeight="1"/>
    <row r="399" s="39" customFormat="1" ht="27.75" customHeight="1"/>
    <row r="400" s="39" customFormat="1" ht="27.75" customHeight="1"/>
    <row r="401" s="39" customFormat="1" ht="27.75" customHeight="1"/>
    <row r="402" s="39" customFormat="1" ht="27.75" customHeight="1"/>
    <row r="403" s="39" customFormat="1" ht="27.75" customHeight="1"/>
    <row r="404" s="39" customFormat="1" ht="27.75" customHeight="1"/>
    <row r="405" s="39" customFormat="1" ht="27.75" customHeight="1"/>
    <row r="406" s="39" customFormat="1" ht="27.75" customHeight="1"/>
    <row r="407" s="39" customFormat="1" ht="27.75" customHeight="1"/>
    <row r="408" s="39" customFormat="1" ht="27.75" customHeight="1"/>
    <row r="409" s="39" customFormat="1" ht="27.75" customHeight="1"/>
    <row r="410" s="39" customFormat="1" ht="27.75" customHeight="1"/>
    <row r="411" s="39" customFormat="1" ht="27.75" customHeight="1"/>
    <row r="412" s="39" customFormat="1" ht="27.75" customHeight="1"/>
    <row r="413" s="39" customFormat="1" ht="27.75" customHeight="1"/>
    <row r="414" s="39" customFormat="1" ht="27.75" customHeight="1"/>
    <row r="415" s="39" customFormat="1" ht="27.75" customHeight="1"/>
    <row r="416" s="39" customFormat="1" ht="27.75" customHeight="1"/>
    <row r="417" s="39" customFormat="1" ht="27.75" customHeight="1"/>
    <row r="418" s="39" customFormat="1" ht="27.75" customHeight="1"/>
    <row r="419" s="39" customFormat="1" ht="27.75" customHeight="1"/>
    <row r="420" s="39" customFormat="1" ht="27.75" customHeight="1"/>
    <row r="421" s="39" customFormat="1" ht="27.75" customHeight="1"/>
    <row r="422" s="39" customFormat="1" ht="27.75" customHeight="1"/>
    <row r="423" s="39" customFormat="1" ht="27.75" customHeight="1"/>
    <row r="424" s="39" customFormat="1" ht="27.75" customHeight="1"/>
    <row r="425" s="39" customFormat="1" ht="27.75" customHeight="1"/>
    <row r="426" s="39" customFormat="1" ht="27.75" customHeight="1"/>
    <row r="427" s="39" customFormat="1" ht="27.75" customHeight="1"/>
    <row r="428" s="39" customFormat="1" ht="27.75" customHeight="1"/>
    <row r="429" s="39" customFormat="1" ht="27.75" customHeight="1"/>
    <row r="430" s="39" customFormat="1" ht="27.75" customHeight="1"/>
    <row r="431" s="39" customFormat="1" ht="27.75" customHeight="1"/>
    <row r="432" s="39" customFormat="1" ht="27.75" customHeight="1"/>
    <row r="433" s="39" customFormat="1" ht="27.75" customHeight="1"/>
    <row r="434" s="39" customFormat="1" ht="27.75" customHeight="1"/>
    <row r="435" s="39" customFormat="1" ht="27.75" customHeight="1"/>
    <row r="436" s="39" customFormat="1" ht="27.75" customHeight="1"/>
    <row r="437" s="39" customFormat="1" ht="27.75" customHeight="1"/>
    <row r="438" s="39" customFormat="1" ht="27.75" customHeight="1"/>
    <row r="439" s="39" customFormat="1" ht="27.75" customHeight="1"/>
    <row r="440" s="39" customFormat="1" ht="27.75" customHeight="1"/>
    <row r="441" s="39" customFormat="1" ht="27.75" customHeight="1"/>
    <row r="442" s="39" customFormat="1" ht="27.75" customHeight="1"/>
    <row r="443" s="39" customFormat="1" ht="27.75" customHeight="1"/>
    <row r="444" s="39" customFormat="1" ht="27.75" customHeight="1"/>
    <row r="445" s="39" customFormat="1" ht="27.75" customHeight="1"/>
    <row r="446" s="39" customFormat="1" ht="27.75" customHeight="1"/>
    <row r="447" s="39" customFormat="1" ht="27.75" customHeight="1"/>
    <row r="448" s="39" customFormat="1" ht="27.75" customHeight="1"/>
    <row r="449" s="39" customFormat="1" ht="27.75" customHeight="1"/>
    <row r="450" s="39" customFormat="1" ht="27.75" customHeight="1"/>
    <row r="451" s="39" customFormat="1" ht="27.75" customHeight="1"/>
    <row r="452" s="39" customFormat="1" ht="27.75" customHeight="1"/>
    <row r="453" s="39" customFormat="1" ht="27.75" customHeight="1"/>
    <row r="454" s="39" customFormat="1" ht="27.75" customHeight="1"/>
    <row r="455" s="39" customFormat="1" ht="27.75" customHeight="1"/>
    <row r="456" s="39" customFormat="1" ht="27.75" customHeight="1"/>
    <row r="457" s="39" customFormat="1" ht="27.75" customHeight="1"/>
    <row r="458" s="39" customFormat="1" ht="27.75" customHeight="1"/>
    <row r="459" s="39" customFormat="1" ht="27.75" customHeight="1"/>
    <row r="460" s="39" customFormat="1" ht="27.75" customHeight="1"/>
    <row r="461" s="39" customFormat="1" ht="27.75" customHeight="1"/>
    <row r="462" s="39" customFormat="1" ht="27.75" customHeight="1"/>
    <row r="463" s="39" customFormat="1" ht="27.75" customHeight="1"/>
    <row r="464" s="39" customFormat="1" ht="27.75" customHeight="1"/>
    <row r="465" s="39" customFormat="1" ht="27.75" customHeight="1"/>
    <row r="466" s="39" customFormat="1" ht="27.75" customHeight="1"/>
    <row r="467" s="39" customFormat="1" ht="27.75" customHeight="1"/>
    <row r="468" s="39" customFormat="1" ht="27.75" customHeight="1"/>
    <row r="469" s="39" customFormat="1" ht="27.75" customHeight="1"/>
    <row r="470" s="39" customFormat="1" ht="27.75" customHeight="1"/>
    <row r="471" s="39" customFormat="1" ht="27.75" customHeight="1"/>
    <row r="472" s="39" customFormat="1" ht="27.75" customHeight="1"/>
    <row r="473" s="39" customFormat="1" ht="27.75" customHeight="1"/>
    <row r="474" s="39" customFormat="1" ht="27.75" customHeight="1"/>
    <row r="475" s="39" customFormat="1" ht="27.75" customHeight="1"/>
    <row r="476" s="39" customFormat="1" ht="27.75" customHeight="1"/>
    <row r="477" s="39" customFormat="1" ht="27.75" customHeight="1"/>
    <row r="478" s="39" customFormat="1" ht="27.75" customHeight="1"/>
    <row r="479" s="39" customFormat="1" ht="27.75" customHeight="1"/>
    <row r="480" s="39" customFormat="1" ht="27.75" customHeight="1"/>
    <row r="481" s="39" customFormat="1" ht="27.75" customHeight="1"/>
    <row r="482" s="39" customFormat="1" ht="27.75" customHeight="1"/>
    <row r="483" s="39" customFormat="1" ht="27.75" customHeight="1"/>
    <row r="484" s="39" customFormat="1" ht="27.75" customHeight="1"/>
    <row r="485" s="39" customFormat="1" ht="27.75" customHeight="1"/>
    <row r="486" s="39" customFormat="1" ht="27.75" customHeight="1"/>
    <row r="487" s="39" customFormat="1" ht="27.75" customHeight="1"/>
    <row r="488" s="39" customFormat="1" ht="27.75" customHeight="1"/>
    <row r="489" s="39" customFormat="1" ht="27.75" customHeight="1"/>
    <row r="490" s="39" customFormat="1" ht="27.75" customHeight="1"/>
    <row r="491" s="39" customFormat="1" ht="27.75" customHeight="1"/>
    <row r="492" s="39" customFormat="1" ht="27.75" customHeight="1"/>
    <row r="493" s="39" customFormat="1" ht="27.75" customHeight="1"/>
    <row r="494" s="39" customFormat="1" ht="27.75" customHeight="1"/>
    <row r="495" s="39" customFormat="1" ht="27.75" customHeight="1"/>
    <row r="496" s="39" customFormat="1" ht="27.75" customHeight="1"/>
    <row r="497" s="39" customFormat="1" ht="27.75" customHeight="1"/>
    <row r="498" s="39" customFormat="1" ht="27.75" customHeight="1"/>
    <row r="499" s="39" customFormat="1" ht="27.75" customHeight="1"/>
    <row r="500" s="39" customFormat="1" ht="27.75" customHeight="1"/>
    <row r="501" s="39" customFormat="1" ht="27.75" customHeight="1"/>
    <row r="502" s="39" customFormat="1" ht="27.75" customHeight="1"/>
    <row r="503" s="39" customFormat="1" ht="27.75" customHeight="1"/>
    <row r="504" s="39" customFormat="1" ht="27.75" customHeight="1"/>
    <row r="505" s="39" customFormat="1" ht="27.75" customHeight="1"/>
    <row r="506" s="39" customFormat="1" ht="27.75" customHeight="1"/>
    <row r="507" s="39" customFormat="1" ht="27.75" customHeight="1"/>
    <row r="508" s="39" customFormat="1" ht="27.75" customHeight="1"/>
    <row r="509" s="39" customFormat="1" ht="27.75" customHeight="1"/>
    <row r="510" s="39" customFormat="1" ht="27.75" customHeight="1"/>
    <row r="511" s="39" customFormat="1" ht="27.75" customHeight="1"/>
    <row r="512" s="39" customFormat="1" ht="27.75" customHeight="1"/>
    <row r="513" s="39" customFormat="1" ht="27.75" customHeight="1"/>
    <row r="514" s="39" customFormat="1" ht="27.75" customHeight="1"/>
    <row r="515" s="39" customFormat="1" ht="27.75" customHeight="1"/>
    <row r="516" s="39" customFormat="1" ht="27.75" customHeight="1"/>
    <row r="517" s="39" customFormat="1" ht="27.75" customHeight="1"/>
    <row r="518" s="39" customFormat="1" ht="27.75" customHeight="1"/>
    <row r="519" s="39" customFormat="1" ht="27.75" customHeight="1"/>
    <row r="520" s="39" customFormat="1" ht="27.75" customHeight="1"/>
    <row r="521" s="39" customFormat="1" ht="27.75" customHeight="1"/>
    <row r="522" s="39" customFormat="1" ht="27.75" customHeight="1"/>
    <row r="523" s="39" customFormat="1" ht="27.75" customHeight="1"/>
    <row r="524" s="39" customFormat="1" ht="27.75" customHeight="1"/>
    <row r="525" s="39" customFormat="1" ht="27.75" customHeight="1"/>
    <row r="526" s="39" customFormat="1" ht="27.75" customHeight="1"/>
    <row r="527" s="39" customFormat="1" ht="27.75" customHeight="1"/>
  </sheetData>
  <autoFilter ref="A3:M26" xr:uid="{5E8330BB-28EE-4D19-A3B7-0FB7B91864ED}"/>
  <mergeCells count="9">
    <mergeCell ref="A1:L1"/>
    <mergeCell ref="J2:L2"/>
    <mergeCell ref="T2:W2"/>
    <mergeCell ref="A24:L25"/>
    <mergeCell ref="A26:B26"/>
    <mergeCell ref="C26:E26"/>
    <mergeCell ref="F26:H26"/>
    <mergeCell ref="I26:J26"/>
    <mergeCell ref="K26:L26"/>
  </mergeCells>
  <phoneticPr fontId="3" type="noConversion"/>
  <pageMargins left="0.75" right="0.75" top="1" bottom="1" header="0.5" footer="0.5"/>
  <pageSetup paperSize="9" scale="93" orientation="landscape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A7FA87-7A55-4A95-B9B2-E69C0DC59A0E}">
  <sheetPr>
    <pageSetUpPr fitToPage="1"/>
  </sheetPr>
  <dimension ref="A1:W512"/>
  <sheetViews>
    <sheetView zoomScale="70" zoomScaleNormal="70" workbookViewId="0">
      <selection activeCell="I4" sqref="I4"/>
    </sheetView>
  </sheetViews>
  <sheetFormatPr defaultColWidth="10" defaultRowHeight="27.75" customHeight="1"/>
  <cols>
    <col min="1" max="1" width="6.109375" style="1" bestFit="1" customWidth="1"/>
    <col min="2" max="2" width="15.88671875" style="1" customWidth="1"/>
    <col min="3" max="3" width="29.77734375" style="1" customWidth="1"/>
    <col min="4" max="4" width="16" style="1" customWidth="1"/>
    <col min="5" max="5" width="8" style="1" customWidth="1"/>
    <col min="6" max="6" width="17.5546875" style="21" customWidth="1"/>
    <col min="7" max="7" width="5.6640625" style="1" customWidth="1"/>
    <col min="8" max="8" width="11.77734375" style="21" customWidth="1"/>
    <col min="9" max="9" width="13.21875" style="21" customWidth="1"/>
    <col min="10" max="10" width="16.88671875" style="21" customWidth="1"/>
    <col min="11" max="11" width="21" style="1" customWidth="1"/>
    <col min="12" max="12" width="28.44140625" style="1" customWidth="1"/>
    <col min="13" max="13" width="14.44140625" style="1" customWidth="1"/>
    <col min="14" max="14" width="22.5546875" style="1" customWidth="1"/>
    <col min="15" max="15" width="11" style="1" customWidth="1"/>
    <col min="16" max="16" width="11.21875" style="1" customWidth="1"/>
    <col min="17" max="17" width="14.33203125" style="1" customWidth="1"/>
    <col min="18" max="18" width="10" style="1"/>
    <col min="19" max="19" width="11.44140625" style="1" customWidth="1"/>
    <col min="20" max="25" width="10" style="1"/>
    <col min="26" max="26" width="21" style="1" customWidth="1"/>
    <col min="27" max="257" width="10" style="1"/>
    <col min="258" max="258" width="6.109375" style="1" bestFit="1" customWidth="1"/>
    <col min="259" max="259" width="25.5546875" style="1" customWidth="1"/>
    <col min="260" max="260" width="23.44140625" style="1" customWidth="1"/>
    <col min="261" max="261" width="7.21875" style="1" customWidth="1"/>
    <col min="262" max="262" width="11.77734375" style="1" customWidth="1"/>
    <col min="263" max="263" width="5.6640625" style="1" customWidth="1"/>
    <col min="264" max="264" width="11.77734375" style="1" customWidth="1"/>
    <col min="265" max="266" width="11.88671875" style="1" customWidth="1"/>
    <col min="267" max="267" width="15.21875" style="1" customWidth="1"/>
    <col min="268" max="268" width="11.6640625" style="1" customWidth="1"/>
    <col min="269" max="513" width="10" style="1"/>
    <col min="514" max="514" width="6.109375" style="1" bestFit="1" customWidth="1"/>
    <col min="515" max="515" width="25.5546875" style="1" customWidth="1"/>
    <col min="516" max="516" width="23.44140625" style="1" customWidth="1"/>
    <col min="517" max="517" width="7.21875" style="1" customWidth="1"/>
    <col min="518" max="518" width="11.77734375" style="1" customWidth="1"/>
    <col min="519" max="519" width="5.6640625" style="1" customWidth="1"/>
    <col min="520" max="520" width="11.77734375" style="1" customWidth="1"/>
    <col min="521" max="522" width="11.88671875" style="1" customWidth="1"/>
    <col min="523" max="523" width="15.21875" style="1" customWidth="1"/>
    <col min="524" max="524" width="11.6640625" style="1" customWidth="1"/>
    <col min="525" max="769" width="10" style="1"/>
    <col min="770" max="770" width="6.109375" style="1" bestFit="1" customWidth="1"/>
    <col min="771" max="771" width="25.5546875" style="1" customWidth="1"/>
    <col min="772" max="772" width="23.44140625" style="1" customWidth="1"/>
    <col min="773" max="773" width="7.21875" style="1" customWidth="1"/>
    <col min="774" max="774" width="11.77734375" style="1" customWidth="1"/>
    <col min="775" max="775" width="5.6640625" style="1" customWidth="1"/>
    <col min="776" max="776" width="11.77734375" style="1" customWidth="1"/>
    <col min="777" max="778" width="11.88671875" style="1" customWidth="1"/>
    <col min="779" max="779" width="15.21875" style="1" customWidth="1"/>
    <col min="780" max="780" width="11.6640625" style="1" customWidth="1"/>
    <col min="781" max="1025" width="10" style="1"/>
    <col min="1026" max="1026" width="6.109375" style="1" bestFit="1" customWidth="1"/>
    <col min="1027" max="1027" width="25.5546875" style="1" customWidth="1"/>
    <col min="1028" max="1028" width="23.44140625" style="1" customWidth="1"/>
    <col min="1029" max="1029" width="7.21875" style="1" customWidth="1"/>
    <col min="1030" max="1030" width="11.77734375" style="1" customWidth="1"/>
    <col min="1031" max="1031" width="5.6640625" style="1" customWidth="1"/>
    <col min="1032" max="1032" width="11.77734375" style="1" customWidth="1"/>
    <col min="1033" max="1034" width="11.88671875" style="1" customWidth="1"/>
    <col min="1035" max="1035" width="15.21875" style="1" customWidth="1"/>
    <col min="1036" max="1036" width="11.6640625" style="1" customWidth="1"/>
    <col min="1037" max="1281" width="10" style="1"/>
    <col min="1282" max="1282" width="6.109375" style="1" bestFit="1" customWidth="1"/>
    <col min="1283" max="1283" width="25.5546875" style="1" customWidth="1"/>
    <col min="1284" max="1284" width="23.44140625" style="1" customWidth="1"/>
    <col min="1285" max="1285" width="7.21875" style="1" customWidth="1"/>
    <col min="1286" max="1286" width="11.77734375" style="1" customWidth="1"/>
    <col min="1287" max="1287" width="5.6640625" style="1" customWidth="1"/>
    <col min="1288" max="1288" width="11.77734375" style="1" customWidth="1"/>
    <col min="1289" max="1290" width="11.88671875" style="1" customWidth="1"/>
    <col min="1291" max="1291" width="15.21875" style="1" customWidth="1"/>
    <col min="1292" max="1292" width="11.6640625" style="1" customWidth="1"/>
    <col min="1293" max="1537" width="10" style="1"/>
    <col min="1538" max="1538" width="6.109375" style="1" bestFit="1" customWidth="1"/>
    <col min="1539" max="1539" width="25.5546875" style="1" customWidth="1"/>
    <col min="1540" max="1540" width="23.44140625" style="1" customWidth="1"/>
    <col min="1541" max="1541" width="7.21875" style="1" customWidth="1"/>
    <col min="1542" max="1542" width="11.77734375" style="1" customWidth="1"/>
    <col min="1543" max="1543" width="5.6640625" style="1" customWidth="1"/>
    <col min="1544" max="1544" width="11.77734375" style="1" customWidth="1"/>
    <col min="1545" max="1546" width="11.88671875" style="1" customWidth="1"/>
    <col min="1547" max="1547" width="15.21875" style="1" customWidth="1"/>
    <col min="1548" max="1548" width="11.6640625" style="1" customWidth="1"/>
    <col min="1549" max="1793" width="10" style="1"/>
    <col min="1794" max="1794" width="6.109375" style="1" bestFit="1" customWidth="1"/>
    <col min="1795" max="1795" width="25.5546875" style="1" customWidth="1"/>
    <col min="1796" max="1796" width="23.44140625" style="1" customWidth="1"/>
    <col min="1797" max="1797" width="7.21875" style="1" customWidth="1"/>
    <col min="1798" max="1798" width="11.77734375" style="1" customWidth="1"/>
    <col min="1799" max="1799" width="5.6640625" style="1" customWidth="1"/>
    <col min="1800" max="1800" width="11.77734375" style="1" customWidth="1"/>
    <col min="1801" max="1802" width="11.88671875" style="1" customWidth="1"/>
    <col min="1803" max="1803" width="15.21875" style="1" customWidth="1"/>
    <col min="1804" max="1804" width="11.6640625" style="1" customWidth="1"/>
    <col min="1805" max="2049" width="10" style="1"/>
    <col min="2050" max="2050" width="6.109375" style="1" bestFit="1" customWidth="1"/>
    <col min="2051" max="2051" width="25.5546875" style="1" customWidth="1"/>
    <col min="2052" max="2052" width="23.44140625" style="1" customWidth="1"/>
    <col min="2053" max="2053" width="7.21875" style="1" customWidth="1"/>
    <col min="2054" max="2054" width="11.77734375" style="1" customWidth="1"/>
    <col min="2055" max="2055" width="5.6640625" style="1" customWidth="1"/>
    <col min="2056" max="2056" width="11.77734375" style="1" customWidth="1"/>
    <col min="2057" max="2058" width="11.88671875" style="1" customWidth="1"/>
    <col min="2059" max="2059" width="15.21875" style="1" customWidth="1"/>
    <col min="2060" max="2060" width="11.6640625" style="1" customWidth="1"/>
    <col min="2061" max="2305" width="10" style="1"/>
    <col min="2306" max="2306" width="6.109375" style="1" bestFit="1" customWidth="1"/>
    <col min="2307" max="2307" width="25.5546875" style="1" customWidth="1"/>
    <col min="2308" max="2308" width="23.44140625" style="1" customWidth="1"/>
    <col min="2309" max="2309" width="7.21875" style="1" customWidth="1"/>
    <col min="2310" max="2310" width="11.77734375" style="1" customWidth="1"/>
    <col min="2311" max="2311" width="5.6640625" style="1" customWidth="1"/>
    <col min="2312" max="2312" width="11.77734375" style="1" customWidth="1"/>
    <col min="2313" max="2314" width="11.88671875" style="1" customWidth="1"/>
    <col min="2315" max="2315" width="15.21875" style="1" customWidth="1"/>
    <col min="2316" max="2316" width="11.6640625" style="1" customWidth="1"/>
    <col min="2317" max="2561" width="10" style="1"/>
    <col min="2562" max="2562" width="6.109375" style="1" bestFit="1" customWidth="1"/>
    <col min="2563" max="2563" width="25.5546875" style="1" customWidth="1"/>
    <col min="2564" max="2564" width="23.44140625" style="1" customWidth="1"/>
    <col min="2565" max="2565" width="7.21875" style="1" customWidth="1"/>
    <col min="2566" max="2566" width="11.77734375" style="1" customWidth="1"/>
    <col min="2567" max="2567" width="5.6640625" style="1" customWidth="1"/>
    <col min="2568" max="2568" width="11.77734375" style="1" customWidth="1"/>
    <col min="2569" max="2570" width="11.88671875" style="1" customWidth="1"/>
    <col min="2571" max="2571" width="15.21875" style="1" customWidth="1"/>
    <col min="2572" max="2572" width="11.6640625" style="1" customWidth="1"/>
    <col min="2573" max="2817" width="10" style="1"/>
    <col min="2818" max="2818" width="6.109375" style="1" bestFit="1" customWidth="1"/>
    <col min="2819" max="2819" width="25.5546875" style="1" customWidth="1"/>
    <col min="2820" max="2820" width="23.44140625" style="1" customWidth="1"/>
    <col min="2821" max="2821" width="7.21875" style="1" customWidth="1"/>
    <col min="2822" max="2822" width="11.77734375" style="1" customWidth="1"/>
    <col min="2823" max="2823" width="5.6640625" style="1" customWidth="1"/>
    <col min="2824" max="2824" width="11.77734375" style="1" customWidth="1"/>
    <col min="2825" max="2826" width="11.88671875" style="1" customWidth="1"/>
    <col min="2827" max="2827" width="15.21875" style="1" customWidth="1"/>
    <col min="2828" max="2828" width="11.6640625" style="1" customWidth="1"/>
    <col min="2829" max="3073" width="10" style="1"/>
    <col min="3074" max="3074" width="6.109375" style="1" bestFit="1" customWidth="1"/>
    <col min="3075" max="3075" width="25.5546875" style="1" customWidth="1"/>
    <col min="3076" max="3076" width="23.44140625" style="1" customWidth="1"/>
    <col min="3077" max="3077" width="7.21875" style="1" customWidth="1"/>
    <col min="3078" max="3078" width="11.77734375" style="1" customWidth="1"/>
    <col min="3079" max="3079" width="5.6640625" style="1" customWidth="1"/>
    <col min="3080" max="3080" width="11.77734375" style="1" customWidth="1"/>
    <col min="3081" max="3082" width="11.88671875" style="1" customWidth="1"/>
    <col min="3083" max="3083" width="15.21875" style="1" customWidth="1"/>
    <col min="3084" max="3084" width="11.6640625" style="1" customWidth="1"/>
    <col min="3085" max="3329" width="10" style="1"/>
    <col min="3330" max="3330" width="6.109375" style="1" bestFit="1" customWidth="1"/>
    <col min="3331" max="3331" width="25.5546875" style="1" customWidth="1"/>
    <col min="3332" max="3332" width="23.44140625" style="1" customWidth="1"/>
    <col min="3333" max="3333" width="7.21875" style="1" customWidth="1"/>
    <col min="3334" max="3334" width="11.77734375" style="1" customWidth="1"/>
    <col min="3335" max="3335" width="5.6640625" style="1" customWidth="1"/>
    <col min="3336" max="3336" width="11.77734375" style="1" customWidth="1"/>
    <col min="3337" max="3338" width="11.88671875" style="1" customWidth="1"/>
    <col min="3339" max="3339" width="15.21875" style="1" customWidth="1"/>
    <col min="3340" max="3340" width="11.6640625" style="1" customWidth="1"/>
    <col min="3341" max="3585" width="10" style="1"/>
    <col min="3586" max="3586" width="6.109375" style="1" bestFit="1" customWidth="1"/>
    <col min="3587" max="3587" width="25.5546875" style="1" customWidth="1"/>
    <col min="3588" max="3588" width="23.44140625" style="1" customWidth="1"/>
    <col min="3589" max="3589" width="7.21875" style="1" customWidth="1"/>
    <col min="3590" max="3590" width="11.77734375" style="1" customWidth="1"/>
    <col min="3591" max="3591" width="5.6640625" style="1" customWidth="1"/>
    <col min="3592" max="3592" width="11.77734375" style="1" customWidth="1"/>
    <col min="3593" max="3594" width="11.88671875" style="1" customWidth="1"/>
    <col min="3595" max="3595" width="15.21875" style="1" customWidth="1"/>
    <col min="3596" max="3596" width="11.6640625" style="1" customWidth="1"/>
    <col min="3597" max="3841" width="10" style="1"/>
    <col min="3842" max="3842" width="6.109375" style="1" bestFit="1" customWidth="1"/>
    <col min="3843" max="3843" width="25.5546875" style="1" customWidth="1"/>
    <col min="3844" max="3844" width="23.44140625" style="1" customWidth="1"/>
    <col min="3845" max="3845" width="7.21875" style="1" customWidth="1"/>
    <col min="3846" max="3846" width="11.77734375" style="1" customWidth="1"/>
    <col min="3847" max="3847" width="5.6640625" style="1" customWidth="1"/>
    <col min="3848" max="3848" width="11.77734375" style="1" customWidth="1"/>
    <col min="3849" max="3850" width="11.88671875" style="1" customWidth="1"/>
    <col min="3851" max="3851" width="15.21875" style="1" customWidth="1"/>
    <col min="3852" max="3852" width="11.6640625" style="1" customWidth="1"/>
    <col min="3853" max="4097" width="10" style="1"/>
    <col min="4098" max="4098" width="6.109375" style="1" bestFit="1" customWidth="1"/>
    <col min="4099" max="4099" width="25.5546875" style="1" customWidth="1"/>
    <col min="4100" max="4100" width="23.44140625" style="1" customWidth="1"/>
    <col min="4101" max="4101" width="7.21875" style="1" customWidth="1"/>
    <col min="4102" max="4102" width="11.77734375" style="1" customWidth="1"/>
    <col min="4103" max="4103" width="5.6640625" style="1" customWidth="1"/>
    <col min="4104" max="4104" width="11.77734375" style="1" customWidth="1"/>
    <col min="4105" max="4106" width="11.88671875" style="1" customWidth="1"/>
    <col min="4107" max="4107" width="15.21875" style="1" customWidth="1"/>
    <col min="4108" max="4108" width="11.6640625" style="1" customWidth="1"/>
    <col min="4109" max="4353" width="10" style="1"/>
    <col min="4354" max="4354" width="6.109375" style="1" bestFit="1" customWidth="1"/>
    <col min="4355" max="4355" width="25.5546875" style="1" customWidth="1"/>
    <col min="4356" max="4356" width="23.44140625" style="1" customWidth="1"/>
    <col min="4357" max="4357" width="7.21875" style="1" customWidth="1"/>
    <col min="4358" max="4358" width="11.77734375" style="1" customWidth="1"/>
    <col min="4359" max="4359" width="5.6640625" style="1" customWidth="1"/>
    <col min="4360" max="4360" width="11.77734375" style="1" customWidth="1"/>
    <col min="4361" max="4362" width="11.88671875" style="1" customWidth="1"/>
    <col min="4363" max="4363" width="15.21875" style="1" customWidth="1"/>
    <col min="4364" max="4364" width="11.6640625" style="1" customWidth="1"/>
    <col min="4365" max="4609" width="10" style="1"/>
    <col min="4610" max="4610" width="6.109375" style="1" bestFit="1" customWidth="1"/>
    <col min="4611" max="4611" width="25.5546875" style="1" customWidth="1"/>
    <col min="4612" max="4612" width="23.44140625" style="1" customWidth="1"/>
    <col min="4613" max="4613" width="7.21875" style="1" customWidth="1"/>
    <col min="4614" max="4614" width="11.77734375" style="1" customWidth="1"/>
    <col min="4615" max="4615" width="5.6640625" style="1" customWidth="1"/>
    <col min="4616" max="4616" width="11.77734375" style="1" customWidth="1"/>
    <col min="4617" max="4618" width="11.88671875" style="1" customWidth="1"/>
    <col min="4619" max="4619" width="15.21875" style="1" customWidth="1"/>
    <col min="4620" max="4620" width="11.6640625" style="1" customWidth="1"/>
    <col min="4621" max="4865" width="10" style="1"/>
    <col min="4866" max="4866" width="6.109375" style="1" bestFit="1" customWidth="1"/>
    <col min="4867" max="4867" width="25.5546875" style="1" customWidth="1"/>
    <col min="4868" max="4868" width="23.44140625" style="1" customWidth="1"/>
    <col min="4869" max="4869" width="7.21875" style="1" customWidth="1"/>
    <col min="4870" max="4870" width="11.77734375" style="1" customWidth="1"/>
    <col min="4871" max="4871" width="5.6640625" style="1" customWidth="1"/>
    <col min="4872" max="4872" width="11.77734375" style="1" customWidth="1"/>
    <col min="4873" max="4874" width="11.88671875" style="1" customWidth="1"/>
    <col min="4875" max="4875" width="15.21875" style="1" customWidth="1"/>
    <col min="4876" max="4876" width="11.6640625" style="1" customWidth="1"/>
    <col min="4877" max="5121" width="10" style="1"/>
    <col min="5122" max="5122" width="6.109375" style="1" bestFit="1" customWidth="1"/>
    <col min="5123" max="5123" width="25.5546875" style="1" customWidth="1"/>
    <col min="5124" max="5124" width="23.44140625" style="1" customWidth="1"/>
    <col min="5125" max="5125" width="7.21875" style="1" customWidth="1"/>
    <col min="5126" max="5126" width="11.77734375" style="1" customWidth="1"/>
    <col min="5127" max="5127" width="5.6640625" style="1" customWidth="1"/>
    <col min="5128" max="5128" width="11.77734375" style="1" customWidth="1"/>
    <col min="5129" max="5130" width="11.88671875" style="1" customWidth="1"/>
    <col min="5131" max="5131" width="15.21875" style="1" customWidth="1"/>
    <col min="5132" max="5132" width="11.6640625" style="1" customWidth="1"/>
    <col min="5133" max="5377" width="10" style="1"/>
    <col min="5378" max="5378" width="6.109375" style="1" bestFit="1" customWidth="1"/>
    <col min="5379" max="5379" width="25.5546875" style="1" customWidth="1"/>
    <col min="5380" max="5380" width="23.44140625" style="1" customWidth="1"/>
    <col min="5381" max="5381" width="7.21875" style="1" customWidth="1"/>
    <col min="5382" max="5382" width="11.77734375" style="1" customWidth="1"/>
    <col min="5383" max="5383" width="5.6640625" style="1" customWidth="1"/>
    <col min="5384" max="5384" width="11.77734375" style="1" customWidth="1"/>
    <col min="5385" max="5386" width="11.88671875" style="1" customWidth="1"/>
    <col min="5387" max="5387" width="15.21875" style="1" customWidth="1"/>
    <col min="5388" max="5388" width="11.6640625" style="1" customWidth="1"/>
    <col min="5389" max="5633" width="10" style="1"/>
    <col min="5634" max="5634" width="6.109375" style="1" bestFit="1" customWidth="1"/>
    <col min="5635" max="5635" width="25.5546875" style="1" customWidth="1"/>
    <col min="5636" max="5636" width="23.44140625" style="1" customWidth="1"/>
    <col min="5637" max="5637" width="7.21875" style="1" customWidth="1"/>
    <col min="5638" max="5638" width="11.77734375" style="1" customWidth="1"/>
    <col min="5639" max="5639" width="5.6640625" style="1" customWidth="1"/>
    <col min="5640" max="5640" width="11.77734375" style="1" customWidth="1"/>
    <col min="5641" max="5642" width="11.88671875" style="1" customWidth="1"/>
    <col min="5643" max="5643" width="15.21875" style="1" customWidth="1"/>
    <col min="5644" max="5644" width="11.6640625" style="1" customWidth="1"/>
    <col min="5645" max="5889" width="10" style="1"/>
    <col min="5890" max="5890" width="6.109375" style="1" bestFit="1" customWidth="1"/>
    <col min="5891" max="5891" width="25.5546875" style="1" customWidth="1"/>
    <col min="5892" max="5892" width="23.44140625" style="1" customWidth="1"/>
    <col min="5893" max="5893" width="7.21875" style="1" customWidth="1"/>
    <col min="5894" max="5894" width="11.77734375" style="1" customWidth="1"/>
    <col min="5895" max="5895" width="5.6640625" style="1" customWidth="1"/>
    <col min="5896" max="5896" width="11.77734375" style="1" customWidth="1"/>
    <col min="5897" max="5898" width="11.88671875" style="1" customWidth="1"/>
    <col min="5899" max="5899" width="15.21875" style="1" customWidth="1"/>
    <col min="5900" max="5900" width="11.6640625" style="1" customWidth="1"/>
    <col min="5901" max="6145" width="10" style="1"/>
    <col min="6146" max="6146" width="6.109375" style="1" bestFit="1" customWidth="1"/>
    <col min="6147" max="6147" width="25.5546875" style="1" customWidth="1"/>
    <col min="6148" max="6148" width="23.44140625" style="1" customWidth="1"/>
    <col min="6149" max="6149" width="7.21875" style="1" customWidth="1"/>
    <col min="6150" max="6150" width="11.77734375" style="1" customWidth="1"/>
    <col min="6151" max="6151" width="5.6640625" style="1" customWidth="1"/>
    <col min="6152" max="6152" width="11.77734375" style="1" customWidth="1"/>
    <col min="6153" max="6154" width="11.88671875" style="1" customWidth="1"/>
    <col min="6155" max="6155" width="15.21875" style="1" customWidth="1"/>
    <col min="6156" max="6156" width="11.6640625" style="1" customWidth="1"/>
    <col min="6157" max="6401" width="10" style="1"/>
    <col min="6402" max="6402" width="6.109375" style="1" bestFit="1" customWidth="1"/>
    <col min="6403" max="6403" width="25.5546875" style="1" customWidth="1"/>
    <col min="6404" max="6404" width="23.44140625" style="1" customWidth="1"/>
    <col min="6405" max="6405" width="7.21875" style="1" customWidth="1"/>
    <col min="6406" max="6406" width="11.77734375" style="1" customWidth="1"/>
    <col min="6407" max="6407" width="5.6640625" style="1" customWidth="1"/>
    <col min="6408" max="6408" width="11.77734375" style="1" customWidth="1"/>
    <col min="6409" max="6410" width="11.88671875" style="1" customWidth="1"/>
    <col min="6411" max="6411" width="15.21875" style="1" customWidth="1"/>
    <col min="6412" max="6412" width="11.6640625" style="1" customWidth="1"/>
    <col min="6413" max="6657" width="10" style="1"/>
    <col min="6658" max="6658" width="6.109375" style="1" bestFit="1" customWidth="1"/>
    <col min="6659" max="6659" width="25.5546875" style="1" customWidth="1"/>
    <col min="6660" max="6660" width="23.44140625" style="1" customWidth="1"/>
    <col min="6661" max="6661" width="7.21875" style="1" customWidth="1"/>
    <col min="6662" max="6662" width="11.77734375" style="1" customWidth="1"/>
    <col min="6663" max="6663" width="5.6640625" style="1" customWidth="1"/>
    <col min="6664" max="6664" width="11.77734375" style="1" customWidth="1"/>
    <col min="6665" max="6666" width="11.88671875" style="1" customWidth="1"/>
    <col min="6667" max="6667" width="15.21875" style="1" customWidth="1"/>
    <col min="6668" max="6668" width="11.6640625" style="1" customWidth="1"/>
    <col min="6669" max="6913" width="10" style="1"/>
    <col min="6914" max="6914" width="6.109375" style="1" bestFit="1" customWidth="1"/>
    <col min="6915" max="6915" width="25.5546875" style="1" customWidth="1"/>
    <col min="6916" max="6916" width="23.44140625" style="1" customWidth="1"/>
    <col min="6917" max="6917" width="7.21875" style="1" customWidth="1"/>
    <col min="6918" max="6918" width="11.77734375" style="1" customWidth="1"/>
    <col min="6919" max="6919" width="5.6640625" style="1" customWidth="1"/>
    <col min="6920" max="6920" width="11.77734375" style="1" customWidth="1"/>
    <col min="6921" max="6922" width="11.88671875" style="1" customWidth="1"/>
    <col min="6923" max="6923" width="15.21875" style="1" customWidth="1"/>
    <col min="6924" max="6924" width="11.6640625" style="1" customWidth="1"/>
    <col min="6925" max="7169" width="10" style="1"/>
    <col min="7170" max="7170" width="6.109375" style="1" bestFit="1" customWidth="1"/>
    <col min="7171" max="7171" width="25.5546875" style="1" customWidth="1"/>
    <col min="7172" max="7172" width="23.44140625" style="1" customWidth="1"/>
    <col min="7173" max="7173" width="7.21875" style="1" customWidth="1"/>
    <col min="7174" max="7174" width="11.77734375" style="1" customWidth="1"/>
    <col min="7175" max="7175" width="5.6640625" style="1" customWidth="1"/>
    <col min="7176" max="7176" width="11.77734375" style="1" customWidth="1"/>
    <col min="7177" max="7178" width="11.88671875" style="1" customWidth="1"/>
    <col min="7179" max="7179" width="15.21875" style="1" customWidth="1"/>
    <col min="7180" max="7180" width="11.6640625" style="1" customWidth="1"/>
    <col min="7181" max="7425" width="10" style="1"/>
    <col min="7426" max="7426" width="6.109375" style="1" bestFit="1" customWidth="1"/>
    <col min="7427" max="7427" width="25.5546875" style="1" customWidth="1"/>
    <col min="7428" max="7428" width="23.44140625" style="1" customWidth="1"/>
    <col min="7429" max="7429" width="7.21875" style="1" customWidth="1"/>
    <col min="7430" max="7430" width="11.77734375" style="1" customWidth="1"/>
    <col min="7431" max="7431" width="5.6640625" style="1" customWidth="1"/>
    <col min="7432" max="7432" width="11.77734375" style="1" customWidth="1"/>
    <col min="7433" max="7434" width="11.88671875" style="1" customWidth="1"/>
    <col min="7435" max="7435" width="15.21875" style="1" customWidth="1"/>
    <col min="7436" max="7436" width="11.6640625" style="1" customWidth="1"/>
    <col min="7437" max="7681" width="10" style="1"/>
    <col min="7682" max="7682" width="6.109375" style="1" bestFit="1" customWidth="1"/>
    <col min="7683" max="7683" width="25.5546875" style="1" customWidth="1"/>
    <col min="7684" max="7684" width="23.44140625" style="1" customWidth="1"/>
    <col min="7685" max="7685" width="7.21875" style="1" customWidth="1"/>
    <col min="7686" max="7686" width="11.77734375" style="1" customWidth="1"/>
    <col min="7687" max="7687" width="5.6640625" style="1" customWidth="1"/>
    <col min="7688" max="7688" width="11.77734375" style="1" customWidth="1"/>
    <col min="7689" max="7690" width="11.88671875" style="1" customWidth="1"/>
    <col min="7691" max="7691" width="15.21875" style="1" customWidth="1"/>
    <col min="7692" max="7692" width="11.6640625" style="1" customWidth="1"/>
    <col min="7693" max="7937" width="10" style="1"/>
    <col min="7938" max="7938" width="6.109375" style="1" bestFit="1" customWidth="1"/>
    <col min="7939" max="7939" width="25.5546875" style="1" customWidth="1"/>
    <col min="7940" max="7940" width="23.44140625" style="1" customWidth="1"/>
    <col min="7941" max="7941" width="7.21875" style="1" customWidth="1"/>
    <col min="7942" max="7942" width="11.77734375" style="1" customWidth="1"/>
    <col min="7943" max="7943" width="5.6640625" style="1" customWidth="1"/>
    <col min="7944" max="7944" width="11.77734375" style="1" customWidth="1"/>
    <col min="7945" max="7946" width="11.88671875" style="1" customWidth="1"/>
    <col min="7947" max="7947" width="15.21875" style="1" customWidth="1"/>
    <col min="7948" max="7948" width="11.6640625" style="1" customWidth="1"/>
    <col min="7949" max="8193" width="10" style="1"/>
    <col min="8194" max="8194" width="6.109375" style="1" bestFit="1" customWidth="1"/>
    <col min="8195" max="8195" width="25.5546875" style="1" customWidth="1"/>
    <col min="8196" max="8196" width="23.44140625" style="1" customWidth="1"/>
    <col min="8197" max="8197" width="7.21875" style="1" customWidth="1"/>
    <col min="8198" max="8198" width="11.77734375" style="1" customWidth="1"/>
    <col min="8199" max="8199" width="5.6640625" style="1" customWidth="1"/>
    <col min="8200" max="8200" width="11.77734375" style="1" customWidth="1"/>
    <col min="8201" max="8202" width="11.88671875" style="1" customWidth="1"/>
    <col min="8203" max="8203" width="15.21875" style="1" customWidth="1"/>
    <col min="8204" max="8204" width="11.6640625" style="1" customWidth="1"/>
    <col min="8205" max="8449" width="10" style="1"/>
    <col min="8450" max="8450" width="6.109375" style="1" bestFit="1" customWidth="1"/>
    <col min="8451" max="8451" width="25.5546875" style="1" customWidth="1"/>
    <col min="8452" max="8452" width="23.44140625" style="1" customWidth="1"/>
    <col min="8453" max="8453" width="7.21875" style="1" customWidth="1"/>
    <col min="8454" max="8454" width="11.77734375" style="1" customWidth="1"/>
    <col min="8455" max="8455" width="5.6640625" style="1" customWidth="1"/>
    <col min="8456" max="8456" width="11.77734375" style="1" customWidth="1"/>
    <col min="8457" max="8458" width="11.88671875" style="1" customWidth="1"/>
    <col min="8459" max="8459" width="15.21875" style="1" customWidth="1"/>
    <col min="8460" max="8460" width="11.6640625" style="1" customWidth="1"/>
    <col min="8461" max="8705" width="10" style="1"/>
    <col min="8706" max="8706" width="6.109375" style="1" bestFit="1" customWidth="1"/>
    <col min="8707" max="8707" width="25.5546875" style="1" customWidth="1"/>
    <col min="8708" max="8708" width="23.44140625" style="1" customWidth="1"/>
    <col min="8709" max="8709" width="7.21875" style="1" customWidth="1"/>
    <col min="8710" max="8710" width="11.77734375" style="1" customWidth="1"/>
    <col min="8711" max="8711" width="5.6640625" style="1" customWidth="1"/>
    <col min="8712" max="8712" width="11.77734375" style="1" customWidth="1"/>
    <col min="8713" max="8714" width="11.88671875" style="1" customWidth="1"/>
    <col min="8715" max="8715" width="15.21875" style="1" customWidth="1"/>
    <col min="8716" max="8716" width="11.6640625" style="1" customWidth="1"/>
    <col min="8717" max="8961" width="10" style="1"/>
    <col min="8962" max="8962" width="6.109375" style="1" bestFit="1" customWidth="1"/>
    <col min="8963" max="8963" width="25.5546875" style="1" customWidth="1"/>
    <col min="8964" max="8964" width="23.44140625" style="1" customWidth="1"/>
    <col min="8965" max="8965" width="7.21875" style="1" customWidth="1"/>
    <col min="8966" max="8966" width="11.77734375" style="1" customWidth="1"/>
    <col min="8967" max="8967" width="5.6640625" style="1" customWidth="1"/>
    <col min="8968" max="8968" width="11.77734375" style="1" customWidth="1"/>
    <col min="8969" max="8970" width="11.88671875" style="1" customWidth="1"/>
    <col min="8971" max="8971" width="15.21875" style="1" customWidth="1"/>
    <col min="8972" max="8972" width="11.6640625" style="1" customWidth="1"/>
    <col min="8973" max="9217" width="10" style="1"/>
    <col min="9218" max="9218" width="6.109375" style="1" bestFit="1" customWidth="1"/>
    <col min="9219" max="9219" width="25.5546875" style="1" customWidth="1"/>
    <col min="9220" max="9220" width="23.44140625" style="1" customWidth="1"/>
    <col min="9221" max="9221" width="7.21875" style="1" customWidth="1"/>
    <col min="9222" max="9222" width="11.77734375" style="1" customWidth="1"/>
    <col min="9223" max="9223" width="5.6640625" style="1" customWidth="1"/>
    <col min="9224" max="9224" width="11.77734375" style="1" customWidth="1"/>
    <col min="9225" max="9226" width="11.88671875" style="1" customWidth="1"/>
    <col min="9227" max="9227" width="15.21875" style="1" customWidth="1"/>
    <col min="9228" max="9228" width="11.6640625" style="1" customWidth="1"/>
    <col min="9229" max="9473" width="10" style="1"/>
    <col min="9474" max="9474" width="6.109375" style="1" bestFit="1" customWidth="1"/>
    <col min="9475" max="9475" width="25.5546875" style="1" customWidth="1"/>
    <col min="9476" max="9476" width="23.44140625" style="1" customWidth="1"/>
    <col min="9477" max="9477" width="7.21875" style="1" customWidth="1"/>
    <col min="9478" max="9478" width="11.77734375" style="1" customWidth="1"/>
    <col min="9479" max="9479" width="5.6640625" style="1" customWidth="1"/>
    <col min="9480" max="9480" width="11.77734375" style="1" customWidth="1"/>
    <col min="9481" max="9482" width="11.88671875" style="1" customWidth="1"/>
    <col min="9483" max="9483" width="15.21875" style="1" customWidth="1"/>
    <col min="9484" max="9484" width="11.6640625" style="1" customWidth="1"/>
    <col min="9485" max="9729" width="10" style="1"/>
    <col min="9730" max="9730" width="6.109375" style="1" bestFit="1" customWidth="1"/>
    <col min="9731" max="9731" width="25.5546875" style="1" customWidth="1"/>
    <col min="9732" max="9732" width="23.44140625" style="1" customWidth="1"/>
    <col min="9733" max="9733" width="7.21875" style="1" customWidth="1"/>
    <col min="9734" max="9734" width="11.77734375" style="1" customWidth="1"/>
    <col min="9735" max="9735" width="5.6640625" style="1" customWidth="1"/>
    <col min="9736" max="9736" width="11.77734375" style="1" customWidth="1"/>
    <col min="9737" max="9738" width="11.88671875" style="1" customWidth="1"/>
    <col min="9739" max="9739" width="15.21875" style="1" customWidth="1"/>
    <col min="9740" max="9740" width="11.6640625" style="1" customWidth="1"/>
    <col min="9741" max="9985" width="10" style="1"/>
    <col min="9986" max="9986" width="6.109375" style="1" bestFit="1" customWidth="1"/>
    <col min="9987" max="9987" width="25.5546875" style="1" customWidth="1"/>
    <col min="9988" max="9988" width="23.44140625" style="1" customWidth="1"/>
    <col min="9989" max="9989" width="7.21875" style="1" customWidth="1"/>
    <col min="9990" max="9990" width="11.77734375" style="1" customWidth="1"/>
    <col min="9991" max="9991" width="5.6640625" style="1" customWidth="1"/>
    <col min="9992" max="9992" width="11.77734375" style="1" customWidth="1"/>
    <col min="9993" max="9994" width="11.88671875" style="1" customWidth="1"/>
    <col min="9995" max="9995" width="15.21875" style="1" customWidth="1"/>
    <col min="9996" max="9996" width="11.6640625" style="1" customWidth="1"/>
    <col min="9997" max="10241" width="10" style="1"/>
    <col min="10242" max="10242" width="6.109375" style="1" bestFit="1" customWidth="1"/>
    <col min="10243" max="10243" width="25.5546875" style="1" customWidth="1"/>
    <col min="10244" max="10244" width="23.44140625" style="1" customWidth="1"/>
    <col min="10245" max="10245" width="7.21875" style="1" customWidth="1"/>
    <col min="10246" max="10246" width="11.77734375" style="1" customWidth="1"/>
    <col min="10247" max="10247" width="5.6640625" style="1" customWidth="1"/>
    <col min="10248" max="10248" width="11.77734375" style="1" customWidth="1"/>
    <col min="10249" max="10250" width="11.88671875" style="1" customWidth="1"/>
    <col min="10251" max="10251" width="15.21875" style="1" customWidth="1"/>
    <col min="10252" max="10252" width="11.6640625" style="1" customWidth="1"/>
    <col min="10253" max="10497" width="10" style="1"/>
    <col min="10498" max="10498" width="6.109375" style="1" bestFit="1" customWidth="1"/>
    <col min="10499" max="10499" width="25.5546875" style="1" customWidth="1"/>
    <col min="10500" max="10500" width="23.44140625" style="1" customWidth="1"/>
    <col min="10501" max="10501" width="7.21875" style="1" customWidth="1"/>
    <col min="10502" max="10502" width="11.77734375" style="1" customWidth="1"/>
    <col min="10503" max="10503" width="5.6640625" style="1" customWidth="1"/>
    <col min="10504" max="10504" width="11.77734375" style="1" customWidth="1"/>
    <col min="10505" max="10506" width="11.88671875" style="1" customWidth="1"/>
    <col min="10507" max="10507" width="15.21875" style="1" customWidth="1"/>
    <col min="10508" max="10508" width="11.6640625" style="1" customWidth="1"/>
    <col min="10509" max="10753" width="10" style="1"/>
    <col min="10754" max="10754" width="6.109375" style="1" bestFit="1" customWidth="1"/>
    <col min="10755" max="10755" width="25.5546875" style="1" customWidth="1"/>
    <col min="10756" max="10756" width="23.44140625" style="1" customWidth="1"/>
    <col min="10757" max="10757" width="7.21875" style="1" customWidth="1"/>
    <col min="10758" max="10758" width="11.77734375" style="1" customWidth="1"/>
    <col min="10759" max="10759" width="5.6640625" style="1" customWidth="1"/>
    <col min="10760" max="10760" width="11.77734375" style="1" customWidth="1"/>
    <col min="10761" max="10762" width="11.88671875" style="1" customWidth="1"/>
    <col min="10763" max="10763" width="15.21875" style="1" customWidth="1"/>
    <col min="10764" max="10764" width="11.6640625" style="1" customWidth="1"/>
    <col min="10765" max="11009" width="10" style="1"/>
    <col min="11010" max="11010" width="6.109375" style="1" bestFit="1" customWidth="1"/>
    <col min="11011" max="11011" width="25.5546875" style="1" customWidth="1"/>
    <col min="11012" max="11012" width="23.44140625" style="1" customWidth="1"/>
    <col min="11013" max="11013" width="7.21875" style="1" customWidth="1"/>
    <col min="11014" max="11014" width="11.77734375" style="1" customWidth="1"/>
    <col min="11015" max="11015" width="5.6640625" style="1" customWidth="1"/>
    <col min="11016" max="11016" width="11.77734375" style="1" customWidth="1"/>
    <col min="11017" max="11018" width="11.88671875" style="1" customWidth="1"/>
    <col min="11019" max="11019" width="15.21875" style="1" customWidth="1"/>
    <col min="11020" max="11020" width="11.6640625" style="1" customWidth="1"/>
    <col min="11021" max="11265" width="10" style="1"/>
    <col min="11266" max="11266" width="6.109375" style="1" bestFit="1" customWidth="1"/>
    <col min="11267" max="11267" width="25.5546875" style="1" customWidth="1"/>
    <col min="11268" max="11268" width="23.44140625" style="1" customWidth="1"/>
    <col min="11269" max="11269" width="7.21875" style="1" customWidth="1"/>
    <col min="11270" max="11270" width="11.77734375" style="1" customWidth="1"/>
    <col min="11271" max="11271" width="5.6640625" style="1" customWidth="1"/>
    <col min="11272" max="11272" width="11.77734375" style="1" customWidth="1"/>
    <col min="11273" max="11274" width="11.88671875" style="1" customWidth="1"/>
    <col min="11275" max="11275" width="15.21875" style="1" customWidth="1"/>
    <col min="11276" max="11276" width="11.6640625" style="1" customWidth="1"/>
    <col min="11277" max="11521" width="10" style="1"/>
    <col min="11522" max="11522" width="6.109375" style="1" bestFit="1" customWidth="1"/>
    <col min="11523" max="11523" width="25.5546875" style="1" customWidth="1"/>
    <col min="11524" max="11524" width="23.44140625" style="1" customWidth="1"/>
    <col min="11525" max="11525" width="7.21875" style="1" customWidth="1"/>
    <col min="11526" max="11526" width="11.77734375" style="1" customWidth="1"/>
    <col min="11527" max="11527" width="5.6640625" style="1" customWidth="1"/>
    <col min="11528" max="11528" width="11.77734375" style="1" customWidth="1"/>
    <col min="11529" max="11530" width="11.88671875" style="1" customWidth="1"/>
    <col min="11531" max="11531" width="15.21875" style="1" customWidth="1"/>
    <col min="11532" max="11532" width="11.6640625" style="1" customWidth="1"/>
    <col min="11533" max="11777" width="10" style="1"/>
    <col min="11778" max="11778" width="6.109375" style="1" bestFit="1" customWidth="1"/>
    <col min="11779" max="11779" width="25.5546875" style="1" customWidth="1"/>
    <col min="11780" max="11780" width="23.44140625" style="1" customWidth="1"/>
    <col min="11781" max="11781" width="7.21875" style="1" customWidth="1"/>
    <col min="11782" max="11782" width="11.77734375" style="1" customWidth="1"/>
    <col min="11783" max="11783" width="5.6640625" style="1" customWidth="1"/>
    <col min="11784" max="11784" width="11.77734375" style="1" customWidth="1"/>
    <col min="11785" max="11786" width="11.88671875" style="1" customWidth="1"/>
    <col min="11787" max="11787" width="15.21875" style="1" customWidth="1"/>
    <col min="11788" max="11788" width="11.6640625" style="1" customWidth="1"/>
    <col min="11789" max="12033" width="10" style="1"/>
    <col min="12034" max="12034" width="6.109375" style="1" bestFit="1" customWidth="1"/>
    <col min="12035" max="12035" width="25.5546875" style="1" customWidth="1"/>
    <col min="12036" max="12036" width="23.44140625" style="1" customWidth="1"/>
    <col min="12037" max="12037" width="7.21875" style="1" customWidth="1"/>
    <col min="12038" max="12038" width="11.77734375" style="1" customWidth="1"/>
    <col min="12039" max="12039" width="5.6640625" style="1" customWidth="1"/>
    <col min="12040" max="12040" width="11.77734375" style="1" customWidth="1"/>
    <col min="12041" max="12042" width="11.88671875" style="1" customWidth="1"/>
    <col min="12043" max="12043" width="15.21875" style="1" customWidth="1"/>
    <col min="12044" max="12044" width="11.6640625" style="1" customWidth="1"/>
    <col min="12045" max="12289" width="10" style="1"/>
    <col min="12290" max="12290" width="6.109375" style="1" bestFit="1" customWidth="1"/>
    <col min="12291" max="12291" width="25.5546875" style="1" customWidth="1"/>
    <col min="12292" max="12292" width="23.44140625" style="1" customWidth="1"/>
    <col min="12293" max="12293" width="7.21875" style="1" customWidth="1"/>
    <col min="12294" max="12294" width="11.77734375" style="1" customWidth="1"/>
    <col min="12295" max="12295" width="5.6640625" style="1" customWidth="1"/>
    <col min="12296" max="12296" width="11.77734375" style="1" customWidth="1"/>
    <col min="12297" max="12298" width="11.88671875" style="1" customWidth="1"/>
    <col min="12299" max="12299" width="15.21875" style="1" customWidth="1"/>
    <col min="12300" max="12300" width="11.6640625" style="1" customWidth="1"/>
    <col min="12301" max="12545" width="10" style="1"/>
    <col min="12546" max="12546" width="6.109375" style="1" bestFit="1" customWidth="1"/>
    <col min="12547" max="12547" width="25.5546875" style="1" customWidth="1"/>
    <col min="12548" max="12548" width="23.44140625" style="1" customWidth="1"/>
    <col min="12549" max="12549" width="7.21875" style="1" customWidth="1"/>
    <col min="12550" max="12550" width="11.77734375" style="1" customWidth="1"/>
    <col min="12551" max="12551" width="5.6640625" style="1" customWidth="1"/>
    <col min="12552" max="12552" width="11.77734375" style="1" customWidth="1"/>
    <col min="12553" max="12554" width="11.88671875" style="1" customWidth="1"/>
    <col min="12555" max="12555" width="15.21875" style="1" customWidth="1"/>
    <col min="12556" max="12556" width="11.6640625" style="1" customWidth="1"/>
    <col min="12557" max="12801" width="10" style="1"/>
    <col min="12802" max="12802" width="6.109375" style="1" bestFit="1" customWidth="1"/>
    <col min="12803" max="12803" width="25.5546875" style="1" customWidth="1"/>
    <col min="12804" max="12804" width="23.44140625" style="1" customWidth="1"/>
    <col min="12805" max="12805" width="7.21875" style="1" customWidth="1"/>
    <col min="12806" max="12806" width="11.77734375" style="1" customWidth="1"/>
    <col min="12807" max="12807" width="5.6640625" style="1" customWidth="1"/>
    <col min="12808" max="12808" width="11.77734375" style="1" customWidth="1"/>
    <col min="12809" max="12810" width="11.88671875" style="1" customWidth="1"/>
    <col min="12811" max="12811" width="15.21875" style="1" customWidth="1"/>
    <col min="12812" max="12812" width="11.6640625" style="1" customWidth="1"/>
    <col min="12813" max="13057" width="10" style="1"/>
    <col min="13058" max="13058" width="6.109375" style="1" bestFit="1" customWidth="1"/>
    <col min="13059" max="13059" width="25.5546875" style="1" customWidth="1"/>
    <col min="13060" max="13060" width="23.44140625" style="1" customWidth="1"/>
    <col min="13061" max="13061" width="7.21875" style="1" customWidth="1"/>
    <col min="13062" max="13062" width="11.77734375" style="1" customWidth="1"/>
    <col min="13063" max="13063" width="5.6640625" style="1" customWidth="1"/>
    <col min="13064" max="13064" width="11.77734375" style="1" customWidth="1"/>
    <col min="13065" max="13066" width="11.88671875" style="1" customWidth="1"/>
    <col min="13067" max="13067" width="15.21875" style="1" customWidth="1"/>
    <col min="13068" max="13068" width="11.6640625" style="1" customWidth="1"/>
    <col min="13069" max="13313" width="10" style="1"/>
    <col min="13314" max="13314" width="6.109375" style="1" bestFit="1" customWidth="1"/>
    <col min="13315" max="13315" width="25.5546875" style="1" customWidth="1"/>
    <col min="13316" max="13316" width="23.44140625" style="1" customWidth="1"/>
    <col min="13317" max="13317" width="7.21875" style="1" customWidth="1"/>
    <col min="13318" max="13318" width="11.77734375" style="1" customWidth="1"/>
    <col min="13319" max="13319" width="5.6640625" style="1" customWidth="1"/>
    <col min="13320" max="13320" width="11.77734375" style="1" customWidth="1"/>
    <col min="13321" max="13322" width="11.88671875" style="1" customWidth="1"/>
    <col min="13323" max="13323" width="15.21875" style="1" customWidth="1"/>
    <col min="13324" max="13324" width="11.6640625" style="1" customWidth="1"/>
    <col min="13325" max="13569" width="10" style="1"/>
    <col min="13570" max="13570" width="6.109375" style="1" bestFit="1" customWidth="1"/>
    <col min="13571" max="13571" width="25.5546875" style="1" customWidth="1"/>
    <col min="13572" max="13572" width="23.44140625" style="1" customWidth="1"/>
    <col min="13573" max="13573" width="7.21875" style="1" customWidth="1"/>
    <col min="13574" max="13574" width="11.77734375" style="1" customWidth="1"/>
    <col min="13575" max="13575" width="5.6640625" style="1" customWidth="1"/>
    <col min="13576" max="13576" width="11.77734375" style="1" customWidth="1"/>
    <col min="13577" max="13578" width="11.88671875" style="1" customWidth="1"/>
    <col min="13579" max="13579" width="15.21875" style="1" customWidth="1"/>
    <col min="13580" max="13580" width="11.6640625" style="1" customWidth="1"/>
    <col min="13581" max="13825" width="10" style="1"/>
    <col min="13826" max="13826" width="6.109375" style="1" bestFit="1" customWidth="1"/>
    <col min="13827" max="13827" width="25.5546875" style="1" customWidth="1"/>
    <col min="13828" max="13828" width="23.44140625" style="1" customWidth="1"/>
    <col min="13829" max="13829" width="7.21875" style="1" customWidth="1"/>
    <col min="13830" max="13830" width="11.77734375" style="1" customWidth="1"/>
    <col min="13831" max="13831" width="5.6640625" style="1" customWidth="1"/>
    <col min="13832" max="13832" width="11.77734375" style="1" customWidth="1"/>
    <col min="13833" max="13834" width="11.88671875" style="1" customWidth="1"/>
    <col min="13835" max="13835" width="15.21875" style="1" customWidth="1"/>
    <col min="13836" max="13836" width="11.6640625" style="1" customWidth="1"/>
    <col min="13837" max="14081" width="10" style="1"/>
    <col min="14082" max="14082" width="6.109375" style="1" bestFit="1" customWidth="1"/>
    <col min="14083" max="14083" width="25.5546875" style="1" customWidth="1"/>
    <col min="14084" max="14084" width="23.44140625" style="1" customWidth="1"/>
    <col min="14085" max="14085" width="7.21875" style="1" customWidth="1"/>
    <col min="14086" max="14086" width="11.77734375" style="1" customWidth="1"/>
    <col min="14087" max="14087" width="5.6640625" style="1" customWidth="1"/>
    <col min="14088" max="14088" width="11.77734375" style="1" customWidth="1"/>
    <col min="14089" max="14090" width="11.88671875" style="1" customWidth="1"/>
    <col min="14091" max="14091" width="15.21875" style="1" customWidth="1"/>
    <col min="14092" max="14092" width="11.6640625" style="1" customWidth="1"/>
    <col min="14093" max="14337" width="10" style="1"/>
    <col min="14338" max="14338" width="6.109375" style="1" bestFit="1" customWidth="1"/>
    <col min="14339" max="14339" width="25.5546875" style="1" customWidth="1"/>
    <col min="14340" max="14340" width="23.44140625" style="1" customWidth="1"/>
    <col min="14341" max="14341" width="7.21875" style="1" customWidth="1"/>
    <col min="14342" max="14342" width="11.77734375" style="1" customWidth="1"/>
    <col min="14343" max="14343" width="5.6640625" style="1" customWidth="1"/>
    <col min="14344" max="14344" width="11.77734375" style="1" customWidth="1"/>
    <col min="14345" max="14346" width="11.88671875" style="1" customWidth="1"/>
    <col min="14347" max="14347" width="15.21875" style="1" customWidth="1"/>
    <col min="14348" max="14348" width="11.6640625" style="1" customWidth="1"/>
    <col min="14349" max="14593" width="10" style="1"/>
    <col min="14594" max="14594" width="6.109375" style="1" bestFit="1" customWidth="1"/>
    <col min="14595" max="14595" width="25.5546875" style="1" customWidth="1"/>
    <col min="14596" max="14596" width="23.44140625" style="1" customWidth="1"/>
    <col min="14597" max="14597" width="7.21875" style="1" customWidth="1"/>
    <col min="14598" max="14598" width="11.77734375" style="1" customWidth="1"/>
    <col min="14599" max="14599" width="5.6640625" style="1" customWidth="1"/>
    <col min="14600" max="14600" width="11.77734375" style="1" customWidth="1"/>
    <col min="14601" max="14602" width="11.88671875" style="1" customWidth="1"/>
    <col min="14603" max="14603" width="15.21875" style="1" customWidth="1"/>
    <col min="14604" max="14604" width="11.6640625" style="1" customWidth="1"/>
    <col min="14605" max="14849" width="10" style="1"/>
    <col min="14850" max="14850" width="6.109375" style="1" bestFit="1" customWidth="1"/>
    <col min="14851" max="14851" width="25.5546875" style="1" customWidth="1"/>
    <col min="14852" max="14852" width="23.44140625" style="1" customWidth="1"/>
    <col min="14853" max="14853" width="7.21875" style="1" customWidth="1"/>
    <col min="14854" max="14854" width="11.77734375" style="1" customWidth="1"/>
    <col min="14855" max="14855" width="5.6640625" style="1" customWidth="1"/>
    <col min="14856" max="14856" width="11.77734375" style="1" customWidth="1"/>
    <col min="14857" max="14858" width="11.88671875" style="1" customWidth="1"/>
    <col min="14859" max="14859" width="15.21875" style="1" customWidth="1"/>
    <col min="14860" max="14860" width="11.6640625" style="1" customWidth="1"/>
    <col min="14861" max="15105" width="10" style="1"/>
    <col min="15106" max="15106" width="6.109375" style="1" bestFit="1" customWidth="1"/>
    <col min="15107" max="15107" width="25.5546875" style="1" customWidth="1"/>
    <col min="15108" max="15108" width="23.44140625" style="1" customWidth="1"/>
    <col min="15109" max="15109" width="7.21875" style="1" customWidth="1"/>
    <col min="15110" max="15110" width="11.77734375" style="1" customWidth="1"/>
    <col min="15111" max="15111" width="5.6640625" style="1" customWidth="1"/>
    <col min="15112" max="15112" width="11.77734375" style="1" customWidth="1"/>
    <col min="15113" max="15114" width="11.88671875" style="1" customWidth="1"/>
    <col min="15115" max="15115" width="15.21875" style="1" customWidth="1"/>
    <col min="15116" max="15116" width="11.6640625" style="1" customWidth="1"/>
    <col min="15117" max="15361" width="10" style="1"/>
    <col min="15362" max="15362" width="6.109375" style="1" bestFit="1" customWidth="1"/>
    <col min="15363" max="15363" width="25.5546875" style="1" customWidth="1"/>
    <col min="15364" max="15364" width="23.44140625" style="1" customWidth="1"/>
    <col min="15365" max="15365" width="7.21875" style="1" customWidth="1"/>
    <col min="15366" max="15366" width="11.77734375" style="1" customWidth="1"/>
    <col min="15367" max="15367" width="5.6640625" style="1" customWidth="1"/>
    <col min="15368" max="15368" width="11.77734375" style="1" customWidth="1"/>
    <col min="15369" max="15370" width="11.88671875" style="1" customWidth="1"/>
    <col min="15371" max="15371" width="15.21875" style="1" customWidth="1"/>
    <col min="15372" max="15372" width="11.6640625" style="1" customWidth="1"/>
    <col min="15373" max="15617" width="10" style="1"/>
    <col min="15618" max="15618" width="6.109375" style="1" bestFit="1" customWidth="1"/>
    <col min="15619" max="15619" width="25.5546875" style="1" customWidth="1"/>
    <col min="15620" max="15620" width="23.44140625" style="1" customWidth="1"/>
    <col min="15621" max="15621" width="7.21875" style="1" customWidth="1"/>
    <col min="15622" max="15622" width="11.77734375" style="1" customWidth="1"/>
    <col min="15623" max="15623" width="5.6640625" style="1" customWidth="1"/>
    <col min="15624" max="15624" width="11.77734375" style="1" customWidth="1"/>
    <col min="15625" max="15626" width="11.88671875" style="1" customWidth="1"/>
    <col min="15627" max="15627" width="15.21875" style="1" customWidth="1"/>
    <col min="15628" max="15628" width="11.6640625" style="1" customWidth="1"/>
    <col min="15629" max="15873" width="10" style="1"/>
    <col min="15874" max="15874" width="6.109375" style="1" bestFit="1" customWidth="1"/>
    <col min="15875" max="15875" width="25.5546875" style="1" customWidth="1"/>
    <col min="15876" max="15876" width="23.44140625" style="1" customWidth="1"/>
    <col min="15877" max="15877" width="7.21875" style="1" customWidth="1"/>
    <col min="15878" max="15878" width="11.77734375" style="1" customWidth="1"/>
    <col min="15879" max="15879" width="5.6640625" style="1" customWidth="1"/>
    <col min="15880" max="15880" width="11.77734375" style="1" customWidth="1"/>
    <col min="15881" max="15882" width="11.88671875" style="1" customWidth="1"/>
    <col min="15883" max="15883" width="15.21875" style="1" customWidth="1"/>
    <col min="15884" max="15884" width="11.6640625" style="1" customWidth="1"/>
    <col min="15885" max="16129" width="10" style="1"/>
    <col min="16130" max="16130" width="6.109375" style="1" bestFit="1" customWidth="1"/>
    <col min="16131" max="16131" width="25.5546875" style="1" customWidth="1"/>
    <col min="16132" max="16132" width="23.44140625" style="1" customWidth="1"/>
    <col min="16133" max="16133" width="7.21875" style="1" customWidth="1"/>
    <col min="16134" max="16134" width="11.77734375" style="1" customWidth="1"/>
    <col min="16135" max="16135" width="5.6640625" style="1" customWidth="1"/>
    <col min="16136" max="16136" width="11.77734375" style="1" customWidth="1"/>
    <col min="16137" max="16138" width="11.88671875" style="1" customWidth="1"/>
    <col min="16139" max="16139" width="15.21875" style="1" customWidth="1"/>
    <col min="16140" max="16140" width="11.6640625" style="1" customWidth="1"/>
    <col min="16141" max="16384" width="10" style="1"/>
  </cols>
  <sheetData>
    <row r="1" spans="1:23" ht="27.75" customHeight="1">
      <c r="A1" s="189" t="s">
        <v>0</v>
      </c>
      <c r="B1" s="189"/>
      <c r="C1" s="189"/>
      <c r="D1" s="189"/>
      <c r="E1" s="189"/>
      <c r="F1" s="189"/>
      <c r="G1" s="189"/>
      <c r="H1" s="189"/>
      <c r="I1" s="189"/>
      <c r="J1" s="189"/>
      <c r="K1" s="189"/>
      <c r="L1" s="189"/>
    </row>
    <row r="2" spans="1:23" s="39" customFormat="1" ht="27.75" customHeight="1">
      <c r="J2" s="195" t="s">
        <v>1</v>
      </c>
      <c r="K2" s="195"/>
      <c r="L2" s="195"/>
      <c r="T2" s="195"/>
      <c r="U2" s="195"/>
      <c r="V2" s="195"/>
      <c r="W2" s="195"/>
    </row>
    <row r="3" spans="1:23" s="83" customFormat="1" ht="39" customHeight="1">
      <c r="A3" s="81" t="s">
        <v>2</v>
      </c>
      <c r="B3" s="81" t="s">
        <v>3</v>
      </c>
      <c r="C3" s="81" t="s">
        <v>4</v>
      </c>
      <c r="D3" s="81" t="s">
        <v>141</v>
      </c>
      <c r="E3" s="81" t="s">
        <v>5</v>
      </c>
      <c r="F3" s="82" t="s">
        <v>6</v>
      </c>
      <c r="G3" s="82" t="s">
        <v>7</v>
      </c>
      <c r="H3" s="82" t="s">
        <v>8</v>
      </c>
      <c r="I3" s="82" t="s">
        <v>9</v>
      </c>
      <c r="J3" s="82" t="s">
        <v>10</v>
      </c>
      <c r="K3" s="81" t="s">
        <v>11</v>
      </c>
      <c r="L3" s="81" t="s">
        <v>12</v>
      </c>
      <c r="M3" s="95"/>
    </row>
    <row r="4" spans="1:23" s="83" customFormat="1" ht="67.8" customHeight="1">
      <c r="A4" s="34">
        <v>1</v>
      </c>
      <c r="B4" s="34" t="s">
        <v>500</v>
      </c>
      <c r="C4" s="35" t="s">
        <v>501</v>
      </c>
      <c r="D4" s="35"/>
      <c r="E4" s="34" t="s">
        <v>20</v>
      </c>
      <c r="F4" s="80">
        <f>2.15/1.13</f>
        <v>1.9026548672566372</v>
      </c>
      <c r="G4" s="36">
        <v>0.13</v>
      </c>
      <c r="H4" s="97"/>
      <c r="I4" s="80">
        <v>1.2141900000000001</v>
      </c>
      <c r="J4" s="80">
        <v>1.1088</v>
      </c>
      <c r="K4" s="93" t="s">
        <v>497</v>
      </c>
      <c r="L4" s="93"/>
      <c r="N4" s="96"/>
    </row>
    <row r="5" spans="1:23" s="83" customFormat="1" ht="67.8" customHeight="1">
      <c r="A5" s="34">
        <v>2</v>
      </c>
      <c r="B5" s="34" t="s">
        <v>502</v>
      </c>
      <c r="C5" s="35" t="s">
        <v>503</v>
      </c>
      <c r="D5" s="35"/>
      <c r="E5" s="34" t="s">
        <v>20</v>
      </c>
      <c r="F5" s="80">
        <f>2.15/1.13</f>
        <v>1.9026548672566372</v>
      </c>
      <c r="G5" s="36">
        <v>0.13</v>
      </c>
      <c r="H5" s="97"/>
      <c r="I5" s="80">
        <v>1.1088</v>
      </c>
      <c r="J5" s="80">
        <v>1.1088</v>
      </c>
      <c r="K5" s="93" t="s">
        <v>497</v>
      </c>
      <c r="L5" s="93"/>
      <c r="N5" s="96"/>
    </row>
    <row r="6" spans="1:23" s="83" customFormat="1" ht="67.8" customHeight="1">
      <c r="A6" s="34">
        <v>3</v>
      </c>
      <c r="B6" s="34" t="s">
        <v>504</v>
      </c>
      <c r="C6" s="35" t="s">
        <v>505</v>
      </c>
      <c r="D6" s="35"/>
      <c r="E6" s="34" t="s">
        <v>20</v>
      </c>
      <c r="F6" s="80">
        <v>0.88</v>
      </c>
      <c r="G6" s="36">
        <v>0.13</v>
      </c>
      <c r="H6" s="97"/>
      <c r="I6" s="80">
        <v>0.82879999999999998</v>
      </c>
      <c r="J6" s="80">
        <v>0.82879999999999998</v>
      </c>
      <c r="K6" s="93" t="s">
        <v>497</v>
      </c>
      <c r="L6" s="93"/>
      <c r="N6" s="96"/>
    </row>
    <row r="7" spans="1:23" s="83" customFormat="1" ht="67.8" customHeight="1">
      <c r="A7" s="34">
        <v>4</v>
      </c>
      <c r="B7" s="34" t="s">
        <v>506</v>
      </c>
      <c r="C7" s="35" t="s">
        <v>507</v>
      </c>
      <c r="D7" s="35"/>
      <c r="E7" s="34" t="s">
        <v>20</v>
      </c>
      <c r="F7" s="80">
        <v>0.88</v>
      </c>
      <c r="G7" s="36">
        <v>0.13</v>
      </c>
      <c r="H7" s="97"/>
      <c r="I7" s="80">
        <v>0.82879999999999998</v>
      </c>
      <c r="J7" s="80">
        <v>0.82879999999999998</v>
      </c>
      <c r="K7" s="93" t="s">
        <v>497</v>
      </c>
      <c r="L7" s="93"/>
      <c r="N7" s="96"/>
    </row>
    <row r="8" spans="1:23" s="83" customFormat="1" ht="67.8" customHeight="1">
      <c r="A8" s="34">
        <v>5</v>
      </c>
      <c r="B8" s="34" t="s">
        <v>508</v>
      </c>
      <c r="C8" s="35" t="s">
        <v>503</v>
      </c>
      <c r="D8" s="35"/>
      <c r="E8" s="34" t="s">
        <v>20</v>
      </c>
      <c r="F8" s="80">
        <v>1.41</v>
      </c>
      <c r="G8" s="36">
        <v>0.13</v>
      </c>
      <c r="H8" s="97"/>
      <c r="I8" s="80">
        <v>0.86240000000000006</v>
      </c>
      <c r="J8" s="80">
        <v>0.86240000000000006</v>
      </c>
      <c r="K8" s="93" t="s">
        <v>497</v>
      </c>
      <c r="L8" s="93"/>
      <c r="N8" s="96"/>
    </row>
    <row r="9" spans="1:23" s="39" customFormat="1" ht="27.75" customHeight="1">
      <c r="A9" s="196" t="s">
        <v>509</v>
      </c>
      <c r="B9" s="196"/>
      <c r="C9" s="196"/>
      <c r="D9" s="196"/>
      <c r="E9" s="196"/>
      <c r="F9" s="196"/>
      <c r="G9" s="196"/>
      <c r="H9" s="196"/>
      <c r="I9" s="196"/>
      <c r="J9" s="196"/>
      <c r="K9" s="196"/>
      <c r="L9" s="196"/>
    </row>
    <row r="10" spans="1:23" s="39" customFormat="1" ht="33" customHeight="1">
      <c r="A10" s="196"/>
      <c r="B10" s="196"/>
      <c r="C10" s="196"/>
      <c r="D10" s="196"/>
      <c r="E10" s="196"/>
      <c r="F10" s="196"/>
      <c r="G10" s="196"/>
      <c r="H10" s="196"/>
      <c r="I10" s="196"/>
      <c r="J10" s="196"/>
      <c r="K10" s="196"/>
      <c r="L10" s="196"/>
    </row>
    <row r="11" spans="1:23" s="39" customFormat="1" ht="93" customHeight="1">
      <c r="A11" s="197" t="s">
        <v>13</v>
      </c>
      <c r="B11" s="198"/>
      <c r="C11" s="199" t="s">
        <v>14</v>
      </c>
      <c r="D11" s="199"/>
      <c r="E11" s="199"/>
      <c r="F11" s="200" t="s">
        <v>15</v>
      </c>
      <c r="G11" s="201"/>
      <c r="H11" s="201"/>
      <c r="I11" s="200" t="s">
        <v>16</v>
      </c>
      <c r="J11" s="201"/>
      <c r="K11" s="196" t="s">
        <v>17</v>
      </c>
      <c r="L11" s="196"/>
    </row>
    <row r="12" spans="1:23" s="39" customFormat="1" ht="27.75" customHeight="1"/>
    <row r="13" spans="1:23" s="39" customFormat="1" ht="27.75" customHeight="1"/>
    <row r="14" spans="1:23" s="39" customFormat="1" ht="27.75" customHeight="1"/>
    <row r="15" spans="1:23" s="39" customFormat="1" ht="27.75" customHeight="1"/>
    <row r="16" spans="1:23" s="39" customFormat="1" ht="27.75" customHeight="1"/>
    <row r="17" s="39" customFormat="1" ht="27.75" customHeight="1"/>
    <row r="18" s="39" customFormat="1" ht="27.75" customHeight="1"/>
    <row r="19" s="39" customFormat="1" ht="27.75" customHeight="1"/>
    <row r="20" s="39" customFormat="1" ht="27.75" customHeight="1"/>
    <row r="21" s="39" customFormat="1" ht="27.75" customHeight="1"/>
    <row r="22" s="39" customFormat="1" ht="27.75" customHeight="1"/>
    <row r="23" s="39" customFormat="1" ht="27.75" customHeight="1"/>
    <row r="24" s="39" customFormat="1" ht="27.75" customHeight="1"/>
    <row r="25" s="39" customFormat="1" ht="27.75" customHeight="1"/>
    <row r="26" s="39" customFormat="1" ht="27.75" customHeight="1"/>
    <row r="27" s="39" customFormat="1" ht="27.75" customHeight="1"/>
    <row r="28" s="39" customFormat="1" ht="27.75" customHeight="1"/>
    <row r="29" s="39" customFormat="1" ht="27.75" customHeight="1"/>
    <row r="30" s="39" customFormat="1" ht="27.75" customHeight="1"/>
    <row r="31" s="39" customFormat="1" ht="27.75" customHeight="1"/>
    <row r="32" s="39" customFormat="1" ht="27.75" customHeight="1"/>
    <row r="33" s="39" customFormat="1" ht="27.75" customHeight="1"/>
    <row r="34" s="39" customFormat="1" ht="27.75" customHeight="1"/>
    <row r="35" s="39" customFormat="1" ht="27.75" customHeight="1"/>
    <row r="36" s="39" customFormat="1" ht="27.75" customHeight="1"/>
    <row r="37" s="39" customFormat="1" ht="27.75" customHeight="1"/>
    <row r="38" s="39" customFormat="1" ht="27.75" customHeight="1"/>
    <row r="39" s="39" customFormat="1" ht="27.75" customHeight="1"/>
    <row r="40" s="39" customFormat="1" ht="27.75" customHeight="1"/>
    <row r="41" s="39" customFormat="1" ht="27.75" customHeight="1"/>
    <row r="42" s="39" customFormat="1" ht="27.75" customHeight="1"/>
    <row r="43" s="39" customFormat="1" ht="27.75" customHeight="1"/>
    <row r="44" s="39" customFormat="1" ht="27.75" customHeight="1"/>
    <row r="45" s="39" customFormat="1" ht="27.75" customHeight="1"/>
    <row r="46" s="39" customFormat="1" ht="27.75" customHeight="1"/>
    <row r="47" s="39" customFormat="1" ht="27.75" customHeight="1"/>
    <row r="48" s="39" customFormat="1" ht="27.75" customHeight="1"/>
    <row r="49" s="39" customFormat="1" ht="27.75" customHeight="1"/>
    <row r="50" s="39" customFormat="1" ht="27.75" customHeight="1"/>
    <row r="51" s="39" customFormat="1" ht="27.75" customHeight="1"/>
    <row r="52" s="39" customFormat="1" ht="27.75" customHeight="1"/>
    <row r="53" s="39" customFormat="1" ht="27.75" customHeight="1"/>
    <row r="54" s="39" customFormat="1" ht="27.75" customHeight="1"/>
    <row r="55" s="39" customFormat="1" ht="27.75" customHeight="1"/>
    <row r="56" s="39" customFormat="1" ht="27.75" customHeight="1"/>
    <row r="57" s="39" customFormat="1" ht="27.75" customHeight="1"/>
    <row r="58" s="39" customFormat="1" ht="27.75" customHeight="1"/>
    <row r="59" s="39" customFormat="1" ht="27.75" customHeight="1"/>
    <row r="60" s="39" customFormat="1" ht="27.75" customHeight="1"/>
    <row r="61" s="39" customFormat="1" ht="27.75" customHeight="1"/>
    <row r="62" s="39" customFormat="1" ht="27.75" customHeight="1"/>
    <row r="63" s="39" customFormat="1" ht="27.75" customHeight="1"/>
    <row r="64" s="39" customFormat="1" ht="27.75" customHeight="1"/>
    <row r="65" s="39" customFormat="1" ht="27.75" customHeight="1"/>
    <row r="66" s="39" customFormat="1" ht="27.75" customHeight="1"/>
    <row r="67" s="39" customFormat="1" ht="27.75" customHeight="1"/>
    <row r="68" s="39" customFormat="1" ht="27.75" customHeight="1"/>
    <row r="69" s="39" customFormat="1" ht="27.75" customHeight="1"/>
    <row r="70" s="39" customFormat="1" ht="27.75" customHeight="1"/>
    <row r="71" s="39" customFormat="1" ht="27.75" customHeight="1"/>
    <row r="72" s="39" customFormat="1" ht="27.75" customHeight="1"/>
    <row r="73" s="39" customFormat="1" ht="27.75" customHeight="1"/>
    <row r="74" s="39" customFormat="1" ht="27.75" customHeight="1"/>
    <row r="75" s="39" customFormat="1" ht="27.75" customHeight="1"/>
    <row r="76" s="39" customFormat="1" ht="27.75" customHeight="1"/>
    <row r="77" s="39" customFormat="1" ht="27.75" customHeight="1"/>
    <row r="78" s="39" customFormat="1" ht="27.75" customHeight="1"/>
    <row r="79" s="39" customFormat="1" ht="27.75" customHeight="1"/>
    <row r="80" s="39" customFormat="1" ht="27.75" customHeight="1"/>
    <row r="81" s="39" customFormat="1" ht="27.75" customHeight="1"/>
    <row r="82" s="39" customFormat="1" ht="27.75" customHeight="1"/>
    <row r="83" s="39" customFormat="1" ht="27.75" customHeight="1"/>
    <row r="84" s="39" customFormat="1" ht="27.75" customHeight="1"/>
    <row r="85" s="39" customFormat="1" ht="27.75" customHeight="1"/>
    <row r="86" s="39" customFormat="1" ht="27.75" customHeight="1"/>
    <row r="87" s="39" customFormat="1" ht="27.75" customHeight="1"/>
    <row r="88" s="39" customFormat="1" ht="27.75" customHeight="1"/>
    <row r="89" s="39" customFormat="1" ht="27.75" customHeight="1"/>
    <row r="90" s="39" customFormat="1" ht="27.75" customHeight="1"/>
    <row r="91" s="39" customFormat="1" ht="27.75" customHeight="1"/>
    <row r="92" s="39" customFormat="1" ht="27.75" customHeight="1"/>
    <row r="93" s="39" customFormat="1" ht="27.75" customHeight="1"/>
    <row r="94" s="39" customFormat="1" ht="27.75" customHeight="1"/>
    <row r="95" s="39" customFormat="1" ht="27.75" customHeight="1"/>
    <row r="96" s="39" customFormat="1" ht="27.75" customHeight="1"/>
    <row r="97" s="39" customFormat="1" ht="27.75" customHeight="1"/>
    <row r="98" s="39" customFormat="1" ht="27.75" customHeight="1"/>
    <row r="99" s="39" customFormat="1" ht="27.75" customHeight="1"/>
    <row r="100" s="39" customFormat="1" ht="27.75" customHeight="1"/>
    <row r="101" s="39" customFormat="1" ht="27.75" customHeight="1"/>
    <row r="102" s="39" customFormat="1" ht="27.75" customHeight="1"/>
    <row r="103" s="39" customFormat="1" ht="27.75" customHeight="1"/>
    <row r="104" s="39" customFormat="1" ht="27.75" customHeight="1"/>
    <row r="105" s="39" customFormat="1" ht="27.75" customHeight="1"/>
    <row r="106" s="39" customFormat="1" ht="27.75" customHeight="1"/>
    <row r="107" s="39" customFormat="1" ht="27.75" customHeight="1"/>
    <row r="108" s="39" customFormat="1" ht="27.75" customHeight="1"/>
    <row r="109" s="39" customFormat="1" ht="27.75" customHeight="1"/>
    <row r="110" s="39" customFormat="1" ht="27.75" customHeight="1"/>
    <row r="111" s="39" customFormat="1" ht="27.75" customHeight="1"/>
    <row r="112" s="39" customFormat="1" ht="27.75" customHeight="1"/>
    <row r="113" s="39" customFormat="1" ht="27.75" customHeight="1"/>
    <row r="114" s="39" customFormat="1" ht="27.75" customHeight="1"/>
    <row r="115" s="39" customFormat="1" ht="27.75" customHeight="1"/>
    <row r="116" s="39" customFormat="1" ht="27.75" customHeight="1"/>
    <row r="117" s="39" customFormat="1" ht="27.75" customHeight="1"/>
    <row r="118" s="39" customFormat="1" ht="27.75" customHeight="1"/>
    <row r="119" s="39" customFormat="1" ht="27.75" customHeight="1"/>
    <row r="120" s="39" customFormat="1" ht="27.75" customHeight="1"/>
    <row r="121" s="39" customFormat="1" ht="27.75" customHeight="1"/>
    <row r="122" s="39" customFormat="1" ht="27.75" customHeight="1"/>
    <row r="123" s="39" customFormat="1" ht="27.75" customHeight="1"/>
    <row r="124" s="39" customFormat="1" ht="27.75" customHeight="1"/>
    <row r="125" s="39" customFormat="1" ht="27.75" customHeight="1"/>
    <row r="126" s="39" customFormat="1" ht="27.75" customHeight="1"/>
    <row r="127" s="39" customFormat="1" ht="27.75" customHeight="1"/>
    <row r="128" s="39" customFormat="1" ht="27.75" customHeight="1"/>
    <row r="129" s="39" customFormat="1" ht="27.75" customHeight="1"/>
    <row r="130" s="39" customFormat="1" ht="27.75" customHeight="1"/>
    <row r="131" s="39" customFormat="1" ht="27.75" customHeight="1"/>
    <row r="132" s="39" customFormat="1" ht="27.75" customHeight="1"/>
    <row r="133" s="39" customFormat="1" ht="27.75" customHeight="1"/>
    <row r="134" s="39" customFormat="1" ht="27.75" customHeight="1"/>
    <row r="135" s="39" customFormat="1" ht="27.75" customHeight="1"/>
    <row r="136" s="39" customFormat="1" ht="27.75" customHeight="1"/>
    <row r="137" s="39" customFormat="1" ht="27.75" customHeight="1"/>
    <row r="138" s="39" customFormat="1" ht="27.75" customHeight="1"/>
    <row r="139" s="39" customFormat="1" ht="27.75" customHeight="1"/>
    <row r="140" s="39" customFormat="1" ht="27.75" customHeight="1"/>
    <row r="141" s="39" customFormat="1" ht="27.75" customHeight="1"/>
    <row r="142" s="39" customFormat="1" ht="27.75" customHeight="1"/>
    <row r="143" s="39" customFormat="1" ht="27.75" customHeight="1"/>
    <row r="144" s="39" customFormat="1" ht="27.75" customHeight="1"/>
    <row r="145" s="39" customFormat="1" ht="27.75" customHeight="1"/>
    <row r="146" s="39" customFormat="1" ht="27.75" customHeight="1"/>
    <row r="147" s="39" customFormat="1" ht="27.75" customHeight="1"/>
    <row r="148" s="39" customFormat="1" ht="27.75" customHeight="1"/>
    <row r="149" s="39" customFormat="1" ht="27.75" customHeight="1"/>
    <row r="150" s="39" customFormat="1" ht="27.75" customHeight="1"/>
    <row r="151" s="39" customFormat="1" ht="27.75" customHeight="1"/>
    <row r="152" s="39" customFormat="1" ht="27.75" customHeight="1"/>
    <row r="153" s="39" customFormat="1" ht="27.75" customHeight="1"/>
    <row r="154" s="39" customFormat="1" ht="27.75" customHeight="1"/>
    <row r="155" s="39" customFormat="1" ht="27.75" customHeight="1"/>
    <row r="156" s="39" customFormat="1" ht="27.75" customHeight="1"/>
    <row r="157" s="39" customFormat="1" ht="27.75" customHeight="1"/>
    <row r="158" s="39" customFormat="1" ht="27.75" customHeight="1"/>
    <row r="159" s="39" customFormat="1" ht="27.75" customHeight="1"/>
    <row r="160" s="39" customFormat="1" ht="27.75" customHeight="1"/>
    <row r="161" s="39" customFormat="1" ht="27.75" customHeight="1"/>
    <row r="162" s="39" customFormat="1" ht="27.75" customHeight="1"/>
    <row r="163" s="39" customFormat="1" ht="27.75" customHeight="1"/>
    <row r="164" s="39" customFormat="1" ht="27.75" customHeight="1"/>
    <row r="165" s="39" customFormat="1" ht="27.75" customHeight="1"/>
    <row r="166" s="39" customFormat="1" ht="27.75" customHeight="1"/>
    <row r="167" s="39" customFormat="1" ht="27.75" customHeight="1"/>
    <row r="168" s="39" customFormat="1" ht="27.75" customHeight="1"/>
    <row r="169" s="39" customFormat="1" ht="27.75" customHeight="1"/>
    <row r="170" s="39" customFormat="1" ht="27.75" customHeight="1"/>
    <row r="171" s="39" customFormat="1" ht="27.75" customHeight="1"/>
    <row r="172" s="39" customFormat="1" ht="27.75" customHeight="1"/>
    <row r="173" s="39" customFormat="1" ht="27.75" customHeight="1"/>
    <row r="174" s="39" customFormat="1" ht="27.75" customHeight="1"/>
    <row r="175" s="39" customFormat="1" ht="27.75" customHeight="1"/>
    <row r="176" s="39" customFormat="1" ht="27.75" customHeight="1"/>
    <row r="177" s="39" customFormat="1" ht="27.75" customHeight="1"/>
    <row r="178" s="39" customFormat="1" ht="27.75" customHeight="1"/>
    <row r="179" s="39" customFormat="1" ht="27.75" customHeight="1"/>
    <row r="180" s="39" customFormat="1" ht="27.75" customHeight="1"/>
    <row r="181" s="39" customFormat="1" ht="27.75" customHeight="1"/>
    <row r="182" s="39" customFormat="1" ht="27.75" customHeight="1"/>
    <row r="183" s="39" customFormat="1" ht="27.75" customHeight="1"/>
    <row r="184" s="39" customFormat="1" ht="27.75" customHeight="1"/>
    <row r="185" s="39" customFormat="1" ht="27.75" customHeight="1"/>
    <row r="186" s="39" customFormat="1" ht="27.75" customHeight="1"/>
    <row r="187" s="39" customFormat="1" ht="27.75" customHeight="1"/>
    <row r="188" s="39" customFormat="1" ht="27.75" customHeight="1"/>
    <row r="189" s="39" customFormat="1" ht="27.75" customHeight="1"/>
    <row r="190" s="39" customFormat="1" ht="27.75" customHeight="1"/>
    <row r="191" s="39" customFormat="1" ht="27.75" customHeight="1"/>
    <row r="192" s="39" customFormat="1" ht="27.75" customHeight="1"/>
    <row r="193" s="39" customFormat="1" ht="27.75" customHeight="1"/>
    <row r="194" s="39" customFormat="1" ht="27.75" customHeight="1"/>
    <row r="195" s="39" customFormat="1" ht="27.75" customHeight="1"/>
    <row r="196" s="39" customFormat="1" ht="27.75" customHeight="1"/>
    <row r="197" s="39" customFormat="1" ht="27.75" customHeight="1"/>
    <row r="198" s="39" customFormat="1" ht="27.75" customHeight="1"/>
    <row r="199" s="39" customFormat="1" ht="27.75" customHeight="1"/>
    <row r="200" s="39" customFormat="1" ht="27.75" customHeight="1"/>
    <row r="201" s="39" customFormat="1" ht="27.75" customHeight="1"/>
    <row r="202" s="39" customFormat="1" ht="27.75" customHeight="1"/>
    <row r="203" s="39" customFormat="1" ht="27.75" customHeight="1"/>
    <row r="204" s="39" customFormat="1" ht="27.75" customHeight="1"/>
    <row r="205" s="39" customFormat="1" ht="27.75" customHeight="1"/>
    <row r="206" s="39" customFormat="1" ht="27.75" customHeight="1"/>
    <row r="207" s="39" customFormat="1" ht="27.75" customHeight="1"/>
    <row r="208" s="39" customFormat="1" ht="27.75" customHeight="1"/>
    <row r="209" s="39" customFormat="1" ht="27.75" customHeight="1"/>
    <row r="210" s="39" customFormat="1" ht="27.75" customHeight="1"/>
    <row r="211" s="39" customFormat="1" ht="27.75" customHeight="1"/>
    <row r="212" s="39" customFormat="1" ht="27.75" customHeight="1"/>
    <row r="213" s="39" customFormat="1" ht="27.75" customHeight="1"/>
    <row r="214" s="39" customFormat="1" ht="27.75" customHeight="1"/>
    <row r="215" s="39" customFormat="1" ht="27.75" customHeight="1"/>
    <row r="216" s="39" customFormat="1" ht="27.75" customHeight="1"/>
    <row r="217" s="39" customFormat="1" ht="27.75" customHeight="1"/>
    <row r="218" s="39" customFormat="1" ht="27.75" customHeight="1"/>
    <row r="219" s="39" customFormat="1" ht="27.75" customHeight="1"/>
    <row r="220" s="39" customFormat="1" ht="27.75" customHeight="1"/>
    <row r="221" s="39" customFormat="1" ht="27.75" customHeight="1"/>
    <row r="222" s="39" customFormat="1" ht="27.75" customHeight="1"/>
    <row r="223" s="39" customFormat="1" ht="27.75" customHeight="1"/>
    <row r="224" s="39" customFormat="1" ht="27.75" customHeight="1"/>
    <row r="225" s="39" customFormat="1" ht="27.75" customHeight="1"/>
    <row r="226" s="39" customFormat="1" ht="27.75" customHeight="1"/>
    <row r="227" s="39" customFormat="1" ht="27.75" customHeight="1"/>
    <row r="228" s="39" customFormat="1" ht="27.75" customHeight="1"/>
    <row r="229" s="39" customFormat="1" ht="27.75" customHeight="1"/>
    <row r="230" s="39" customFormat="1" ht="27.75" customHeight="1"/>
    <row r="231" s="39" customFormat="1" ht="27.75" customHeight="1"/>
    <row r="232" s="39" customFormat="1" ht="27.75" customHeight="1"/>
    <row r="233" s="39" customFormat="1" ht="27.75" customHeight="1"/>
    <row r="234" s="39" customFormat="1" ht="27.75" customHeight="1"/>
    <row r="235" s="39" customFormat="1" ht="27.75" customHeight="1"/>
    <row r="236" s="39" customFormat="1" ht="27.75" customHeight="1"/>
    <row r="237" s="39" customFormat="1" ht="27.75" customHeight="1"/>
    <row r="238" s="39" customFormat="1" ht="27.75" customHeight="1"/>
    <row r="239" s="39" customFormat="1" ht="27.75" customHeight="1"/>
    <row r="240" s="39" customFormat="1" ht="27.75" customHeight="1"/>
    <row r="241" s="39" customFormat="1" ht="27.75" customHeight="1"/>
    <row r="242" s="39" customFormat="1" ht="27.75" customHeight="1"/>
    <row r="243" s="39" customFormat="1" ht="27.75" customHeight="1"/>
    <row r="244" s="39" customFormat="1" ht="27.75" customHeight="1"/>
    <row r="245" s="39" customFormat="1" ht="27.75" customHeight="1"/>
    <row r="246" s="39" customFormat="1" ht="27.75" customHeight="1"/>
    <row r="247" s="39" customFormat="1" ht="27.75" customHeight="1"/>
    <row r="248" s="39" customFormat="1" ht="27.75" customHeight="1"/>
    <row r="249" s="39" customFormat="1" ht="27.75" customHeight="1"/>
    <row r="250" s="39" customFormat="1" ht="27.75" customHeight="1"/>
    <row r="251" s="39" customFormat="1" ht="27.75" customHeight="1"/>
    <row r="252" s="39" customFormat="1" ht="27.75" customHeight="1"/>
    <row r="253" s="39" customFormat="1" ht="27.75" customHeight="1"/>
    <row r="254" s="39" customFormat="1" ht="27.75" customHeight="1"/>
    <row r="255" s="39" customFormat="1" ht="27.75" customHeight="1"/>
    <row r="256" s="39" customFormat="1" ht="27.75" customHeight="1"/>
    <row r="257" s="39" customFormat="1" ht="27.75" customHeight="1"/>
    <row r="258" s="39" customFormat="1" ht="27.75" customHeight="1"/>
    <row r="259" s="39" customFormat="1" ht="27.75" customHeight="1"/>
    <row r="260" s="39" customFormat="1" ht="27.75" customHeight="1"/>
    <row r="261" s="39" customFormat="1" ht="27.75" customHeight="1"/>
    <row r="262" s="39" customFormat="1" ht="27.75" customHeight="1"/>
    <row r="263" s="39" customFormat="1" ht="27.75" customHeight="1"/>
    <row r="264" s="39" customFormat="1" ht="27.75" customHeight="1"/>
    <row r="265" s="39" customFormat="1" ht="27.75" customHeight="1"/>
    <row r="266" s="39" customFormat="1" ht="27.75" customHeight="1"/>
    <row r="267" s="39" customFormat="1" ht="27.75" customHeight="1"/>
    <row r="268" s="39" customFormat="1" ht="27.75" customHeight="1"/>
    <row r="269" s="39" customFormat="1" ht="27.75" customHeight="1"/>
    <row r="270" s="39" customFormat="1" ht="27.75" customHeight="1"/>
    <row r="271" s="39" customFormat="1" ht="27.75" customHeight="1"/>
    <row r="272" s="39" customFormat="1" ht="27.75" customHeight="1"/>
    <row r="273" s="39" customFormat="1" ht="27.75" customHeight="1"/>
    <row r="274" s="39" customFormat="1" ht="27.75" customHeight="1"/>
    <row r="275" s="39" customFormat="1" ht="27.75" customHeight="1"/>
    <row r="276" s="39" customFormat="1" ht="27.75" customHeight="1"/>
    <row r="277" s="39" customFormat="1" ht="27.75" customHeight="1"/>
    <row r="278" s="39" customFormat="1" ht="27.75" customHeight="1"/>
    <row r="279" s="39" customFormat="1" ht="27.75" customHeight="1"/>
    <row r="280" s="39" customFormat="1" ht="27.75" customHeight="1"/>
    <row r="281" s="39" customFormat="1" ht="27.75" customHeight="1"/>
    <row r="282" s="39" customFormat="1" ht="27.75" customHeight="1"/>
    <row r="283" s="39" customFormat="1" ht="27.75" customHeight="1"/>
    <row r="284" s="39" customFormat="1" ht="27.75" customHeight="1"/>
    <row r="285" s="39" customFormat="1" ht="27.75" customHeight="1"/>
    <row r="286" s="39" customFormat="1" ht="27.75" customHeight="1"/>
    <row r="287" s="39" customFormat="1" ht="27.75" customHeight="1"/>
    <row r="288" s="39" customFormat="1" ht="27.75" customHeight="1"/>
    <row r="289" s="39" customFormat="1" ht="27.75" customHeight="1"/>
    <row r="290" s="39" customFormat="1" ht="27.75" customHeight="1"/>
    <row r="291" s="39" customFormat="1" ht="27.75" customHeight="1"/>
    <row r="292" s="39" customFormat="1" ht="27.75" customHeight="1"/>
    <row r="293" s="39" customFormat="1" ht="27.75" customHeight="1"/>
    <row r="294" s="39" customFormat="1" ht="27.75" customHeight="1"/>
    <row r="295" s="39" customFormat="1" ht="27.75" customHeight="1"/>
    <row r="296" s="39" customFormat="1" ht="27.75" customHeight="1"/>
    <row r="297" s="39" customFormat="1" ht="27.75" customHeight="1"/>
    <row r="298" s="39" customFormat="1" ht="27.75" customHeight="1"/>
    <row r="299" s="39" customFormat="1" ht="27.75" customHeight="1"/>
    <row r="300" s="39" customFormat="1" ht="27.75" customHeight="1"/>
    <row r="301" s="39" customFormat="1" ht="27.75" customHeight="1"/>
    <row r="302" s="39" customFormat="1" ht="27.75" customHeight="1"/>
    <row r="303" s="39" customFormat="1" ht="27.75" customHeight="1"/>
    <row r="304" s="39" customFormat="1" ht="27.75" customHeight="1"/>
    <row r="305" s="39" customFormat="1" ht="27.75" customHeight="1"/>
    <row r="306" s="39" customFormat="1" ht="27.75" customHeight="1"/>
    <row r="307" s="39" customFormat="1" ht="27.75" customHeight="1"/>
    <row r="308" s="39" customFormat="1" ht="27.75" customHeight="1"/>
    <row r="309" s="39" customFormat="1" ht="27.75" customHeight="1"/>
    <row r="310" s="39" customFormat="1" ht="27.75" customHeight="1"/>
    <row r="311" s="39" customFormat="1" ht="27.75" customHeight="1"/>
    <row r="312" s="39" customFormat="1" ht="27.75" customHeight="1"/>
    <row r="313" s="39" customFormat="1" ht="27.75" customHeight="1"/>
    <row r="314" s="39" customFormat="1" ht="27.75" customHeight="1"/>
    <row r="315" s="39" customFormat="1" ht="27.75" customHeight="1"/>
    <row r="316" s="39" customFormat="1" ht="27.75" customHeight="1"/>
    <row r="317" s="39" customFormat="1" ht="27.75" customHeight="1"/>
    <row r="318" s="39" customFormat="1" ht="27.75" customHeight="1"/>
    <row r="319" s="39" customFormat="1" ht="27.75" customHeight="1"/>
    <row r="320" s="39" customFormat="1" ht="27.75" customHeight="1"/>
    <row r="321" s="39" customFormat="1" ht="27.75" customHeight="1"/>
    <row r="322" s="39" customFormat="1" ht="27.75" customHeight="1"/>
    <row r="323" s="39" customFormat="1" ht="27.75" customHeight="1"/>
    <row r="324" s="39" customFormat="1" ht="27.75" customHeight="1"/>
    <row r="325" s="39" customFormat="1" ht="27.75" customHeight="1"/>
    <row r="326" s="39" customFormat="1" ht="27.75" customHeight="1"/>
    <row r="327" s="39" customFormat="1" ht="27.75" customHeight="1"/>
    <row r="328" s="39" customFormat="1" ht="27.75" customHeight="1"/>
    <row r="329" s="39" customFormat="1" ht="27.75" customHeight="1"/>
    <row r="330" s="39" customFormat="1" ht="27.75" customHeight="1"/>
    <row r="331" s="39" customFormat="1" ht="27.75" customHeight="1"/>
    <row r="332" s="39" customFormat="1" ht="27.75" customHeight="1"/>
    <row r="333" s="39" customFormat="1" ht="27.75" customHeight="1"/>
    <row r="334" s="39" customFormat="1" ht="27.75" customHeight="1"/>
    <row r="335" s="39" customFormat="1" ht="27.75" customHeight="1"/>
    <row r="336" s="39" customFormat="1" ht="27.75" customHeight="1"/>
    <row r="337" s="39" customFormat="1" ht="27.75" customHeight="1"/>
    <row r="338" s="39" customFormat="1" ht="27.75" customHeight="1"/>
    <row r="339" s="39" customFormat="1" ht="27.75" customHeight="1"/>
    <row r="340" s="39" customFormat="1" ht="27.75" customHeight="1"/>
    <row r="341" s="39" customFormat="1" ht="27.75" customHeight="1"/>
    <row r="342" s="39" customFormat="1" ht="27.75" customHeight="1"/>
    <row r="343" s="39" customFormat="1" ht="27.75" customHeight="1"/>
    <row r="344" s="39" customFormat="1" ht="27.75" customHeight="1"/>
    <row r="345" s="39" customFormat="1" ht="27.75" customHeight="1"/>
    <row r="346" s="39" customFormat="1" ht="27.75" customHeight="1"/>
    <row r="347" s="39" customFormat="1" ht="27.75" customHeight="1"/>
    <row r="348" s="39" customFormat="1" ht="27.75" customHeight="1"/>
    <row r="349" s="39" customFormat="1" ht="27.75" customHeight="1"/>
    <row r="350" s="39" customFormat="1" ht="27.75" customHeight="1"/>
    <row r="351" s="39" customFormat="1" ht="27.75" customHeight="1"/>
    <row r="352" s="39" customFormat="1" ht="27.75" customHeight="1"/>
    <row r="353" s="39" customFormat="1" ht="27.75" customHeight="1"/>
    <row r="354" s="39" customFormat="1" ht="27.75" customHeight="1"/>
    <row r="355" s="39" customFormat="1" ht="27.75" customHeight="1"/>
    <row r="356" s="39" customFormat="1" ht="27.75" customHeight="1"/>
    <row r="357" s="39" customFormat="1" ht="27.75" customHeight="1"/>
    <row r="358" s="39" customFormat="1" ht="27.75" customHeight="1"/>
    <row r="359" s="39" customFormat="1" ht="27.75" customHeight="1"/>
    <row r="360" s="39" customFormat="1" ht="27.75" customHeight="1"/>
    <row r="361" s="39" customFormat="1" ht="27.75" customHeight="1"/>
    <row r="362" s="39" customFormat="1" ht="27.75" customHeight="1"/>
    <row r="363" s="39" customFormat="1" ht="27.75" customHeight="1"/>
    <row r="364" s="39" customFormat="1" ht="27.75" customHeight="1"/>
    <row r="365" s="39" customFormat="1" ht="27.75" customHeight="1"/>
    <row r="366" s="39" customFormat="1" ht="27.75" customHeight="1"/>
    <row r="367" s="39" customFormat="1" ht="27.75" customHeight="1"/>
    <row r="368" s="39" customFormat="1" ht="27.75" customHeight="1"/>
    <row r="369" s="39" customFormat="1" ht="27.75" customHeight="1"/>
    <row r="370" s="39" customFormat="1" ht="27.75" customHeight="1"/>
    <row r="371" s="39" customFormat="1" ht="27.75" customHeight="1"/>
    <row r="372" s="39" customFormat="1" ht="27.75" customHeight="1"/>
    <row r="373" s="39" customFormat="1" ht="27.75" customHeight="1"/>
    <row r="374" s="39" customFormat="1" ht="27.75" customHeight="1"/>
    <row r="375" s="39" customFormat="1" ht="27.75" customHeight="1"/>
    <row r="376" s="39" customFormat="1" ht="27.75" customHeight="1"/>
    <row r="377" s="39" customFormat="1" ht="27.75" customHeight="1"/>
    <row r="378" s="39" customFormat="1" ht="27.75" customHeight="1"/>
    <row r="379" s="39" customFormat="1" ht="27.75" customHeight="1"/>
    <row r="380" s="39" customFormat="1" ht="27.75" customHeight="1"/>
    <row r="381" s="39" customFormat="1" ht="27.75" customHeight="1"/>
    <row r="382" s="39" customFormat="1" ht="27.75" customHeight="1"/>
    <row r="383" s="39" customFormat="1" ht="27.75" customHeight="1"/>
    <row r="384" s="39" customFormat="1" ht="27.75" customHeight="1"/>
    <row r="385" s="39" customFormat="1" ht="27.75" customHeight="1"/>
    <row r="386" s="39" customFormat="1" ht="27.75" customHeight="1"/>
    <row r="387" s="39" customFormat="1" ht="27.75" customHeight="1"/>
    <row r="388" s="39" customFormat="1" ht="27.75" customHeight="1"/>
    <row r="389" s="39" customFormat="1" ht="27.75" customHeight="1"/>
    <row r="390" s="39" customFormat="1" ht="27.75" customHeight="1"/>
    <row r="391" s="39" customFormat="1" ht="27.75" customHeight="1"/>
    <row r="392" s="39" customFormat="1" ht="27.75" customHeight="1"/>
    <row r="393" s="39" customFormat="1" ht="27.75" customHeight="1"/>
    <row r="394" s="39" customFormat="1" ht="27.75" customHeight="1"/>
    <row r="395" s="39" customFormat="1" ht="27.75" customHeight="1"/>
    <row r="396" s="39" customFormat="1" ht="27.75" customHeight="1"/>
    <row r="397" s="39" customFormat="1" ht="27.75" customHeight="1"/>
    <row r="398" s="39" customFormat="1" ht="27.75" customHeight="1"/>
    <row r="399" s="39" customFormat="1" ht="27.75" customHeight="1"/>
    <row r="400" s="39" customFormat="1" ht="27.75" customHeight="1"/>
    <row r="401" s="39" customFormat="1" ht="27.75" customHeight="1"/>
    <row r="402" s="39" customFormat="1" ht="27.75" customHeight="1"/>
    <row r="403" s="39" customFormat="1" ht="27.75" customHeight="1"/>
    <row r="404" s="39" customFormat="1" ht="27.75" customHeight="1"/>
    <row r="405" s="39" customFormat="1" ht="27.75" customHeight="1"/>
    <row r="406" s="39" customFormat="1" ht="27.75" customHeight="1"/>
    <row r="407" s="39" customFormat="1" ht="27.75" customHeight="1"/>
    <row r="408" s="39" customFormat="1" ht="27.75" customHeight="1"/>
    <row r="409" s="39" customFormat="1" ht="27.75" customHeight="1"/>
    <row r="410" s="39" customFormat="1" ht="27.75" customHeight="1"/>
    <row r="411" s="39" customFormat="1" ht="27.75" customHeight="1"/>
    <row r="412" s="39" customFormat="1" ht="27.75" customHeight="1"/>
    <row r="413" s="39" customFormat="1" ht="27.75" customHeight="1"/>
    <row r="414" s="39" customFormat="1" ht="27.75" customHeight="1"/>
    <row r="415" s="39" customFormat="1" ht="27.75" customHeight="1"/>
    <row r="416" s="39" customFormat="1" ht="27.75" customHeight="1"/>
    <row r="417" s="39" customFormat="1" ht="27.75" customHeight="1"/>
    <row r="418" s="39" customFormat="1" ht="27.75" customHeight="1"/>
    <row r="419" s="39" customFormat="1" ht="27.75" customHeight="1"/>
    <row r="420" s="39" customFormat="1" ht="27.75" customHeight="1"/>
    <row r="421" s="39" customFormat="1" ht="27.75" customHeight="1"/>
    <row r="422" s="39" customFormat="1" ht="27.75" customHeight="1"/>
    <row r="423" s="39" customFormat="1" ht="27.75" customHeight="1"/>
    <row r="424" s="39" customFormat="1" ht="27.75" customHeight="1"/>
    <row r="425" s="39" customFormat="1" ht="27.75" customHeight="1"/>
    <row r="426" s="39" customFormat="1" ht="27.75" customHeight="1"/>
    <row r="427" s="39" customFormat="1" ht="27.75" customHeight="1"/>
    <row r="428" s="39" customFormat="1" ht="27.75" customHeight="1"/>
    <row r="429" s="39" customFormat="1" ht="27.75" customHeight="1"/>
    <row r="430" s="39" customFormat="1" ht="27.75" customHeight="1"/>
    <row r="431" s="39" customFormat="1" ht="27.75" customHeight="1"/>
    <row r="432" s="39" customFormat="1" ht="27.75" customHeight="1"/>
    <row r="433" s="39" customFormat="1" ht="27.75" customHeight="1"/>
    <row r="434" s="39" customFormat="1" ht="27.75" customHeight="1"/>
    <row r="435" s="39" customFormat="1" ht="27.75" customHeight="1"/>
    <row r="436" s="39" customFormat="1" ht="27.75" customHeight="1"/>
    <row r="437" s="39" customFormat="1" ht="27.75" customHeight="1"/>
    <row r="438" s="39" customFormat="1" ht="27.75" customHeight="1"/>
    <row r="439" s="39" customFormat="1" ht="27.75" customHeight="1"/>
    <row r="440" s="39" customFormat="1" ht="27.75" customHeight="1"/>
    <row r="441" s="39" customFormat="1" ht="27.75" customHeight="1"/>
    <row r="442" s="39" customFormat="1" ht="27.75" customHeight="1"/>
    <row r="443" s="39" customFormat="1" ht="27.75" customHeight="1"/>
    <row r="444" s="39" customFormat="1" ht="27.75" customHeight="1"/>
    <row r="445" s="39" customFormat="1" ht="27.75" customHeight="1"/>
    <row r="446" s="39" customFormat="1" ht="27.75" customHeight="1"/>
    <row r="447" s="39" customFormat="1" ht="27.75" customHeight="1"/>
    <row r="448" s="39" customFormat="1" ht="27.75" customHeight="1"/>
    <row r="449" s="39" customFormat="1" ht="27.75" customHeight="1"/>
    <row r="450" s="39" customFormat="1" ht="27.75" customHeight="1"/>
    <row r="451" s="39" customFormat="1" ht="27.75" customHeight="1"/>
    <row r="452" s="39" customFormat="1" ht="27.75" customHeight="1"/>
    <row r="453" s="39" customFormat="1" ht="27.75" customHeight="1"/>
    <row r="454" s="39" customFormat="1" ht="27.75" customHeight="1"/>
    <row r="455" s="39" customFormat="1" ht="27.75" customHeight="1"/>
    <row r="456" s="39" customFormat="1" ht="27.75" customHeight="1"/>
    <row r="457" s="39" customFormat="1" ht="27.75" customHeight="1"/>
    <row r="458" s="39" customFormat="1" ht="27.75" customHeight="1"/>
    <row r="459" s="39" customFormat="1" ht="27.75" customHeight="1"/>
    <row r="460" s="39" customFormat="1" ht="27.75" customHeight="1"/>
    <row r="461" s="39" customFormat="1" ht="27.75" customHeight="1"/>
    <row r="462" s="39" customFormat="1" ht="27.75" customHeight="1"/>
    <row r="463" s="39" customFormat="1" ht="27.75" customHeight="1"/>
    <row r="464" s="39" customFormat="1" ht="27.75" customHeight="1"/>
    <row r="465" s="39" customFormat="1" ht="27.75" customHeight="1"/>
    <row r="466" s="39" customFormat="1" ht="27.75" customHeight="1"/>
    <row r="467" s="39" customFormat="1" ht="27.75" customHeight="1"/>
    <row r="468" s="39" customFormat="1" ht="27.75" customHeight="1"/>
    <row r="469" s="39" customFormat="1" ht="27.75" customHeight="1"/>
    <row r="470" s="39" customFormat="1" ht="27.75" customHeight="1"/>
    <row r="471" s="39" customFormat="1" ht="27.75" customHeight="1"/>
    <row r="472" s="39" customFormat="1" ht="27.75" customHeight="1"/>
    <row r="473" s="39" customFormat="1" ht="27.75" customHeight="1"/>
    <row r="474" s="39" customFormat="1" ht="27.75" customHeight="1"/>
    <row r="475" s="39" customFormat="1" ht="27.75" customHeight="1"/>
    <row r="476" s="39" customFormat="1" ht="27.75" customHeight="1"/>
    <row r="477" s="39" customFormat="1" ht="27.75" customHeight="1"/>
    <row r="478" s="39" customFormat="1" ht="27.75" customHeight="1"/>
    <row r="479" s="39" customFormat="1" ht="27.75" customHeight="1"/>
    <row r="480" s="39" customFormat="1" ht="27.75" customHeight="1"/>
    <row r="481" s="39" customFormat="1" ht="27.75" customHeight="1"/>
    <row r="482" s="39" customFormat="1" ht="27.75" customHeight="1"/>
    <row r="483" s="39" customFormat="1" ht="27.75" customHeight="1"/>
    <row r="484" s="39" customFormat="1" ht="27.75" customHeight="1"/>
    <row r="485" s="39" customFormat="1" ht="27.75" customHeight="1"/>
    <row r="486" s="39" customFormat="1" ht="27.75" customHeight="1"/>
    <row r="487" s="39" customFormat="1" ht="27.75" customHeight="1"/>
    <row r="488" s="39" customFormat="1" ht="27.75" customHeight="1"/>
    <row r="489" s="39" customFormat="1" ht="27.75" customHeight="1"/>
    <row r="490" s="39" customFormat="1" ht="27.75" customHeight="1"/>
    <row r="491" s="39" customFormat="1" ht="27.75" customHeight="1"/>
    <row r="492" s="39" customFormat="1" ht="27.75" customHeight="1"/>
    <row r="493" s="39" customFormat="1" ht="27.75" customHeight="1"/>
    <row r="494" s="39" customFormat="1" ht="27.75" customHeight="1"/>
    <row r="495" s="39" customFormat="1" ht="27.75" customHeight="1"/>
    <row r="496" s="39" customFormat="1" ht="27.75" customHeight="1"/>
    <row r="497" s="39" customFormat="1" ht="27.75" customHeight="1"/>
    <row r="498" s="39" customFormat="1" ht="27.75" customHeight="1"/>
    <row r="499" s="39" customFormat="1" ht="27.75" customHeight="1"/>
    <row r="500" s="39" customFormat="1" ht="27.75" customHeight="1"/>
    <row r="501" s="39" customFormat="1" ht="27.75" customHeight="1"/>
    <row r="502" s="39" customFormat="1" ht="27.75" customHeight="1"/>
    <row r="503" s="39" customFormat="1" ht="27.75" customHeight="1"/>
    <row r="504" s="39" customFormat="1" ht="27.75" customHeight="1"/>
    <row r="505" s="39" customFormat="1" ht="27.75" customHeight="1"/>
    <row r="506" s="39" customFormat="1" ht="27.75" customHeight="1"/>
    <row r="507" s="39" customFormat="1" ht="27.75" customHeight="1"/>
    <row r="508" s="39" customFormat="1" ht="27.75" customHeight="1"/>
    <row r="509" s="39" customFormat="1" ht="27.75" customHeight="1"/>
    <row r="510" s="39" customFormat="1" ht="27.75" customHeight="1"/>
    <row r="511" s="39" customFormat="1" ht="27.75" customHeight="1"/>
    <row r="512" s="39" customFormat="1" ht="27.75" customHeight="1"/>
  </sheetData>
  <autoFilter ref="A3:M11" xr:uid="{5E8330BB-28EE-4D19-A3B7-0FB7B91864ED}"/>
  <mergeCells count="9">
    <mergeCell ref="A1:L1"/>
    <mergeCell ref="J2:L2"/>
    <mergeCell ref="T2:W2"/>
    <mergeCell ref="A9:L10"/>
    <mergeCell ref="A11:B11"/>
    <mergeCell ref="C11:E11"/>
    <mergeCell ref="F11:H11"/>
    <mergeCell ref="I11:J11"/>
    <mergeCell ref="K11:L11"/>
  </mergeCells>
  <phoneticPr fontId="3" type="noConversion"/>
  <pageMargins left="0.75" right="0.75" top="1" bottom="1" header="0.5" footer="0.5"/>
  <pageSetup paperSize="9" scale="93" orientation="landscape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B0C906-3EB1-4EE0-B644-416AAAE28268}">
  <sheetPr>
    <pageSetUpPr fitToPage="1"/>
  </sheetPr>
  <dimension ref="A1:W512"/>
  <sheetViews>
    <sheetView zoomScale="70" zoomScaleNormal="70" workbookViewId="0">
      <selection activeCell="B4" sqref="B4:C4"/>
    </sheetView>
  </sheetViews>
  <sheetFormatPr defaultColWidth="10" defaultRowHeight="27.75" customHeight="1"/>
  <cols>
    <col min="1" max="1" width="6.109375" style="1" bestFit="1" customWidth="1"/>
    <col min="2" max="2" width="15.88671875" style="1" customWidth="1"/>
    <col min="3" max="3" width="29.77734375" style="1" customWidth="1"/>
    <col min="4" max="4" width="16" style="1" customWidth="1"/>
    <col min="5" max="5" width="8" style="1" customWidth="1"/>
    <col min="6" max="6" width="17.5546875" style="21" customWidth="1"/>
    <col min="7" max="7" width="5.6640625" style="1" customWidth="1"/>
    <col min="8" max="8" width="11.77734375" style="21" customWidth="1"/>
    <col min="9" max="9" width="13.21875" style="21" customWidth="1"/>
    <col min="10" max="10" width="16.88671875" style="21" customWidth="1"/>
    <col min="11" max="11" width="21" style="1" customWidth="1"/>
    <col min="12" max="12" width="28.44140625" style="1" customWidth="1"/>
    <col min="13" max="13" width="14.44140625" style="1" customWidth="1"/>
    <col min="14" max="14" width="22.5546875" style="1" customWidth="1"/>
    <col min="15" max="15" width="11" style="1" customWidth="1"/>
    <col min="16" max="16" width="11.21875" style="1" customWidth="1"/>
    <col min="17" max="17" width="14.33203125" style="1" customWidth="1"/>
    <col min="18" max="18" width="10" style="1"/>
    <col min="19" max="19" width="11.44140625" style="1" customWidth="1"/>
    <col min="20" max="25" width="10" style="1"/>
    <col min="26" max="26" width="21" style="1" customWidth="1"/>
    <col min="27" max="257" width="10" style="1"/>
    <col min="258" max="258" width="6.109375" style="1" bestFit="1" customWidth="1"/>
    <col min="259" max="259" width="25.5546875" style="1" customWidth="1"/>
    <col min="260" max="260" width="23.44140625" style="1" customWidth="1"/>
    <col min="261" max="261" width="7.21875" style="1" customWidth="1"/>
    <col min="262" max="262" width="11.77734375" style="1" customWidth="1"/>
    <col min="263" max="263" width="5.6640625" style="1" customWidth="1"/>
    <col min="264" max="264" width="11.77734375" style="1" customWidth="1"/>
    <col min="265" max="266" width="11.88671875" style="1" customWidth="1"/>
    <col min="267" max="267" width="15.21875" style="1" customWidth="1"/>
    <col min="268" max="268" width="11.6640625" style="1" customWidth="1"/>
    <col min="269" max="513" width="10" style="1"/>
    <col min="514" max="514" width="6.109375" style="1" bestFit="1" customWidth="1"/>
    <col min="515" max="515" width="25.5546875" style="1" customWidth="1"/>
    <col min="516" max="516" width="23.44140625" style="1" customWidth="1"/>
    <col min="517" max="517" width="7.21875" style="1" customWidth="1"/>
    <col min="518" max="518" width="11.77734375" style="1" customWidth="1"/>
    <col min="519" max="519" width="5.6640625" style="1" customWidth="1"/>
    <col min="520" max="520" width="11.77734375" style="1" customWidth="1"/>
    <col min="521" max="522" width="11.88671875" style="1" customWidth="1"/>
    <col min="523" max="523" width="15.21875" style="1" customWidth="1"/>
    <col min="524" max="524" width="11.6640625" style="1" customWidth="1"/>
    <col min="525" max="769" width="10" style="1"/>
    <col min="770" max="770" width="6.109375" style="1" bestFit="1" customWidth="1"/>
    <col min="771" max="771" width="25.5546875" style="1" customWidth="1"/>
    <col min="772" max="772" width="23.44140625" style="1" customWidth="1"/>
    <col min="773" max="773" width="7.21875" style="1" customWidth="1"/>
    <col min="774" max="774" width="11.77734375" style="1" customWidth="1"/>
    <col min="775" max="775" width="5.6640625" style="1" customWidth="1"/>
    <col min="776" max="776" width="11.77734375" style="1" customWidth="1"/>
    <col min="777" max="778" width="11.88671875" style="1" customWidth="1"/>
    <col min="779" max="779" width="15.21875" style="1" customWidth="1"/>
    <col min="780" max="780" width="11.6640625" style="1" customWidth="1"/>
    <col min="781" max="1025" width="10" style="1"/>
    <col min="1026" max="1026" width="6.109375" style="1" bestFit="1" customWidth="1"/>
    <col min="1027" max="1027" width="25.5546875" style="1" customWidth="1"/>
    <col min="1028" max="1028" width="23.44140625" style="1" customWidth="1"/>
    <col min="1029" max="1029" width="7.21875" style="1" customWidth="1"/>
    <col min="1030" max="1030" width="11.77734375" style="1" customWidth="1"/>
    <col min="1031" max="1031" width="5.6640625" style="1" customWidth="1"/>
    <col min="1032" max="1032" width="11.77734375" style="1" customWidth="1"/>
    <col min="1033" max="1034" width="11.88671875" style="1" customWidth="1"/>
    <col min="1035" max="1035" width="15.21875" style="1" customWidth="1"/>
    <col min="1036" max="1036" width="11.6640625" style="1" customWidth="1"/>
    <col min="1037" max="1281" width="10" style="1"/>
    <col min="1282" max="1282" width="6.109375" style="1" bestFit="1" customWidth="1"/>
    <col min="1283" max="1283" width="25.5546875" style="1" customWidth="1"/>
    <col min="1284" max="1284" width="23.44140625" style="1" customWidth="1"/>
    <col min="1285" max="1285" width="7.21875" style="1" customWidth="1"/>
    <col min="1286" max="1286" width="11.77734375" style="1" customWidth="1"/>
    <col min="1287" max="1287" width="5.6640625" style="1" customWidth="1"/>
    <col min="1288" max="1288" width="11.77734375" style="1" customWidth="1"/>
    <col min="1289" max="1290" width="11.88671875" style="1" customWidth="1"/>
    <col min="1291" max="1291" width="15.21875" style="1" customWidth="1"/>
    <col min="1292" max="1292" width="11.6640625" style="1" customWidth="1"/>
    <col min="1293" max="1537" width="10" style="1"/>
    <col min="1538" max="1538" width="6.109375" style="1" bestFit="1" customWidth="1"/>
    <col min="1539" max="1539" width="25.5546875" style="1" customWidth="1"/>
    <col min="1540" max="1540" width="23.44140625" style="1" customWidth="1"/>
    <col min="1541" max="1541" width="7.21875" style="1" customWidth="1"/>
    <col min="1542" max="1542" width="11.77734375" style="1" customWidth="1"/>
    <col min="1543" max="1543" width="5.6640625" style="1" customWidth="1"/>
    <col min="1544" max="1544" width="11.77734375" style="1" customWidth="1"/>
    <col min="1545" max="1546" width="11.88671875" style="1" customWidth="1"/>
    <col min="1547" max="1547" width="15.21875" style="1" customWidth="1"/>
    <col min="1548" max="1548" width="11.6640625" style="1" customWidth="1"/>
    <col min="1549" max="1793" width="10" style="1"/>
    <col min="1794" max="1794" width="6.109375" style="1" bestFit="1" customWidth="1"/>
    <col min="1795" max="1795" width="25.5546875" style="1" customWidth="1"/>
    <col min="1796" max="1796" width="23.44140625" style="1" customWidth="1"/>
    <col min="1797" max="1797" width="7.21875" style="1" customWidth="1"/>
    <col min="1798" max="1798" width="11.77734375" style="1" customWidth="1"/>
    <col min="1799" max="1799" width="5.6640625" style="1" customWidth="1"/>
    <col min="1800" max="1800" width="11.77734375" style="1" customWidth="1"/>
    <col min="1801" max="1802" width="11.88671875" style="1" customWidth="1"/>
    <col min="1803" max="1803" width="15.21875" style="1" customWidth="1"/>
    <col min="1804" max="1804" width="11.6640625" style="1" customWidth="1"/>
    <col min="1805" max="2049" width="10" style="1"/>
    <col min="2050" max="2050" width="6.109375" style="1" bestFit="1" customWidth="1"/>
    <col min="2051" max="2051" width="25.5546875" style="1" customWidth="1"/>
    <col min="2052" max="2052" width="23.44140625" style="1" customWidth="1"/>
    <col min="2053" max="2053" width="7.21875" style="1" customWidth="1"/>
    <col min="2054" max="2054" width="11.77734375" style="1" customWidth="1"/>
    <col min="2055" max="2055" width="5.6640625" style="1" customWidth="1"/>
    <col min="2056" max="2056" width="11.77734375" style="1" customWidth="1"/>
    <col min="2057" max="2058" width="11.88671875" style="1" customWidth="1"/>
    <col min="2059" max="2059" width="15.21875" style="1" customWidth="1"/>
    <col min="2060" max="2060" width="11.6640625" style="1" customWidth="1"/>
    <col min="2061" max="2305" width="10" style="1"/>
    <col min="2306" max="2306" width="6.109375" style="1" bestFit="1" customWidth="1"/>
    <col min="2307" max="2307" width="25.5546875" style="1" customWidth="1"/>
    <col min="2308" max="2308" width="23.44140625" style="1" customWidth="1"/>
    <col min="2309" max="2309" width="7.21875" style="1" customWidth="1"/>
    <col min="2310" max="2310" width="11.77734375" style="1" customWidth="1"/>
    <col min="2311" max="2311" width="5.6640625" style="1" customWidth="1"/>
    <col min="2312" max="2312" width="11.77734375" style="1" customWidth="1"/>
    <col min="2313" max="2314" width="11.88671875" style="1" customWidth="1"/>
    <col min="2315" max="2315" width="15.21875" style="1" customWidth="1"/>
    <col min="2316" max="2316" width="11.6640625" style="1" customWidth="1"/>
    <col min="2317" max="2561" width="10" style="1"/>
    <col min="2562" max="2562" width="6.109375" style="1" bestFit="1" customWidth="1"/>
    <col min="2563" max="2563" width="25.5546875" style="1" customWidth="1"/>
    <col min="2564" max="2564" width="23.44140625" style="1" customWidth="1"/>
    <col min="2565" max="2565" width="7.21875" style="1" customWidth="1"/>
    <col min="2566" max="2566" width="11.77734375" style="1" customWidth="1"/>
    <col min="2567" max="2567" width="5.6640625" style="1" customWidth="1"/>
    <col min="2568" max="2568" width="11.77734375" style="1" customWidth="1"/>
    <col min="2569" max="2570" width="11.88671875" style="1" customWidth="1"/>
    <col min="2571" max="2571" width="15.21875" style="1" customWidth="1"/>
    <col min="2572" max="2572" width="11.6640625" style="1" customWidth="1"/>
    <col min="2573" max="2817" width="10" style="1"/>
    <col min="2818" max="2818" width="6.109375" style="1" bestFit="1" customWidth="1"/>
    <col min="2819" max="2819" width="25.5546875" style="1" customWidth="1"/>
    <col min="2820" max="2820" width="23.44140625" style="1" customWidth="1"/>
    <col min="2821" max="2821" width="7.21875" style="1" customWidth="1"/>
    <col min="2822" max="2822" width="11.77734375" style="1" customWidth="1"/>
    <col min="2823" max="2823" width="5.6640625" style="1" customWidth="1"/>
    <col min="2824" max="2824" width="11.77734375" style="1" customWidth="1"/>
    <col min="2825" max="2826" width="11.88671875" style="1" customWidth="1"/>
    <col min="2827" max="2827" width="15.21875" style="1" customWidth="1"/>
    <col min="2828" max="2828" width="11.6640625" style="1" customWidth="1"/>
    <col min="2829" max="3073" width="10" style="1"/>
    <col min="3074" max="3074" width="6.109375" style="1" bestFit="1" customWidth="1"/>
    <col min="3075" max="3075" width="25.5546875" style="1" customWidth="1"/>
    <col min="3076" max="3076" width="23.44140625" style="1" customWidth="1"/>
    <col min="3077" max="3077" width="7.21875" style="1" customWidth="1"/>
    <col min="3078" max="3078" width="11.77734375" style="1" customWidth="1"/>
    <col min="3079" max="3079" width="5.6640625" style="1" customWidth="1"/>
    <col min="3080" max="3080" width="11.77734375" style="1" customWidth="1"/>
    <col min="3081" max="3082" width="11.88671875" style="1" customWidth="1"/>
    <col min="3083" max="3083" width="15.21875" style="1" customWidth="1"/>
    <col min="3084" max="3084" width="11.6640625" style="1" customWidth="1"/>
    <col min="3085" max="3329" width="10" style="1"/>
    <col min="3330" max="3330" width="6.109375" style="1" bestFit="1" customWidth="1"/>
    <col min="3331" max="3331" width="25.5546875" style="1" customWidth="1"/>
    <col min="3332" max="3332" width="23.44140625" style="1" customWidth="1"/>
    <col min="3333" max="3333" width="7.21875" style="1" customWidth="1"/>
    <col min="3334" max="3334" width="11.77734375" style="1" customWidth="1"/>
    <col min="3335" max="3335" width="5.6640625" style="1" customWidth="1"/>
    <col min="3336" max="3336" width="11.77734375" style="1" customWidth="1"/>
    <col min="3337" max="3338" width="11.88671875" style="1" customWidth="1"/>
    <col min="3339" max="3339" width="15.21875" style="1" customWidth="1"/>
    <col min="3340" max="3340" width="11.6640625" style="1" customWidth="1"/>
    <col min="3341" max="3585" width="10" style="1"/>
    <col min="3586" max="3586" width="6.109375" style="1" bestFit="1" customWidth="1"/>
    <col min="3587" max="3587" width="25.5546875" style="1" customWidth="1"/>
    <col min="3588" max="3588" width="23.44140625" style="1" customWidth="1"/>
    <col min="3589" max="3589" width="7.21875" style="1" customWidth="1"/>
    <col min="3590" max="3590" width="11.77734375" style="1" customWidth="1"/>
    <col min="3591" max="3591" width="5.6640625" style="1" customWidth="1"/>
    <col min="3592" max="3592" width="11.77734375" style="1" customWidth="1"/>
    <col min="3593" max="3594" width="11.88671875" style="1" customWidth="1"/>
    <col min="3595" max="3595" width="15.21875" style="1" customWidth="1"/>
    <col min="3596" max="3596" width="11.6640625" style="1" customWidth="1"/>
    <col min="3597" max="3841" width="10" style="1"/>
    <col min="3842" max="3842" width="6.109375" style="1" bestFit="1" customWidth="1"/>
    <col min="3843" max="3843" width="25.5546875" style="1" customWidth="1"/>
    <col min="3844" max="3844" width="23.44140625" style="1" customWidth="1"/>
    <col min="3845" max="3845" width="7.21875" style="1" customWidth="1"/>
    <col min="3846" max="3846" width="11.77734375" style="1" customWidth="1"/>
    <col min="3847" max="3847" width="5.6640625" style="1" customWidth="1"/>
    <col min="3848" max="3848" width="11.77734375" style="1" customWidth="1"/>
    <col min="3849" max="3850" width="11.88671875" style="1" customWidth="1"/>
    <col min="3851" max="3851" width="15.21875" style="1" customWidth="1"/>
    <col min="3852" max="3852" width="11.6640625" style="1" customWidth="1"/>
    <col min="3853" max="4097" width="10" style="1"/>
    <col min="4098" max="4098" width="6.109375" style="1" bestFit="1" customWidth="1"/>
    <col min="4099" max="4099" width="25.5546875" style="1" customWidth="1"/>
    <col min="4100" max="4100" width="23.44140625" style="1" customWidth="1"/>
    <col min="4101" max="4101" width="7.21875" style="1" customWidth="1"/>
    <col min="4102" max="4102" width="11.77734375" style="1" customWidth="1"/>
    <col min="4103" max="4103" width="5.6640625" style="1" customWidth="1"/>
    <col min="4104" max="4104" width="11.77734375" style="1" customWidth="1"/>
    <col min="4105" max="4106" width="11.88671875" style="1" customWidth="1"/>
    <col min="4107" max="4107" width="15.21875" style="1" customWidth="1"/>
    <col min="4108" max="4108" width="11.6640625" style="1" customWidth="1"/>
    <col min="4109" max="4353" width="10" style="1"/>
    <col min="4354" max="4354" width="6.109375" style="1" bestFit="1" customWidth="1"/>
    <col min="4355" max="4355" width="25.5546875" style="1" customWidth="1"/>
    <col min="4356" max="4356" width="23.44140625" style="1" customWidth="1"/>
    <col min="4357" max="4357" width="7.21875" style="1" customWidth="1"/>
    <col min="4358" max="4358" width="11.77734375" style="1" customWidth="1"/>
    <col min="4359" max="4359" width="5.6640625" style="1" customWidth="1"/>
    <col min="4360" max="4360" width="11.77734375" style="1" customWidth="1"/>
    <col min="4361" max="4362" width="11.88671875" style="1" customWidth="1"/>
    <col min="4363" max="4363" width="15.21875" style="1" customWidth="1"/>
    <col min="4364" max="4364" width="11.6640625" style="1" customWidth="1"/>
    <col min="4365" max="4609" width="10" style="1"/>
    <col min="4610" max="4610" width="6.109375" style="1" bestFit="1" customWidth="1"/>
    <col min="4611" max="4611" width="25.5546875" style="1" customWidth="1"/>
    <col min="4612" max="4612" width="23.44140625" style="1" customWidth="1"/>
    <col min="4613" max="4613" width="7.21875" style="1" customWidth="1"/>
    <col min="4614" max="4614" width="11.77734375" style="1" customWidth="1"/>
    <col min="4615" max="4615" width="5.6640625" style="1" customWidth="1"/>
    <col min="4616" max="4616" width="11.77734375" style="1" customWidth="1"/>
    <col min="4617" max="4618" width="11.88671875" style="1" customWidth="1"/>
    <col min="4619" max="4619" width="15.21875" style="1" customWidth="1"/>
    <col min="4620" max="4620" width="11.6640625" style="1" customWidth="1"/>
    <col min="4621" max="4865" width="10" style="1"/>
    <col min="4866" max="4866" width="6.109375" style="1" bestFit="1" customWidth="1"/>
    <col min="4867" max="4867" width="25.5546875" style="1" customWidth="1"/>
    <col min="4868" max="4868" width="23.44140625" style="1" customWidth="1"/>
    <col min="4869" max="4869" width="7.21875" style="1" customWidth="1"/>
    <col min="4870" max="4870" width="11.77734375" style="1" customWidth="1"/>
    <col min="4871" max="4871" width="5.6640625" style="1" customWidth="1"/>
    <col min="4872" max="4872" width="11.77734375" style="1" customWidth="1"/>
    <col min="4873" max="4874" width="11.88671875" style="1" customWidth="1"/>
    <col min="4875" max="4875" width="15.21875" style="1" customWidth="1"/>
    <col min="4876" max="4876" width="11.6640625" style="1" customWidth="1"/>
    <col min="4877" max="5121" width="10" style="1"/>
    <col min="5122" max="5122" width="6.109375" style="1" bestFit="1" customWidth="1"/>
    <col min="5123" max="5123" width="25.5546875" style="1" customWidth="1"/>
    <col min="5124" max="5124" width="23.44140625" style="1" customWidth="1"/>
    <col min="5125" max="5125" width="7.21875" style="1" customWidth="1"/>
    <col min="5126" max="5126" width="11.77734375" style="1" customWidth="1"/>
    <col min="5127" max="5127" width="5.6640625" style="1" customWidth="1"/>
    <col min="5128" max="5128" width="11.77734375" style="1" customWidth="1"/>
    <col min="5129" max="5130" width="11.88671875" style="1" customWidth="1"/>
    <col min="5131" max="5131" width="15.21875" style="1" customWidth="1"/>
    <col min="5132" max="5132" width="11.6640625" style="1" customWidth="1"/>
    <col min="5133" max="5377" width="10" style="1"/>
    <col min="5378" max="5378" width="6.109375" style="1" bestFit="1" customWidth="1"/>
    <col min="5379" max="5379" width="25.5546875" style="1" customWidth="1"/>
    <col min="5380" max="5380" width="23.44140625" style="1" customWidth="1"/>
    <col min="5381" max="5381" width="7.21875" style="1" customWidth="1"/>
    <col min="5382" max="5382" width="11.77734375" style="1" customWidth="1"/>
    <col min="5383" max="5383" width="5.6640625" style="1" customWidth="1"/>
    <col min="5384" max="5384" width="11.77734375" style="1" customWidth="1"/>
    <col min="5385" max="5386" width="11.88671875" style="1" customWidth="1"/>
    <col min="5387" max="5387" width="15.21875" style="1" customWidth="1"/>
    <col min="5388" max="5388" width="11.6640625" style="1" customWidth="1"/>
    <col min="5389" max="5633" width="10" style="1"/>
    <col min="5634" max="5634" width="6.109375" style="1" bestFit="1" customWidth="1"/>
    <col min="5635" max="5635" width="25.5546875" style="1" customWidth="1"/>
    <col min="5636" max="5636" width="23.44140625" style="1" customWidth="1"/>
    <col min="5637" max="5637" width="7.21875" style="1" customWidth="1"/>
    <col min="5638" max="5638" width="11.77734375" style="1" customWidth="1"/>
    <col min="5639" max="5639" width="5.6640625" style="1" customWidth="1"/>
    <col min="5640" max="5640" width="11.77734375" style="1" customWidth="1"/>
    <col min="5641" max="5642" width="11.88671875" style="1" customWidth="1"/>
    <col min="5643" max="5643" width="15.21875" style="1" customWidth="1"/>
    <col min="5644" max="5644" width="11.6640625" style="1" customWidth="1"/>
    <col min="5645" max="5889" width="10" style="1"/>
    <col min="5890" max="5890" width="6.109375" style="1" bestFit="1" customWidth="1"/>
    <col min="5891" max="5891" width="25.5546875" style="1" customWidth="1"/>
    <col min="5892" max="5892" width="23.44140625" style="1" customWidth="1"/>
    <col min="5893" max="5893" width="7.21875" style="1" customWidth="1"/>
    <col min="5894" max="5894" width="11.77734375" style="1" customWidth="1"/>
    <col min="5895" max="5895" width="5.6640625" style="1" customWidth="1"/>
    <col min="5896" max="5896" width="11.77734375" style="1" customWidth="1"/>
    <col min="5897" max="5898" width="11.88671875" style="1" customWidth="1"/>
    <col min="5899" max="5899" width="15.21875" style="1" customWidth="1"/>
    <col min="5900" max="5900" width="11.6640625" style="1" customWidth="1"/>
    <col min="5901" max="6145" width="10" style="1"/>
    <col min="6146" max="6146" width="6.109375" style="1" bestFit="1" customWidth="1"/>
    <col min="6147" max="6147" width="25.5546875" style="1" customWidth="1"/>
    <col min="6148" max="6148" width="23.44140625" style="1" customWidth="1"/>
    <col min="6149" max="6149" width="7.21875" style="1" customWidth="1"/>
    <col min="6150" max="6150" width="11.77734375" style="1" customWidth="1"/>
    <col min="6151" max="6151" width="5.6640625" style="1" customWidth="1"/>
    <col min="6152" max="6152" width="11.77734375" style="1" customWidth="1"/>
    <col min="6153" max="6154" width="11.88671875" style="1" customWidth="1"/>
    <col min="6155" max="6155" width="15.21875" style="1" customWidth="1"/>
    <col min="6156" max="6156" width="11.6640625" style="1" customWidth="1"/>
    <col min="6157" max="6401" width="10" style="1"/>
    <col min="6402" max="6402" width="6.109375" style="1" bestFit="1" customWidth="1"/>
    <col min="6403" max="6403" width="25.5546875" style="1" customWidth="1"/>
    <col min="6404" max="6404" width="23.44140625" style="1" customWidth="1"/>
    <col min="6405" max="6405" width="7.21875" style="1" customWidth="1"/>
    <col min="6406" max="6406" width="11.77734375" style="1" customWidth="1"/>
    <col min="6407" max="6407" width="5.6640625" style="1" customWidth="1"/>
    <col min="6408" max="6408" width="11.77734375" style="1" customWidth="1"/>
    <col min="6409" max="6410" width="11.88671875" style="1" customWidth="1"/>
    <col min="6411" max="6411" width="15.21875" style="1" customWidth="1"/>
    <col min="6412" max="6412" width="11.6640625" style="1" customWidth="1"/>
    <col min="6413" max="6657" width="10" style="1"/>
    <col min="6658" max="6658" width="6.109375" style="1" bestFit="1" customWidth="1"/>
    <col min="6659" max="6659" width="25.5546875" style="1" customWidth="1"/>
    <col min="6660" max="6660" width="23.44140625" style="1" customWidth="1"/>
    <col min="6661" max="6661" width="7.21875" style="1" customWidth="1"/>
    <col min="6662" max="6662" width="11.77734375" style="1" customWidth="1"/>
    <col min="6663" max="6663" width="5.6640625" style="1" customWidth="1"/>
    <col min="6664" max="6664" width="11.77734375" style="1" customWidth="1"/>
    <col min="6665" max="6666" width="11.88671875" style="1" customWidth="1"/>
    <col min="6667" max="6667" width="15.21875" style="1" customWidth="1"/>
    <col min="6668" max="6668" width="11.6640625" style="1" customWidth="1"/>
    <col min="6669" max="6913" width="10" style="1"/>
    <col min="6914" max="6914" width="6.109375" style="1" bestFit="1" customWidth="1"/>
    <col min="6915" max="6915" width="25.5546875" style="1" customWidth="1"/>
    <col min="6916" max="6916" width="23.44140625" style="1" customWidth="1"/>
    <col min="6917" max="6917" width="7.21875" style="1" customWidth="1"/>
    <col min="6918" max="6918" width="11.77734375" style="1" customWidth="1"/>
    <col min="6919" max="6919" width="5.6640625" style="1" customWidth="1"/>
    <col min="6920" max="6920" width="11.77734375" style="1" customWidth="1"/>
    <col min="6921" max="6922" width="11.88671875" style="1" customWidth="1"/>
    <col min="6923" max="6923" width="15.21875" style="1" customWidth="1"/>
    <col min="6924" max="6924" width="11.6640625" style="1" customWidth="1"/>
    <col min="6925" max="7169" width="10" style="1"/>
    <col min="7170" max="7170" width="6.109375" style="1" bestFit="1" customWidth="1"/>
    <col min="7171" max="7171" width="25.5546875" style="1" customWidth="1"/>
    <col min="7172" max="7172" width="23.44140625" style="1" customWidth="1"/>
    <col min="7173" max="7173" width="7.21875" style="1" customWidth="1"/>
    <col min="7174" max="7174" width="11.77734375" style="1" customWidth="1"/>
    <col min="7175" max="7175" width="5.6640625" style="1" customWidth="1"/>
    <col min="7176" max="7176" width="11.77734375" style="1" customWidth="1"/>
    <col min="7177" max="7178" width="11.88671875" style="1" customWidth="1"/>
    <col min="7179" max="7179" width="15.21875" style="1" customWidth="1"/>
    <col min="7180" max="7180" width="11.6640625" style="1" customWidth="1"/>
    <col min="7181" max="7425" width="10" style="1"/>
    <col min="7426" max="7426" width="6.109375" style="1" bestFit="1" customWidth="1"/>
    <col min="7427" max="7427" width="25.5546875" style="1" customWidth="1"/>
    <col min="7428" max="7428" width="23.44140625" style="1" customWidth="1"/>
    <col min="7429" max="7429" width="7.21875" style="1" customWidth="1"/>
    <col min="7430" max="7430" width="11.77734375" style="1" customWidth="1"/>
    <col min="7431" max="7431" width="5.6640625" style="1" customWidth="1"/>
    <col min="7432" max="7432" width="11.77734375" style="1" customWidth="1"/>
    <col min="7433" max="7434" width="11.88671875" style="1" customWidth="1"/>
    <col min="7435" max="7435" width="15.21875" style="1" customWidth="1"/>
    <col min="7436" max="7436" width="11.6640625" style="1" customWidth="1"/>
    <col min="7437" max="7681" width="10" style="1"/>
    <col min="7682" max="7682" width="6.109375" style="1" bestFit="1" customWidth="1"/>
    <col min="7683" max="7683" width="25.5546875" style="1" customWidth="1"/>
    <col min="7684" max="7684" width="23.44140625" style="1" customWidth="1"/>
    <col min="7685" max="7685" width="7.21875" style="1" customWidth="1"/>
    <col min="7686" max="7686" width="11.77734375" style="1" customWidth="1"/>
    <col min="7687" max="7687" width="5.6640625" style="1" customWidth="1"/>
    <col min="7688" max="7688" width="11.77734375" style="1" customWidth="1"/>
    <col min="7689" max="7690" width="11.88671875" style="1" customWidth="1"/>
    <col min="7691" max="7691" width="15.21875" style="1" customWidth="1"/>
    <col min="7692" max="7692" width="11.6640625" style="1" customWidth="1"/>
    <col min="7693" max="7937" width="10" style="1"/>
    <col min="7938" max="7938" width="6.109375" style="1" bestFit="1" customWidth="1"/>
    <col min="7939" max="7939" width="25.5546875" style="1" customWidth="1"/>
    <col min="7940" max="7940" width="23.44140625" style="1" customWidth="1"/>
    <col min="7941" max="7941" width="7.21875" style="1" customWidth="1"/>
    <col min="7942" max="7942" width="11.77734375" style="1" customWidth="1"/>
    <col min="7943" max="7943" width="5.6640625" style="1" customWidth="1"/>
    <col min="7944" max="7944" width="11.77734375" style="1" customWidth="1"/>
    <col min="7945" max="7946" width="11.88671875" style="1" customWidth="1"/>
    <col min="7947" max="7947" width="15.21875" style="1" customWidth="1"/>
    <col min="7948" max="7948" width="11.6640625" style="1" customWidth="1"/>
    <col min="7949" max="8193" width="10" style="1"/>
    <col min="8194" max="8194" width="6.109375" style="1" bestFit="1" customWidth="1"/>
    <col min="8195" max="8195" width="25.5546875" style="1" customWidth="1"/>
    <col min="8196" max="8196" width="23.44140625" style="1" customWidth="1"/>
    <col min="8197" max="8197" width="7.21875" style="1" customWidth="1"/>
    <col min="8198" max="8198" width="11.77734375" style="1" customWidth="1"/>
    <col min="8199" max="8199" width="5.6640625" style="1" customWidth="1"/>
    <col min="8200" max="8200" width="11.77734375" style="1" customWidth="1"/>
    <col min="8201" max="8202" width="11.88671875" style="1" customWidth="1"/>
    <col min="8203" max="8203" width="15.21875" style="1" customWidth="1"/>
    <col min="8204" max="8204" width="11.6640625" style="1" customWidth="1"/>
    <col min="8205" max="8449" width="10" style="1"/>
    <col min="8450" max="8450" width="6.109375" style="1" bestFit="1" customWidth="1"/>
    <col min="8451" max="8451" width="25.5546875" style="1" customWidth="1"/>
    <col min="8452" max="8452" width="23.44140625" style="1" customWidth="1"/>
    <col min="8453" max="8453" width="7.21875" style="1" customWidth="1"/>
    <col min="8454" max="8454" width="11.77734375" style="1" customWidth="1"/>
    <col min="8455" max="8455" width="5.6640625" style="1" customWidth="1"/>
    <col min="8456" max="8456" width="11.77734375" style="1" customWidth="1"/>
    <col min="8457" max="8458" width="11.88671875" style="1" customWidth="1"/>
    <col min="8459" max="8459" width="15.21875" style="1" customWidth="1"/>
    <col min="8460" max="8460" width="11.6640625" style="1" customWidth="1"/>
    <col min="8461" max="8705" width="10" style="1"/>
    <col min="8706" max="8706" width="6.109375" style="1" bestFit="1" customWidth="1"/>
    <col min="8707" max="8707" width="25.5546875" style="1" customWidth="1"/>
    <col min="8708" max="8708" width="23.44140625" style="1" customWidth="1"/>
    <col min="8709" max="8709" width="7.21875" style="1" customWidth="1"/>
    <col min="8710" max="8710" width="11.77734375" style="1" customWidth="1"/>
    <col min="8711" max="8711" width="5.6640625" style="1" customWidth="1"/>
    <col min="8712" max="8712" width="11.77734375" style="1" customWidth="1"/>
    <col min="8713" max="8714" width="11.88671875" style="1" customWidth="1"/>
    <col min="8715" max="8715" width="15.21875" style="1" customWidth="1"/>
    <col min="8716" max="8716" width="11.6640625" style="1" customWidth="1"/>
    <col min="8717" max="8961" width="10" style="1"/>
    <col min="8962" max="8962" width="6.109375" style="1" bestFit="1" customWidth="1"/>
    <col min="8963" max="8963" width="25.5546875" style="1" customWidth="1"/>
    <col min="8964" max="8964" width="23.44140625" style="1" customWidth="1"/>
    <col min="8965" max="8965" width="7.21875" style="1" customWidth="1"/>
    <col min="8966" max="8966" width="11.77734375" style="1" customWidth="1"/>
    <col min="8967" max="8967" width="5.6640625" style="1" customWidth="1"/>
    <col min="8968" max="8968" width="11.77734375" style="1" customWidth="1"/>
    <col min="8969" max="8970" width="11.88671875" style="1" customWidth="1"/>
    <col min="8971" max="8971" width="15.21875" style="1" customWidth="1"/>
    <col min="8972" max="8972" width="11.6640625" style="1" customWidth="1"/>
    <col min="8973" max="9217" width="10" style="1"/>
    <col min="9218" max="9218" width="6.109375" style="1" bestFit="1" customWidth="1"/>
    <col min="9219" max="9219" width="25.5546875" style="1" customWidth="1"/>
    <col min="9220" max="9220" width="23.44140625" style="1" customWidth="1"/>
    <col min="9221" max="9221" width="7.21875" style="1" customWidth="1"/>
    <col min="9222" max="9222" width="11.77734375" style="1" customWidth="1"/>
    <col min="9223" max="9223" width="5.6640625" style="1" customWidth="1"/>
    <col min="9224" max="9224" width="11.77734375" style="1" customWidth="1"/>
    <col min="9225" max="9226" width="11.88671875" style="1" customWidth="1"/>
    <col min="9227" max="9227" width="15.21875" style="1" customWidth="1"/>
    <col min="9228" max="9228" width="11.6640625" style="1" customWidth="1"/>
    <col min="9229" max="9473" width="10" style="1"/>
    <col min="9474" max="9474" width="6.109375" style="1" bestFit="1" customWidth="1"/>
    <col min="9475" max="9475" width="25.5546875" style="1" customWidth="1"/>
    <col min="9476" max="9476" width="23.44140625" style="1" customWidth="1"/>
    <col min="9477" max="9477" width="7.21875" style="1" customWidth="1"/>
    <col min="9478" max="9478" width="11.77734375" style="1" customWidth="1"/>
    <col min="9479" max="9479" width="5.6640625" style="1" customWidth="1"/>
    <col min="9480" max="9480" width="11.77734375" style="1" customWidth="1"/>
    <col min="9481" max="9482" width="11.88671875" style="1" customWidth="1"/>
    <col min="9483" max="9483" width="15.21875" style="1" customWidth="1"/>
    <col min="9484" max="9484" width="11.6640625" style="1" customWidth="1"/>
    <col min="9485" max="9729" width="10" style="1"/>
    <col min="9730" max="9730" width="6.109375" style="1" bestFit="1" customWidth="1"/>
    <col min="9731" max="9731" width="25.5546875" style="1" customWidth="1"/>
    <col min="9732" max="9732" width="23.44140625" style="1" customWidth="1"/>
    <col min="9733" max="9733" width="7.21875" style="1" customWidth="1"/>
    <col min="9734" max="9734" width="11.77734375" style="1" customWidth="1"/>
    <col min="9735" max="9735" width="5.6640625" style="1" customWidth="1"/>
    <col min="9736" max="9736" width="11.77734375" style="1" customWidth="1"/>
    <col min="9737" max="9738" width="11.88671875" style="1" customWidth="1"/>
    <col min="9739" max="9739" width="15.21875" style="1" customWidth="1"/>
    <col min="9740" max="9740" width="11.6640625" style="1" customWidth="1"/>
    <col min="9741" max="9985" width="10" style="1"/>
    <col min="9986" max="9986" width="6.109375" style="1" bestFit="1" customWidth="1"/>
    <col min="9987" max="9987" width="25.5546875" style="1" customWidth="1"/>
    <col min="9988" max="9988" width="23.44140625" style="1" customWidth="1"/>
    <col min="9989" max="9989" width="7.21875" style="1" customWidth="1"/>
    <col min="9990" max="9990" width="11.77734375" style="1" customWidth="1"/>
    <col min="9991" max="9991" width="5.6640625" style="1" customWidth="1"/>
    <col min="9992" max="9992" width="11.77734375" style="1" customWidth="1"/>
    <col min="9993" max="9994" width="11.88671875" style="1" customWidth="1"/>
    <col min="9995" max="9995" width="15.21875" style="1" customWidth="1"/>
    <col min="9996" max="9996" width="11.6640625" style="1" customWidth="1"/>
    <col min="9997" max="10241" width="10" style="1"/>
    <col min="10242" max="10242" width="6.109375" style="1" bestFit="1" customWidth="1"/>
    <col min="10243" max="10243" width="25.5546875" style="1" customWidth="1"/>
    <col min="10244" max="10244" width="23.44140625" style="1" customWidth="1"/>
    <col min="10245" max="10245" width="7.21875" style="1" customWidth="1"/>
    <col min="10246" max="10246" width="11.77734375" style="1" customWidth="1"/>
    <col min="10247" max="10247" width="5.6640625" style="1" customWidth="1"/>
    <col min="10248" max="10248" width="11.77734375" style="1" customWidth="1"/>
    <col min="10249" max="10250" width="11.88671875" style="1" customWidth="1"/>
    <col min="10251" max="10251" width="15.21875" style="1" customWidth="1"/>
    <col min="10252" max="10252" width="11.6640625" style="1" customWidth="1"/>
    <col min="10253" max="10497" width="10" style="1"/>
    <col min="10498" max="10498" width="6.109375" style="1" bestFit="1" customWidth="1"/>
    <col min="10499" max="10499" width="25.5546875" style="1" customWidth="1"/>
    <col min="10500" max="10500" width="23.44140625" style="1" customWidth="1"/>
    <col min="10501" max="10501" width="7.21875" style="1" customWidth="1"/>
    <col min="10502" max="10502" width="11.77734375" style="1" customWidth="1"/>
    <col min="10503" max="10503" width="5.6640625" style="1" customWidth="1"/>
    <col min="10504" max="10504" width="11.77734375" style="1" customWidth="1"/>
    <col min="10505" max="10506" width="11.88671875" style="1" customWidth="1"/>
    <col min="10507" max="10507" width="15.21875" style="1" customWidth="1"/>
    <col min="10508" max="10508" width="11.6640625" style="1" customWidth="1"/>
    <col min="10509" max="10753" width="10" style="1"/>
    <col min="10754" max="10754" width="6.109375" style="1" bestFit="1" customWidth="1"/>
    <col min="10755" max="10755" width="25.5546875" style="1" customWidth="1"/>
    <col min="10756" max="10756" width="23.44140625" style="1" customWidth="1"/>
    <col min="10757" max="10757" width="7.21875" style="1" customWidth="1"/>
    <col min="10758" max="10758" width="11.77734375" style="1" customWidth="1"/>
    <col min="10759" max="10759" width="5.6640625" style="1" customWidth="1"/>
    <col min="10760" max="10760" width="11.77734375" style="1" customWidth="1"/>
    <col min="10761" max="10762" width="11.88671875" style="1" customWidth="1"/>
    <col min="10763" max="10763" width="15.21875" style="1" customWidth="1"/>
    <col min="10764" max="10764" width="11.6640625" style="1" customWidth="1"/>
    <col min="10765" max="11009" width="10" style="1"/>
    <col min="11010" max="11010" width="6.109375" style="1" bestFit="1" customWidth="1"/>
    <col min="11011" max="11011" width="25.5546875" style="1" customWidth="1"/>
    <col min="11012" max="11012" width="23.44140625" style="1" customWidth="1"/>
    <col min="11013" max="11013" width="7.21875" style="1" customWidth="1"/>
    <col min="11014" max="11014" width="11.77734375" style="1" customWidth="1"/>
    <col min="11015" max="11015" width="5.6640625" style="1" customWidth="1"/>
    <col min="11016" max="11016" width="11.77734375" style="1" customWidth="1"/>
    <col min="11017" max="11018" width="11.88671875" style="1" customWidth="1"/>
    <col min="11019" max="11019" width="15.21875" style="1" customWidth="1"/>
    <col min="11020" max="11020" width="11.6640625" style="1" customWidth="1"/>
    <col min="11021" max="11265" width="10" style="1"/>
    <col min="11266" max="11266" width="6.109375" style="1" bestFit="1" customWidth="1"/>
    <col min="11267" max="11267" width="25.5546875" style="1" customWidth="1"/>
    <col min="11268" max="11268" width="23.44140625" style="1" customWidth="1"/>
    <col min="11269" max="11269" width="7.21875" style="1" customWidth="1"/>
    <col min="11270" max="11270" width="11.77734375" style="1" customWidth="1"/>
    <col min="11271" max="11271" width="5.6640625" style="1" customWidth="1"/>
    <col min="11272" max="11272" width="11.77734375" style="1" customWidth="1"/>
    <col min="11273" max="11274" width="11.88671875" style="1" customWidth="1"/>
    <col min="11275" max="11275" width="15.21875" style="1" customWidth="1"/>
    <col min="11276" max="11276" width="11.6640625" style="1" customWidth="1"/>
    <col min="11277" max="11521" width="10" style="1"/>
    <col min="11522" max="11522" width="6.109375" style="1" bestFit="1" customWidth="1"/>
    <col min="11523" max="11523" width="25.5546875" style="1" customWidth="1"/>
    <col min="11524" max="11524" width="23.44140625" style="1" customWidth="1"/>
    <col min="11525" max="11525" width="7.21875" style="1" customWidth="1"/>
    <col min="11526" max="11526" width="11.77734375" style="1" customWidth="1"/>
    <col min="11527" max="11527" width="5.6640625" style="1" customWidth="1"/>
    <col min="11528" max="11528" width="11.77734375" style="1" customWidth="1"/>
    <col min="11529" max="11530" width="11.88671875" style="1" customWidth="1"/>
    <col min="11531" max="11531" width="15.21875" style="1" customWidth="1"/>
    <col min="11532" max="11532" width="11.6640625" style="1" customWidth="1"/>
    <col min="11533" max="11777" width="10" style="1"/>
    <col min="11778" max="11778" width="6.109375" style="1" bestFit="1" customWidth="1"/>
    <col min="11779" max="11779" width="25.5546875" style="1" customWidth="1"/>
    <col min="11780" max="11780" width="23.44140625" style="1" customWidth="1"/>
    <col min="11781" max="11781" width="7.21875" style="1" customWidth="1"/>
    <col min="11782" max="11782" width="11.77734375" style="1" customWidth="1"/>
    <col min="11783" max="11783" width="5.6640625" style="1" customWidth="1"/>
    <col min="11784" max="11784" width="11.77734375" style="1" customWidth="1"/>
    <col min="11785" max="11786" width="11.88671875" style="1" customWidth="1"/>
    <col min="11787" max="11787" width="15.21875" style="1" customWidth="1"/>
    <col min="11788" max="11788" width="11.6640625" style="1" customWidth="1"/>
    <col min="11789" max="12033" width="10" style="1"/>
    <col min="12034" max="12034" width="6.109375" style="1" bestFit="1" customWidth="1"/>
    <col min="12035" max="12035" width="25.5546875" style="1" customWidth="1"/>
    <col min="12036" max="12036" width="23.44140625" style="1" customWidth="1"/>
    <col min="12037" max="12037" width="7.21875" style="1" customWidth="1"/>
    <col min="12038" max="12038" width="11.77734375" style="1" customWidth="1"/>
    <col min="12039" max="12039" width="5.6640625" style="1" customWidth="1"/>
    <col min="12040" max="12040" width="11.77734375" style="1" customWidth="1"/>
    <col min="12041" max="12042" width="11.88671875" style="1" customWidth="1"/>
    <col min="12043" max="12043" width="15.21875" style="1" customWidth="1"/>
    <col min="12044" max="12044" width="11.6640625" style="1" customWidth="1"/>
    <col min="12045" max="12289" width="10" style="1"/>
    <col min="12290" max="12290" width="6.109375" style="1" bestFit="1" customWidth="1"/>
    <col min="12291" max="12291" width="25.5546875" style="1" customWidth="1"/>
    <col min="12292" max="12292" width="23.44140625" style="1" customWidth="1"/>
    <col min="12293" max="12293" width="7.21875" style="1" customWidth="1"/>
    <col min="12294" max="12294" width="11.77734375" style="1" customWidth="1"/>
    <col min="12295" max="12295" width="5.6640625" style="1" customWidth="1"/>
    <col min="12296" max="12296" width="11.77734375" style="1" customWidth="1"/>
    <col min="12297" max="12298" width="11.88671875" style="1" customWidth="1"/>
    <col min="12299" max="12299" width="15.21875" style="1" customWidth="1"/>
    <col min="12300" max="12300" width="11.6640625" style="1" customWidth="1"/>
    <col min="12301" max="12545" width="10" style="1"/>
    <col min="12546" max="12546" width="6.109375" style="1" bestFit="1" customWidth="1"/>
    <col min="12547" max="12547" width="25.5546875" style="1" customWidth="1"/>
    <col min="12548" max="12548" width="23.44140625" style="1" customWidth="1"/>
    <col min="12549" max="12549" width="7.21875" style="1" customWidth="1"/>
    <col min="12550" max="12550" width="11.77734375" style="1" customWidth="1"/>
    <col min="12551" max="12551" width="5.6640625" style="1" customWidth="1"/>
    <col min="12552" max="12552" width="11.77734375" style="1" customWidth="1"/>
    <col min="12553" max="12554" width="11.88671875" style="1" customWidth="1"/>
    <col min="12555" max="12555" width="15.21875" style="1" customWidth="1"/>
    <col min="12556" max="12556" width="11.6640625" style="1" customWidth="1"/>
    <col min="12557" max="12801" width="10" style="1"/>
    <col min="12802" max="12802" width="6.109375" style="1" bestFit="1" customWidth="1"/>
    <col min="12803" max="12803" width="25.5546875" style="1" customWidth="1"/>
    <col min="12804" max="12804" width="23.44140625" style="1" customWidth="1"/>
    <col min="12805" max="12805" width="7.21875" style="1" customWidth="1"/>
    <col min="12806" max="12806" width="11.77734375" style="1" customWidth="1"/>
    <col min="12807" max="12807" width="5.6640625" style="1" customWidth="1"/>
    <col min="12808" max="12808" width="11.77734375" style="1" customWidth="1"/>
    <col min="12809" max="12810" width="11.88671875" style="1" customWidth="1"/>
    <col min="12811" max="12811" width="15.21875" style="1" customWidth="1"/>
    <col min="12812" max="12812" width="11.6640625" style="1" customWidth="1"/>
    <col min="12813" max="13057" width="10" style="1"/>
    <col min="13058" max="13058" width="6.109375" style="1" bestFit="1" customWidth="1"/>
    <col min="13059" max="13059" width="25.5546875" style="1" customWidth="1"/>
    <col min="13060" max="13060" width="23.44140625" style="1" customWidth="1"/>
    <col min="13061" max="13061" width="7.21875" style="1" customWidth="1"/>
    <col min="13062" max="13062" width="11.77734375" style="1" customWidth="1"/>
    <col min="13063" max="13063" width="5.6640625" style="1" customWidth="1"/>
    <col min="13064" max="13064" width="11.77734375" style="1" customWidth="1"/>
    <col min="13065" max="13066" width="11.88671875" style="1" customWidth="1"/>
    <col min="13067" max="13067" width="15.21875" style="1" customWidth="1"/>
    <col min="13068" max="13068" width="11.6640625" style="1" customWidth="1"/>
    <col min="13069" max="13313" width="10" style="1"/>
    <col min="13314" max="13314" width="6.109375" style="1" bestFit="1" customWidth="1"/>
    <col min="13315" max="13315" width="25.5546875" style="1" customWidth="1"/>
    <col min="13316" max="13316" width="23.44140625" style="1" customWidth="1"/>
    <col min="13317" max="13317" width="7.21875" style="1" customWidth="1"/>
    <col min="13318" max="13318" width="11.77734375" style="1" customWidth="1"/>
    <col min="13319" max="13319" width="5.6640625" style="1" customWidth="1"/>
    <col min="13320" max="13320" width="11.77734375" style="1" customWidth="1"/>
    <col min="13321" max="13322" width="11.88671875" style="1" customWidth="1"/>
    <col min="13323" max="13323" width="15.21875" style="1" customWidth="1"/>
    <col min="13324" max="13324" width="11.6640625" style="1" customWidth="1"/>
    <col min="13325" max="13569" width="10" style="1"/>
    <col min="13570" max="13570" width="6.109375" style="1" bestFit="1" customWidth="1"/>
    <col min="13571" max="13571" width="25.5546875" style="1" customWidth="1"/>
    <col min="13572" max="13572" width="23.44140625" style="1" customWidth="1"/>
    <col min="13573" max="13573" width="7.21875" style="1" customWidth="1"/>
    <col min="13574" max="13574" width="11.77734375" style="1" customWidth="1"/>
    <col min="13575" max="13575" width="5.6640625" style="1" customWidth="1"/>
    <col min="13576" max="13576" width="11.77734375" style="1" customWidth="1"/>
    <col min="13577" max="13578" width="11.88671875" style="1" customWidth="1"/>
    <col min="13579" max="13579" width="15.21875" style="1" customWidth="1"/>
    <col min="13580" max="13580" width="11.6640625" style="1" customWidth="1"/>
    <col min="13581" max="13825" width="10" style="1"/>
    <col min="13826" max="13826" width="6.109375" style="1" bestFit="1" customWidth="1"/>
    <col min="13827" max="13827" width="25.5546875" style="1" customWidth="1"/>
    <col min="13828" max="13828" width="23.44140625" style="1" customWidth="1"/>
    <col min="13829" max="13829" width="7.21875" style="1" customWidth="1"/>
    <col min="13830" max="13830" width="11.77734375" style="1" customWidth="1"/>
    <col min="13831" max="13831" width="5.6640625" style="1" customWidth="1"/>
    <col min="13832" max="13832" width="11.77734375" style="1" customWidth="1"/>
    <col min="13833" max="13834" width="11.88671875" style="1" customWidth="1"/>
    <col min="13835" max="13835" width="15.21875" style="1" customWidth="1"/>
    <col min="13836" max="13836" width="11.6640625" style="1" customWidth="1"/>
    <col min="13837" max="14081" width="10" style="1"/>
    <col min="14082" max="14082" width="6.109375" style="1" bestFit="1" customWidth="1"/>
    <col min="14083" max="14083" width="25.5546875" style="1" customWidth="1"/>
    <col min="14084" max="14084" width="23.44140625" style="1" customWidth="1"/>
    <col min="14085" max="14085" width="7.21875" style="1" customWidth="1"/>
    <col min="14086" max="14086" width="11.77734375" style="1" customWidth="1"/>
    <col min="14087" max="14087" width="5.6640625" style="1" customWidth="1"/>
    <col min="14088" max="14088" width="11.77734375" style="1" customWidth="1"/>
    <col min="14089" max="14090" width="11.88671875" style="1" customWidth="1"/>
    <col min="14091" max="14091" width="15.21875" style="1" customWidth="1"/>
    <col min="14092" max="14092" width="11.6640625" style="1" customWidth="1"/>
    <col min="14093" max="14337" width="10" style="1"/>
    <col min="14338" max="14338" width="6.109375" style="1" bestFit="1" customWidth="1"/>
    <col min="14339" max="14339" width="25.5546875" style="1" customWidth="1"/>
    <col min="14340" max="14340" width="23.44140625" style="1" customWidth="1"/>
    <col min="14341" max="14341" width="7.21875" style="1" customWidth="1"/>
    <col min="14342" max="14342" width="11.77734375" style="1" customWidth="1"/>
    <col min="14343" max="14343" width="5.6640625" style="1" customWidth="1"/>
    <col min="14344" max="14344" width="11.77734375" style="1" customWidth="1"/>
    <col min="14345" max="14346" width="11.88671875" style="1" customWidth="1"/>
    <col min="14347" max="14347" width="15.21875" style="1" customWidth="1"/>
    <col min="14348" max="14348" width="11.6640625" style="1" customWidth="1"/>
    <col min="14349" max="14593" width="10" style="1"/>
    <col min="14594" max="14594" width="6.109375" style="1" bestFit="1" customWidth="1"/>
    <col min="14595" max="14595" width="25.5546875" style="1" customWidth="1"/>
    <col min="14596" max="14596" width="23.44140625" style="1" customWidth="1"/>
    <col min="14597" max="14597" width="7.21875" style="1" customWidth="1"/>
    <col min="14598" max="14598" width="11.77734375" style="1" customWidth="1"/>
    <col min="14599" max="14599" width="5.6640625" style="1" customWidth="1"/>
    <col min="14600" max="14600" width="11.77734375" style="1" customWidth="1"/>
    <col min="14601" max="14602" width="11.88671875" style="1" customWidth="1"/>
    <col min="14603" max="14603" width="15.21875" style="1" customWidth="1"/>
    <col min="14604" max="14604" width="11.6640625" style="1" customWidth="1"/>
    <col min="14605" max="14849" width="10" style="1"/>
    <col min="14850" max="14850" width="6.109375" style="1" bestFit="1" customWidth="1"/>
    <col min="14851" max="14851" width="25.5546875" style="1" customWidth="1"/>
    <col min="14852" max="14852" width="23.44140625" style="1" customWidth="1"/>
    <col min="14853" max="14853" width="7.21875" style="1" customWidth="1"/>
    <col min="14854" max="14854" width="11.77734375" style="1" customWidth="1"/>
    <col min="14855" max="14855" width="5.6640625" style="1" customWidth="1"/>
    <col min="14856" max="14856" width="11.77734375" style="1" customWidth="1"/>
    <col min="14857" max="14858" width="11.88671875" style="1" customWidth="1"/>
    <col min="14859" max="14859" width="15.21875" style="1" customWidth="1"/>
    <col min="14860" max="14860" width="11.6640625" style="1" customWidth="1"/>
    <col min="14861" max="15105" width="10" style="1"/>
    <col min="15106" max="15106" width="6.109375" style="1" bestFit="1" customWidth="1"/>
    <col min="15107" max="15107" width="25.5546875" style="1" customWidth="1"/>
    <col min="15108" max="15108" width="23.44140625" style="1" customWidth="1"/>
    <col min="15109" max="15109" width="7.21875" style="1" customWidth="1"/>
    <col min="15110" max="15110" width="11.77734375" style="1" customWidth="1"/>
    <col min="15111" max="15111" width="5.6640625" style="1" customWidth="1"/>
    <col min="15112" max="15112" width="11.77734375" style="1" customWidth="1"/>
    <col min="15113" max="15114" width="11.88671875" style="1" customWidth="1"/>
    <col min="15115" max="15115" width="15.21875" style="1" customWidth="1"/>
    <col min="15116" max="15116" width="11.6640625" style="1" customWidth="1"/>
    <col min="15117" max="15361" width="10" style="1"/>
    <col min="15362" max="15362" width="6.109375" style="1" bestFit="1" customWidth="1"/>
    <col min="15363" max="15363" width="25.5546875" style="1" customWidth="1"/>
    <col min="15364" max="15364" width="23.44140625" style="1" customWidth="1"/>
    <col min="15365" max="15365" width="7.21875" style="1" customWidth="1"/>
    <col min="15366" max="15366" width="11.77734375" style="1" customWidth="1"/>
    <col min="15367" max="15367" width="5.6640625" style="1" customWidth="1"/>
    <col min="15368" max="15368" width="11.77734375" style="1" customWidth="1"/>
    <col min="15369" max="15370" width="11.88671875" style="1" customWidth="1"/>
    <col min="15371" max="15371" width="15.21875" style="1" customWidth="1"/>
    <col min="15372" max="15372" width="11.6640625" style="1" customWidth="1"/>
    <col min="15373" max="15617" width="10" style="1"/>
    <col min="15618" max="15618" width="6.109375" style="1" bestFit="1" customWidth="1"/>
    <col min="15619" max="15619" width="25.5546875" style="1" customWidth="1"/>
    <col min="15620" max="15620" width="23.44140625" style="1" customWidth="1"/>
    <col min="15621" max="15621" width="7.21875" style="1" customWidth="1"/>
    <col min="15622" max="15622" width="11.77734375" style="1" customWidth="1"/>
    <col min="15623" max="15623" width="5.6640625" style="1" customWidth="1"/>
    <col min="15624" max="15624" width="11.77734375" style="1" customWidth="1"/>
    <col min="15625" max="15626" width="11.88671875" style="1" customWidth="1"/>
    <col min="15627" max="15627" width="15.21875" style="1" customWidth="1"/>
    <col min="15628" max="15628" width="11.6640625" style="1" customWidth="1"/>
    <col min="15629" max="15873" width="10" style="1"/>
    <col min="15874" max="15874" width="6.109375" style="1" bestFit="1" customWidth="1"/>
    <col min="15875" max="15875" width="25.5546875" style="1" customWidth="1"/>
    <col min="15876" max="15876" width="23.44140625" style="1" customWidth="1"/>
    <col min="15877" max="15877" width="7.21875" style="1" customWidth="1"/>
    <col min="15878" max="15878" width="11.77734375" style="1" customWidth="1"/>
    <col min="15879" max="15879" width="5.6640625" style="1" customWidth="1"/>
    <col min="15880" max="15880" width="11.77734375" style="1" customWidth="1"/>
    <col min="15881" max="15882" width="11.88671875" style="1" customWidth="1"/>
    <col min="15883" max="15883" width="15.21875" style="1" customWidth="1"/>
    <col min="15884" max="15884" width="11.6640625" style="1" customWidth="1"/>
    <col min="15885" max="16129" width="10" style="1"/>
    <col min="16130" max="16130" width="6.109375" style="1" bestFit="1" customWidth="1"/>
    <col min="16131" max="16131" width="25.5546875" style="1" customWidth="1"/>
    <col min="16132" max="16132" width="23.44140625" style="1" customWidth="1"/>
    <col min="16133" max="16133" width="7.21875" style="1" customWidth="1"/>
    <col min="16134" max="16134" width="11.77734375" style="1" customWidth="1"/>
    <col min="16135" max="16135" width="5.6640625" style="1" customWidth="1"/>
    <col min="16136" max="16136" width="11.77734375" style="1" customWidth="1"/>
    <col min="16137" max="16138" width="11.88671875" style="1" customWidth="1"/>
    <col min="16139" max="16139" width="15.21875" style="1" customWidth="1"/>
    <col min="16140" max="16140" width="11.6640625" style="1" customWidth="1"/>
    <col min="16141" max="16384" width="10" style="1"/>
  </cols>
  <sheetData>
    <row r="1" spans="1:23" ht="27.75" customHeight="1">
      <c r="A1" s="189" t="s">
        <v>0</v>
      </c>
      <c r="B1" s="189"/>
      <c r="C1" s="189"/>
      <c r="D1" s="189"/>
      <c r="E1" s="189"/>
      <c r="F1" s="189"/>
      <c r="G1" s="189"/>
      <c r="H1" s="189"/>
      <c r="I1" s="189"/>
      <c r="J1" s="189"/>
      <c r="K1" s="189"/>
      <c r="L1" s="189"/>
    </row>
    <row r="2" spans="1:23" s="39" customFormat="1" ht="27.75" customHeight="1">
      <c r="J2" s="195" t="s">
        <v>1</v>
      </c>
      <c r="K2" s="195"/>
      <c r="L2" s="195"/>
      <c r="T2" s="195"/>
      <c r="U2" s="195"/>
      <c r="V2" s="195"/>
      <c r="W2" s="195"/>
    </row>
    <row r="3" spans="1:23" s="83" customFormat="1" ht="39" customHeight="1">
      <c r="A3" s="81" t="s">
        <v>2</v>
      </c>
      <c r="B3" s="81" t="s">
        <v>3</v>
      </c>
      <c r="C3" s="81" t="s">
        <v>4</v>
      </c>
      <c r="D3" s="81" t="s">
        <v>141</v>
      </c>
      <c r="E3" s="81" t="s">
        <v>5</v>
      </c>
      <c r="F3" s="82" t="s">
        <v>6</v>
      </c>
      <c r="G3" s="82" t="s">
        <v>7</v>
      </c>
      <c r="H3" s="82" t="s">
        <v>8</v>
      </c>
      <c r="I3" s="82" t="s">
        <v>9</v>
      </c>
      <c r="J3" s="82" t="s">
        <v>10</v>
      </c>
      <c r="K3" s="81" t="s">
        <v>11</v>
      </c>
      <c r="L3" s="81" t="s">
        <v>12</v>
      </c>
      <c r="M3" s="95"/>
    </row>
    <row r="4" spans="1:23" s="83" customFormat="1" ht="67.8" customHeight="1">
      <c r="A4" s="34">
        <v>1</v>
      </c>
      <c r="B4" s="34" t="s">
        <v>510</v>
      </c>
      <c r="C4" s="35" t="s">
        <v>511</v>
      </c>
      <c r="D4" s="35"/>
      <c r="E4" s="34" t="s">
        <v>20</v>
      </c>
      <c r="F4" s="80">
        <v>5.0999999999999996</v>
      </c>
      <c r="G4" s="36">
        <v>0.13</v>
      </c>
      <c r="H4" s="97"/>
      <c r="I4" s="80">
        <v>5.0999999999999996</v>
      </c>
      <c r="J4" s="80">
        <v>5.0999999999999996</v>
      </c>
      <c r="K4" s="93" t="s">
        <v>512</v>
      </c>
      <c r="L4" s="93"/>
      <c r="N4" s="96"/>
    </row>
    <row r="5" spans="1:23" s="83" customFormat="1" ht="67.8" customHeight="1">
      <c r="A5" s="34"/>
      <c r="B5" s="34"/>
      <c r="C5" s="35"/>
      <c r="D5" s="35"/>
      <c r="E5" s="34"/>
      <c r="F5" s="80"/>
      <c r="G5" s="36"/>
      <c r="H5" s="97"/>
      <c r="I5" s="80"/>
      <c r="J5" s="80"/>
      <c r="K5" s="93"/>
      <c r="L5" s="93"/>
      <c r="N5" s="96"/>
    </row>
    <row r="6" spans="1:23" s="83" customFormat="1" ht="67.8" customHeight="1">
      <c r="A6" s="34"/>
      <c r="B6" s="34"/>
      <c r="C6" s="35"/>
      <c r="D6" s="35"/>
      <c r="E6" s="34"/>
      <c r="F6" s="80"/>
      <c r="G6" s="36"/>
      <c r="H6" s="97"/>
      <c r="I6" s="80"/>
      <c r="J6" s="80"/>
      <c r="K6" s="93"/>
      <c r="L6" s="93"/>
      <c r="N6" s="96"/>
    </row>
    <row r="7" spans="1:23" s="83" customFormat="1" ht="67.8" customHeight="1">
      <c r="A7" s="34"/>
      <c r="B7" s="34"/>
      <c r="C7" s="35"/>
      <c r="D7" s="35"/>
      <c r="E7" s="34"/>
      <c r="F7" s="80"/>
      <c r="G7" s="36"/>
      <c r="H7" s="97"/>
      <c r="I7" s="80"/>
      <c r="J7" s="80"/>
      <c r="K7" s="93"/>
      <c r="L7" s="93"/>
      <c r="N7" s="96"/>
    </row>
    <row r="8" spans="1:23" s="83" customFormat="1" ht="67.8" customHeight="1">
      <c r="A8" s="34"/>
      <c r="B8" s="34"/>
      <c r="C8" s="35"/>
      <c r="D8" s="35"/>
      <c r="E8" s="34"/>
      <c r="F8" s="80"/>
      <c r="G8" s="36"/>
      <c r="H8" s="97"/>
      <c r="I8" s="80"/>
      <c r="J8" s="80"/>
      <c r="K8" s="93"/>
      <c r="L8" s="93"/>
      <c r="N8" s="96"/>
    </row>
    <row r="9" spans="1:23" s="39" customFormat="1" ht="27.75" customHeight="1">
      <c r="A9" s="196" t="s">
        <v>513</v>
      </c>
      <c r="B9" s="196"/>
      <c r="C9" s="196"/>
      <c r="D9" s="196"/>
      <c r="E9" s="196"/>
      <c r="F9" s="196"/>
      <c r="G9" s="196"/>
      <c r="H9" s="196"/>
      <c r="I9" s="196"/>
      <c r="J9" s="196"/>
      <c r="K9" s="196"/>
      <c r="L9" s="196"/>
    </row>
    <row r="10" spans="1:23" s="39" customFormat="1" ht="61.2" customHeight="1">
      <c r="A10" s="196"/>
      <c r="B10" s="196"/>
      <c r="C10" s="196"/>
      <c r="D10" s="196"/>
      <c r="E10" s="196"/>
      <c r="F10" s="196"/>
      <c r="G10" s="196"/>
      <c r="H10" s="196"/>
      <c r="I10" s="196"/>
      <c r="J10" s="196"/>
      <c r="K10" s="196"/>
      <c r="L10" s="196"/>
    </row>
    <row r="11" spans="1:23" s="39" customFormat="1" ht="93" customHeight="1">
      <c r="A11" s="197" t="s">
        <v>13</v>
      </c>
      <c r="B11" s="198"/>
      <c r="C11" s="199" t="s">
        <v>14</v>
      </c>
      <c r="D11" s="199"/>
      <c r="E11" s="199"/>
      <c r="F11" s="200" t="s">
        <v>15</v>
      </c>
      <c r="G11" s="201"/>
      <c r="H11" s="201"/>
      <c r="I11" s="200" t="s">
        <v>16</v>
      </c>
      <c r="J11" s="201"/>
      <c r="K11" s="196" t="s">
        <v>17</v>
      </c>
      <c r="L11" s="196"/>
    </row>
    <row r="12" spans="1:23" s="39" customFormat="1" ht="27.75" customHeight="1"/>
    <row r="13" spans="1:23" s="39" customFormat="1" ht="27.75" customHeight="1"/>
    <row r="14" spans="1:23" s="39" customFormat="1" ht="27.75" customHeight="1"/>
    <row r="15" spans="1:23" s="39" customFormat="1" ht="27.75" customHeight="1"/>
    <row r="16" spans="1:23" s="39" customFormat="1" ht="27.75" customHeight="1"/>
    <row r="17" s="39" customFormat="1" ht="27.75" customHeight="1"/>
    <row r="18" s="39" customFormat="1" ht="27.75" customHeight="1"/>
    <row r="19" s="39" customFormat="1" ht="27.75" customHeight="1"/>
    <row r="20" s="39" customFormat="1" ht="27.75" customHeight="1"/>
    <row r="21" s="39" customFormat="1" ht="27.75" customHeight="1"/>
    <row r="22" s="39" customFormat="1" ht="27.75" customHeight="1"/>
    <row r="23" s="39" customFormat="1" ht="27.75" customHeight="1"/>
    <row r="24" s="39" customFormat="1" ht="27.75" customHeight="1"/>
    <row r="25" s="39" customFormat="1" ht="27.75" customHeight="1"/>
    <row r="26" s="39" customFormat="1" ht="27.75" customHeight="1"/>
    <row r="27" s="39" customFormat="1" ht="27.75" customHeight="1"/>
    <row r="28" s="39" customFormat="1" ht="27.75" customHeight="1"/>
    <row r="29" s="39" customFormat="1" ht="27.75" customHeight="1"/>
    <row r="30" s="39" customFormat="1" ht="27.75" customHeight="1"/>
    <row r="31" s="39" customFormat="1" ht="27.75" customHeight="1"/>
    <row r="32" s="39" customFormat="1" ht="27.75" customHeight="1"/>
    <row r="33" s="39" customFormat="1" ht="27.75" customHeight="1"/>
    <row r="34" s="39" customFormat="1" ht="27.75" customHeight="1"/>
    <row r="35" s="39" customFormat="1" ht="27.75" customHeight="1"/>
    <row r="36" s="39" customFormat="1" ht="27.75" customHeight="1"/>
    <row r="37" s="39" customFormat="1" ht="27.75" customHeight="1"/>
    <row r="38" s="39" customFormat="1" ht="27.75" customHeight="1"/>
    <row r="39" s="39" customFormat="1" ht="27.75" customHeight="1"/>
    <row r="40" s="39" customFormat="1" ht="27.75" customHeight="1"/>
    <row r="41" s="39" customFormat="1" ht="27.75" customHeight="1"/>
    <row r="42" s="39" customFormat="1" ht="27.75" customHeight="1"/>
    <row r="43" s="39" customFormat="1" ht="27.75" customHeight="1"/>
    <row r="44" s="39" customFormat="1" ht="27.75" customHeight="1"/>
    <row r="45" s="39" customFormat="1" ht="27.75" customHeight="1"/>
    <row r="46" s="39" customFormat="1" ht="27.75" customHeight="1"/>
    <row r="47" s="39" customFormat="1" ht="27.75" customHeight="1"/>
    <row r="48" s="39" customFormat="1" ht="27.75" customHeight="1"/>
    <row r="49" s="39" customFormat="1" ht="27.75" customHeight="1"/>
    <row r="50" s="39" customFormat="1" ht="27.75" customHeight="1"/>
    <row r="51" s="39" customFormat="1" ht="27.75" customHeight="1"/>
    <row r="52" s="39" customFormat="1" ht="27.75" customHeight="1"/>
    <row r="53" s="39" customFormat="1" ht="27.75" customHeight="1"/>
    <row r="54" s="39" customFormat="1" ht="27.75" customHeight="1"/>
    <row r="55" s="39" customFormat="1" ht="27.75" customHeight="1"/>
    <row r="56" s="39" customFormat="1" ht="27.75" customHeight="1"/>
    <row r="57" s="39" customFormat="1" ht="27.75" customHeight="1"/>
    <row r="58" s="39" customFormat="1" ht="27.75" customHeight="1"/>
    <row r="59" s="39" customFormat="1" ht="27.75" customHeight="1"/>
    <row r="60" s="39" customFormat="1" ht="27.75" customHeight="1"/>
    <row r="61" s="39" customFormat="1" ht="27.75" customHeight="1"/>
    <row r="62" s="39" customFormat="1" ht="27.75" customHeight="1"/>
    <row r="63" s="39" customFormat="1" ht="27.75" customHeight="1"/>
    <row r="64" s="39" customFormat="1" ht="27.75" customHeight="1"/>
    <row r="65" s="39" customFormat="1" ht="27.75" customHeight="1"/>
    <row r="66" s="39" customFormat="1" ht="27.75" customHeight="1"/>
    <row r="67" s="39" customFormat="1" ht="27.75" customHeight="1"/>
    <row r="68" s="39" customFormat="1" ht="27.75" customHeight="1"/>
    <row r="69" s="39" customFormat="1" ht="27.75" customHeight="1"/>
    <row r="70" s="39" customFormat="1" ht="27.75" customHeight="1"/>
    <row r="71" s="39" customFormat="1" ht="27.75" customHeight="1"/>
    <row r="72" s="39" customFormat="1" ht="27.75" customHeight="1"/>
    <row r="73" s="39" customFormat="1" ht="27.75" customHeight="1"/>
    <row r="74" s="39" customFormat="1" ht="27.75" customHeight="1"/>
    <row r="75" s="39" customFormat="1" ht="27.75" customHeight="1"/>
    <row r="76" s="39" customFormat="1" ht="27.75" customHeight="1"/>
    <row r="77" s="39" customFormat="1" ht="27.75" customHeight="1"/>
    <row r="78" s="39" customFormat="1" ht="27.75" customHeight="1"/>
    <row r="79" s="39" customFormat="1" ht="27.75" customHeight="1"/>
    <row r="80" s="39" customFormat="1" ht="27.75" customHeight="1"/>
    <row r="81" s="39" customFormat="1" ht="27.75" customHeight="1"/>
    <row r="82" s="39" customFormat="1" ht="27.75" customHeight="1"/>
    <row r="83" s="39" customFormat="1" ht="27.75" customHeight="1"/>
    <row r="84" s="39" customFormat="1" ht="27.75" customHeight="1"/>
    <row r="85" s="39" customFormat="1" ht="27.75" customHeight="1"/>
    <row r="86" s="39" customFormat="1" ht="27.75" customHeight="1"/>
    <row r="87" s="39" customFormat="1" ht="27.75" customHeight="1"/>
    <row r="88" s="39" customFormat="1" ht="27.75" customHeight="1"/>
    <row r="89" s="39" customFormat="1" ht="27.75" customHeight="1"/>
    <row r="90" s="39" customFormat="1" ht="27.75" customHeight="1"/>
    <row r="91" s="39" customFormat="1" ht="27.75" customHeight="1"/>
    <row r="92" s="39" customFormat="1" ht="27.75" customHeight="1"/>
    <row r="93" s="39" customFormat="1" ht="27.75" customHeight="1"/>
    <row r="94" s="39" customFormat="1" ht="27.75" customHeight="1"/>
    <row r="95" s="39" customFormat="1" ht="27.75" customHeight="1"/>
    <row r="96" s="39" customFormat="1" ht="27.75" customHeight="1"/>
    <row r="97" s="39" customFormat="1" ht="27.75" customHeight="1"/>
    <row r="98" s="39" customFormat="1" ht="27.75" customHeight="1"/>
    <row r="99" s="39" customFormat="1" ht="27.75" customHeight="1"/>
    <row r="100" s="39" customFormat="1" ht="27.75" customHeight="1"/>
    <row r="101" s="39" customFormat="1" ht="27.75" customHeight="1"/>
    <row r="102" s="39" customFormat="1" ht="27.75" customHeight="1"/>
    <row r="103" s="39" customFormat="1" ht="27.75" customHeight="1"/>
    <row r="104" s="39" customFormat="1" ht="27.75" customHeight="1"/>
    <row r="105" s="39" customFormat="1" ht="27.75" customHeight="1"/>
    <row r="106" s="39" customFormat="1" ht="27.75" customHeight="1"/>
    <row r="107" s="39" customFormat="1" ht="27.75" customHeight="1"/>
    <row r="108" s="39" customFormat="1" ht="27.75" customHeight="1"/>
    <row r="109" s="39" customFormat="1" ht="27.75" customHeight="1"/>
    <row r="110" s="39" customFormat="1" ht="27.75" customHeight="1"/>
    <row r="111" s="39" customFormat="1" ht="27.75" customHeight="1"/>
    <row r="112" s="39" customFormat="1" ht="27.75" customHeight="1"/>
    <row r="113" s="39" customFormat="1" ht="27.75" customHeight="1"/>
    <row r="114" s="39" customFormat="1" ht="27.75" customHeight="1"/>
    <row r="115" s="39" customFormat="1" ht="27.75" customHeight="1"/>
    <row r="116" s="39" customFormat="1" ht="27.75" customHeight="1"/>
    <row r="117" s="39" customFormat="1" ht="27.75" customHeight="1"/>
    <row r="118" s="39" customFormat="1" ht="27.75" customHeight="1"/>
    <row r="119" s="39" customFormat="1" ht="27.75" customHeight="1"/>
    <row r="120" s="39" customFormat="1" ht="27.75" customHeight="1"/>
    <row r="121" s="39" customFormat="1" ht="27.75" customHeight="1"/>
    <row r="122" s="39" customFormat="1" ht="27.75" customHeight="1"/>
    <row r="123" s="39" customFormat="1" ht="27.75" customHeight="1"/>
    <row r="124" s="39" customFormat="1" ht="27.75" customHeight="1"/>
    <row r="125" s="39" customFormat="1" ht="27.75" customHeight="1"/>
    <row r="126" s="39" customFormat="1" ht="27.75" customHeight="1"/>
    <row r="127" s="39" customFormat="1" ht="27.75" customHeight="1"/>
    <row r="128" s="39" customFormat="1" ht="27.75" customHeight="1"/>
    <row r="129" s="39" customFormat="1" ht="27.75" customHeight="1"/>
    <row r="130" s="39" customFormat="1" ht="27.75" customHeight="1"/>
    <row r="131" s="39" customFormat="1" ht="27.75" customHeight="1"/>
    <row r="132" s="39" customFormat="1" ht="27.75" customHeight="1"/>
    <row r="133" s="39" customFormat="1" ht="27.75" customHeight="1"/>
    <row r="134" s="39" customFormat="1" ht="27.75" customHeight="1"/>
    <row r="135" s="39" customFormat="1" ht="27.75" customHeight="1"/>
    <row r="136" s="39" customFormat="1" ht="27.75" customHeight="1"/>
    <row r="137" s="39" customFormat="1" ht="27.75" customHeight="1"/>
    <row r="138" s="39" customFormat="1" ht="27.75" customHeight="1"/>
    <row r="139" s="39" customFormat="1" ht="27.75" customHeight="1"/>
    <row r="140" s="39" customFormat="1" ht="27.75" customHeight="1"/>
    <row r="141" s="39" customFormat="1" ht="27.75" customHeight="1"/>
    <row r="142" s="39" customFormat="1" ht="27.75" customHeight="1"/>
    <row r="143" s="39" customFormat="1" ht="27.75" customHeight="1"/>
    <row r="144" s="39" customFormat="1" ht="27.75" customHeight="1"/>
    <row r="145" s="39" customFormat="1" ht="27.75" customHeight="1"/>
    <row r="146" s="39" customFormat="1" ht="27.75" customHeight="1"/>
    <row r="147" s="39" customFormat="1" ht="27.75" customHeight="1"/>
    <row r="148" s="39" customFormat="1" ht="27.75" customHeight="1"/>
    <row r="149" s="39" customFormat="1" ht="27.75" customHeight="1"/>
    <row r="150" s="39" customFormat="1" ht="27.75" customHeight="1"/>
    <row r="151" s="39" customFormat="1" ht="27.75" customHeight="1"/>
    <row r="152" s="39" customFormat="1" ht="27.75" customHeight="1"/>
    <row r="153" s="39" customFormat="1" ht="27.75" customHeight="1"/>
    <row r="154" s="39" customFormat="1" ht="27.75" customHeight="1"/>
    <row r="155" s="39" customFormat="1" ht="27.75" customHeight="1"/>
    <row r="156" s="39" customFormat="1" ht="27.75" customHeight="1"/>
    <row r="157" s="39" customFormat="1" ht="27.75" customHeight="1"/>
    <row r="158" s="39" customFormat="1" ht="27.75" customHeight="1"/>
    <row r="159" s="39" customFormat="1" ht="27.75" customHeight="1"/>
    <row r="160" s="39" customFormat="1" ht="27.75" customHeight="1"/>
    <row r="161" s="39" customFormat="1" ht="27.75" customHeight="1"/>
    <row r="162" s="39" customFormat="1" ht="27.75" customHeight="1"/>
    <row r="163" s="39" customFormat="1" ht="27.75" customHeight="1"/>
    <row r="164" s="39" customFormat="1" ht="27.75" customHeight="1"/>
    <row r="165" s="39" customFormat="1" ht="27.75" customHeight="1"/>
    <row r="166" s="39" customFormat="1" ht="27.75" customHeight="1"/>
    <row r="167" s="39" customFormat="1" ht="27.75" customHeight="1"/>
    <row r="168" s="39" customFormat="1" ht="27.75" customHeight="1"/>
    <row r="169" s="39" customFormat="1" ht="27.75" customHeight="1"/>
    <row r="170" s="39" customFormat="1" ht="27.75" customHeight="1"/>
    <row r="171" s="39" customFormat="1" ht="27.75" customHeight="1"/>
    <row r="172" s="39" customFormat="1" ht="27.75" customHeight="1"/>
    <row r="173" s="39" customFormat="1" ht="27.75" customHeight="1"/>
    <row r="174" s="39" customFormat="1" ht="27.75" customHeight="1"/>
    <row r="175" s="39" customFormat="1" ht="27.75" customHeight="1"/>
    <row r="176" s="39" customFormat="1" ht="27.75" customHeight="1"/>
    <row r="177" s="39" customFormat="1" ht="27.75" customHeight="1"/>
    <row r="178" s="39" customFormat="1" ht="27.75" customHeight="1"/>
    <row r="179" s="39" customFormat="1" ht="27.75" customHeight="1"/>
    <row r="180" s="39" customFormat="1" ht="27.75" customHeight="1"/>
    <row r="181" s="39" customFormat="1" ht="27.75" customHeight="1"/>
    <row r="182" s="39" customFormat="1" ht="27.75" customHeight="1"/>
    <row r="183" s="39" customFormat="1" ht="27.75" customHeight="1"/>
    <row r="184" s="39" customFormat="1" ht="27.75" customHeight="1"/>
    <row r="185" s="39" customFormat="1" ht="27.75" customHeight="1"/>
    <row r="186" s="39" customFormat="1" ht="27.75" customHeight="1"/>
    <row r="187" s="39" customFormat="1" ht="27.75" customHeight="1"/>
    <row r="188" s="39" customFormat="1" ht="27.75" customHeight="1"/>
    <row r="189" s="39" customFormat="1" ht="27.75" customHeight="1"/>
    <row r="190" s="39" customFormat="1" ht="27.75" customHeight="1"/>
    <row r="191" s="39" customFormat="1" ht="27.75" customHeight="1"/>
    <row r="192" s="39" customFormat="1" ht="27.75" customHeight="1"/>
    <row r="193" s="39" customFormat="1" ht="27.75" customHeight="1"/>
    <row r="194" s="39" customFormat="1" ht="27.75" customHeight="1"/>
    <row r="195" s="39" customFormat="1" ht="27.75" customHeight="1"/>
    <row r="196" s="39" customFormat="1" ht="27.75" customHeight="1"/>
    <row r="197" s="39" customFormat="1" ht="27.75" customHeight="1"/>
    <row r="198" s="39" customFormat="1" ht="27.75" customHeight="1"/>
    <row r="199" s="39" customFormat="1" ht="27.75" customHeight="1"/>
    <row r="200" s="39" customFormat="1" ht="27.75" customHeight="1"/>
    <row r="201" s="39" customFormat="1" ht="27.75" customHeight="1"/>
    <row r="202" s="39" customFormat="1" ht="27.75" customHeight="1"/>
    <row r="203" s="39" customFormat="1" ht="27.75" customHeight="1"/>
    <row r="204" s="39" customFormat="1" ht="27.75" customHeight="1"/>
    <row r="205" s="39" customFormat="1" ht="27.75" customHeight="1"/>
    <row r="206" s="39" customFormat="1" ht="27.75" customHeight="1"/>
    <row r="207" s="39" customFormat="1" ht="27.75" customHeight="1"/>
    <row r="208" s="39" customFormat="1" ht="27.75" customHeight="1"/>
    <row r="209" s="39" customFormat="1" ht="27.75" customHeight="1"/>
    <row r="210" s="39" customFormat="1" ht="27.75" customHeight="1"/>
    <row r="211" s="39" customFormat="1" ht="27.75" customHeight="1"/>
    <row r="212" s="39" customFormat="1" ht="27.75" customHeight="1"/>
    <row r="213" s="39" customFormat="1" ht="27.75" customHeight="1"/>
    <row r="214" s="39" customFormat="1" ht="27.75" customHeight="1"/>
    <row r="215" s="39" customFormat="1" ht="27.75" customHeight="1"/>
    <row r="216" s="39" customFormat="1" ht="27.75" customHeight="1"/>
    <row r="217" s="39" customFormat="1" ht="27.75" customHeight="1"/>
    <row r="218" s="39" customFormat="1" ht="27.75" customHeight="1"/>
    <row r="219" s="39" customFormat="1" ht="27.75" customHeight="1"/>
    <row r="220" s="39" customFormat="1" ht="27.75" customHeight="1"/>
    <row r="221" s="39" customFormat="1" ht="27.75" customHeight="1"/>
    <row r="222" s="39" customFormat="1" ht="27.75" customHeight="1"/>
    <row r="223" s="39" customFormat="1" ht="27.75" customHeight="1"/>
    <row r="224" s="39" customFormat="1" ht="27.75" customHeight="1"/>
    <row r="225" s="39" customFormat="1" ht="27.75" customHeight="1"/>
    <row r="226" s="39" customFormat="1" ht="27.75" customHeight="1"/>
    <row r="227" s="39" customFormat="1" ht="27.75" customHeight="1"/>
    <row r="228" s="39" customFormat="1" ht="27.75" customHeight="1"/>
    <row r="229" s="39" customFormat="1" ht="27.75" customHeight="1"/>
    <row r="230" s="39" customFormat="1" ht="27.75" customHeight="1"/>
    <row r="231" s="39" customFormat="1" ht="27.75" customHeight="1"/>
    <row r="232" s="39" customFormat="1" ht="27.75" customHeight="1"/>
    <row r="233" s="39" customFormat="1" ht="27.75" customHeight="1"/>
    <row r="234" s="39" customFormat="1" ht="27.75" customHeight="1"/>
    <row r="235" s="39" customFormat="1" ht="27.75" customHeight="1"/>
    <row r="236" s="39" customFormat="1" ht="27.75" customHeight="1"/>
    <row r="237" s="39" customFormat="1" ht="27.75" customHeight="1"/>
    <row r="238" s="39" customFormat="1" ht="27.75" customHeight="1"/>
    <row r="239" s="39" customFormat="1" ht="27.75" customHeight="1"/>
    <row r="240" s="39" customFormat="1" ht="27.75" customHeight="1"/>
    <row r="241" s="39" customFormat="1" ht="27.75" customHeight="1"/>
    <row r="242" s="39" customFormat="1" ht="27.75" customHeight="1"/>
    <row r="243" s="39" customFormat="1" ht="27.75" customHeight="1"/>
    <row r="244" s="39" customFormat="1" ht="27.75" customHeight="1"/>
    <row r="245" s="39" customFormat="1" ht="27.75" customHeight="1"/>
    <row r="246" s="39" customFormat="1" ht="27.75" customHeight="1"/>
    <row r="247" s="39" customFormat="1" ht="27.75" customHeight="1"/>
    <row r="248" s="39" customFormat="1" ht="27.75" customHeight="1"/>
    <row r="249" s="39" customFormat="1" ht="27.75" customHeight="1"/>
    <row r="250" s="39" customFormat="1" ht="27.75" customHeight="1"/>
    <row r="251" s="39" customFormat="1" ht="27.75" customHeight="1"/>
    <row r="252" s="39" customFormat="1" ht="27.75" customHeight="1"/>
    <row r="253" s="39" customFormat="1" ht="27.75" customHeight="1"/>
    <row r="254" s="39" customFormat="1" ht="27.75" customHeight="1"/>
    <row r="255" s="39" customFormat="1" ht="27.75" customHeight="1"/>
    <row r="256" s="39" customFormat="1" ht="27.75" customHeight="1"/>
    <row r="257" s="39" customFormat="1" ht="27.75" customHeight="1"/>
    <row r="258" s="39" customFormat="1" ht="27.75" customHeight="1"/>
    <row r="259" s="39" customFormat="1" ht="27.75" customHeight="1"/>
    <row r="260" s="39" customFormat="1" ht="27.75" customHeight="1"/>
    <row r="261" s="39" customFormat="1" ht="27.75" customHeight="1"/>
    <row r="262" s="39" customFormat="1" ht="27.75" customHeight="1"/>
    <row r="263" s="39" customFormat="1" ht="27.75" customHeight="1"/>
    <row r="264" s="39" customFormat="1" ht="27.75" customHeight="1"/>
    <row r="265" s="39" customFormat="1" ht="27.75" customHeight="1"/>
    <row r="266" s="39" customFormat="1" ht="27.75" customHeight="1"/>
    <row r="267" s="39" customFormat="1" ht="27.75" customHeight="1"/>
    <row r="268" s="39" customFormat="1" ht="27.75" customHeight="1"/>
    <row r="269" s="39" customFormat="1" ht="27.75" customHeight="1"/>
    <row r="270" s="39" customFormat="1" ht="27.75" customHeight="1"/>
    <row r="271" s="39" customFormat="1" ht="27.75" customHeight="1"/>
    <row r="272" s="39" customFormat="1" ht="27.75" customHeight="1"/>
    <row r="273" s="39" customFormat="1" ht="27.75" customHeight="1"/>
    <row r="274" s="39" customFormat="1" ht="27.75" customHeight="1"/>
    <row r="275" s="39" customFormat="1" ht="27.75" customHeight="1"/>
    <row r="276" s="39" customFormat="1" ht="27.75" customHeight="1"/>
    <row r="277" s="39" customFormat="1" ht="27.75" customHeight="1"/>
    <row r="278" s="39" customFormat="1" ht="27.75" customHeight="1"/>
    <row r="279" s="39" customFormat="1" ht="27.75" customHeight="1"/>
    <row r="280" s="39" customFormat="1" ht="27.75" customHeight="1"/>
    <row r="281" s="39" customFormat="1" ht="27.75" customHeight="1"/>
    <row r="282" s="39" customFormat="1" ht="27.75" customHeight="1"/>
    <row r="283" s="39" customFormat="1" ht="27.75" customHeight="1"/>
    <row r="284" s="39" customFormat="1" ht="27.75" customHeight="1"/>
    <row r="285" s="39" customFormat="1" ht="27.75" customHeight="1"/>
    <row r="286" s="39" customFormat="1" ht="27.75" customHeight="1"/>
    <row r="287" s="39" customFormat="1" ht="27.75" customHeight="1"/>
    <row r="288" s="39" customFormat="1" ht="27.75" customHeight="1"/>
    <row r="289" s="39" customFormat="1" ht="27.75" customHeight="1"/>
    <row r="290" s="39" customFormat="1" ht="27.75" customHeight="1"/>
    <row r="291" s="39" customFormat="1" ht="27.75" customHeight="1"/>
    <row r="292" s="39" customFormat="1" ht="27.75" customHeight="1"/>
    <row r="293" s="39" customFormat="1" ht="27.75" customHeight="1"/>
    <row r="294" s="39" customFormat="1" ht="27.75" customHeight="1"/>
    <row r="295" s="39" customFormat="1" ht="27.75" customHeight="1"/>
    <row r="296" s="39" customFormat="1" ht="27.75" customHeight="1"/>
    <row r="297" s="39" customFormat="1" ht="27.75" customHeight="1"/>
    <row r="298" s="39" customFormat="1" ht="27.75" customHeight="1"/>
    <row r="299" s="39" customFormat="1" ht="27.75" customHeight="1"/>
    <row r="300" s="39" customFormat="1" ht="27.75" customHeight="1"/>
    <row r="301" s="39" customFormat="1" ht="27.75" customHeight="1"/>
    <row r="302" s="39" customFormat="1" ht="27.75" customHeight="1"/>
    <row r="303" s="39" customFormat="1" ht="27.75" customHeight="1"/>
    <row r="304" s="39" customFormat="1" ht="27.75" customHeight="1"/>
    <row r="305" s="39" customFormat="1" ht="27.75" customHeight="1"/>
    <row r="306" s="39" customFormat="1" ht="27.75" customHeight="1"/>
    <row r="307" s="39" customFormat="1" ht="27.75" customHeight="1"/>
    <row r="308" s="39" customFormat="1" ht="27.75" customHeight="1"/>
    <row r="309" s="39" customFormat="1" ht="27.75" customHeight="1"/>
    <row r="310" s="39" customFormat="1" ht="27.75" customHeight="1"/>
    <row r="311" s="39" customFormat="1" ht="27.75" customHeight="1"/>
    <row r="312" s="39" customFormat="1" ht="27.75" customHeight="1"/>
    <row r="313" s="39" customFormat="1" ht="27.75" customHeight="1"/>
    <row r="314" s="39" customFormat="1" ht="27.75" customHeight="1"/>
    <row r="315" s="39" customFormat="1" ht="27.75" customHeight="1"/>
    <row r="316" s="39" customFormat="1" ht="27.75" customHeight="1"/>
    <row r="317" s="39" customFormat="1" ht="27.75" customHeight="1"/>
    <row r="318" s="39" customFormat="1" ht="27.75" customHeight="1"/>
    <row r="319" s="39" customFormat="1" ht="27.75" customHeight="1"/>
    <row r="320" s="39" customFormat="1" ht="27.75" customHeight="1"/>
    <row r="321" s="39" customFormat="1" ht="27.75" customHeight="1"/>
    <row r="322" s="39" customFormat="1" ht="27.75" customHeight="1"/>
    <row r="323" s="39" customFormat="1" ht="27.75" customHeight="1"/>
    <row r="324" s="39" customFormat="1" ht="27.75" customHeight="1"/>
    <row r="325" s="39" customFormat="1" ht="27.75" customHeight="1"/>
    <row r="326" s="39" customFormat="1" ht="27.75" customHeight="1"/>
    <row r="327" s="39" customFormat="1" ht="27.75" customHeight="1"/>
    <row r="328" s="39" customFormat="1" ht="27.75" customHeight="1"/>
    <row r="329" s="39" customFormat="1" ht="27.75" customHeight="1"/>
    <row r="330" s="39" customFormat="1" ht="27.75" customHeight="1"/>
    <row r="331" s="39" customFormat="1" ht="27.75" customHeight="1"/>
    <row r="332" s="39" customFormat="1" ht="27.75" customHeight="1"/>
    <row r="333" s="39" customFormat="1" ht="27.75" customHeight="1"/>
    <row r="334" s="39" customFormat="1" ht="27.75" customHeight="1"/>
    <row r="335" s="39" customFormat="1" ht="27.75" customHeight="1"/>
    <row r="336" s="39" customFormat="1" ht="27.75" customHeight="1"/>
    <row r="337" s="39" customFormat="1" ht="27.75" customHeight="1"/>
    <row r="338" s="39" customFormat="1" ht="27.75" customHeight="1"/>
    <row r="339" s="39" customFormat="1" ht="27.75" customHeight="1"/>
    <row r="340" s="39" customFormat="1" ht="27.75" customHeight="1"/>
    <row r="341" s="39" customFormat="1" ht="27.75" customHeight="1"/>
    <row r="342" s="39" customFormat="1" ht="27.75" customHeight="1"/>
    <row r="343" s="39" customFormat="1" ht="27.75" customHeight="1"/>
    <row r="344" s="39" customFormat="1" ht="27.75" customHeight="1"/>
    <row r="345" s="39" customFormat="1" ht="27.75" customHeight="1"/>
    <row r="346" s="39" customFormat="1" ht="27.75" customHeight="1"/>
    <row r="347" s="39" customFormat="1" ht="27.75" customHeight="1"/>
    <row r="348" s="39" customFormat="1" ht="27.75" customHeight="1"/>
    <row r="349" s="39" customFormat="1" ht="27.75" customHeight="1"/>
    <row r="350" s="39" customFormat="1" ht="27.75" customHeight="1"/>
    <row r="351" s="39" customFormat="1" ht="27.75" customHeight="1"/>
    <row r="352" s="39" customFormat="1" ht="27.75" customHeight="1"/>
    <row r="353" s="39" customFormat="1" ht="27.75" customHeight="1"/>
    <row r="354" s="39" customFormat="1" ht="27.75" customHeight="1"/>
    <row r="355" s="39" customFormat="1" ht="27.75" customHeight="1"/>
    <row r="356" s="39" customFormat="1" ht="27.75" customHeight="1"/>
    <row r="357" s="39" customFormat="1" ht="27.75" customHeight="1"/>
    <row r="358" s="39" customFormat="1" ht="27.75" customHeight="1"/>
    <row r="359" s="39" customFormat="1" ht="27.75" customHeight="1"/>
    <row r="360" s="39" customFormat="1" ht="27.75" customHeight="1"/>
    <row r="361" s="39" customFormat="1" ht="27.75" customHeight="1"/>
    <row r="362" s="39" customFormat="1" ht="27.75" customHeight="1"/>
    <row r="363" s="39" customFormat="1" ht="27.75" customHeight="1"/>
    <row r="364" s="39" customFormat="1" ht="27.75" customHeight="1"/>
    <row r="365" s="39" customFormat="1" ht="27.75" customHeight="1"/>
    <row r="366" s="39" customFormat="1" ht="27.75" customHeight="1"/>
    <row r="367" s="39" customFormat="1" ht="27.75" customHeight="1"/>
    <row r="368" s="39" customFormat="1" ht="27.75" customHeight="1"/>
    <row r="369" s="39" customFormat="1" ht="27.75" customHeight="1"/>
    <row r="370" s="39" customFormat="1" ht="27.75" customHeight="1"/>
    <row r="371" s="39" customFormat="1" ht="27.75" customHeight="1"/>
    <row r="372" s="39" customFormat="1" ht="27.75" customHeight="1"/>
    <row r="373" s="39" customFormat="1" ht="27.75" customHeight="1"/>
    <row r="374" s="39" customFormat="1" ht="27.75" customHeight="1"/>
    <row r="375" s="39" customFormat="1" ht="27.75" customHeight="1"/>
    <row r="376" s="39" customFormat="1" ht="27.75" customHeight="1"/>
    <row r="377" s="39" customFormat="1" ht="27.75" customHeight="1"/>
    <row r="378" s="39" customFormat="1" ht="27.75" customHeight="1"/>
    <row r="379" s="39" customFormat="1" ht="27.75" customHeight="1"/>
    <row r="380" s="39" customFormat="1" ht="27.75" customHeight="1"/>
    <row r="381" s="39" customFormat="1" ht="27.75" customHeight="1"/>
    <row r="382" s="39" customFormat="1" ht="27.75" customHeight="1"/>
    <row r="383" s="39" customFormat="1" ht="27.75" customHeight="1"/>
    <row r="384" s="39" customFormat="1" ht="27.75" customHeight="1"/>
    <row r="385" s="39" customFormat="1" ht="27.75" customHeight="1"/>
    <row r="386" s="39" customFormat="1" ht="27.75" customHeight="1"/>
    <row r="387" s="39" customFormat="1" ht="27.75" customHeight="1"/>
    <row r="388" s="39" customFormat="1" ht="27.75" customHeight="1"/>
    <row r="389" s="39" customFormat="1" ht="27.75" customHeight="1"/>
    <row r="390" s="39" customFormat="1" ht="27.75" customHeight="1"/>
    <row r="391" s="39" customFormat="1" ht="27.75" customHeight="1"/>
    <row r="392" s="39" customFormat="1" ht="27.75" customHeight="1"/>
    <row r="393" s="39" customFormat="1" ht="27.75" customHeight="1"/>
    <row r="394" s="39" customFormat="1" ht="27.75" customHeight="1"/>
    <row r="395" s="39" customFormat="1" ht="27.75" customHeight="1"/>
    <row r="396" s="39" customFormat="1" ht="27.75" customHeight="1"/>
    <row r="397" s="39" customFormat="1" ht="27.75" customHeight="1"/>
    <row r="398" s="39" customFormat="1" ht="27.75" customHeight="1"/>
    <row r="399" s="39" customFormat="1" ht="27.75" customHeight="1"/>
    <row r="400" s="39" customFormat="1" ht="27.75" customHeight="1"/>
    <row r="401" s="39" customFormat="1" ht="27.75" customHeight="1"/>
    <row r="402" s="39" customFormat="1" ht="27.75" customHeight="1"/>
    <row r="403" s="39" customFormat="1" ht="27.75" customHeight="1"/>
    <row r="404" s="39" customFormat="1" ht="27.75" customHeight="1"/>
    <row r="405" s="39" customFormat="1" ht="27.75" customHeight="1"/>
    <row r="406" s="39" customFormat="1" ht="27.75" customHeight="1"/>
    <row r="407" s="39" customFormat="1" ht="27.75" customHeight="1"/>
    <row r="408" s="39" customFormat="1" ht="27.75" customHeight="1"/>
    <row r="409" s="39" customFormat="1" ht="27.75" customHeight="1"/>
    <row r="410" s="39" customFormat="1" ht="27.75" customHeight="1"/>
    <row r="411" s="39" customFormat="1" ht="27.75" customHeight="1"/>
    <row r="412" s="39" customFormat="1" ht="27.75" customHeight="1"/>
    <row r="413" s="39" customFormat="1" ht="27.75" customHeight="1"/>
    <row r="414" s="39" customFormat="1" ht="27.75" customHeight="1"/>
    <row r="415" s="39" customFormat="1" ht="27.75" customHeight="1"/>
    <row r="416" s="39" customFormat="1" ht="27.75" customHeight="1"/>
    <row r="417" s="39" customFormat="1" ht="27.75" customHeight="1"/>
    <row r="418" s="39" customFormat="1" ht="27.75" customHeight="1"/>
    <row r="419" s="39" customFormat="1" ht="27.75" customHeight="1"/>
    <row r="420" s="39" customFormat="1" ht="27.75" customHeight="1"/>
    <row r="421" s="39" customFormat="1" ht="27.75" customHeight="1"/>
    <row r="422" s="39" customFormat="1" ht="27.75" customHeight="1"/>
    <row r="423" s="39" customFormat="1" ht="27.75" customHeight="1"/>
    <row r="424" s="39" customFormat="1" ht="27.75" customHeight="1"/>
    <row r="425" s="39" customFormat="1" ht="27.75" customHeight="1"/>
    <row r="426" s="39" customFormat="1" ht="27.75" customHeight="1"/>
    <row r="427" s="39" customFormat="1" ht="27.75" customHeight="1"/>
    <row r="428" s="39" customFormat="1" ht="27.75" customHeight="1"/>
    <row r="429" s="39" customFormat="1" ht="27.75" customHeight="1"/>
    <row r="430" s="39" customFormat="1" ht="27.75" customHeight="1"/>
    <row r="431" s="39" customFormat="1" ht="27.75" customHeight="1"/>
    <row r="432" s="39" customFormat="1" ht="27.75" customHeight="1"/>
    <row r="433" s="39" customFormat="1" ht="27.75" customHeight="1"/>
    <row r="434" s="39" customFormat="1" ht="27.75" customHeight="1"/>
    <row r="435" s="39" customFormat="1" ht="27.75" customHeight="1"/>
    <row r="436" s="39" customFormat="1" ht="27.75" customHeight="1"/>
    <row r="437" s="39" customFormat="1" ht="27.75" customHeight="1"/>
    <row r="438" s="39" customFormat="1" ht="27.75" customHeight="1"/>
    <row r="439" s="39" customFormat="1" ht="27.75" customHeight="1"/>
    <row r="440" s="39" customFormat="1" ht="27.75" customHeight="1"/>
    <row r="441" s="39" customFormat="1" ht="27.75" customHeight="1"/>
    <row r="442" s="39" customFormat="1" ht="27.75" customHeight="1"/>
    <row r="443" s="39" customFormat="1" ht="27.75" customHeight="1"/>
    <row r="444" s="39" customFormat="1" ht="27.75" customHeight="1"/>
    <row r="445" s="39" customFormat="1" ht="27.75" customHeight="1"/>
    <row r="446" s="39" customFormat="1" ht="27.75" customHeight="1"/>
    <row r="447" s="39" customFormat="1" ht="27.75" customHeight="1"/>
    <row r="448" s="39" customFormat="1" ht="27.75" customHeight="1"/>
    <row r="449" s="39" customFormat="1" ht="27.75" customHeight="1"/>
    <row r="450" s="39" customFormat="1" ht="27.75" customHeight="1"/>
    <row r="451" s="39" customFormat="1" ht="27.75" customHeight="1"/>
    <row r="452" s="39" customFormat="1" ht="27.75" customHeight="1"/>
    <row r="453" s="39" customFormat="1" ht="27.75" customHeight="1"/>
    <row r="454" s="39" customFormat="1" ht="27.75" customHeight="1"/>
    <row r="455" s="39" customFormat="1" ht="27.75" customHeight="1"/>
    <row r="456" s="39" customFormat="1" ht="27.75" customHeight="1"/>
    <row r="457" s="39" customFormat="1" ht="27.75" customHeight="1"/>
    <row r="458" s="39" customFormat="1" ht="27.75" customHeight="1"/>
    <row r="459" s="39" customFormat="1" ht="27.75" customHeight="1"/>
    <row r="460" s="39" customFormat="1" ht="27.75" customHeight="1"/>
    <row r="461" s="39" customFormat="1" ht="27.75" customHeight="1"/>
    <row r="462" s="39" customFormat="1" ht="27.75" customHeight="1"/>
    <row r="463" s="39" customFormat="1" ht="27.75" customHeight="1"/>
    <row r="464" s="39" customFormat="1" ht="27.75" customHeight="1"/>
    <row r="465" s="39" customFormat="1" ht="27.75" customHeight="1"/>
    <row r="466" s="39" customFormat="1" ht="27.75" customHeight="1"/>
    <row r="467" s="39" customFormat="1" ht="27.75" customHeight="1"/>
    <row r="468" s="39" customFormat="1" ht="27.75" customHeight="1"/>
    <row r="469" s="39" customFormat="1" ht="27.75" customHeight="1"/>
    <row r="470" s="39" customFormat="1" ht="27.75" customHeight="1"/>
    <row r="471" s="39" customFormat="1" ht="27.75" customHeight="1"/>
    <row r="472" s="39" customFormat="1" ht="27.75" customHeight="1"/>
    <row r="473" s="39" customFormat="1" ht="27.75" customHeight="1"/>
    <row r="474" s="39" customFormat="1" ht="27.75" customHeight="1"/>
    <row r="475" s="39" customFormat="1" ht="27.75" customHeight="1"/>
    <row r="476" s="39" customFormat="1" ht="27.75" customHeight="1"/>
    <row r="477" s="39" customFormat="1" ht="27.75" customHeight="1"/>
    <row r="478" s="39" customFormat="1" ht="27.75" customHeight="1"/>
    <row r="479" s="39" customFormat="1" ht="27.75" customHeight="1"/>
    <row r="480" s="39" customFormat="1" ht="27.75" customHeight="1"/>
    <row r="481" s="39" customFormat="1" ht="27.75" customHeight="1"/>
    <row r="482" s="39" customFormat="1" ht="27.75" customHeight="1"/>
    <row r="483" s="39" customFormat="1" ht="27.75" customHeight="1"/>
    <row r="484" s="39" customFormat="1" ht="27.75" customHeight="1"/>
    <row r="485" s="39" customFormat="1" ht="27.75" customHeight="1"/>
    <row r="486" s="39" customFormat="1" ht="27.75" customHeight="1"/>
    <row r="487" s="39" customFormat="1" ht="27.75" customHeight="1"/>
    <row r="488" s="39" customFormat="1" ht="27.75" customHeight="1"/>
    <row r="489" s="39" customFormat="1" ht="27.75" customHeight="1"/>
    <row r="490" s="39" customFormat="1" ht="27.75" customHeight="1"/>
    <row r="491" s="39" customFormat="1" ht="27.75" customHeight="1"/>
    <row r="492" s="39" customFormat="1" ht="27.75" customHeight="1"/>
    <row r="493" s="39" customFormat="1" ht="27.75" customHeight="1"/>
    <row r="494" s="39" customFormat="1" ht="27.75" customHeight="1"/>
    <row r="495" s="39" customFormat="1" ht="27.75" customHeight="1"/>
    <row r="496" s="39" customFormat="1" ht="27.75" customHeight="1"/>
    <row r="497" s="39" customFormat="1" ht="27.75" customHeight="1"/>
    <row r="498" s="39" customFormat="1" ht="27.75" customHeight="1"/>
    <row r="499" s="39" customFormat="1" ht="27.75" customHeight="1"/>
    <row r="500" s="39" customFormat="1" ht="27.75" customHeight="1"/>
    <row r="501" s="39" customFormat="1" ht="27.75" customHeight="1"/>
    <row r="502" s="39" customFormat="1" ht="27.75" customHeight="1"/>
    <row r="503" s="39" customFormat="1" ht="27.75" customHeight="1"/>
    <row r="504" s="39" customFormat="1" ht="27.75" customHeight="1"/>
    <row r="505" s="39" customFormat="1" ht="27.75" customHeight="1"/>
    <row r="506" s="39" customFormat="1" ht="27.75" customHeight="1"/>
    <row r="507" s="39" customFormat="1" ht="27.75" customHeight="1"/>
    <row r="508" s="39" customFormat="1" ht="27.75" customHeight="1"/>
    <row r="509" s="39" customFormat="1" ht="27.75" customHeight="1"/>
    <row r="510" s="39" customFormat="1" ht="27.75" customHeight="1"/>
    <row r="511" s="39" customFormat="1" ht="27.75" customHeight="1"/>
    <row r="512" s="39" customFormat="1" ht="27.75" customHeight="1"/>
  </sheetData>
  <autoFilter ref="A3:M11" xr:uid="{5E8330BB-28EE-4D19-A3B7-0FB7B91864ED}"/>
  <mergeCells count="9">
    <mergeCell ref="A1:L1"/>
    <mergeCell ref="J2:L2"/>
    <mergeCell ref="T2:W2"/>
    <mergeCell ref="A9:L10"/>
    <mergeCell ref="A11:B11"/>
    <mergeCell ref="C11:E11"/>
    <mergeCell ref="F11:H11"/>
    <mergeCell ref="I11:J11"/>
    <mergeCell ref="K11:L11"/>
  </mergeCells>
  <phoneticPr fontId="3" type="noConversion"/>
  <pageMargins left="0.75" right="0.75" top="1" bottom="1" header="0.5" footer="0.5"/>
  <pageSetup paperSize="9" scale="93" orientation="landscape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250071-DDAF-464B-91AD-1DAA944719B8}">
  <sheetPr>
    <pageSetUpPr fitToPage="1"/>
  </sheetPr>
  <dimension ref="A1:L8"/>
  <sheetViews>
    <sheetView workbookViewId="0">
      <selection activeCell="A6" sqref="A6:K7"/>
    </sheetView>
  </sheetViews>
  <sheetFormatPr defaultColWidth="10" defaultRowHeight="27.75" customHeight="1"/>
  <cols>
    <col min="1" max="1" width="6.109375" style="1" bestFit="1" customWidth="1"/>
    <col min="2" max="2" width="25.5546875" style="1" customWidth="1"/>
    <col min="3" max="3" width="23.44140625" style="1" customWidth="1"/>
    <col min="4" max="4" width="7.21875" style="1" customWidth="1"/>
    <col min="5" max="5" width="25.21875" style="1" customWidth="1"/>
    <col min="6" max="6" width="5.6640625" style="1" customWidth="1"/>
    <col min="7" max="7" width="11.77734375" style="1" customWidth="1"/>
    <col min="8" max="8" width="24.6640625" style="1" customWidth="1"/>
    <col min="9" max="9" width="24.77734375" style="1" customWidth="1"/>
    <col min="10" max="10" width="32.33203125" style="1" customWidth="1"/>
    <col min="11" max="11" width="11.6640625" style="1" customWidth="1"/>
    <col min="12" max="256" width="10" style="1"/>
    <col min="257" max="257" width="6.109375" style="1" bestFit="1" customWidth="1"/>
    <col min="258" max="258" width="25.5546875" style="1" customWidth="1"/>
    <col min="259" max="259" width="23.44140625" style="1" customWidth="1"/>
    <col min="260" max="260" width="7.21875" style="1" customWidth="1"/>
    <col min="261" max="261" width="11.77734375" style="1" customWidth="1"/>
    <col min="262" max="262" width="5.6640625" style="1" customWidth="1"/>
    <col min="263" max="263" width="11.77734375" style="1" customWidth="1"/>
    <col min="264" max="265" width="11.88671875" style="1" customWidth="1"/>
    <col min="266" max="266" width="15.21875" style="1" customWidth="1"/>
    <col min="267" max="267" width="11.6640625" style="1" customWidth="1"/>
    <col min="268" max="512" width="10" style="1"/>
    <col min="513" max="513" width="6.109375" style="1" bestFit="1" customWidth="1"/>
    <col min="514" max="514" width="25.5546875" style="1" customWidth="1"/>
    <col min="515" max="515" width="23.44140625" style="1" customWidth="1"/>
    <col min="516" max="516" width="7.21875" style="1" customWidth="1"/>
    <col min="517" max="517" width="11.77734375" style="1" customWidth="1"/>
    <col min="518" max="518" width="5.6640625" style="1" customWidth="1"/>
    <col min="519" max="519" width="11.77734375" style="1" customWidth="1"/>
    <col min="520" max="521" width="11.88671875" style="1" customWidth="1"/>
    <col min="522" max="522" width="15.21875" style="1" customWidth="1"/>
    <col min="523" max="523" width="11.6640625" style="1" customWidth="1"/>
    <col min="524" max="768" width="10" style="1"/>
    <col min="769" max="769" width="6.109375" style="1" bestFit="1" customWidth="1"/>
    <col min="770" max="770" width="25.5546875" style="1" customWidth="1"/>
    <col min="771" max="771" width="23.44140625" style="1" customWidth="1"/>
    <col min="772" max="772" width="7.21875" style="1" customWidth="1"/>
    <col min="773" max="773" width="11.77734375" style="1" customWidth="1"/>
    <col min="774" max="774" width="5.6640625" style="1" customWidth="1"/>
    <col min="775" max="775" width="11.77734375" style="1" customWidth="1"/>
    <col min="776" max="777" width="11.88671875" style="1" customWidth="1"/>
    <col min="778" max="778" width="15.21875" style="1" customWidth="1"/>
    <col min="779" max="779" width="11.6640625" style="1" customWidth="1"/>
    <col min="780" max="1024" width="10" style="1"/>
    <col min="1025" max="1025" width="6.109375" style="1" bestFit="1" customWidth="1"/>
    <col min="1026" max="1026" width="25.5546875" style="1" customWidth="1"/>
    <col min="1027" max="1027" width="23.44140625" style="1" customWidth="1"/>
    <col min="1028" max="1028" width="7.21875" style="1" customWidth="1"/>
    <col min="1029" max="1029" width="11.77734375" style="1" customWidth="1"/>
    <col min="1030" max="1030" width="5.6640625" style="1" customWidth="1"/>
    <col min="1031" max="1031" width="11.77734375" style="1" customWidth="1"/>
    <col min="1032" max="1033" width="11.88671875" style="1" customWidth="1"/>
    <col min="1034" max="1034" width="15.21875" style="1" customWidth="1"/>
    <col min="1035" max="1035" width="11.6640625" style="1" customWidth="1"/>
    <col min="1036" max="1280" width="10" style="1"/>
    <col min="1281" max="1281" width="6.109375" style="1" bestFit="1" customWidth="1"/>
    <col min="1282" max="1282" width="25.5546875" style="1" customWidth="1"/>
    <col min="1283" max="1283" width="23.44140625" style="1" customWidth="1"/>
    <col min="1284" max="1284" width="7.21875" style="1" customWidth="1"/>
    <col min="1285" max="1285" width="11.77734375" style="1" customWidth="1"/>
    <col min="1286" max="1286" width="5.6640625" style="1" customWidth="1"/>
    <col min="1287" max="1287" width="11.77734375" style="1" customWidth="1"/>
    <col min="1288" max="1289" width="11.88671875" style="1" customWidth="1"/>
    <col min="1290" max="1290" width="15.21875" style="1" customWidth="1"/>
    <col min="1291" max="1291" width="11.6640625" style="1" customWidth="1"/>
    <col min="1292" max="1536" width="10" style="1"/>
    <col min="1537" max="1537" width="6.109375" style="1" bestFit="1" customWidth="1"/>
    <col min="1538" max="1538" width="25.5546875" style="1" customWidth="1"/>
    <col min="1539" max="1539" width="23.44140625" style="1" customWidth="1"/>
    <col min="1540" max="1540" width="7.21875" style="1" customWidth="1"/>
    <col min="1541" max="1541" width="11.77734375" style="1" customWidth="1"/>
    <col min="1542" max="1542" width="5.6640625" style="1" customWidth="1"/>
    <col min="1543" max="1543" width="11.77734375" style="1" customWidth="1"/>
    <col min="1544" max="1545" width="11.88671875" style="1" customWidth="1"/>
    <col min="1546" max="1546" width="15.21875" style="1" customWidth="1"/>
    <col min="1547" max="1547" width="11.6640625" style="1" customWidth="1"/>
    <col min="1548" max="1792" width="10" style="1"/>
    <col min="1793" max="1793" width="6.109375" style="1" bestFit="1" customWidth="1"/>
    <col min="1794" max="1794" width="25.5546875" style="1" customWidth="1"/>
    <col min="1795" max="1795" width="23.44140625" style="1" customWidth="1"/>
    <col min="1796" max="1796" width="7.21875" style="1" customWidth="1"/>
    <col min="1797" max="1797" width="11.77734375" style="1" customWidth="1"/>
    <col min="1798" max="1798" width="5.6640625" style="1" customWidth="1"/>
    <col min="1799" max="1799" width="11.77734375" style="1" customWidth="1"/>
    <col min="1800" max="1801" width="11.88671875" style="1" customWidth="1"/>
    <col min="1802" max="1802" width="15.21875" style="1" customWidth="1"/>
    <col min="1803" max="1803" width="11.6640625" style="1" customWidth="1"/>
    <col min="1804" max="2048" width="10" style="1"/>
    <col min="2049" max="2049" width="6.109375" style="1" bestFit="1" customWidth="1"/>
    <col min="2050" max="2050" width="25.5546875" style="1" customWidth="1"/>
    <col min="2051" max="2051" width="23.44140625" style="1" customWidth="1"/>
    <col min="2052" max="2052" width="7.21875" style="1" customWidth="1"/>
    <col min="2053" max="2053" width="11.77734375" style="1" customWidth="1"/>
    <col min="2054" max="2054" width="5.6640625" style="1" customWidth="1"/>
    <col min="2055" max="2055" width="11.77734375" style="1" customWidth="1"/>
    <col min="2056" max="2057" width="11.88671875" style="1" customWidth="1"/>
    <col min="2058" max="2058" width="15.21875" style="1" customWidth="1"/>
    <col min="2059" max="2059" width="11.6640625" style="1" customWidth="1"/>
    <col min="2060" max="2304" width="10" style="1"/>
    <col min="2305" max="2305" width="6.109375" style="1" bestFit="1" customWidth="1"/>
    <col min="2306" max="2306" width="25.5546875" style="1" customWidth="1"/>
    <col min="2307" max="2307" width="23.44140625" style="1" customWidth="1"/>
    <col min="2308" max="2308" width="7.21875" style="1" customWidth="1"/>
    <col min="2309" max="2309" width="11.77734375" style="1" customWidth="1"/>
    <col min="2310" max="2310" width="5.6640625" style="1" customWidth="1"/>
    <col min="2311" max="2311" width="11.77734375" style="1" customWidth="1"/>
    <col min="2312" max="2313" width="11.88671875" style="1" customWidth="1"/>
    <col min="2314" max="2314" width="15.21875" style="1" customWidth="1"/>
    <col min="2315" max="2315" width="11.6640625" style="1" customWidth="1"/>
    <col min="2316" max="2560" width="10" style="1"/>
    <col min="2561" max="2561" width="6.109375" style="1" bestFit="1" customWidth="1"/>
    <col min="2562" max="2562" width="25.5546875" style="1" customWidth="1"/>
    <col min="2563" max="2563" width="23.44140625" style="1" customWidth="1"/>
    <col min="2564" max="2564" width="7.21875" style="1" customWidth="1"/>
    <col min="2565" max="2565" width="11.77734375" style="1" customWidth="1"/>
    <col min="2566" max="2566" width="5.6640625" style="1" customWidth="1"/>
    <col min="2567" max="2567" width="11.77734375" style="1" customWidth="1"/>
    <col min="2568" max="2569" width="11.88671875" style="1" customWidth="1"/>
    <col min="2570" max="2570" width="15.21875" style="1" customWidth="1"/>
    <col min="2571" max="2571" width="11.6640625" style="1" customWidth="1"/>
    <col min="2572" max="2816" width="10" style="1"/>
    <col min="2817" max="2817" width="6.109375" style="1" bestFit="1" customWidth="1"/>
    <col min="2818" max="2818" width="25.5546875" style="1" customWidth="1"/>
    <col min="2819" max="2819" width="23.44140625" style="1" customWidth="1"/>
    <col min="2820" max="2820" width="7.21875" style="1" customWidth="1"/>
    <col min="2821" max="2821" width="11.77734375" style="1" customWidth="1"/>
    <col min="2822" max="2822" width="5.6640625" style="1" customWidth="1"/>
    <col min="2823" max="2823" width="11.77734375" style="1" customWidth="1"/>
    <col min="2824" max="2825" width="11.88671875" style="1" customWidth="1"/>
    <col min="2826" max="2826" width="15.21875" style="1" customWidth="1"/>
    <col min="2827" max="2827" width="11.6640625" style="1" customWidth="1"/>
    <col min="2828" max="3072" width="10" style="1"/>
    <col min="3073" max="3073" width="6.109375" style="1" bestFit="1" customWidth="1"/>
    <col min="3074" max="3074" width="25.5546875" style="1" customWidth="1"/>
    <col min="3075" max="3075" width="23.44140625" style="1" customWidth="1"/>
    <col min="3076" max="3076" width="7.21875" style="1" customWidth="1"/>
    <col min="3077" max="3077" width="11.77734375" style="1" customWidth="1"/>
    <col min="3078" max="3078" width="5.6640625" style="1" customWidth="1"/>
    <col min="3079" max="3079" width="11.77734375" style="1" customWidth="1"/>
    <col min="3080" max="3081" width="11.88671875" style="1" customWidth="1"/>
    <col min="3082" max="3082" width="15.21875" style="1" customWidth="1"/>
    <col min="3083" max="3083" width="11.6640625" style="1" customWidth="1"/>
    <col min="3084" max="3328" width="10" style="1"/>
    <col min="3329" max="3329" width="6.109375" style="1" bestFit="1" customWidth="1"/>
    <col min="3330" max="3330" width="25.5546875" style="1" customWidth="1"/>
    <col min="3331" max="3331" width="23.44140625" style="1" customWidth="1"/>
    <col min="3332" max="3332" width="7.21875" style="1" customWidth="1"/>
    <col min="3333" max="3333" width="11.77734375" style="1" customWidth="1"/>
    <col min="3334" max="3334" width="5.6640625" style="1" customWidth="1"/>
    <col min="3335" max="3335" width="11.77734375" style="1" customWidth="1"/>
    <col min="3336" max="3337" width="11.88671875" style="1" customWidth="1"/>
    <col min="3338" max="3338" width="15.21875" style="1" customWidth="1"/>
    <col min="3339" max="3339" width="11.6640625" style="1" customWidth="1"/>
    <col min="3340" max="3584" width="10" style="1"/>
    <col min="3585" max="3585" width="6.109375" style="1" bestFit="1" customWidth="1"/>
    <col min="3586" max="3586" width="25.5546875" style="1" customWidth="1"/>
    <col min="3587" max="3587" width="23.44140625" style="1" customWidth="1"/>
    <col min="3588" max="3588" width="7.21875" style="1" customWidth="1"/>
    <col min="3589" max="3589" width="11.77734375" style="1" customWidth="1"/>
    <col min="3590" max="3590" width="5.6640625" style="1" customWidth="1"/>
    <col min="3591" max="3591" width="11.77734375" style="1" customWidth="1"/>
    <col min="3592" max="3593" width="11.88671875" style="1" customWidth="1"/>
    <col min="3594" max="3594" width="15.21875" style="1" customWidth="1"/>
    <col min="3595" max="3595" width="11.6640625" style="1" customWidth="1"/>
    <col min="3596" max="3840" width="10" style="1"/>
    <col min="3841" max="3841" width="6.109375" style="1" bestFit="1" customWidth="1"/>
    <col min="3842" max="3842" width="25.5546875" style="1" customWidth="1"/>
    <col min="3843" max="3843" width="23.44140625" style="1" customWidth="1"/>
    <col min="3844" max="3844" width="7.21875" style="1" customWidth="1"/>
    <col min="3845" max="3845" width="11.77734375" style="1" customWidth="1"/>
    <col min="3846" max="3846" width="5.6640625" style="1" customWidth="1"/>
    <col min="3847" max="3847" width="11.77734375" style="1" customWidth="1"/>
    <col min="3848" max="3849" width="11.88671875" style="1" customWidth="1"/>
    <col min="3850" max="3850" width="15.21875" style="1" customWidth="1"/>
    <col min="3851" max="3851" width="11.6640625" style="1" customWidth="1"/>
    <col min="3852" max="4096" width="10" style="1"/>
    <col min="4097" max="4097" width="6.109375" style="1" bestFit="1" customWidth="1"/>
    <col min="4098" max="4098" width="25.5546875" style="1" customWidth="1"/>
    <col min="4099" max="4099" width="23.44140625" style="1" customWidth="1"/>
    <col min="4100" max="4100" width="7.21875" style="1" customWidth="1"/>
    <col min="4101" max="4101" width="11.77734375" style="1" customWidth="1"/>
    <col min="4102" max="4102" width="5.6640625" style="1" customWidth="1"/>
    <col min="4103" max="4103" width="11.77734375" style="1" customWidth="1"/>
    <col min="4104" max="4105" width="11.88671875" style="1" customWidth="1"/>
    <col min="4106" max="4106" width="15.21875" style="1" customWidth="1"/>
    <col min="4107" max="4107" width="11.6640625" style="1" customWidth="1"/>
    <col min="4108" max="4352" width="10" style="1"/>
    <col min="4353" max="4353" width="6.109375" style="1" bestFit="1" customWidth="1"/>
    <col min="4354" max="4354" width="25.5546875" style="1" customWidth="1"/>
    <col min="4355" max="4355" width="23.44140625" style="1" customWidth="1"/>
    <col min="4356" max="4356" width="7.21875" style="1" customWidth="1"/>
    <col min="4357" max="4357" width="11.77734375" style="1" customWidth="1"/>
    <col min="4358" max="4358" width="5.6640625" style="1" customWidth="1"/>
    <col min="4359" max="4359" width="11.77734375" style="1" customWidth="1"/>
    <col min="4360" max="4361" width="11.88671875" style="1" customWidth="1"/>
    <col min="4362" max="4362" width="15.21875" style="1" customWidth="1"/>
    <col min="4363" max="4363" width="11.6640625" style="1" customWidth="1"/>
    <col min="4364" max="4608" width="10" style="1"/>
    <col min="4609" max="4609" width="6.109375" style="1" bestFit="1" customWidth="1"/>
    <col min="4610" max="4610" width="25.5546875" style="1" customWidth="1"/>
    <col min="4611" max="4611" width="23.44140625" style="1" customWidth="1"/>
    <col min="4612" max="4612" width="7.21875" style="1" customWidth="1"/>
    <col min="4613" max="4613" width="11.77734375" style="1" customWidth="1"/>
    <col min="4614" max="4614" width="5.6640625" style="1" customWidth="1"/>
    <col min="4615" max="4615" width="11.77734375" style="1" customWidth="1"/>
    <col min="4616" max="4617" width="11.88671875" style="1" customWidth="1"/>
    <col min="4618" max="4618" width="15.21875" style="1" customWidth="1"/>
    <col min="4619" max="4619" width="11.6640625" style="1" customWidth="1"/>
    <col min="4620" max="4864" width="10" style="1"/>
    <col min="4865" max="4865" width="6.109375" style="1" bestFit="1" customWidth="1"/>
    <col min="4866" max="4866" width="25.5546875" style="1" customWidth="1"/>
    <col min="4867" max="4867" width="23.44140625" style="1" customWidth="1"/>
    <col min="4868" max="4868" width="7.21875" style="1" customWidth="1"/>
    <col min="4869" max="4869" width="11.77734375" style="1" customWidth="1"/>
    <col min="4870" max="4870" width="5.6640625" style="1" customWidth="1"/>
    <col min="4871" max="4871" width="11.77734375" style="1" customWidth="1"/>
    <col min="4872" max="4873" width="11.88671875" style="1" customWidth="1"/>
    <col min="4874" max="4874" width="15.21875" style="1" customWidth="1"/>
    <col min="4875" max="4875" width="11.6640625" style="1" customWidth="1"/>
    <col min="4876" max="5120" width="10" style="1"/>
    <col min="5121" max="5121" width="6.109375" style="1" bestFit="1" customWidth="1"/>
    <col min="5122" max="5122" width="25.5546875" style="1" customWidth="1"/>
    <col min="5123" max="5123" width="23.44140625" style="1" customWidth="1"/>
    <col min="5124" max="5124" width="7.21875" style="1" customWidth="1"/>
    <col min="5125" max="5125" width="11.77734375" style="1" customWidth="1"/>
    <col min="5126" max="5126" width="5.6640625" style="1" customWidth="1"/>
    <col min="5127" max="5127" width="11.77734375" style="1" customWidth="1"/>
    <col min="5128" max="5129" width="11.88671875" style="1" customWidth="1"/>
    <col min="5130" max="5130" width="15.21875" style="1" customWidth="1"/>
    <col min="5131" max="5131" width="11.6640625" style="1" customWidth="1"/>
    <col min="5132" max="5376" width="10" style="1"/>
    <col min="5377" max="5377" width="6.109375" style="1" bestFit="1" customWidth="1"/>
    <col min="5378" max="5378" width="25.5546875" style="1" customWidth="1"/>
    <col min="5379" max="5379" width="23.44140625" style="1" customWidth="1"/>
    <col min="5380" max="5380" width="7.21875" style="1" customWidth="1"/>
    <col min="5381" max="5381" width="11.77734375" style="1" customWidth="1"/>
    <col min="5382" max="5382" width="5.6640625" style="1" customWidth="1"/>
    <col min="5383" max="5383" width="11.77734375" style="1" customWidth="1"/>
    <col min="5384" max="5385" width="11.88671875" style="1" customWidth="1"/>
    <col min="5386" max="5386" width="15.21875" style="1" customWidth="1"/>
    <col min="5387" max="5387" width="11.6640625" style="1" customWidth="1"/>
    <col min="5388" max="5632" width="10" style="1"/>
    <col min="5633" max="5633" width="6.109375" style="1" bestFit="1" customWidth="1"/>
    <col min="5634" max="5634" width="25.5546875" style="1" customWidth="1"/>
    <col min="5635" max="5635" width="23.44140625" style="1" customWidth="1"/>
    <col min="5636" max="5636" width="7.21875" style="1" customWidth="1"/>
    <col min="5637" max="5637" width="11.77734375" style="1" customWidth="1"/>
    <col min="5638" max="5638" width="5.6640625" style="1" customWidth="1"/>
    <col min="5639" max="5639" width="11.77734375" style="1" customWidth="1"/>
    <col min="5640" max="5641" width="11.88671875" style="1" customWidth="1"/>
    <col min="5642" max="5642" width="15.21875" style="1" customWidth="1"/>
    <col min="5643" max="5643" width="11.6640625" style="1" customWidth="1"/>
    <col min="5644" max="5888" width="10" style="1"/>
    <col min="5889" max="5889" width="6.109375" style="1" bestFit="1" customWidth="1"/>
    <col min="5890" max="5890" width="25.5546875" style="1" customWidth="1"/>
    <col min="5891" max="5891" width="23.44140625" style="1" customWidth="1"/>
    <col min="5892" max="5892" width="7.21875" style="1" customWidth="1"/>
    <col min="5893" max="5893" width="11.77734375" style="1" customWidth="1"/>
    <col min="5894" max="5894" width="5.6640625" style="1" customWidth="1"/>
    <col min="5895" max="5895" width="11.77734375" style="1" customWidth="1"/>
    <col min="5896" max="5897" width="11.88671875" style="1" customWidth="1"/>
    <col min="5898" max="5898" width="15.21875" style="1" customWidth="1"/>
    <col min="5899" max="5899" width="11.6640625" style="1" customWidth="1"/>
    <col min="5900" max="6144" width="10" style="1"/>
    <col min="6145" max="6145" width="6.109375" style="1" bestFit="1" customWidth="1"/>
    <col min="6146" max="6146" width="25.5546875" style="1" customWidth="1"/>
    <col min="6147" max="6147" width="23.44140625" style="1" customWidth="1"/>
    <col min="6148" max="6148" width="7.21875" style="1" customWidth="1"/>
    <col min="6149" max="6149" width="11.77734375" style="1" customWidth="1"/>
    <col min="6150" max="6150" width="5.6640625" style="1" customWidth="1"/>
    <col min="6151" max="6151" width="11.77734375" style="1" customWidth="1"/>
    <col min="6152" max="6153" width="11.88671875" style="1" customWidth="1"/>
    <col min="6154" max="6154" width="15.21875" style="1" customWidth="1"/>
    <col min="6155" max="6155" width="11.6640625" style="1" customWidth="1"/>
    <col min="6156" max="6400" width="10" style="1"/>
    <col min="6401" max="6401" width="6.109375" style="1" bestFit="1" customWidth="1"/>
    <col min="6402" max="6402" width="25.5546875" style="1" customWidth="1"/>
    <col min="6403" max="6403" width="23.44140625" style="1" customWidth="1"/>
    <col min="6404" max="6404" width="7.21875" style="1" customWidth="1"/>
    <col min="6405" max="6405" width="11.77734375" style="1" customWidth="1"/>
    <col min="6406" max="6406" width="5.6640625" style="1" customWidth="1"/>
    <col min="6407" max="6407" width="11.77734375" style="1" customWidth="1"/>
    <col min="6408" max="6409" width="11.88671875" style="1" customWidth="1"/>
    <col min="6410" max="6410" width="15.21875" style="1" customWidth="1"/>
    <col min="6411" max="6411" width="11.6640625" style="1" customWidth="1"/>
    <col min="6412" max="6656" width="10" style="1"/>
    <col min="6657" max="6657" width="6.109375" style="1" bestFit="1" customWidth="1"/>
    <col min="6658" max="6658" width="25.5546875" style="1" customWidth="1"/>
    <col min="6659" max="6659" width="23.44140625" style="1" customWidth="1"/>
    <col min="6660" max="6660" width="7.21875" style="1" customWidth="1"/>
    <col min="6661" max="6661" width="11.77734375" style="1" customWidth="1"/>
    <col min="6662" max="6662" width="5.6640625" style="1" customWidth="1"/>
    <col min="6663" max="6663" width="11.77734375" style="1" customWidth="1"/>
    <col min="6664" max="6665" width="11.88671875" style="1" customWidth="1"/>
    <col min="6666" max="6666" width="15.21875" style="1" customWidth="1"/>
    <col min="6667" max="6667" width="11.6640625" style="1" customWidth="1"/>
    <col min="6668" max="6912" width="10" style="1"/>
    <col min="6913" max="6913" width="6.109375" style="1" bestFit="1" customWidth="1"/>
    <col min="6914" max="6914" width="25.5546875" style="1" customWidth="1"/>
    <col min="6915" max="6915" width="23.44140625" style="1" customWidth="1"/>
    <col min="6916" max="6916" width="7.21875" style="1" customWidth="1"/>
    <col min="6917" max="6917" width="11.77734375" style="1" customWidth="1"/>
    <col min="6918" max="6918" width="5.6640625" style="1" customWidth="1"/>
    <col min="6919" max="6919" width="11.77734375" style="1" customWidth="1"/>
    <col min="6920" max="6921" width="11.88671875" style="1" customWidth="1"/>
    <col min="6922" max="6922" width="15.21875" style="1" customWidth="1"/>
    <col min="6923" max="6923" width="11.6640625" style="1" customWidth="1"/>
    <col min="6924" max="7168" width="10" style="1"/>
    <col min="7169" max="7169" width="6.109375" style="1" bestFit="1" customWidth="1"/>
    <col min="7170" max="7170" width="25.5546875" style="1" customWidth="1"/>
    <col min="7171" max="7171" width="23.44140625" style="1" customWidth="1"/>
    <col min="7172" max="7172" width="7.21875" style="1" customWidth="1"/>
    <col min="7173" max="7173" width="11.77734375" style="1" customWidth="1"/>
    <col min="7174" max="7174" width="5.6640625" style="1" customWidth="1"/>
    <col min="7175" max="7175" width="11.77734375" style="1" customWidth="1"/>
    <col min="7176" max="7177" width="11.88671875" style="1" customWidth="1"/>
    <col min="7178" max="7178" width="15.21875" style="1" customWidth="1"/>
    <col min="7179" max="7179" width="11.6640625" style="1" customWidth="1"/>
    <col min="7180" max="7424" width="10" style="1"/>
    <col min="7425" max="7425" width="6.109375" style="1" bestFit="1" customWidth="1"/>
    <col min="7426" max="7426" width="25.5546875" style="1" customWidth="1"/>
    <col min="7427" max="7427" width="23.44140625" style="1" customWidth="1"/>
    <col min="7428" max="7428" width="7.21875" style="1" customWidth="1"/>
    <col min="7429" max="7429" width="11.77734375" style="1" customWidth="1"/>
    <col min="7430" max="7430" width="5.6640625" style="1" customWidth="1"/>
    <col min="7431" max="7431" width="11.77734375" style="1" customWidth="1"/>
    <col min="7432" max="7433" width="11.88671875" style="1" customWidth="1"/>
    <col min="7434" max="7434" width="15.21875" style="1" customWidth="1"/>
    <col min="7435" max="7435" width="11.6640625" style="1" customWidth="1"/>
    <col min="7436" max="7680" width="10" style="1"/>
    <col min="7681" max="7681" width="6.109375" style="1" bestFit="1" customWidth="1"/>
    <col min="7682" max="7682" width="25.5546875" style="1" customWidth="1"/>
    <col min="7683" max="7683" width="23.44140625" style="1" customWidth="1"/>
    <col min="7684" max="7684" width="7.21875" style="1" customWidth="1"/>
    <col min="7685" max="7685" width="11.77734375" style="1" customWidth="1"/>
    <col min="7686" max="7686" width="5.6640625" style="1" customWidth="1"/>
    <col min="7687" max="7687" width="11.77734375" style="1" customWidth="1"/>
    <col min="7688" max="7689" width="11.88671875" style="1" customWidth="1"/>
    <col min="7690" max="7690" width="15.21875" style="1" customWidth="1"/>
    <col min="7691" max="7691" width="11.6640625" style="1" customWidth="1"/>
    <col min="7692" max="7936" width="10" style="1"/>
    <col min="7937" max="7937" width="6.109375" style="1" bestFit="1" customWidth="1"/>
    <col min="7938" max="7938" width="25.5546875" style="1" customWidth="1"/>
    <col min="7939" max="7939" width="23.44140625" style="1" customWidth="1"/>
    <col min="7940" max="7940" width="7.21875" style="1" customWidth="1"/>
    <col min="7941" max="7941" width="11.77734375" style="1" customWidth="1"/>
    <col min="7942" max="7942" width="5.6640625" style="1" customWidth="1"/>
    <col min="7943" max="7943" width="11.77734375" style="1" customWidth="1"/>
    <col min="7944" max="7945" width="11.88671875" style="1" customWidth="1"/>
    <col min="7946" max="7946" width="15.21875" style="1" customWidth="1"/>
    <col min="7947" max="7947" width="11.6640625" style="1" customWidth="1"/>
    <col min="7948" max="8192" width="10" style="1"/>
    <col min="8193" max="8193" width="6.109375" style="1" bestFit="1" customWidth="1"/>
    <col min="8194" max="8194" width="25.5546875" style="1" customWidth="1"/>
    <col min="8195" max="8195" width="23.44140625" style="1" customWidth="1"/>
    <col min="8196" max="8196" width="7.21875" style="1" customWidth="1"/>
    <col min="8197" max="8197" width="11.77734375" style="1" customWidth="1"/>
    <col min="8198" max="8198" width="5.6640625" style="1" customWidth="1"/>
    <col min="8199" max="8199" width="11.77734375" style="1" customWidth="1"/>
    <col min="8200" max="8201" width="11.88671875" style="1" customWidth="1"/>
    <col min="8202" max="8202" width="15.21875" style="1" customWidth="1"/>
    <col min="8203" max="8203" width="11.6640625" style="1" customWidth="1"/>
    <col min="8204" max="8448" width="10" style="1"/>
    <col min="8449" max="8449" width="6.109375" style="1" bestFit="1" customWidth="1"/>
    <col min="8450" max="8450" width="25.5546875" style="1" customWidth="1"/>
    <col min="8451" max="8451" width="23.44140625" style="1" customWidth="1"/>
    <col min="8452" max="8452" width="7.21875" style="1" customWidth="1"/>
    <col min="8453" max="8453" width="11.77734375" style="1" customWidth="1"/>
    <col min="8454" max="8454" width="5.6640625" style="1" customWidth="1"/>
    <col min="8455" max="8455" width="11.77734375" style="1" customWidth="1"/>
    <col min="8456" max="8457" width="11.88671875" style="1" customWidth="1"/>
    <col min="8458" max="8458" width="15.21875" style="1" customWidth="1"/>
    <col min="8459" max="8459" width="11.6640625" style="1" customWidth="1"/>
    <col min="8460" max="8704" width="10" style="1"/>
    <col min="8705" max="8705" width="6.109375" style="1" bestFit="1" customWidth="1"/>
    <col min="8706" max="8706" width="25.5546875" style="1" customWidth="1"/>
    <col min="8707" max="8707" width="23.44140625" style="1" customWidth="1"/>
    <col min="8708" max="8708" width="7.21875" style="1" customWidth="1"/>
    <col min="8709" max="8709" width="11.77734375" style="1" customWidth="1"/>
    <col min="8710" max="8710" width="5.6640625" style="1" customWidth="1"/>
    <col min="8711" max="8711" width="11.77734375" style="1" customWidth="1"/>
    <col min="8712" max="8713" width="11.88671875" style="1" customWidth="1"/>
    <col min="8714" max="8714" width="15.21875" style="1" customWidth="1"/>
    <col min="8715" max="8715" width="11.6640625" style="1" customWidth="1"/>
    <col min="8716" max="8960" width="10" style="1"/>
    <col min="8961" max="8961" width="6.109375" style="1" bestFit="1" customWidth="1"/>
    <col min="8962" max="8962" width="25.5546875" style="1" customWidth="1"/>
    <col min="8963" max="8963" width="23.44140625" style="1" customWidth="1"/>
    <col min="8964" max="8964" width="7.21875" style="1" customWidth="1"/>
    <col min="8965" max="8965" width="11.77734375" style="1" customWidth="1"/>
    <col min="8966" max="8966" width="5.6640625" style="1" customWidth="1"/>
    <col min="8967" max="8967" width="11.77734375" style="1" customWidth="1"/>
    <col min="8968" max="8969" width="11.88671875" style="1" customWidth="1"/>
    <col min="8970" max="8970" width="15.21875" style="1" customWidth="1"/>
    <col min="8971" max="8971" width="11.6640625" style="1" customWidth="1"/>
    <col min="8972" max="9216" width="10" style="1"/>
    <col min="9217" max="9217" width="6.109375" style="1" bestFit="1" customWidth="1"/>
    <col min="9218" max="9218" width="25.5546875" style="1" customWidth="1"/>
    <col min="9219" max="9219" width="23.44140625" style="1" customWidth="1"/>
    <col min="9220" max="9220" width="7.21875" style="1" customWidth="1"/>
    <col min="9221" max="9221" width="11.77734375" style="1" customWidth="1"/>
    <col min="9222" max="9222" width="5.6640625" style="1" customWidth="1"/>
    <col min="9223" max="9223" width="11.77734375" style="1" customWidth="1"/>
    <col min="9224" max="9225" width="11.88671875" style="1" customWidth="1"/>
    <col min="9226" max="9226" width="15.21875" style="1" customWidth="1"/>
    <col min="9227" max="9227" width="11.6640625" style="1" customWidth="1"/>
    <col min="9228" max="9472" width="10" style="1"/>
    <col min="9473" max="9473" width="6.109375" style="1" bestFit="1" customWidth="1"/>
    <col min="9474" max="9474" width="25.5546875" style="1" customWidth="1"/>
    <col min="9475" max="9475" width="23.44140625" style="1" customWidth="1"/>
    <col min="9476" max="9476" width="7.21875" style="1" customWidth="1"/>
    <col min="9477" max="9477" width="11.77734375" style="1" customWidth="1"/>
    <col min="9478" max="9478" width="5.6640625" style="1" customWidth="1"/>
    <col min="9479" max="9479" width="11.77734375" style="1" customWidth="1"/>
    <col min="9480" max="9481" width="11.88671875" style="1" customWidth="1"/>
    <col min="9482" max="9482" width="15.21875" style="1" customWidth="1"/>
    <col min="9483" max="9483" width="11.6640625" style="1" customWidth="1"/>
    <col min="9484" max="9728" width="10" style="1"/>
    <col min="9729" max="9729" width="6.109375" style="1" bestFit="1" customWidth="1"/>
    <col min="9730" max="9730" width="25.5546875" style="1" customWidth="1"/>
    <col min="9731" max="9731" width="23.44140625" style="1" customWidth="1"/>
    <col min="9732" max="9732" width="7.21875" style="1" customWidth="1"/>
    <col min="9733" max="9733" width="11.77734375" style="1" customWidth="1"/>
    <col min="9734" max="9734" width="5.6640625" style="1" customWidth="1"/>
    <col min="9735" max="9735" width="11.77734375" style="1" customWidth="1"/>
    <col min="9736" max="9737" width="11.88671875" style="1" customWidth="1"/>
    <col min="9738" max="9738" width="15.21875" style="1" customWidth="1"/>
    <col min="9739" max="9739" width="11.6640625" style="1" customWidth="1"/>
    <col min="9740" max="9984" width="10" style="1"/>
    <col min="9985" max="9985" width="6.109375" style="1" bestFit="1" customWidth="1"/>
    <col min="9986" max="9986" width="25.5546875" style="1" customWidth="1"/>
    <col min="9987" max="9987" width="23.44140625" style="1" customWidth="1"/>
    <col min="9988" max="9988" width="7.21875" style="1" customWidth="1"/>
    <col min="9989" max="9989" width="11.77734375" style="1" customWidth="1"/>
    <col min="9990" max="9990" width="5.6640625" style="1" customWidth="1"/>
    <col min="9991" max="9991" width="11.77734375" style="1" customWidth="1"/>
    <col min="9992" max="9993" width="11.88671875" style="1" customWidth="1"/>
    <col min="9994" max="9994" width="15.21875" style="1" customWidth="1"/>
    <col min="9995" max="9995" width="11.6640625" style="1" customWidth="1"/>
    <col min="9996" max="10240" width="10" style="1"/>
    <col min="10241" max="10241" width="6.109375" style="1" bestFit="1" customWidth="1"/>
    <col min="10242" max="10242" width="25.5546875" style="1" customWidth="1"/>
    <col min="10243" max="10243" width="23.44140625" style="1" customWidth="1"/>
    <col min="10244" max="10244" width="7.21875" style="1" customWidth="1"/>
    <col min="10245" max="10245" width="11.77734375" style="1" customWidth="1"/>
    <col min="10246" max="10246" width="5.6640625" style="1" customWidth="1"/>
    <col min="10247" max="10247" width="11.77734375" style="1" customWidth="1"/>
    <col min="10248" max="10249" width="11.88671875" style="1" customWidth="1"/>
    <col min="10250" max="10250" width="15.21875" style="1" customWidth="1"/>
    <col min="10251" max="10251" width="11.6640625" style="1" customWidth="1"/>
    <col min="10252" max="10496" width="10" style="1"/>
    <col min="10497" max="10497" width="6.109375" style="1" bestFit="1" customWidth="1"/>
    <col min="10498" max="10498" width="25.5546875" style="1" customWidth="1"/>
    <col min="10499" max="10499" width="23.44140625" style="1" customWidth="1"/>
    <col min="10500" max="10500" width="7.21875" style="1" customWidth="1"/>
    <col min="10501" max="10501" width="11.77734375" style="1" customWidth="1"/>
    <col min="10502" max="10502" width="5.6640625" style="1" customWidth="1"/>
    <col min="10503" max="10503" width="11.77734375" style="1" customWidth="1"/>
    <col min="10504" max="10505" width="11.88671875" style="1" customWidth="1"/>
    <col min="10506" max="10506" width="15.21875" style="1" customWidth="1"/>
    <col min="10507" max="10507" width="11.6640625" style="1" customWidth="1"/>
    <col min="10508" max="10752" width="10" style="1"/>
    <col min="10753" max="10753" width="6.109375" style="1" bestFit="1" customWidth="1"/>
    <col min="10754" max="10754" width="25.5546875" style="1" customWidth="1"/>
    <col min="10755" max="10755" width="23.44140625" style="1" customWidth="1"/>
    <col min="10756" max="10756" width="7.21875" style="1" customWidth="1"/>
    <col min="10757" max="10757" width="11.77734375" style="1" customWidth="1"/>
    <col min="10758" max="10758" width="5.6640625" style="1" customWidth="1"/>
    <col min="10759" max="10759" width="11.77734375" style="1" customWidth="1"/>
    <col min="10760" max="10761" width="11.88671875" style="1" customWidth="1"/>
    <col min="10762" max="10762" width="15.21875" style="1" customWidth="1"/>
    <col min="10763" max="10763" width="11.6640625" style="1" customWidth="1"/>
    <col min="10764" max="11008" width="10" style="1"/>
    <col min="11009" max="11009" width="6.109375" style="1" bestFit="1" customWidth="1"/>
    <col min="11010" max="11010" width="25.5546875" style="1" customWidth="1"/>
    <col min="11011" max="11011" width="23.44140625" style="1" customWidth="1"/>
    <col min="11012" max="11012" width="7.21875" style="1" customWidth="1"/>
    <col min="11013" max="11013" width="11.77734375" style="1" customWidth="1"/>
    <col min="11014" max="11014" width="5.6640625" style="1" customWidth="1"/>
    <col min="11015" max="11015" width="11.77734375" style="1" customWidth="1"/>
    <col min="11016" max="11017" width="11.88671875" style="1" customWidth="1"/>
    <col min="11018" max="11018" width="15.21875" style="1" customWidth="1"/>
    <col min="11019" max="11019" width="11.6640625" style="1" customWidth="1"/>
    <col min="11020" max="11264" width="10" style="1"/>
    <col min="11265" max="11265" width="6.109375" style="1" bestFit="1" customWidth="1"/>
    <col min="11266" max="11266" width="25.5546875" style="1" customWidth="1"/>
    <col min="11267" max="11267" width="23.44140625" style="1" customWidth="1"/>
    <col min="11268" max="11268" width="7.21875" style="1" customWidth="1"/>
    <col min="11269" max="11269" width="11.77734375" style="1" customWidth="1"/>
    <col min="11270" max="11270" width="5.6640625" style="1" customWidth="1"/>
    <col min="11271" max="11271" width="11.77734375" style="1" customWidth="1"/>
    <col min="11272" max="11273" width="11.88671875" style="1" customWidth="1"/>
    <col min="11274" max="11274" width="15.21875" style="1" customWidth="1"/>
    <col min="11275" max="11275" width="11.6640625" style="1" customWidth="1"/>
    <col min="11276" max="11520" width="10" style="1"/>
    <col min="11521" max="11521" width="6.109375" style="1" bestFit="1" customWidth="1"/>
    <col min="11522" max="11522" width="25.5546875" style="1" customWidth="1"/>
    <col min="11523" max="11523" width="23.44140625" style="1" customWidth="1"/>
    <col min="11524" max="11524" width="7.21875" style="1" customWidth="1"/>
    <col min="11525" max="11525" width="11.77734375" style="1" customWidth="1"/>
    <col min="11526" max="11526" width="5.6640625" style="1" customWidth="1"/>
    <col min="11527" max="11527" width="11.77734375" style="1" customWidth="1"/>
    <col min="11528" max="11529" width="11.88671875" style="1" customWidth="1"/>
    <col min="11530" max="11530" width="15.21875" style="1" customWidth="1"/>
    <col min="11531" max="11531" width="11.6640625" style="1" customWidth="1"/>
    <col min="11532" max="11776" width="10" style="1"/>
    <col min="11777" max="11777" width="6.109375" style="1" bestFit="1" customWidth="1"/>
    <col min="11778" max="11778" width="25.5546875" style="1" customWidth="1"/>
    <col min="11779" max="11779" width="23.44140625" style="1" customWidth="1"/>
    <col min="11780" max="11780" width="7.21875" style="1" customWidth="1"/>
    <col min="11781" max="11781" width="11.77734375" style="1" customWidth="1"/>
    <col min="11782" max="11782" width="5.6640625" style="1" customWidth="1"/>
    <col min="11783" max="11783" width="11.77734375" style="1" customWidth="1"/>
    <col min="11784" max="11785" width="11.88671875" style="1" customWidth="1"/>
    <col min="11786" max="11786" width="15.21875" style="1" customWidth="1"/>
    <col min="11787" max="11787" width="11.6640625" style="1" customWidth="1"/>
    <col min="11788" max="12032" width="10" style="1"/>
    <col min="12033" max="12033" width="6.109375" style="1" bestFit="1" customWidth="1"/>
    <col min="12034" max="12034" width="25.5546875" style="1" customWidth="1"/>
    <col min="12035" max="12035" width="23.44140625" style="1" customWidth="1"/>
    <col min="12036" max="12036" width="7.21875" style="1" customWidth="1"/>
    <col min="12037" max="12037" width="11.77734375" style="1" customWidth="1"/>
    <col min="12038" max="12038" width="5.6640625" style="1" customWidth="1"/>
    <col min="12039" max="12039" width="11.77734375" style="1" customWidth="1"/>
    <col min="12040" max="12041" width="11.88671875" style="1" customWidth="1"/>
    <col min="12042" max="12042" width="15.21875" style="1" customWidth="1"/>
    <col min="12043" max="12043" width="11.6640625" style="1" customWidth="1"/>
    <col min="12044" max="12288" width="10" style="1"/>
    <col min="12289" max="12289" width="6.109375" style="1" bestFit="1" customWidth="1"/>
    <col min="12290" max="12290" width="25.5546875" style="1" customWidth="1"/>
    <col min="12291" max="12291" width="23.44140625" style="1" customWidth="1"/>
    <col min="12292" max="12292" width="7.21875" style="1" customWidth="1"/>
    <col min="12293" max="12293" width="11.77734375" style="1" customWidth="1"/>
    <col min="12294" max="12294" width="5.6640625" style="1" customWidth="1"/>
    <col min="12295" max="12295" width="11.77734375" style="1" customWidth="1"/>
    <col min="12296" max="12297" width="11.88671875" style="1" customWidth="1"/>
    <col min="12298" max="12298" width="15.21875" style="1" customWidth="1"/>
    <col min="12299" max="12299" width="11.6640625" style="1" customWidth="1"/>
    <col min="12300" max="12544" width="10" style="1"/>
    <col min="12545" max="12545" width="6.109375" style="1" bestFit="1" customWidth="1"/>
    <col min="12546" max="12546" width="25.5546875" style="1" customWidth="1"/>
    <col min="12547" max="12547" width="23.44140625" style="1" customWidth="1"/>
    <col min="12548" max="12548" width="7.21875" style="1" customWidth="1"/>
    <col min="12549" max="12549" width="11.77734375" style="1" customWidth="1"/>
    <col min="12550" max="12550" width="5.6640625" style="1" customWidth="1"/>
    <col min="12551" max="12551" width="11.77734375" style="1" customWidth="1"/>
    <col min="12552" max="12553" width="11.88671875" style="1" customWidth="1"/>
    <col min="12554" max="12554" width="15.21875" style="1" customWidth="1"/>
    <col min="12555" max="12555" width="11.6640625" style="1" customWidth="1"/>
    <col min="12556" max="12800" width="10" style="1"/>
    <col min="12801" max="12801" width="6.109375" style="1" bestFit="1" customWidth="1"/>
    <col min="12802" max="12802" width="25.5546875" style="1" customWidth="1"/>
    <col min="12803" max="12803" width="23.44140625" style="1" customWidth="1"/>
    <col min="12804" max="12804" width="7.21875" style="1" customWidth="1"/>
    <col min="12805" max="12805" width="11.77734375" style="1" customWidth="1"/>
    <col min="12806" max="12806" width="5.6640625" style="1" customWidth="1"/>
    <col min="12807" max="12807" width="11.77734375" style="1" customWidth="1"/>
    <col min="12808" max="12809" width="11.88671875" style="1" customWidth="1"/>
    <col min="12810" max="12810" width="15.21875" style="1" customWidth="1"/>
    <col min="12811" max="12811" width="11.6640625" style="1" customWidth="1"/>
    <col min="12812" max="13056" width="10" style="1"/>
    <col min="13057" max="13057" width="6.109375" style="1" bestFit="1" customWidth="1"/>
    <col min="13058" max="13058" width="25.5546875" style="1" customWidth="1"/>
    <col min="13059" max="13059" width="23.44140625" style="1" customWidth="1"/>
    <col min="13060" max="13060" width="7.21875" style="1" customWidth="1"/>
    <col min="13061" max="13061" width="11.77734375" style="1" customWidth="1"/>
    <col min="13062" max="13062" width="5.6640625" style="1" customWidth="1"/>
    <col min="13063" max="13063" width="11.77734375" style="1" customWidth="1"/>
    <col min="13064" max="13065" width="11.88671875" style="1" customWidth="1"/>
    <col min="13066" max="13066" width="15.21875" style="1" customWidth="1"/>
    <col min="13067" max="13067" width="11.6640625" style="1" customWidth="1"/>
    <col min="13068" max="13312" width="10" style="1"/>
    <col min="13313" max="13313" width="6.109375" style="1" bestFit="1" customWidth="1"/>
    <col min="13314" max="13314" width="25.5546875" style="1" customWidth="1"/>
    <col min="13315" max="13315" width="23.44140625" style="1" customWidth="1"/>
    <col min="13316" max="13316" width="7.21875" style="1" customWidth="1"/>
    <col min="13317" max="13317" width="11.77734375" style="1" customWidth="1"/>
    <col min="13318" max="13318" width="5.6640625" style="1" customWidth="1"/>
    <col min="13319" max="13319" width="11.77734375" style="1" customWidth="1"/>
    <col min="13320" max="13321" width="11.88671875" style="1" customWidth="1"/>
    <col min="13322" max="13322" width="15.21875" style="1" customWidth="1"/>
    <col min="13323" max="13323" width="11.6640625" style="1" customWidth="1"/>
    <col min="13324" max="13568" width="10" style="1"/>
    <col min="13569" max="13569" width="6.109375" style="1" bestFit="1" customWidth="1"/>
    <col min="13570" max="13570" width="25.5546875" style="1" customWidth="1"/>
    <col min="13571" max="13571" width="23.44140625" style="1" customWidth="1"/>
    <col min="13572" max="13572" width="7.21875" style="1" customWidth="1"/>
    <col min="13573" max="13573" width="11.77734375" style="1" customWidth="1"/>
    <col min="13574" max="13574" width="5.6640625" style="1" customWidth="1"/>
    <col min="13575" max="13575" width="11.77734375" style="1" customWidth="1"/>
    <col min="13576" max="13577" width="11.88671875" style="1" customWidth="1"/>
    <col min="13578" max="13578" width="15.21875" style="1" customWidth="1"/>
    <col min="13579" max="13579" width="11.6640625" style="1" customWidth="1"/>
    <col min="13580" max="13824" width="10" style="1"/>
    <col min="13825" max="13825" width="6.109375" style="1" bestFit="1" customWidth="1"/>
    <col min="13826" max="13826" width="25.5546875" style="1" customWidth="1"/>
    <col min="13827" max="13827" width="23.44140625" style="1" customWidth="1"/>
    <col min="13828" max="13828" width="7.21875" style="1" customWidth="1"/>
    <col min="13829" max="13829" width="11.77734375" style="1" customWidth="1"/>
    <col min="13830" max="13830" width="5.6640625" style="1" customWidth="1"/>
    <col min="13831" max="13831" width="11.77734375" style="1" customWidth="1"/>
    <col min="13832" max="13833" width="11.88671875" style="1" customWidth="1"/>
    <col min="13834" max="13834" width="15.21875" style="1" customWidth="1"/>
    <col min="13835" max="13835" width="11.6640625" style="1" customWidth="1"/>
    <col min="13836" max="14080" width="10" style="1"/>
    <col min="14081" max="14081" width="6.109375" style="1" bestFit="1" customWidth="1"/>
    <col min="14082" max="14082" width="25.5546875" style="1" customWidth="1"/>
    <col min="14083" max="14083" width="23.44140625" style="1" customWidth="1"/>
    <col min="14084" max="14084" width="7.21875" style="1" customWidth="1"/>
    <col min="14085" max="14085" width="11.77734375" style="1" customWidth="1"/>
    <col min="14086" max="14086" width="5.6640625" style="1" customWidth="1"/>
    <col min="14087" max="14087" width="11.77734375" style="1" customWidth="1"/>
    <col min="14088" max="14089" width="11.88671875" style="1" customWidth="1"/>
    <col min="14090" max="14090" width="15.21875" style="1" customWidth="1"/>
    <col min="14091" max="14091" width="11.6640625" style="1" customWidth="1"/>
    <col min="14092" max="14336" width="10" style="1"/>
    <col min="14337" max="14337" width="6.109375" style="1" bestFit="1" customWidth="1"/>
    <col min="14338" max="14338" width="25.5546875" style="1" customWidth="1"/>
    <col min="14339" max="14339" width="23.44140625" style="1" customWidth="1"/>
    <col min="14340" max="14340" width="7.21875" style="1" customWidth="1"/>
    <col min="14341" max="14341" width="11.77734375" style="1" customWidth="1"/>
    <col min="14342" max="14342" width="5.6640625" style="1" customWidth="1"/>
    <col min="14343" max="14343" width="11.77734375" style="1" customWidth="1"/>
    <col min="14344" max="14345" width="11.88671875" style="1" customWidth="1"/>
    <col min="14346" max="14346" width="15.21875" style="1" customWidth="1"/>
    <col min="14347" max="14347" width="11.6640625" style="1" customWidth="1"/>
    <col min="14348" max="14592" width="10" style="1"/>
    <col min="14593" max="14593" width="6.109375" style="1" bestFit="1" customWidth="1"/>
    <col min="14594" max="14594" width="25.5546875" style="1" customWidth="1"/>
    <col min="14595" max="14595" width="23.44140625" style="1" customWidth="1"/>
    <col min="14596" max="14596" width="7.21875" style="1" customWidth="1"/>
    <col min="14597" max="14597" width="11.77734375" style="1" customWidth="1"/>
    <col min="14598" max="14598" width="5.6640625" style="1" customWidth="1"/>
    <col min="14599" max="14599" width="11.77734375" style="1" customWidth="1"/>
    <col min="14600" max="14601" width="11.88671875" style="1" customWidth="1"/>
    <col min="14602" max="14602" width="15.21875" style="1" customWidth="1"/>
    <col min="14603" max="14603" width="11.6640625" style="1" customWidth="1"/>
    <col min="14604" max="14848" width="10" style="1"/>
    <col min="14849" max="14849" width="6.109375" style="1" bestFit="1" customWidth="1"/>
    <col min="14850" max="14850" width="25.5546875" style="1" customWidth="1"/>
    <col min="14851" max="14851" width="23.44140625" style="1" customWidth="1"/>
    <col min="14852" max="14852" width="7.21875" style="1" customWidth="1"/>
    <col min="14853" max="14853" width="11.77734375" style="1" customWidth="1"/>
    <col min="14854" max="14854" width="5.6640625" style="1" customWidth="1"/>
    <col min="14855" max="14855" width="11.77734375" style="1" customWidth="1"/>
    <col min="14856" max="14857" width="11.88671875" style="1" customWidth="1"/>
    <col min="14858" max="14858" width="15.21875" style="1" customWidth="1"/>
    <col min="14859" max="14859" width="11.6640625" style="1" customWidth="1"/>
    <col min="14860" max="15104" width="10" style="1"/>
    <col min="15105" max="15105" width="6.109375" style="1" bestFit="1" customWidth="1"/>
    <col min="15106" max="15106" width="25.5546875" style="1" customWidth="1"/>
    <col min="15107" max="15107" width="23.44140625" style="1" customWidth="1"/>
    <col min="15108" max="15108" width="7.21875" style="1" customWidth="1"/>
    <col min="15109" max="15109" width="11.77734375" style="1" customWidth="1"/>
    <col min="15110" max="15110" width="5.6640625" style="1" customWidth="1"/>
    <col min="15111" max="15111" width="11.77734375" style="1" customWidth="1"/>
    <col min="15112" max="15113" width="11.88671875" style="1" customWidth="1"/>
    <col min="15114" max="15114" width="15.21875" style="1" customWidth="1"/>
    <col min="15115" max="15115" width="11.6640625" style="1" customWidth="1"/>
    <col min="15116" max="15360" width="10" style="1"/>
    <col min="15361" max="15361" width="6.109375" style="1" bestFit="1" customWidth="1"/>
    <col min="15362" max="15362" width="25.5546875" style="1" customWidth="1"/>
    <col min="15363" max="15363" width="23.44140625" style="1" customWidth="1"/>
    <col min="15364" max="15364" width="7.21875" style="1" customWidth="1"/>
    <col min="15365" max="15365" width="11.77734375" style="1" customWidth="1"/>
    <col min="15366" max="15366" width="5.6640625" style="1" customWidth="1"/>
    <col min="15367" max="15367" width="11.77734375" style="1" customWidth="1"/>
    <col min="15368" max="15369" width="11.88671875" style="1" customWidth="1"/>
    <col min="15370" max="15370" width="15.21875" style="1" customWidth="1"/>
    <col min="15371" max="15371" width="11.6640625" style="1" customWidth="1"/>
    <col min="15372" max="15616" width="10" style="1"/>
    <col min="15617" max="15617" width="6.109375" style="1" bestFit="1" customWidth="1"/>
    <col min="15618" max="15618" width="25.5546875" style="1" customWidth="1"/>
    <col min="15619" max="15619" width="23.44140625" style="1" customWidth="1"/>
    <col min="15620" max="15620" width="7.21875" style="1" customWidth="1"/>
    <col min="15621" max="15621" width="11.77734375" style="1" customWidth="1"/>
    <col min="15622" max="15622" width="5.6640625" style="1" customWidth="1"/>
    <col min="15623" max="15623" width="11.77734375" style="1" customWidth="1"/>
    <col min="15624" max="15625" width="11.88671875" style="1" customWidth="1"/>
    <col min="15626" max="15626" width="15.21875" style="1" customWidth="1"/>
    <col min="15627" max="15627" width="11.6640625" style="1" customWidth="1"/>
    <col min="15628" max="15872" width="10" style="1"/>
    <col min="15873" max="15873" width="6.109375" style="1" bestFit="1" customWidth="1"/>
    <col min="15874" max="15874" width="25.5546875" style="1" customWidth="1"/>
    <col min="15875" max="15875" width="23.44140625" style="1" customWidth="1"/>
    <col min="15876" max="15876" width="7.21875" style="1" customWidth="1"/>
    <col min="15877" max="15877" width="11.77734375" style="1" customWidth="1"/>
    <col min="15878" max="15878" width="5.6640625" style="1" customWidth="1"/>
    <col min="15879" max="15879" width="11.77734375" style="1" customWidth="1"/>
    <col min="15880" max="15881" width="11.88671875" style="1" customWidth="1"/>
    <col min="15882" max="15882" width="15.21875" style="1" customWidth="1"/>
    <col min="15883" max="15883" width="11.6640625" style="1" customWidth="1"/>
    <col min="15884" max="16128" width="10" style="1"/>
    <col min="16129" max="16129" width="6.109375" style="1" bestFit="1" customWidth="1"/>
    <col min="16130" max="16130" width="25.5546875" style="1" customWidth="1"/>
    <col min="16131" max="16131" width="23.44140625" style="1" customWidth="1"/>
    <col min="16132" max="16132" width="7.21875" style="1" customWidth="1"/>
    <col min="16133" max="16133" width="11.77734375" style="1" customWidth="1"/>
    <col min="16134" max="16134" width="5.6640625" style="1" customWidth="1"/>
    <col min="16135" max="16135" width="11.77734375" style="1" customWidth="1"/>
    <col min="16136" max="16137" width="11.88671875" style="1" customWidth="1"/>
    <col min="16138" max="16138" width="15.21875" style="1" customWidth="1"/>
    <col min="16139" max="16139" width="11.6640625" style="1" customWidth="1"/>
    <col min="16140" max="16384" width="10" style="1"/>
  </cols>
  <sheetData>
    <row r="1" spans="1:12" ht="27.75" customHeight="1">
      <c r="A1" s="189" t="s">
        <v>0</v>
      </c>
      <c r="B1" s="189"/>
      <c r="C1" s="189"/>
      <c r="D1" s="189"/>
      <c r="E1" s="189"/>
      <c r="F1" s="189"/>
      <c r="G1" s="189"/>
      <c r="H1" s="189"/>
      <c r="I1" s="189"/>
      <c r="J1" s="189"/>
      <c r="K1" s="189"/>
    </row>
    <row r="2" spans="1:12" ht="27.75" customHeight="1">
      <c r="I2" s="190" t="s">
        <v>1</v>
      </c>
      <c r="J2" s="190"/>
      <c r="K2" s="190"/>
    </row>
    <row r="3" spans="1:12" s="4" customFormat="1" ht="39" customHeight="1">
      <c r="A3" s="2" t="s">
        <v>2</v>
      </c>
      <c r="B3" s="2" t="s">
        <v>3</v>
      </c>
      <c r="C3" s="2" t="s">
        <v>4</v>
      </c>
      <c r="D3" s="2" t="s">
        <v>5</v>
      </c>
      <c r="E3" s="3" t="s">
        <v>6</v>
      </c>
      <c r="F3" s="3" t="s">
        <v>7</v>
      </c>
      <c r="G3" s="3" t="s">
        <v>8</v>
      </c>
      <c r="H3" s="2" t="s">
        <v>9</v>
      </c>
      <c r="I3" s="2" t="s">
        <v>10</v>
      </c>
      <c r="J3" s="2" t="s">
        <v>11</v>
      </c>
      <c r="K3" s="2" t="s">
        <v>12</v>
      </c>
    </row>
    <row r="4" spans="1:12" ht="52.2" customHeight="1">
      <c r="A4" s="12">
        <v>1</v>
      </c>
      <c r="B4" s="12" t="s">
        <v>35</v>
      </c>
      <c r="C4" s="14" t="s">
        <v>36</v>
      </c>
      <c r="D4" s="12" t="s">
        <v>20</v>
      </c>
      <c r="E4" s="13" t="s">
        <v>39</v>
      </c>
      <c r="F4" s="7">
        <v>0.13</v>
      </c>
      <c r="G4" s="9">
        <v>29.62</v>
      </c>
      <c r="H4" s="13" t="s">
        <v>39</v>
      </c>
      <c r="I4" s="13" t="s">
        <v>39</v>
      </c>
      <c r="J4" s="5" t="s">
        <v>40</v>
      </c>
      <c r="K4" s="5"/>
      <c r="L4" s="8">
        <v>0.8</v>
      </c>
    </row>
    <row r="5" spans="1:12" ht="54" customHeight="1">
      <c r="A5" s="12">
        <v>2</v>
      </c>
      <c r="B5" s="12" t="s">
        <v>37</v>
      </c>
      <c r="C5" s="14" t="s">
        <v>38</v>
      </c>
      <c r="D5" s="12" t="s">
        <v>20</v>
      </c>
      <c r="E5" s="15" t="s">
        <v>41</v>
      </c>
      <c r="F5" s="7">
        <v>0.13</v>
      </c>
      <c r="G5" s="9">
        <v>27.65</v>
      </c>
      <c r="H5" s="15" t="s">
        <v>41</v>
      </c>
      <c r="I5" s="15" t="s">
        <v>41</v>
      </c>
      <c r="J5" s="5" t="s">
        <v>40</v>
      </c>
      <c r="K5" s="5"/>
      <c r="L5" s="8">
        <v>0.3</v>
      </c>
    </row>
    <row r="6" spans="1:12" ht="27.75" customHeight="1">
      <c r="A6" s="191" t="s">
        <v>42</v>
      </c>
      <c r="B6" s="191"/>
      <c r="C6" s="191"/>
      <c r="D6" s="191"/>
      <c r="E6" s="191"/>
      <c r="F6" s="191"/>
      <c r="G6" s="191"/>
      <c r="H6" s="191"/>
      <c r="I6" s="191"/>
      <c r="J6" s="191"/>
      <c r="K6" s="191"/>
    </row>
    <row r="7" spans="1:12" ht="152.4" customHeight="1">
      <c r="A7" s="191"/>
      <c r="B7" s="191"/>
      <c r="C7" s="191"/>
      <c r="D7" s="191"/>
      <c r="E7" s="191"/>
      <c r="F7" s="191"/>
      <c r="G7" s="191"/>
      <c r="H7" s="191"/>
      <c r="I7" s="191"/>
      <c r="J7" s="191"/>
      <c r="K7" s="191"/>
    </row>
    <row r="8" spans="1:12" ht="93" customHeight="1">
      <c r="A8" s="192" t="s">
        <v>13</v>
      </c>
      <c r="B8" s="193"/>
      <c r="C8" s="194" t="s">
        <v>14</v>
      </c>
      <c r="D8" s="194"/>
      <c r="E8" s="191" t="s">
        <v>15</v>
      </c>
      <c r="F8" s="191"/>
      <c r="G8" s="191"/>
      <c r="H8" s="191" t="s">
        <v>16</v>
      </c>
      <c r="I8" s="191"/>
      <c r="J8" s="191" t="s">
        <v>17</v>
      </c>
      <c r="K8" s="191"/>
    </row>
  </sheetData>
  <mergeCells count="8">
    <mergeCell ref="A1:K1"/>
    <mergeCell ref="I2:K2"/>
    <mergeCell ref="A6:K7"/>
    <mergeCell ref="A8:B8"/>
    <mergeCell ref="C8:D8"/>
    <mergeCell ref="E8:G8"/>
    <mergeCell ref="H8:I8"/>
    <mergeCell ref="J8:K8"/>
  </mergeCells>
  <phoneticPr fontId="3" type="noConversion"/>
  <pageMargins left="0.75" right="0.75" top="1" bottom="1" header="0.5" footer="0.5"/>
  <pageSetup paperSize="9" scale="93" orientation="landscape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FB4C47-A005-4B0D-BC6E-5ADF97B75ADF}">
  <sheetPr>
    <pageSetUpPr fitToPage="1"/>
  </sheetPr>
  <dimension ref="A1:W512"/>
  <sheetViews>
    <sheetView zoomScale="70" zoomScaleNormal="70" workbookViewId="0">
      <selection activeCell="N6" sqref="N6"/>
    </sheetView>
  </sheetViews>
  <sheetFormatPr defaultColWidth="10" defaultRowHeight="27.75" customHeight="1"/>
  <cols>
    <col min="1" max="1" width="6.109375" style="1" bestFit="1" customWidth="1"/>
    <col min="2" max="2" width="15.88671875" style="1" customWidth="1"/>
    <col min="3" max="3" width="29.77734375" style="1" customWidth="1"/>
    <col min="4" max="4" width="16" style="1" customWidth="1"/>
    <col min="5" max="5" width="8" style="1" customWidth="1"/>
    <col min="6" max="6" width="17.5546875" style="21" customWidth="1"/>
    <col min="7" max="7" width="5.6640625" style="1" customWidth="1"/>
    <col min="8" max="8" width="11.77734375" style="21" customWidth="1"/>
    <col min="9" max="9" width="13.21875" style="21" customWidth="1"/>
    <col min="10" max="10" width="16.88671875" style="21" customWidth="1"/>
    <col min="11" max="11" width="21" style="1" customWidth="1"/>
    <col min="12" max="12" width="28.44140625" style="1" customWidth="1"/>
    <col min="13" max="13" width="14.44140625" style="1" customWidth="1"/>
    <col min="14" max="14" width="22.5546875" style="1" customWidth="1"/>
    <col min="15" max="15" width="11" style="1" customWidth="1"/>
    <col min="16" max="16" width="11.21875" style="1" customWidth="1"/>
    <col min="17" max="17" width="14.33203125" style="1" customWidth="1"/>
    <col min="18" max="18" width="10" style="1"/>
    <col min="19" max="19" width="11.44140625" style="1" customWidth="1"/>
    <col min="20" max="25" width="10" style="1"/>
    <col min="26" max="26" width="21" style="1" customWidth="1"/>
    <col min="27" max="257" width="10" style="1"/>
    <col min="258" max="258" width="6.109375" style="1" bestFit="1" customWidth="1"/>
    <col min="259" max="259" width="25.5546875" style="1" customWidth="1"/>
    <col min="260" max="260" width="23.44140625" style="1" customWidth="1"/>
    <col min="261" max="261" width="7.21875" style="1" customWidth="1"/>
    <col min="262" max="262" width="11.77734375" style="1" customWidth="1"/>
    <col min="263" max="263" width="5.6640625" style="1" customWidth="1"/>
    <col min="264" max="264" width="11.77734375" style="1" customWidth="1"/>
    <col min="265" max="266" width="11.88671875" style="1" customWidth="1"/>
    <col min="267" max="267" width="15.21875" style="1" customWidth="1"/>
    <col min="268" max="268" width="11.6640625" style="1" customWidth="1"/>
    <col min="269" max="513" width="10" style="1"/>
    <col min="514" max="514" width="6.109375" style="1" bestFit="1" customWidth="1"/>
    <col min="515" max="515" width="25.5546875" style="1" customWidth="1"/>
    <col min="516" max="516" width="23.44140625" style="1" customWidth="1"/>
    <col min="517" max="517" width="7.21875" style="1" customWidth="1"/>
    <col min="518" max="518" width="11.77734375" style="1" customWidth="1"/>
    <col min="519" max="519" width="5.6640625" style="1" customWidth="1"/>
    <col min="520" max="520" width="11.77734375" style="1" customWidth="1"/>
    <col min="521" max="522" width="11.88671875" style="1" customWidth="1"/>
    <col min="523" max="523" width="15.21875" style="1" customWidth="1"/>
    <col min="524" max="524" width="11.6640625" style="1" customWidth="1"/>
    <col min="525" max="769" width="10" style="1"/>
    <col min="770" max="770" width="6.109375" style="1" bestFit="1" customWidth="1"/>
    <col min="771" max="771" width="25.5546875" style="1" customWidth="1"/>
    <col min="772" max="772" width="23.44140625" style="1" customWidth="1"/>
    <col min="773" max="773" width="7.21875" style="1" customWidth="1"/>
    <col min="774" max="774" width="11.77734375" style="1" customWidth="1"/>
    <col min="775" max="775" width="5.6640625" style="1" customWidth="1"/>
    <col min="776" max="776" width="11.77734375" style="1" customWidth="1"/>
    <col min="777" max="778" width="11.88671875" style="1" customWidth="1"/>
    <col min="779" max="779" width="15.21875" style="1" customWidth="1"/>
    <col min="780" max="780" width="11.6640625" style="1" customWidth="1"/>
    <col min="781" max="1025" width="10" style="1"/>
    <col min="1026" max="1026" width="6.109375" style="1" bestFit="1" customWidth="1"/>
    <col min="1027" max="1027" width="25.5546875" style="1" customWidth="1"/>
    <col min="1028" max="1028" width="23.44140625" style="1" customWidth="1"/>
    <col min="1029" max="1029" width="7.21875" style="1" customWidth="1"/>
    <col min="1030" max="1030" width="11.77734375" style="1" customWidth="1"/>
    <col min="1031" max="1031" width="5.6640625" style="1" customWidth="1"/>
    <col min="1032" max="1032" width="11.77734375" style="1" customWidth="1"/>
    <col min="1033" max="1034" width="11.88671875" style="1" customWidth="1"/>
    <col min="1035" max="1035" width="15.21875" style="1" customWidth="1"/>
    <col min="1036" max="1036" width="11.6640625" style="1" customWidth="1"/>
    <col min="1037" max="1281" width="10" style="1"/>
    <col min="1282" max="1282" width="6.109375" style="1" bestFit="1" customWidth="1"/>
    <col min="1283" max="1283" width="25.5546875" style="1" customWidth="1"/>
    <col min="1284" max="1284" width="23.44140625" style="1" customWidth="1"/>
    <col min="1285" max="1285" width="7.21875" style="1" customWidth="1"/>
    <col min="1286" max="1286" width="11.77734375" style="1" customWidth="1"/>
    <col min="1287" max="1287" width="5.6640625" style="1" customWidth="1"/>
    <col min="1288" max="1288" width="11.77734375" style="1" customWidth="1"/>
    <col min="1289" max="1290" width="11.88671875" style="1" customWidth="1"/>
    <col min="1291" max="1291" width="15.21875" style="1" customWidth="1"/>
    <col min="1292" max="1292" width="11.6640625" style="1" customWidth="1"/>
    <col min="1293" max="1537" width="10" style="1"/>
    <col min="1538" max="1538" width="6.109375" style="1" bestFit="1" customWidth="1"/>
    <col min="1539" max="1539" width="25.5546875" style="1" customWidth="1"/>
    <col min="1540" max="1540" width="23.44140625" style="1" customWidth="1"/>
    <col min="1541" max="1541" width="7.21875" style="1" customWidth="1"/>
    <col min="1542" max="1542" width="11.77734375" style="1" customWidth="1"/>
    <col min="1543" max="1543" width="5.6640625" style="1" customWidth="1"/>
    <col min="1544" max="1544" width="11.77734375" style="1" customWidth="1"/>
    <col min="1545" max="1546" width="11.88671875" style="1" customWidth="1"/>
    <col min="1547" max="1547" width="15.21875" style="1" customWidth="1"/>
    <col min="1548" max="1548" width="11.6640625" style="1" customWidth="1"/>
    <col min="1549" max="1793" width="10" style="1"/>
    <col min="1794" max="1794" width="6.109375" style="1" bestFit="1" customWidth="1"/>
    <col min="1795" max="1795" width="25.5546875" style="1" customWidth="1"/>
    <col min="1796" max="1796" width="23.44140625" style="1" customWidth="1"/>
    <col min="1797" max="1797" width="7.21875" style="1" customWidth="1"/>
    <col min="1798" max="1798" width="11.77734375" style="1" customWidth="1"/>
    <col min="1799" max="1799" width="5.6640625" style="1" customWidth="1"/>
    <col min="1800" max="1800" width="11.77734375" style="1" customWidth="1"/>
    <col min="1801" max="1802" width="11.88671875" style="1" customWidth="1"/>
    <col min="1803" max="1803" width="15.21875" style="1" customWidth="1"/>
    <col min="1804" max="1804" width="11.6640625" style="1" customWidth="1"/>
    <col min="1805" max="2049" width="10" style="1"/>
    <col min="2050" max="2050" width="6.109375" style="1" bestFit="1" customWidth="1"/>
    <col min="2051" max="2051" width="25.5546875" style="1" customWidth="1"/>
    <col min="2052" max="2052" width="23.44140625" style="1" customWidth="1"/>
    <col min="2053" max="2053" width="7.21875" style="1" customWidth="1"/>
    <col min="2054" max="2054" width="11.77734375" style="1" customWidth="1"/>
    <col min="2055" max="2055" width="5.6640625" style="1" customWidth="1"/>
    <col min="2056" max="2056" width="11.77734375" style="1" customWidth="1"/>
    <col min="2057" max="2058" width="11.88671875" style="1" customWidth="1"/>
    <col min="2059" max="2059" width="15.21875" style="1" customWidth="1"/>
    <col min="2060" max="2060" width="11.6640625" style="1" customWidth="1"/>
    <col min="2061" max="2305" width="10" style="1"/>
    <col min="2306" max="2306" width="6.109375" style="1" bestFit="1" customWidth="1"/>
    <col min="2307" max="2307" width="25.5546875" style="1" customWidth="1"/>
    <col min="2308" max="2308" width="23.44140625" style="1" customWidth="1"/>
    <col min="2309" max="2309" width="7.21875" style="1" customWidth="1"/>
    <col min="2310" max="2310" width="11.77734375" style="1" customWidth="1"/>
    <col min="2311" max="2311" width="5.6640625" style="1" customWidth="1"/>
    <col min="2312" max="2312" width="11.77734375" style="1" customWidth="1"/>
    <col min="2313" max="2314" width="11.88671875" style="1" customWidth="1"/>
    <col min="2315" max="2315" width="15.21875" style="1" customWidth="1"/>
    <col min="2316" max="2316" width="11.6640625" style="1" customWidth="1"/>
    <col min="2317" max="2561" width="10" style="1"/>
    <col min="2562" max="2562" width="6.109375" style="1" bestFit="1" customWidth="1"/>
    <col min="2563" max="2563" width="25.5546875" style="1" customWidth="1"/>
    <col min="2564" max="2564" width="23.44140625" style="1" customWidth="1"/>
    <col min="2565" max="2565" width="7.21875" style="1" customWidth="1"/>
    <col min="2566" max="2566" width="11.77734375" style="1" customWidth="1"/>
    <col min="2567" max="2567" width="5.6640625" style="1" customWidth="1"/>
    <col min="2568" max="2568" width="11.77734375" style="1" customWidth="1"/>
    <col min="2569" max="2570" width="11.88671875" style="1" customWidth="1"/>
    <col min="2571" max="2571" width="15.21875" style="1" customWidth="1"/>
    <col min="2572" max="2572" width="11.6640625" style="1" customWidth="1"/>
    <col min="2573" max="2817" width="10" style="1"/>
    <col min="2818" max="2818" width="6.109375" style="1" bestFit="1" customWidth="1"/>
    <col min="2819" max="2819" width="25.5546875" style="1" customWidth="1"/>
    <col min="2820" max="2820" width="23.44140625" style="1" customWidth="1"/>
    <col min="2821" max="2821" width="7.21875" style="1" customWidth="1"/>
    <col min="2822" max="2822" width="11.77734375" style="1" customWidth="1"/>
    <col min="2823" max="2823" width="5.6640625" style="1" customWidth="1"/>
    <col min="2824" max="2824" width="11.77734375" style="1" customWidth="1"/>
    <col min="2825" max="2826" width="11.88671875" style="1" customWidth="1"/>
    <col min="2827" max="2827" width="15.21875" style="1" customWidth="1"/>
    <col min="2828" max="2828" width="11.6640625" style="1" customWidth="1"/>
    <col min="2829" max="3073" width="10" style="1"/>
    <col min="3074" max="3074" width="6.109375" style="1" bestFit="1" customWidth="1"/>
    <col min="3075" max="3075" width="25.5546875" style="1" customWidth="1"/>
    <col min="3076" max="3076" width="23.44140625" style="1" customWidth="1"/>
    <col min="3077" max="3077" width="7.21875" style="1" customWidth="1"/>
    <col min="3078" max="3078" width="11.77734375" style="1" customWidth="1"/>
    <col min="3079" max="3079" width="5.6640625" style="1" customWidth="1"/>
    <col min="3080" max="3080" width="11.77734375" style="1" customWidth="1"/>
    <col min="3081" max="3082" width="11.88671875" style="1" customWidth="1"/>
    <col min="3083" max="3083" width="15.21875" style="1" customWidth="1"/>
    <col min="3084" max="3084" width="11.6640625" style="1" customWidth="1"/>
    <col min="3085" max="3329" width="10" style="1"/>
    <col min="3330" max="3330" width="6.109375" style="1" bestFit="1" customWidth="1"/>
    <col min="3331" max="3331" width="25.5546875" style="1" customWidth="1"/>
    <col min="3332" max="3332" width="23.44140625" style="1" customWidth="1"/>
    <col min="3333" max="3333" width="7.21875" style="1" customWidth="1"/>
    <col min="3334" max="3334" width="11.77734375" style="1" customWidth="1"/>
    <col min="3335" max="3335" width="5.6640625" style="1" customWidth="1"/>
    <col min="3336" max="3336" width="11.77734375" style="1" customWidth="1"/>
    <col min="3337" max="3338" width="11.88671875" style="1" customWidth="1"/>
    <col min="3339" max="3339" width="15.21875" style="1" customWidth="1"/>
    <col min="3340" max="3340" width="11.6640625" style="1" customWidth="1"/>
    <col min="3341" max="3585" width="10" style="1"/>
    <col min="3586" max="3586" width="6.109375" style="1" bestFit="1" customWidth="1"/>
    <col min="3587" max="3587" width="25.5546875" style="1" customWidth="1"/>
    <col min="3588" max="3588" width="23.44140625" style="1" customWidth="1"/>
    <col min="3589" max="3589" width="7.21875" style="1" customWidth="1"/>
    <col min="3590" max="3590" width="11.77734375" style="1" customWidth="1"/>
    <col min="3591" max="3591" width="5.6640625" style="1" customWidth="1"/>
    <col min="3592" max="3592" width="11.77734375" style="1" customWidth="1"/>
    <col min="3593" max="3594" width="11.88671875" style="1" customWidth="1"/>
    <col min="3595" max="3595" width="15.21875" style="1" customWidth="1"/>
    <col min="3596" max="3596" width="11.6640625" style="1" customWidth="1"/>
    <col min="3597" max="3841" width="10" style="1"/>
    <col min="3842" max="3842" width="6.109375" style="1" bestFit="1" customWidth="1"/>
    <col min="3843" max="3843" width="25.5546875" style="1" customWidth="1"/>
    <col min="3844" max="3844" width="23.44140625" style="1" customWidth="1"/>
    <col min="3845" max="3845" width="7.21875" style="1" customWidth="1"/>
    <col min="3846" max="3846" width="11.77734375" style="1" customWidth="1"/>
    <col min="3847" max="3847" width="5.6640625" style="1" customWidth="1"/>
    <col min="3848" max="3848" width="11.77734375" style="1" customWidth="1"/>
    <col min="3849" max="3850" width="11.88671875" style="1" customWidth="1"/>
    <col min="3851" max="3851" width="15.21875" style="1" customWidth="1"/>
    <col min="3852" max="3852" width="11.6640625" style="1" customWidth="1"/>
    <col min="3853" max="4097" width="10" style="1"/>
    <col min="4098" max="4098" width="6.109375" style="1" bestFit="1" customWidth="1"/>
    <col min="4099" max="4099" width="25.5546875" style="1" customWidth="1"/>
    <col min="4100" max="4100" width="23.44140625" style="1" customWidth="1"/>
    <col min="4101" max="4101" width="7.21875" style="1" customWidth="1"/>
    <col min="4102" max="4102" width="11.77734375" style="1" customWidth="1"/>
    <col min="4103" max="4103" width="5.6640625" style="1" customWidth="1"/>
    <col min="4104" max="4104" width="11.77734375" style="1" customWidth="1"/>
    <col min="4105" max="4106" width="11.88671875" style="1" customWidth="1"/>
    <col min="4107" max="4107" width="15.21875" style="1" customWidth="1"/>
    <col min="4108" max="4108" width="11.6640625" style="1" customWidth="1"/>
    <col min="4109" max="4353" width="10" style="1"/>
    <col min="4354" max="4354" width="6.109375" style="1" bestFit="1" customWidth="1"/>
    <col min="4355" max="4355" width="25.5546875" style="1" customWidth="1"/>
    <col min="4356" max="4356" width="23.44140625" style="1" customWidth="1"/>
    <col min="4357" max="4357" width="7.21875" style="1" customWidth="1"/>
    <col min="4358" max="4358" width="11.77734375" style="1" customWidth="1"/>
    <col min="4359" max="4359" width="5.6640625" style="1" customWidth="1"/>
    <col min="4360" max="4360" width="11.77734375" style="1" customWidth="1"/>
    <col min="4361" max="4362" width="11.88671875" style="1" customWidth="1"/>
    <col min="4363" max="4363" width="15.21875" style="1" customWidth="1"/>
    <col min="4364" max="4364" width="11.6640625" style="1" customWidth="1"/>
    <col min="4365" max="4609" width="10" style="1"/>
    <col min="4610" max="4610" width="6.109375" style="1" bestFit="1" customWidth="1"/>
    <col min="4611" max="4611" width="25.5546875" style="1" customWidth="1"/>
    <col min="4612" max="4612" width="23.44140625" style="1" customWidth="1"/>
    <col min="4613" max="4613" width="7.21875" style="1" customWidth="1"/>
    <col min="4614" max="4614" width="11.77734375" style="1" customWidth="1"/>
    <col min="4615" max="4615" width="5.6640625" style="1" customWidth="1"/>
    <col min="4616" max="4616" width="11.77734375" style="1" customWidth="1"/>
    <col min="4617" max="4618" width="11.88671875" style="1" customWidth="1"/>
    <col min="4619" max="4619" width="15.21875" style="1" customWidth="1"/>
    <col min="4620" max="4620" width="11.6640625" style="1" customWidth="1"/>
    <col min="4621" max="4865" width="10" style="1"/>
    <col min="4866" max="4866" width="6.109375" style="1" bestFit="1" customWidth="1"/>
    <col min="4867" max="4867" width="25.5546875" style="1" customWidth="1"/>
    <col min="4868" max="4868" width="23.44140625" style="1" customWidth="1"/>
    <col min="4869" max="4869" width="7.21875" style="1" customWidth="1"/>
    <col min="4870" max="4870" width="11.77734375" style="1" customWidth="1"/>
    <col min="4871" max="4871" width="5.6640625" style="1" customWidth="1"/>
    <col min="4872" max="4872" width="11.77734375" style="1" customWidth="1"/>
    <col min="4873" max="4874" width="11.88671875" style="1" customWidth="1"/>
    <col min="4875" max="4875" width="15.21875" style="1" customWidth="1"/>
    <col min="4876" max="4876" width="11.6640625" style="1" customWidth="1"/>
    <col min="4877" max="5121" width="10" style="1"/>
    <col min="5122" max="5122" width="6.109375" style="1" bestFit="1" customWidth="1"/>
    <col min="5123" max="5123" width="25.5546875" style="1" customWidth="1"/>
    <col min="5124" max="5124" width="23.44140625" style="1" customWidth="1"/>
    <col min="5125" max="5125" width="7.21875" style="1" customWidth="1"/>
    <col min="5126" max="5126" width="11.77734375" style="1" customWidth="1"/>
    <col min="5127" max="5127" width="5.6640625" style="1" customWidth="1"/>
    <col min="5128" max="5128" width="11.77734375" style="1" customWidth="1"/>
    <col min="5129" max="5130" width="11.88671875" style="1" customWidth="1"/>
    <col min="5131" max="5131" width="15.21875" style="1" customWidth="1"/>
    <col min="5132" max="5132" width="11.6640625" style="1" customWidth="1"/>
    <col min="5133" max="5377" width="10" style="1"/>
    <col min="5378" max="5378" width="6.109375" style="1" bestFit="1" customWidth="1"/>
    <col min="5379" max="5379" width="25.5546875" style="1" customWidth="1"/>
    <col min="5380" max="5380" width="23.44140625" style="1" customWidth="1"/>
    <col min="5381" max="5381" width="7.21875" style="1" customWidth="1"/>
    <col min="5382" max="5382" width="11.77734375" style="1" customWidth="1"/>
    <col min="5383" max="5383" width="5.6640625" style="1" customWidth="1"/>
    <col min="5384" max="5384" width="11.77734375" style="1" customWidth="1"/>
    <col min="5385" max="5386" width="11.88671875" style="1" customWidth="1"/>
    <col min="5387" max="5387" width="15.21875" style="1" customWidth="1"/>
    <col min="5388" max="5388" width="11.6640625" style="1" customWidth="1"/>
    <col min="5389" max="5633" width="10" style="1"/>
    <col min="5634" max="5634" width="6.109375" style="1" bestFit="1" customWidth="1"/>
    <col min="5635" max="5635" width="25.5546875" style="1" customWidth="1"/>
    <col min="5636" max="5636" width="23.44140625" style="1" customWidth="1"/>
    <col min="5637" max="5637" width="7.21875" style="1" customWidth="1"/>
    <col min="5638" max="5638" width="11.77734375" style="1" customWidth="1"/>
    <col min="5639" max="5639" width="5.6640625" style="1" customWidth="1"/>
    <col min="5640" max="5640" width="11.77734375" style="1" customWidth="1"/>
    <col min="5641" max="5642" width="11.88671875" style="1" customWidth="1"/>
    <col min="5643" max="5643" width="15.21875" style="1" customWidth="1"/>
    <col min="5644" max="5644" width="11.6640625" style="1" customWidth="1"/>
    <col min="5645" max="5889" width="10" style="1"/>
    <col min="5890" max="5890" width="6.109375" style="1" bestFit="1" customWidth="1"/>
    <col min="5891" max="5891" width="25.5546875" style="1" customWidth="1"/>
    <col min="5892" max="5892" width="23.44140625" style="1" customWidth="1"/>
    <col min="5893" max="5893" width="7.21875" style="1" customWidth="1"/>
    <col min="5894" max="5894" width="11.77734375" style="1" customWidth="1"/>
    <col min="5895" max="5895" width="5.6640625" style="1" customWidth="1"/>
    <col min="5896" max="5896" width="11.77734375" style="1" customWidth="1"/>
    <col min="5897" max="5898" width="11.88671875" style="1" customWidth="1"/>
    <col min="5899" max="5899" width="15.21875" style="1" customWidth="1"/>
    <col min="5900" max="5900" width="11.6640625" style="1" customWidth="1"/>
    <col min="5901" max="6145" width="10" style="1"/>
    <col min="6146" max="6146" width="6.109375" style="1" bestFit="1" customWidth="1"/>
    <col min="6147" max="6147" width="25.5546875" style="1" customWidth="1"/>
    <col min="6148" max="6148" width="23.44140625" style="1" customWidth="1"/>
    <col min="6149" max="6149" width="7.21875" style="1" customWidth="1"/>
    <col min="6150" max="6150" width="11.77734375" style="1" customWidth="1"/>
    <col min="6151" max="6151" width="5.6640625" style="1" customWidth="1"/>
    <col min="6152" max="6152" width="11.77734375" style="1" customWidth="1"/>
    <col min="6153" max="6154" width="11.88671875" style="1" customWidth="1"/>
    <col min="6155" max="6155" width="15.21875" style="1" customWidth="1"/>
    <col min="6156" max="6156" width="11.6640625" style="1" customWidth="1"/>
    <col min="6157" max="6401" width="10" style="1"/>
    <col min="6402" max="6402" width="6.109375" style="1" bestFit="1" customWidth="1"/>
    <col min="6403" max="6403" width="25.5546875" style="1" customWidth="1"/>
    <col min="6404" max="6404" width="23.44140625" style="1" customWidth="1"/>
    <col min="6405" max="6405" width="7.21875" style="1" customWidth="1"/>
    <col min="6406" max="6406" width="11.77734375" style="1" customWidth="1"/>
    <col min="6407" max="6407" width="5.6640625" style="1" customWidth="1"/>
    <col min="6408" max="6408" width="11.77734375" style="1" customWidth="1"/>
    <col min="6409" max="6410" width="11.88671875" style="1" customWidth="1"/>
    <col min="6411" max="6411" width="15.21875" style="1" customWidth="1"/>
    <col min="6412" max="6412" width="11.6640625" style="1" customWidth="1"/>
    <col min="6413" max="6657" width="10" style="1"/>
    <col min="6658" max="6658" width="6.109375" style="1" bestFit="1" customWidth="1"/>
    <col min="6659" max="6659" width="25.5546875" style="1" customWidth="1"/>
    <col min="6660" max="6660" width="23.44140625" style="1" customWidth="1"/>
    <col min="6661" max="6661" width="7.21875" style="1" customWidth="1"/>
    <col min="6662" max="6662" width="11.77734375" style="1" customWidth="1"/>
    <col min="6663" max="6663" width="5.6640625" style="1" customWidth="1"/>
    <col min="6664" max="6664" width="11.77734375" style="1" customWidth="1"/>
    <col min="6665" max="6666" width="11.88671875" style="1" customWidth="1"/>
    <col min="6667" max="6667" width="15.21875" style="1" customWidth="1"/>
    <col min="6668" max="6668" width="11.6640625" style="1" customWidth="1"/>
    <col min="6669" max="6913" width="10" style="1"/>
    <col min="6914" max="6914" width="6.109375" style="1" bestFit="1" customWidth="1"/>
    <col min="6915" max="6915" width="25.5546875" style="1" customWidth="1"/>
    <col min="6916" max="6916" width="23.44140625" style="1" customWidth="1"/>
    <col min="6917" max="6917" width="7.21875" style="1" customWidth="1"/>
    <col min="6918" max="6918" width="11.77734375" style="1" customWidth="1"/>
    <col min="6919" max="6919" width="5.6640625" style="1" customWidth="1"/>
    <col min="6920" max="6920" width="11.77734375" style="1" customWidth="1"/>
    <col min="6921" max="6922" width="11.88671875" style="1" customWidth="1"/>
    <col min="6923" max="6923" width="15.21875" style="1" customWidth="1"/>
    <col min="6924" max="6924" width="11.6640625" style="1" customWidth="1"/>
    <col min="6925" max="7169" width="10" style="1"/>
    <col min="7170" max="7170" width="6.109375" style="1" bestFit="1" customWidth="1"/>
    <col min="7171" max="7171" width="25.5546875" style="1" customWidth="1"/>
    <col min="7172" max="7172" width="23.44140625" style="1" customWidth="1"/>
    <col min="7173" max="7173" width="7.21875" style="1" customWidth="1"/>
    <col min="7174" max="7174" width="11.77734375" style="1" customWidth="1"/>
    <col min="7175" max="7175" width="5.6640625" style="1" customWidth="1"/>
    <col min="7176" max="7176" width="11.77734375" style="1" customWidth="1"/>
    <col min="7177" max="7178" width="11.88671875" style="1" customWidth="1"/>
    <col min="7179" max="7179" width="15.21875" style="1" customWidth="1"/>
    <col min="7180" max="7180" width="11.6640625" style="1" customWidth="1"/>
    <col min="7181" max="7425" width="10" style="1"/>
    <col min="7426" max="7426" width="6.109375" style="1" bestFit="1" customWidth="1"/>
    <col min="7427" max="7427" width="25.5546875" style="1" customWidth="1"/>
    <col min="7428" max="7428" width="23.44140625" style="1" customWidth="1"/>
    <col min="7429" max="7429" width="7.21875" style="1" customWidth="1"/>
    <col min="7430" max="7430" width="11.77734375" style="1" customWidth="1"/>
    <col min="7431" max="7431" width="5.6640625" style="1" customWidth="1"/>
    <col min="7432" max="7432" width="11.77734375" style="1" customWidth="1"/>
    <col min="7433" max="7434" width="11.88671875" style="1" customWidth="1"/>
    <col min="7435" max="7435" width="15.21875" style="1" customWidth="1"/>
    <col min="7436" max="7436" width="11.6640625" style="1" customWidth="1"/>
    <col min="7437" max="7681" width="10" style="1"/>
    <col min="7682" max="7682" width="6.109375" style="1" bestFit="1" customWidth="1"/>
    <col min="7683" max="7683" width="25.5546875" style="1" customWidth="1"/>
    <col min="7684" max="7684" width="23.44140625" style="1" customWidth="1"/>
    <col min="7685" max="7685" width="7.21875" style="1" customWidth="1"/>
    <col min="7686" max="7686" width="11.77734375" style="1" customWidth="1"/>
    <col min="7687" max="7687" width="5.6640625" style="1" customWidth="1"/>
    <col min="7688" max="7688" width="11.77734375" style="1" customWidth="1"/>
    <col min="7689" max="7690" width="11.88671875" style="1" customWidth="1"/>
    <col min="7691" max="7691" width="15.21875" style="1" customWidth="1"/>
    <col min="7692" max="7692" width="11.6640625" style="1" customWidth="1"/>
    <col min="7693" max="7937" width="10" style="1"/>
    <col min="7938" max="7938" width="6.109375" style="1" bestFit="1" customWidth="1"/>
    <col min="7939" max="7939" width="25.5546875" style="1" customWidth="1"/>
    <col min="7940" max="7940" width="23.44140625" style="1" customWidth="1"/>
    <col min="7941" max="7941" width="7.21875" style="1" customWidth="1"/>
    <col min="7942" max="7942" width="11.77734375" style="1" customWidth="1"/>
    <col min="7943" max="7943" width="5.6640625" style="1" customWidth="1"/>
    <col min="7944" max="7944" width="11.77734375" style="1" customWidth="1"/>
    <col min="7945" max="7946" width="11.88671875" style="1" customWidth="1"/>
    <col min="7947" max="7947" width="15.21875" style="1" customWidth="1"/>
    <col min="7948" max="7948" width="11.6640625" style="1" customWidth="1"/>
    <col min="7949" max="8193" width="10" style="1"/>
    <col min="8194" max="8194" width="6.109375" style="1" bestFit="1" customWidth="1"/>
    <col min="8195" max="8195" width="25.5546875" style="1" customWidth="1"/>
    <col min="8196" max="8196" width="23.44140625" style="1" customWidth="1"/>
    <col min="8197" max="8197" width="7.21875" style="1" customWidth="1"/>
    <col min="8198" max="8198" width="11.77734375" style="1" customWidth="1"/>
    <col min="8199" max="8199" width="5.6640625" style="1" customWidth="1"/>
    <col min="8200" max="8200" width="11.77734375" style="1" customWidth="1"/>
    <col min="8201" max="8202" width="11.88671875" style="1" customWidth="1"/>
    <col min="8203" max="8203" width="15.21875" style="1" customWidth="1"/>
    <col min="8204" max="8204" width="11.6640625" style="1" customWidth="1"/>
    <col min="8205" max="8449" width="10" style="1"/>
    <col min="8450" max="8450" width="6.109375" style="1" bestFit="1" customWidth="1"/>
    <col min="8451" max="8451" width="25.5546875" style="1" customWidth="1"/>
    <col min="8452" max="8452" width="23.44140625" style="1" customWidth="1"/>
    <col min="8453" max="8453" width="7.21875" style="1" customWidth="1"/>
    <col min="8454" max="8454" width="11.77734375" style="1" customWidth="1"/>
    <col min="8455" max="8455" width="5.6640625" style="1" customWidth="1"/>
    <col min="8456" max="8456" width="11.77734375" style="1" customWidth="1"/>
    <col min="8457" max="8458" width="11.88671875" style="1" customWidth="1"/>
    <col min="8459" max="8459" width="15.21875" style="1" customWidth="1"/>
    <col min="8460" max="8460" width="11.6640625" style="1" customWidth="1"/>
    <col min="8461" max="8705" width="10" style="1"/>
    <col min="8706" max="8706" width="6.109375" style="1" bestFit="1" customWidth="1"/>
    <col min="8707" max="8707" width="25.5546875" style="1" customWidth="1"/>
    <col min="8708" max="8708" width="23.44140625" style="1" customWidth="1"/>
    <col min="8709" max="8709" width="7.21875" style="1" customWidth="1"/>
    <col min="8710" max="8710" width="11.77734375" style="1" customWidth="1"/>
    <col min="8711" max="8711" width="5.6640625" style="1" customWidth="1"/>
    <col min="8712" max="8712" width="11.77734375" style="1" customWidth="1"/>
    <col min="8713" max="8714" width="11.88671875" style="1" customWidth="1"/>
    <col min="8715" max="8715" width="15.21875" style="1" customWidth="1"/>
    <col min="8716" max="8716" width="11.6640625" style="1" customWidth="1"/>
    <col min="8717" max="8961" width="10" style="1"/>
    <col min="8962" max="8962" width="6.109375" style="1" bestFit="1" customWidth="1"/>
    <col min="8963" max="8963" width="25.5546875" style="1" customWidth="1"/>
    <col min="8964" max="8964" width="23.44140625" style="1" customWidth="1"/>
    <col min="8965" max="8965" width="7.21875" style="1" customWidth="1"/>
    <col min="8966" max="8966" width="11.77734375" style="1" customWidth="1"/>
    <col min="8967" max="8967" width="5.6640625" style="1" customWidth="1"/>
    <col min="8968" max="8968" width="11.77734375" style="1" customWidth="1"/>
    <col min="8969" max="8970" width="11.88671875" style="1" customWidth="1"/>
    <col min="8971" max="8971" width="15.21875" style="1" customWidth="1"/>
    <col min="8972" max="8972" width="11.6640625" style="1" customWidth="1"/>
    <col min="8973" max="9217" width="10" style="1"/>
    <col min="9218" max="9218" width="6.109375" style="1" bestFit="1" customWidth="1"/>
    <col min="9219" max="9219" width="25.5546875" style="1" customWidth="1"/>
    <col min="9220" max="9220" width="23.44140625" style="1" customWidth="1"/>
    <col min="9221" max="9221" width="7.21875" style="1" customWidth="1"/>
    <col min="9222" max="9222" width="11.77734375" style="1" customWidth="1"/>
    <col min="9223" max="9223" width="5.6640625" style="1" customWidth="1"/>
    <col min="9224" max="9224" width="11.77734375" style="1" customWidth="1"/>
    <col min="9225" max="9226" width="11.88671875" style="1" customWidth="1"/>
    <col min="9227" max="9227" width="15.21875" style="1" customWidth="1"/>
    <col min="9228" max="9228" width="11.6640625" style="1" customWidth="1"/>
    <col min="9229" max="9473" width="10" style="1"/>
    <col min="9474" max="9474" width="6.109375" style="1" bestFit="1" customWidth="1"/>
    <col min="9475" max="9475" width="25.5546875" style="1" customWidth="1"/>
    <col min="9476" max="9476" width="23.44140625" style="1" customWidth="1"/>
    <col min="9477" max="9477" width="7.21875" style="1" customWidth="1"/>
    <col min="9478" max="9478" width="11.77734375" style="1" customWidth="1"/>
    <col min="9479" max="9479" width="5.6640625" style="1" customWidth="1"/>
    <col min="9480" max="9480" width="11.77734375" style="1" customWidth="1"/>
    <col min="9481" max="9482" width="11.88671875" style="1" customWidth="1"/>
    <col min="9483" max="9483" width="15.21875" style="1" customWidth="1"/>
    <col min="9484" max="9484" width="11.6640625" style="1" customWidth="1"/>
    <col min="9485" max="9729" width="10" style="1"/>
    <col min="9730" max="9730" width="6.109375" style="1" bestFit="1" customWidth="1"/>
    <col min="9731" max="9731" width="25.5546875" style="1" customWidth="1"/>
    <col min="9732" max="9732" width="23.44140625" style="1" customWidth="1"/>
    <col min="9733" max="9733" width="7.21875" style="1" customWidth="1"/>
    <col min="9734" max="9734" width="11.77734375" style="1" customWidth="1"/>
    <col min="9735" max="9735" width="5.6640625" style="1" customWidth="1"/>
    <col min="9736" max="9736" width="11.77734375" style="1" customWidth="1"/>
    <col min="9737" max="9738" width="11.88671875" style="1" customWidth="1"/>
    <col min="9739" max="9739" width="15.21875" style="1" customWidth="1"/>
    <col min="9740" max="9740" width="11.6640625" style="1" customWidth="1"/>
    <col min="9741" max="9985" width="10" style="1"/>
    <col min="9986" max="9986" width="6.109375" style="1" bestFit="1" customWidth="1"/>
    <col min="9987" max="9987" width="25.5546875" style="1" customWidth="1"/>
    <col min="9988" max="9988" width="23.44140625" style="1" customWidth="1"/>
    <col min="9989" max="9989" width="7.21875" style="1" customWidth="1"/>
    <col min="9990" max="9990" width="11.77734375" style="1" customWidth="1"/>
    <col min="9991" max="9991" width="5.6640625" style="1" customWidth="1"/>
    <col min="9992" max="9992" width="11.77734375" style="1" customWidth="1"/>
    <col min="9993" max="9994" width="11.88671875" style="1" customWidth="1"/>
    <col min="9995" max="9995" width="15.21875" style="1" customWidth="1"/>
    <col min="9996" max="9996" width="11.6640625" style="1" customWidth="1"/>
    <col min="9997" max="10241" width="10" style="1"/>
    <col min="10242" max="10242" width="6.109375" style="1" bestFit="1" customWidth="1"/>
    <col min="10243" max="10243" width="25.5546875" style="1" customWidth="1"/>
    <col min="10244" max="10244" width="23.44140625" style="1" customWidth="1"/>
    <col min="10245" max="10245" width="7.21875" style="1" customWidth="1"/>
    <col min="10246" max="10246" width="11.77734375" style="1" customWidth="1"/>
    <col min="10247" max="10247" width="5.6640625" style="1" customWidth="1"/>
    <col min="10248" max="10248" width="11.77734375" style="1" customWidth="1"/>
    <col min="10249" max="10250" width="11.88671875" style="1" customWidth="1"/>
    <col min="10251" max="10251" width="15.21875" style="1" customWidth="1"/>
    <col min="10252" max="10252" width="11.6640625" style="1" customWidth="1"/>
    <col min="10253" max="10497" width="10" style="1"/>
    <col min="10498" max="10498" width="6.109375" style="1" bestFit="1" customWidth="1"/>
    <col min="10499" max="10499" width="25.5546875" style="1" customWidth="1"/>
    <col min="10500" max="10500" width="23.44140625" style="1" customWidth="1"/>
    <col min="10501" max="10501" width="7.21875" style="1" customWidth="1"/>
    <col min="10502" max="10502" width="11.77734375" style="1" customWidth="1"/>
    <col min="10503" max="10503" width="5.6640625" style="1" customWidth="1"/>
    <col min="10504" max="10504" width="11.77734375" style="1" customWidth="1"/>
    <col min="10505" max="10506" width="11.88671875" style="1" customWidth="1"/>
    <col min="10507" max="10507" width="15.21875" style="1" customWidth="1"/>
    <col min="10508" max="10508" width="11.6640625" style="1" customWidth="1"/>
    <col min="10509" max="10753" width="10" style="1"/>
    <col min="10754" max="10754" width="6.109375" style="1" bestFit="1" customWidth="1"/>
    <col min="10755" max="10755" width="25.5546875" style="1" customWidth="1"/>
    <col min="10756" max="10756" width="23.44140625" style="1" customWidth="1"/>
    <col min="10757" max="10757" width="7.21875" style="1" customWidth="1"/>
    <col min="10758" max="10758" width="11.77734375" style="1" customWidth="1"/>
    <col min="10759" max="10759" width="5.6640625" style="1" customWidth="1"/>
    <col min="10760" max="10760" width="11.77734375" style="1" customWidth="1"/>
    <col min="10761" max="10762" width="11.88671875" style="1" customWidth="1"/>
    <col min="10763" max="10763" width="15.21875" style="1" customWidth="1"/>
    <col min="10764" max="10764" width="11.6640625" style="1" customWidth="1"/>
    <col min="10765" max="11009" width="10" style="1"/>
    <col min="11010" max="11010" width="6.109375" style="1" bestFit="1" customWidth="1"/>
    <col min="11011" max="11011" width="25.5546875" style="1" customWidth="1"/>
    <col min="11012" max="11012" width="23.44140625" style="1" customWidth="1"/>
    <col min="11013" max="11013" width="7.21875" style="1" customWidth="1"/>
    <col min="11014" max="11014" width="11.77734375" style="1" customWidth="1"/>
    <col min="11015" max="11015" width="5.6640625" style="1" customWidth="1"/>
    <col min="11016" max="11016" width="11.77734375" style="1" customWidth="1"/>
    <col min="11017" max="11018" width="11.88671875" style="1" customWidth="1"/>
    <col min="11019" max="11019" width="15.21875" style="1" customWidth="1"/>
    <col min="11020" max="11020" width="11.6640625" style="1" customWidth="1"/>
    <col min="11021" max="11265" width="10" style="1"/>
    <col min="11266" max="11266" width="6.109375" style="1" bestFit="1" customWidth="1"/>
    <col min="11267" max="11267" width="25.5546875" style="1" customWidth="1"/>
    <col min="11268" max="11268" width="23.44140625" style="1" customWidth="1"/>
    <col min="11269" max="11269" width="7.21875" style="1" customWidth="1"/>
    <col min="11270" max="11270" width="11.77734375" style="1" customWidth="1"/>
    <col min="11271" max="11271" width="5.6640625" style="1" customWidth="1"/>
    <col min="11272" max="11272" width="11.77734375" style="1" customWidth="1"/>
    <col min="11273" max="11274" width="11.88671875" style="1" customWidth="1"/>
    <col min="11275" max="11275" width="15.21875" style="1" customWidth="1"/>
    <col min="11276" max="11276" width="11.6640625" style="1" customWidth="1"/>
    <col min="11277" max="11521" width="10" style="1"/>
    <col min="11522" max="11522" width="6.109375" style="1" bestFit="1" customWidth="1"/>
    <col min="11523" max="11523" width="25.5546875" style="1" customWidth="1"/>
    <col min="11524" max="11524" width="23.44140625" style="1" customWidth="1"/>
    <col min="11525" max="11525" width="7.21875" style="1" customWidth="1"/>
    <col min="11526" max="11526" width="11.77734375" style="1" customWidth="1"/>
    <col min="11527" max="11527" width="5.6640625" style="1" customWidth="1"/>
    <col min="11528" max="11528" width="11.77734375" style="1" customWidth="1"/>
    <col min="11529" max="11530" width="11.88671875" style="1" customWidth="1"/>
    <col min="11531" max="11531" width="15.21875" style="1" customWidth="1"/>
    <col min="11532" max="11532" width="11.6640625" style="1" customWidth="1"/>
    <col min="11533" max="11777" width="10" style="1"/>
    <col min="11778" max="11778" width="6.109375" style="1" bestFit="1" customWidth="1"/>
    <col min="11779" max="11779" width="25.5546875" style="1" customWidth="1"/>
    <col min="11780" max="11780" width="23.44140625" style="1" customWidth="1"/>
    <col min="11781" max="11781" width="7.21875" style="1" customWidth="1"/>
    <col min="11782" max="11782" width="11.77734375" style="1" customWidth="1"/>
    <col min="11783" max="11783" width="5.6640625" style="1" customWidth="1"/>
    <col min="11784" max="11784" width="11.77734375" style="1" customWidth="1"/>
    <col min="11785" max="11786" width="11.88671875" style="1" customWidth="1"/>
    <col min="11787" max="11787" width="15.21875" style="1" customWidth="1"/>
    <col min="11788" max="11788" width="11.6640625" style="1" customWidth="1"/>
    <col min="11789" max="12033" width="10" style="1"/>
    <col min="12034" max="12034" width="6.109375" style="1" bestFit="1" customWidth="1"/>
    <col min="12035" max="12035" width="25.5546875" style="1" customWidth="1"/>
    <col min="12036" max="12036" width="23.44140625" style="1" customWidth="1"/>
    <col min="12037" max="12037" width="7.21875" style="1" customWidth="1"/>
    <col min="12038" max="12038" width="11.77734375" style="1" customWidth="1"/>
    <col min="12039" max="12039" width="5.6640625" style="1" customWidth="1"/>
    <col min="12040" max="12040" width="11.77734375" style="1" customWidth="1"/>
    <col min="12041" max="12042" width="11.88671875" style="1" customWidth="1"/>
    <col min="12043" max="12043" width="15.21875" style="1" customWidth="1"/>
    <col min="12044" max="12044" width="11.6640625" style="1" customWidth="1"/>
    <col min="12045" max="12289" width="10" style="1"/>
    <col min="12290" max="12290" width="6.109375" style="1" bestFit="1" customWidth="1"/>
    <col min="12291" max="12291" width="25.5546875" style="1" customWidth="1"/>
    <col min="12292" max="12292" width="23.44140625" style="1" customWidth="1"/>
    <col min="12293" max="12293" width="7.21875" style="1" customWidth="1"/>
    <col min="12294" max="12294" width="11.77734375" style="1" customWidth="1"/>
    <col min="12295" max="12295" width="5.6640625" style="1" customWidth="1"/>
    <col min="12296" max="12296" width="11.77734375" style="1" customWidth="1"/>
    <col min="12297" max="12298" width="11.88671875" style="1" customWidth="1"/>
    <col min="12299" max="12299" width="15.21875" style="1" customWidth="1"/>
    <col min="12300" max="12300" width="11.6640625" style="1" customWidth="1"/>
    <col min="12301" max="12545" width="10" style="1"/>
    <col min="12546" max="12546" width="6.109375" style="1" bestFit="1" customWidth="1"/>
    <col min="12547" max="12547" width="25.5546875" style="1" customWidth="1"/>
    <col min="12548" max="12548" width="23.44140625" style="1" customWidth="1"/>
    <col min="12549" max="12549" width="7.21875" style="1" customWidth="1"/>
    <col min="12550" max="12550" width="11.77734375" style="1" customWidth="1"/>
    <col min="12551" max="12551" width="5.6640625" style="1" customWidth="1"/>
    <col min="12552" max="12552" width="11.77734375" style="1" customWidth="1"/>
    <col min="12553" max="12554" width="11.88671875" style="1" customWidth="1"/>
    <col min="12555" max="12555" width="15.21875" style="1" customWidth="1"/>
    <col min="12556" max="12556" width="11.6640625" style="1" customWidth="1"/>
    <col min="12557" max="12801" width="10" style="1"/>
    <col min="12802" max="12802" width="6.109375" style="1" bestFit="1" customWidth="1"/>
    <col min="12803" max="12803" width="25.5546875" style="1" customWidth="1"/>
    <col min="12804" max="12804" width="23.44140625" style="1" customWidth="1"/>
    <col min="12805" max="12805" width="7.21875" style="1" customWidth="1"/>
    <col min="12806" max="12806" width="11.77734375" style="1" customWidth="1"/>
    <col min="12807" max="12807" width="5.6640625" style="1" customWidth="1"/>
    <col min="12808" max="12808" width="11.77734375" style="1" customWidth="1"/>
    <col min="12809" max="12810" width="11.88671875" style="1" customWidth="1"/>
    <col min="12811" max="12811" width="15.21875" style="1" customWidth="1"/>
    <col min="12812" max="12812" width="11.6640625" style="1" customWidth="1"/>
    <col min="12813" max="13057" width="10" style="1"/>
    <col min="13058" max="13058" width="6.109375" style="1" bestFit="1" customWidth="1"/>
    <col min="13059" max="13059" width="25.5546875" style="1" customWidth="1"/>
    <col min="13060" max="13060" width="23.44140625" style="1" customWidth="1"/>
    <col min="13061" max="13061" width="7.21875" style="1" customWidth="1"/>
    <col min="13062" max="13062" width="11.77734375" style="1" customWidth="1"/>
    <col min="13063" max="13063" width="5.6640625" style="1" customWidth="1"/>
    <col min="13064" max="13064" width="11.77734375" style="1" customWidth="1"/>
    <col min="13065" max="13066" width="11.88671875" style="1" customWidth="1"/>
    <col min="13067" max="13067" width="15.21875" style="1" customWidth="1"/>
    <col min="13068" max="13068" width="11.6640625" style="1" customWidth="1"/>
    <col min="13069" max="13313" width="10" style="1"/>
    <col min="13314" max="13314" width="6.109375" style="1" bestFit="1" customWidth="1"/>
    <col min="13315" max="13315" width="25.5546875" style="1" customWidth="1"/>
    <col min="13316" max="13316" width="23.44140625" style="1" customWidth="1"/>
    <col min="13317" max="13317" width="7.21875" style="1" customWidth="1"/>
    <col min="13318" max="13318" width="11.77734375" style="1" customWidth="1"/>
    <col min="13319" max="13319" width="5.6640625" style="1" customWidth="1"/>
    <col min="13320" max="13320" width="11.77734375" style="1" customWidth="1"/>
    <col min="13321" max="13322" width="11.88671875" style="1" customWidth="1"/>
    <col min="13323" max="13323" width="15.21875" style="1" customWidth="1"/>
    <col min="13324" max="13324" width="11.6640625" style="1" customWidth="1"/>
    <col min="13325" max="13569" width="10" style="1"/>
    <col min="13570" max="13570" width="6.109375" style="1" bestFit="1" customWidth="1"/>
    <col min="13571" max="13571" width="25.5546875" style="1" customWidth="1"/>
    <col min="13572" max="13572" width="23.44140625" style="1" customWidth="1"/>
    <col min="13573" max="13573" width="7.21875" style="1" customWidth="1"/>
    <col min="13574" max="13574" width="11.77734375" style="1" customWidth="1"/>
    <col min="13575" max="13575" width="5.6640625" style="1" customWidth="1"/>
    <col min="13576" max="13576" width="11.77734375" style="1" customWidth="1"/>
    <col min="13577" max="13578" width="11.88671875" style="1" customWidth="1"/>
    <col min="13579" max="13579" width="15.21875" style="1" customWidth="1"/>
    <col min="13580" max="13580" width="11.6640625" style="1" customWidth="1"/>
    <col min="13581" max="13825" width="10" style="1"/>
    <col min="13826" max="13826" width="6.109375" style="1" bestFit="1" customWidth="1"/>
    <col min="13827" max="13827" width="25.5546875" style="1" customWidth="1"/>
    <col min="13828" max="13828" width="23.44140625" style="1" customWidth="1"/>
    <col min="13829" max="13829" width="7.21875" style="1" customWidth="1"/>
    <col min="13830" max="13830" width="11.77734375" style="1" customWidth="1"/>
    <col min="13831" max="13831" width="5.6640625" style="1" customWidth="1"/>
    <col min="13832" max="13832" width="11.77734375" style="1" customWidth="1"/>
    <col min="13833" max="13834" width="11.88671875" style="1" customWidth="1"/>
    <col min="13835" max="13835" width="15.21875" style="1" customWidth="1"/>
    <col min="13836" max="13836" width="11.6640625" style="1" customWidth="1"/>
    <col min="13837" max="14081" width="10" style="1"/>
    <col min="14082" max="14082" width="6.109375" style="1" bestFit="1" customWidth="1"/>
    <col min="14083" max="14083" width="25.5546875" style="1" customWidth="1"/>
    <col min="14084" max="14084" width="23.44140625" style="1" customWidth="1"/>
    <col min="14085" max="14085" width="7.21875" style="1" customWidth="1"/>
    <col min="14086" max="14086" width="11.77734375" style="1" customWidth="1"/>
    <col min="14087" max="14087" width="5.6640625" style="1" customWidth="1"/>
    <col min="14088" max="14088" width="11.77734375" style="1" customWidth="1"/>
    <col min="14089" max="14090" width="11.88671875" style="1" customWidth="1"/>
    <col min="14091" max="14091" width="15.21875" style="1" customWidth="1"/>
    <col min="14092" max="14092" width="11.6640625" style="1" customWidth="1"/>
    <col min="14093" max="14337" width="10" style="1"/>
    <col min="14338" max="14338" width="6.109375" style="1" bestFit="1" customWidth="1"/>
    <col min="14339" max="14339" width="25.5546875" style="1" customWidth="1"/>
    <col min="14340" max="14340" width="23.44140625" style="1" customWidth="1"/>
    <col min="14341" max="14341" width="7.21875" style="1" customWidth="1"/>
    <col min="14342" max="14342" width="11.77734375" style="1" customWidth="1"/>
    <col min="14343" max="14343" width="5.6640625" style="1" customWidth="1"/>
    <col min="14344" max="14344" width="11.77734375" style="1" customWidth="1"/>
    <col min="14345" max="14346" width="11.88671875" style="1" customWidth="1"/>
    <col min="14347" max="14347" width="15.21875" style="1" customWidth="1"/>
    <col min="14348" max="14348" width="11.6640625" style="1" customWidth="1"/>
    <col min="14349" max="14593" width="10" style="1"/>
    <col min="14594" max="14594" width="6.109375" style="1" bestFit="1" customWidth="1"/>
    <col min="14595" max="14595" width="25.5546875" style="1" customWidth="1"/>
    <col min="14596" max="14596" width="23.44140625" style="1" customWidth="1"/>
    <col min="14597" max="14597" width="7.21875" style="1" customWidth="1"/>
    <col min="14598" max="14598" width="11.77734375" style="1" customWidth="1"/>
    <col min="14599" max="14599" width="5.6640625" style="1" customWidth="1"/>
    <col min="14600" max="14600" width="11.77734375" style="1" customWidth="1"/>
    <col min="14601" max="14602" width="11.88671875" style="1" customWidth="1"/>
    <col min="14603" max="14603" width="15.21875" style="1" customWidth="1"/>
    <col min="14604" max="14604" width="11.6640625" style="1" customWidth="1"/>
    <col min="14605" max="14849" width="10" style="1"/>
    <col min="14850" max="14850" width="6.109375" style="1" bestFit="1" customWidth="1"/>
    <col min="14851" max="14851" width="25.5546875" style="1" customWidth="1"/>
    <col min="14852" max="14852" width="23.44140625" style="1" customWidth="1"/>
    <col min="14853" max="14853" width="7.21875" style="1" customWidth="1"/>
    <col min="14854" max="14854" width="11.77734375" style="1" customWidth="1"/>
    <col min="14855" max="14855" width="5.6640625" style="1" customWidth="1"/>
    <col min="14856" max="14856" width="11.77734375" style="1" customWidth="1"/>
    <col min="14857" max="14858" width="11.88671875" style="1" customWidth="1"/>
    <col min="14859" max="14859" width="15.21875" style="1" customWidth="1"/>
    <col min="14860" max="14860" width="11.6640625" style="1" customWidth="1"/>
    <col min="14861" max="15105" width="10" style="1"/>
    <col min="15106" max="15106" width="6.109375" style="1" bestFit="1" customWidth="1"/>
    <col min="15107" max="15107" width="25.5546875" style="1" customWidth="1"/>
    <col min="15108" max="15108" width="23.44140625" style="1" customWidth="1"/>
    <col min="15109" max="15109" width="7.21875" style="1" customWidth="1"/>
    <col min="15110" max="15110" width="11.77734375" style="1" customWidth="1"/>
    <col min="15111" max="15111" width="5.6640625" style="1" customWidth="1"/>
    <col min="15112" max="15112" width="11.77734375" style="1" customWidth="1"/>
    <col min="15113" max="15114" width="11.88671875" style="1" customWidth="1"/>
    <col min="15115" max="15115" width="15.21875" style="1" customWidth="1"/>
    <col min="15116" max="15116" width="11.6640625" style="1" customWidth="1"/>
    <col min="15117" max="15361" width="10" style="1"/>
    <col min="15362" max="15362" width="6.109375" style="1" bestFit="1" customWidth="1"/>
    <col min="15363" max="15363" width="25.5546875" style="1" customWidth="1"/>
    <col min="15364" max="15364" width="23.44140625" style="1" customWidth="1"/>
    <col min="15365" max="15365" width="7.21875" style="1" customWidth="1"/>
    <col min="15366" max="15366" width="11.77734375" style="1" customWidth="1"/>
    <col min="15367" max="15367" width="5.6640625" style="1" customWidth="1"/>
    <col min="15368" max="15368" width="11.77734375" style="1" customWidth="1"/>
    <col min="15369" max="15370" width="11.88671875" style="1" customWidth="1"/>
    <col min="15371" max="15371" width="15.21875" style="1" customWidth="1"/>
    <col min="15372" max="15372" width="11.6640625" style="1" customWidth="1"/>
    <col min="15373" max="15617" width="10" style="1"/>
    <col min="15618" max="15618" width="6.109375" style="1" bestFit="1" customWidth="1"/>
    <col min="15619" max="15619" width="25.5546875" style="1" customWidth="1"/>
    <col min="15620" max="15620" width="23.44140625" style="1" customWidth="1"/>
    <col min="15621" max="15621" width="7.21875" style="1" customWidth="1"/>
    <col min="15622" max="15622" width="11.77734375" style="1" customWidth="1"/>
    <col min="15623" max="15623" width="5.6640625" style="1" customWidth="1"/>
    <col min="15624" max="15624" width="11.77734375" style="1" customWidth="1"/>
    <col min="15625" max="15626" width="11.88671875" style="1" customWidth="1"/>
    <col min="15627" max="15627" width="15.21875" style="1" customWidth="1"/>
    <col min="15628" max="15628" width="11.6640625" style="1" customWidth="1"/>
    <col min="15629" max="15873" width="10" style="1"/>
    <col min="15874" max="15874" width="6.109375" style="1" bestFit="1" customWidth="1"/>
    <col min="15875" max="15875" width="25.5546875" style="1" customWidth="1"/>
    <col min="15876" max="15876" width="23.44140625" style="1" customWidth="1"/>
    <col min="15877" max="15877" width="7.21875" style="1" customWidth="1"/>
    <col min="15878" max="15878" width="11.77734375" style="1" customWidth="1"/>
    <col min="15879" max="15879" width="5.6640625" style="1" customWidth="1"/>
    <col min="15880" max="15880" width="11.77734375" style="1" customWidth="1"/>
    <col min="15881" max="15882" width="11.88671875" style="1" customWidth="1"/>
    <col min="15883" max="15883" width="15.21875" style="1" customWidth="1"/>
    <col min="15884" max="15884" width="11.6640625" style="1" customWidth="1"/>
    <col min="15885" max="16129" width="10" style="1"/>
    <col min="16130" max="16130" width="6.109375" style="1" bestFit="1" customWidth="1"/>
    <col min="16131" max="16131" width="25.5546875" style="1" customWidth="1"/>
    <col min="16132" max="16132" width="23.44140625" style="1" customWidth="1"/>
    <col min="16133" max="16133" width="7.21875" style="1" customWidth="1"/>
    <col min="16134" max="16134" width="11.77734375" style="1" customWidth="1"/>
    <col min="16135" max="16135" width="5.6640625" style="1" customWidth="1"/>
    <col min="16136" max="16136" width="11.77734375" style="1" customWidth="1"/>
    <col min="16137" max="16138" width="11.88671875" style="1" customWidth="1"/>
    <col min="16139" max="16139" width="15.21875" style="1" customWidth="1"/>
    <col min="16140" max="16140" width="11.6640625" style="1" customWidth="1"/>
    <col min="16141" max="16384" width="10" style="1"/>
  </cols>
  <sheetData>
    <row r="1" spans="1:23" ht="27.75" customHeight="1">
      <c r="A1" s="189" t="s">
        <v>0</v>
      </c>
      <c r="B1" s="189"/>
      <c r="C1" s="189"/>
      <c r="D1" s="189"/>
      <c r="E1" s="189"/>
      <c r="F1" s="189"/>
      <c r="G1" s="189"/>
      <c r="H1" s="189"/>
      <c r="I1" s="189"/>
      <c r="J1" s="189"/>
      <c r="K1" s="189"/>
      <c r="L1" s="189"/>
    </row>
    <row r="2" spans="1:23" s="39" customFormat="1" ht="27.75" customHeight="1">
      <c r="J2" s="195" t="s">
        <v>1</v>
      </c>
      <c r="K2" s="195"/>
      <c r="L2" s="195"/>
      <c r="T2" s="195"/>
      <c r="U2" s="195"/>
      <c r="V2" s="195"/>
      <c r="W2" s="195"/>
    </row>
    <row r="3" spans="1:23" s="83" customFormat="1" ht="39" customHeight="1">
      <c r="A3" s="81" t="s">
        <v>2</v>
      </c>
      <c r="B3" s="81" t="s">
        <v>3</v>
      </c>
      <c r="C3" s="81" t="s">
        <v>4</v>
      </c>
      <c r="D3" s="81" t="s">
        <v>141</v>
      </c>
      <c r="E3" s="81" t="s">
        <v>5</v>
      </c>
      <c r="F3" s="82" t="s">
        <v>6</v>
      </c>
      <c r="G3" s="82" t="s">
        <v>7</v>
      </c>
      <c r="H3" s="82" t="s">
        <v>8</v>
      </c>
      <c r="I3" s="82" t="s">
        <v>9</v>
      </c>
      <c r="J3" s="82" t="s">
        <v>10</v>
      </c>
      <c r="K3" s="81" t="s">
        <v>11</v>
      </c>
      <c r="L3" s="81" t="s">
        <v>12</v>
      </c>
      <c r="M3" s="95"/>
    </row>
    <row r="4" spans="1:23" s="83" customFormat="1" ht="67.8" customHeight="1">
      <c r="A4" s="34">
        <v>1</v>
      </c>
      <c r="B4" s="34" t="s">
        <v>514</v>
      </c>
      <c r="C4" s="35" t="s">
        <v>519</v>
      </c>
      <c r="D4" s="35"/>
      <c r="E4" s="34" t="s">
        <v>524</v>
      </c>
      <c r="F4" s="80">
        <v>5273.4513274336286</v>
      </c>
      <c r="G4" s="36">
        <v>0.13</v>
      </c>
      <c r="H4" s="97"/>
      <c r="I4" s="80">
        <v>4607.2212389380538</v>
      </c>
      <c r="J4" s="80">
        <v>4607.2212389380538</v>
      </c>
      <c r="K4" s="93" t="s">
        <v>525</v>
      </c>
      <c r="L4" s="93" t="s">
        <v>526</v>
      </c>
      <c r="N4" s="96"/>
    </row>
    <row r="5" spans="1:23" s="83" customFormat="1" ht="67.8" customHeight="1">
      <c r="A5" s="34">
        <v>2</v>
      </c>
      <c r="B5" s="34" t="s">
        <v>515</v>
      </c>
      <c r="C5" s="35" t="s">
        <v>520</v>
      </c>
      <c r="D5" s="35"/>
      <c r="E5" s="34" t="s">
        <v>524</v>
      </c>
      <c r="F5" s="80">
        <v>5116.8141592920356</v>
      </c>
      <c r="G5" s="36">
        <v>0.13</v>
      </c>
      <c r="H5" s="97"/>
      <c r="I5" s="80">
        <v>4385.8407079646022</v>
      </c>
      <c r="J5" s="80">
        <v>4385.8407079646022</v>
      </c>
      <c r="K5" s="93" t="s">
        <v>525</v>
      </c>
      <c r="L5" s="93" t="s">
        <v>526</v>
      </c>
      <c r="N5" s="96"/>
    </row>
    <row r="6" spans="1:23" s="83" customFormat="1" ht="67.8" customHeight="1">
      <c r="A6" s="34">
        <v>3</v>
      </c>
      <c r="B6" s="34" t="s">
        <v>516</v>
      </c>
      <c r="C6" s="35" t="s">
        <v>521</v>
      </c>
      <c r="D6" s="35"/>
      <c r="E6" s="34" t="s">
        <v>524</v>
      </c>
      <c r="F6" s="80">
        <v>5116.8141592920356</v>
      </c>
      <c r="G6" s="36">
        <v>0.13</v>
      </c>
      <c r="H6" s="97"/>
      <c r="I6" s="80">
        <v>4338.8495575221241</v>
      </c>
      <c r="J6" s="80">
        <v>4338.8495575221241</v>
      </c>
      <c r="K6" s="93" t="s">
        <v>525</v>
      </c>
      <c r="L6" s="93" t="s">
        <v>526</v>
      </c>
      <c r="N6" s="96"/>
    </row>
    <row r="7" spans="1:23" s="83" customFormat="1" ht="67.8" customHeight="1">
      <c r="A7" s="34">
        <v>4</v>
      </c>
      <c r="B7" s="34" t="s">
        <v>517</v>
      </c>
      <c r="C7" s="35" t="s">
        <v>522</v>
      </c>
      <c r="D7" s="35"/>
      <c r="E7" s="34" t="s">
        <v>524</v>
      </c>
      <c r="F7" s="80">
        <v>5116.8141592920356</v>
      </c>
      <c r="G7" s="36">
        <v>0.13</v>
      </c>
      <c r="H7" s="97"/>
      <c r="I7" s="80">
        <v>4344.0707964601779</v>
      </c>
      <c r="J7" s="80">
        <v>4344.0707964601779</v>
      </c>
      <c r="K7" s="93" t="s">
        <v>525</v>
      </c>
      <c r="L7" s="93" t="s">
        <v>526</v>
      </c>
      <c r="N7" s="96"/>
    </row>
    <row r="8" spans="1:23" s="83" customFormat="1" ht="67.8" customHeight="1">
      <c r="A8" s="34">
        <v>5</v>
      </c>
      <c r="B8" s="34" t="s">
        <v>518</v>
      </c>
      <c r="C8" s="35" t="s">
        <v>523</v>
      </c>
      <c r="D8" s="35"/>
      <c r="E8" s="34" t="s">
        <v>524</v>
      </c>
      <c r="F8" s="80">
        <v>5116.8141592920356</v>
      </c>
      <c r="G8" s="36">
        <v>0.13</v>
      </c>
      <c r="H8" s="97"/>
      <c r="I8" s="80">
        <v>4447.7876106194699</v>
      </c>
      <c r="J8" s="80">
        <v>4447.7876106194699</v>
      </c>
      <c r="K8" s="93" t="s">
        <v>525</v>
      </c>
      <c r="L8" s="93" t="s">
        <v>526</v>
      </c>
      <c r="N8" s="96"/>
    </row>
    <row r="9" spans="1:23" s="39" customFormat="1" ht="27.75" customHeight="1">
      <c r="A9" s="196" t="s">
        <v>527</v>
      </c>
      <c r="B9" s="196"/>
      <c r="C9" s="196"/>
      <c r="D9" s="196"/>
      <c r="E9" s="196"/>
      <c r="F9" s="196"/>
      <c r="G9" s="196"/>
      <c r="H9" s="196"/>
      <c r="I9" s="196"/>
      <c r="J9" s="196"/>
      <c r="K9" s="196"/>
      <c r="L9" s="196"/>
    </row>
    <row r="10" spans="1:23" s="39" customFormat="1" ht="61.2" customHeight="1">
      <c r="A10" s="196"/>
      <c r="B10" s="196"/>
      <c r="C10" s="196"/>
      <c r="D10" s="196"/>
      <c r="E10" s="196"/>
      <c r="F10" s="196"/>
      <c r="G10" s="196"/>
      <c r="H10" s="196"/>
      <c r="I10" s="196"/>
      <c r="J10" s="196"/>
      <c r="K10" s="196"/>
      <c r="L10" s="196"/>
    </row>
    <row r="11" spans="1:23" s="39" customFormat="1" ht="93" customHeight="1">
      <c r="A11" s="197" t="s">
        <v>13</v>
      </c>
      <c r="B11" s="198"/>
      <c r="C11" s="199" t="s">
        <v>14</v>
      </c>
      <c r="D11" s="199"/>
      <c r="E11" s="199"/>
      <c r="F11" s="200" t="s">
        <v>15</v>
      </c>
      <c r="G11" s="201"/>
      <c r="H11" s="201"/>
      <c r="I11" s="200" t="s">
        <v>16</v>
      </c>
      <c r="J11" s="201"/>
      <c r="K11" s="196" t="s">
        <v>17</v>
      </c>
      <c r="L11" s="196"/>
    </row>
    <row r="12" spans="1:23" s="39" customFormat="1" ht="27.75" customHeight="1"/>
    <row r="13" spans="1:23" s="39" customFormat="1" ht="27.75" customHeight="1"/>
    <row r="14" spans="1:23" s="39" customFormat="1" ht="27.75" customHeight="1"/>
    <row r="15" spans="1:23" s="39" customFormat="1" ht="27.75" customHeight="1"/>
    <row r="16" spans="1:23" s="39" customFormat="1" ht="27.75" customHeight="1"/>
    <row r="17" s="39" customFormat="1" ht="27.75" customHeight="1"/>
    <row r="18" s="39" customFormat="1" ht="27.75" customHeight="1"/>
    <row r="19" s="39" customFormat="1" ht="27.75" customHeight="1"/>
    <row r="20" s="39" customFormat="1" ht="27.75" customHeight="1"/>
    <row r="21" s="39" customFormat="1" ht="27.75" customHeight="1"/>
    <row r="22" s="39" customFormat="1" ht="27.75" customHeight="1"/>
    <row r="23" s="39" customFormat="1" ht="27.75" customHeight="1"/>
    <row r="24" s="39" customFormat="1" ht="27.75" customHeight="1"/>
    <row r="25" s="39" customFormat="1" ht="27.75" customHeight="1"/>
    <row r="26" s="39" customFormat="1" ht="27.75" customHeight="1"/>
    <row r="27" s="39" customFormat="1" ht="27.75" customHeight="1"/>
    <row r="28" s="39" customFormat="1" ht="27.75" customHeight="1"/>
    <row r="29" s="39" customFormat="1" ht="27.75" customHeight="1"/>
    <row r="30" s="39" customFormat="1" ht="27.75" customHeight="1"/>
    <row r="31" s="39" customFormat="1" ht="27.75" customHeight="1"/>
    <row r="32" s="39" customFormat="1" ht="27.75" customHeight="1"/>
    <row r="33" s="39" customFormat="1" ht="27.75" customHeight="1"/>
    <row r="34" s="39" customFormat="1" ht="27.75" customHeight="1"/>
    <row r="35" s="39" customFormat="1" ht="27.75" customHeight="1"/>
    <row r="36" s="39" customFormat="1" ht="27.75" customHeight="1"/>
    <row r="37" s="39" customFormat="1" ht="27.75" customHeight="1"/>
    <row r="38" s="39" customFormat="1" ht="27.75" customHeight="1"/>
    <row r="39" s="39" customFormat="1" ht="27.75" customHeight="1"/>
    <row r="40" s="39" customFormat="1" ht="27.75" customHeight="1"/>
    <row r="41" s="39" customFormat="1" ht="27.75" customHeight="1"/>
    <row r="42" s="39" customFormat="1" ht="27.75" customHeight="1"/>
    <row r="43" s="39" customFormat="1" ht="27.75" customHeight="1"/>
    <row r="44" s="39" customFormat="1" ht="27.75" customHeight="1"/>
    <row r="45" s="39" customFormat="1" ht="27.75" customHeight="1"/>
    <row r="46" s="39" customFormat="1" ht="27.75" customHeight="1"/>
    <row r="47" s="39" customFormat="1" ht="27.75" customHeight="1"/>
    <row r="48" s="39" customFormat="1" ht="27.75" customHeight="1"/>
    <row r="49" s="39" customFormat="1" ht="27.75" customHeight="1"/>
    <row r="50" s="39" customFormat="1" ht="27.75" customHeight="1"/>
    <row r="51" s="39" customFormat="1" ht="27.75" customHeight="1"/>
    <row r="52" s="39" customFormat="1" ht="27.75" customHeight="1"/>
    <row r="53" s="39" customFormat="1" ht="27.75" customHeight="1"/>
    <row r="54" s="39" customFormat="1" ht="27.75" customHeight="1"/>
    <row r="55" s="39" customFormat="1" ht="27.75" customHeight="1"/>
    <row r="56" s="39" customFormat="1" ht="27.75" customHeight="1"/>
    <row r="57" s="39" customFormat="1" ht="27.75" customHeight="1"/>
    <row r="58" s="39" customFormat="1" ht="27.75" customHeight="1"/>
    <row r="59" s="39" customFormat="1" ht="27.75" customHeight="1"/>
    <row r="60" s="39" customFormat="1" ht="27.75" customHeight="1"/>
    <row r="61" s="39" customFormat="1" ht="27.75" customHeight="1"/>
    <row r="62" s="39" customFormat="1" ht="27.75" customHeight="1"/>
    <row r="63" s="39" customFormat="1" ht="27.75" customHeight="1"/>
    <row r="64" s="39" customFormat="1" ht="27.75" customHeight="1"/>
    <row r="65" s="39" customFormat="1" ht="27.75" customHeight="1"/>
    <row r="66" s="39" customFormat="1" ht="27.75" customHeight="1"/>
    <row r="67" s="39" customFormat="1" ht="27.75" customHeight="1"/>
    <row r="68" s="39" customFormat="1" ht="27.75" customHeight="1"/>
    <row r="69" s="39" customFormat="1" ht="27.75" customHeight="1"/>
    <row r="70" s="39" customFormat="1" ht="27.75" customHeight="1"/>
    <row r="71" s="39" customFormat="1" ht="27.75" customHeight="1"/>
    <row r="72" s="39" customFormat="1" ht="27.75" customHeight="1"/>
    <row r="73" s="39" customFormat="1" ht="27.75" customHeight="1"/>
    <row r="74" s="39" customFormat="1" ht="27.75" customHeight="1"/>
    <row r="75" s="39" customFormat="1" ht="27.75" customHeight="1"/>
    <row r="76" s="39" customFormat="1" ht="27.75" customHeight="1"/>
    <row r="77" s="39" customFormat="1" ht="27.75" customHeight="1"/>
    <row r="78" s="39" customFormat="1" ht="27.75" customHeight="1"/>
    <row r="79" s="39" customFormat="1" ht="27.75" customHeight="1"/>
    <row r="80" s="39" customFormat="1" ht="27.75" customHeight="1"/>
    <row r="81" s="39" customFormat="1" ht="27.75" customHeight="1"/>
    <row r="82" s="39" customFormat="1" ht="27.75" customHeight="1"/>
    <row r="83" s="39" customFormat="1" ht="27.75" customHeight="1"/>
    <row r="84" s="39" customFormat="1" ht="27.75" customHeight="1"/>
    <row r="85" s="39" customFormat="1" ht="27.75" customHeight="1"/>
    <row r="86" s="39" customFormat="1" ht="27.75" customHeight="1"/>
    <row r="87" s="39" customFormat="1" ht="27.75" customHeight="1"/>
    <row r="88" s="39" customFormat="1" ht="27.75" customHeight="1"/>
    <row r="89" s="39" customFormat="1" ht="27.75" customHeight="1"/>
    <row r="90" s="39" customFormat="1" ht="27.75" customHeight="1"/>
    <row r="91" s="39" customFormat="1" ht="27.75" customHeight="1"/>
    <row r="92" s="39" customFormat="1" ht="27.75" customHeight="1"/>
    <row r="93" s="39" customFormat="1" ht="27.75" customHeight="1"/>
    <row r="94" s="39" customFormat="1" ht="27.75" customHeight="1"/>
    <row r="95" s="39" customFormat="1" ht="27.75" customHeight="1"/>
    <row r="96" s="39" customFormat="1" ht="27.75" customHeight="1"/>
    <row r="97" s="39" customFormat="1" ht="27.75" customHeight="1"/>
    <row r="98" s="39" customFormat="1" ht="27.75" customHeight="1"/>
    <row r="99" s="39" customFormat="1" ht="27.75" customHeight="1"/>
    <row r="100" s="39" customFormat="1" ht="27.75" customHeight="1"/>
    <row r="101" s="39" customFormat="1" ht="27.75" customHeight="1"/>
    <row r="102" s="39" customFormat="1" ht="27.75" customHeight="1"/>
    <row r="103" s="39" customFormat="1" ht="27.75" customHeight="1"/>
    <row r="104" s="39" customFormat="1" ht="27.75" customHeight="1"/>
    <row r="105" s="39" customFormat="1" ht="27.75" customHeight="1"/>
    <row r="106" s="39" customFormat="1" ht="27.75" customHeight="1"/>
    <row r="107" s="39" customFormat="1" ht="27.75" customHeight="1"/>
    <row r="108" s="39" customFormat="1" ht="27.75" customHeight="1"/>
    <row r="109" s="39" customFormat="1" ht="27.75" customHeight="1"/>
    <row r="110" s="39" customFormat="1" ht="27.75" customHeight="1"/>
    <row r="111" s="39" customFormat="1" ht="27.75" customHeight="1"/>
    <row r="112" s="39" customFormat="1" ht="27.75" customHeight="1"/>
    <row r="113" s="39" customFormat="1" ht="27.75" customHeight="1"/>
    <row r="114" s="39" customFormat="1" ht="27.75" customHeight="1"/>
    <row r="115" s="39" customFormat="1" ht="27.75" customHeight="1"/>
    <row r="116" s="39" customFormat="1" ht="27.75" customHeight="1"/>
    <row r="117" s="39" customFormat="1" ht="27.75" customHeight="1"/>
    <row r="118" s="39" customFormat="1" ht="27.75" customHeight="1"/>
    <row r="119" s="39" customFormat="1" ht="27.75" customHeight="1"/>
    <row r="120" s="39" customFormat="1" ht="27.75" customHeight="1"/>
    <row r="121" s="39" customFormat="1" ht="27.75" customHeight="1"/>
    <row r="122" s="39" customFormat="1" ht="27.75" customHeight="1"/>
    <row r="123" s="39" customFormat="1" ht="27.75" customHeight="1"/>
    <row r="124" s="39" customFormat="1" ht="27.75" customHeight="1"/>
    <row r="125" s="39" customFormat="1" ht="27.75" customHeight="1"/>
    <row r="126" s="39" customFormat="1" ht="27.75" customHeight="1"/>
    <row r="127" s="39" customFormat="1" ht="27.75" customHeight="1"/>
    <row r="128" s="39" customFormat="1" ht="27.75" customHeight="1"/>
    <row r="129" s="39" customFormat="1" ht="27.75" customHeight="1"/>
    <row r="130" s="39" customFormat="1" ht="27.75" customHeight="1"/>
    <row r="131" s="39" customFormat="1" ht="27.75" customHeight="1"/>
    <row r="132" s="39" customFormat="1" ht="27.75" customHeight="1"/>
    <row r="133" s="39" customFormat="1" ht="27.75" customHeight="1"/>
    <row r="134" s="39" customFormat="1" ht="27.75" customHeight="1"/>
    <row r="135" s="39" customFormat="1" ht="27.75" customHeight="1"/>
    <row r="136" s="39" customFormat="1" ht="27.75" customHeight="1"/>
    <row r="137" s="39" customFormat="1" ht="27.75" customHeight="1"/>
    <row r="138" s="39" customFormat="1" ht="27.75" customHeight="1"/>
    <row r="139" s="39" customFormat="1" ht="27.75" customHeight="1"/>
    <row r="140" s="39" customFormat="1" ht="27.75" customHeight="1"/>
    <row r="141" s="39" customFormat="1" ht="27.75" customHeight="1"/>
    <row r="142" s="39" customFormat="1" ht="27.75" customHeight="1"/>
    <row r="143" s="39" customFormat="1" ht="27.75" customHeight="1"/>
    <row r="144" s="39" customFormat="1" ht="27.75" customHeight="1"/>
    <row r="145" s="39" customFormat="1" ht="27.75" customHeight="1"/>
    <row r="146" s="39" customFormat="1" ht="27.75" customHeight="1"/>
    <row r="147" s="39" customFormat="1" ht="27.75" customHeight="1"/>
    <row r="148" s="39" customFormat="1" ht="27.75" customHeight="1"/>
    <row r="149" s="39" customFormat="1" ht="27.75" customHeight="1"/>
    <row r="150" s="39" customFormat="1" ht="27.75" customHeight="1"/>
    <row r="151" s="39" customFormat="1" ht="27.75" customHeight="1"/>
    <row r="152" s="39" customFormat="1" ht="27.75" customHeight="1"/>
    <row r="153" s="39" customFormat="1" ht="27.75" customHeight="1"/>
    <row r="154" s="39" customFormat="1" ht="27.75" customHeight="1"/>
    <row r="155" s="39" customFormat="1" ht="27.75" customHeight="1"/>
    <row r="156" s="39" customFormat="1" ht="27.75" customHeight="1"/>
    <row r="157" s="39" customFormat="1" ht="27.75" customHeight="1"/>
    <row r="158" s="39" customFormat="1" ht="27.75" customHeight="1"/>
    <row r="159" s="39" customFormat="1" ht="27.75" customHeight="1"/>
    <row r="160" s="39" customFormat="1" ht="27.75" customHeight="1"/>
    <row r="161" s="39" customFormat="1" ht="27.75" customHeight="1"/>
    <row r="162" s="39" customFormat="1" ht="27.75" customHeight="1"/>
    <row r="163" s="39" customFormat="1" ht="27.75" customHeight="1"/>
    <row r="164" s="39" customFormat="1" ht="27.75" customHeight="1"/>
    <row r="165" s="39" customFormat="1" ht="27.75" customHeight="1"/>
    <row r="166" s="39" customFormat="1" ht="27.75" customHeight="1"/>
    <row r="167" s="39" customFormat="1" ht="27.75" customHeight="1"/>
    <row r="168" s="39" customFormat="1" ht="27.75" customHeight="1"/>
    <row r="169" s="39" customFormat="1" ht="27.75" customHeight="1"/>
    <row r="170" s="39" customFormat="1" ht="27.75" customHeight="1"/>
    <row r="171" s="39" customFormat="1" ht="27.75" customHeight="1"/>
    <row r="172" s="39" customFormat="1" ht="27.75" customHeight="1"/>
    <row r="173" s="39" customFormat="1" ht="27.75" customHeight="1"/>
    <row r="174" s="39" customFormat="1" ht="27.75" customHeight="1"/>
    <row r="175" s="39" customFormat="1" ht="27.75" customHeight="1"/>
    <row r="176" s="39" customFormat="1" ht="27.75" customHeight="1"/>
    <row r="177" s="39" customFormat="1" ht="27.75" customHeight="1"/>
    <row r="178" s="39" customFormat="1" ht="27.75" customHeight="1"/>
    <row r="179" s="39" customFormat="1" ht="27.75" customHeight="1"/>
    <row r="180" s="39" customFormat="1" ht="27.75" customHeight="1"/>
    <row r="181" s="39" customFormat="1" ht="27.75" customHeight="1"/>
    <row r="182" s="39" customFormat="1" ht="27.75" customHeight="1"/>
    <row r="183" s="39" customFormat="1" ht="27.75" customHeight="1"/>
    <row r="184" s="39" customFormat="1" ht="27.75" customHeight="1"/>
    <row r="185" s="39" customFormat="1" ht="27.75" customHeight="1"/>
    <row r="186" s="39" customFormat="1" ht="27.75" customHeight="1"/>
    <row r="187" s="39" customFormat="1" ht="27.75" customHeight="1"/>
    <row r="188" s="39" customFormat="1" ht="27.75" customHeight="1"/>
    <row r="189" s="39" customFormat="1" ht="27.75" customHeight="1"/>
    <row r="190" s="39" customFormat="1" ht="27.75" customHeight="1"/>
    <row r="191" s="39" customFormat="1" ht="27.75" customHeight="1"/>
    <row r="192" s="39" customFormat="1" ht="27.75" customHeight="1"/>
    <row r="193" s="39" customFormat="1" ht="27.75" customHeight="1"/>
    <row r="194" s="39" customFormat="1" ht="27.75" customHeight="1"/>
    <row r="195" s="39" customFormat="1" ht="27.75" customHeight="1"/>
    <row r="196" s="39" customFormat="1" ht="27.75" customHeight="1"/>
    <row r="197" s="39" customFormat="1" ht="27.75" customHeight="1"/>
    <row r="198" s="39" customFormat="1" ht="27.75" customHeight="1"/>
    <row r="199" s="39" customFormat="1" ht="27.75" customHeight="1"/>
    <row r="200" s="39" customFormat="1" ht="27.75" customHeight="1"/>
    <row r="201" s="39" customFormat="1" ht="27.75" customHeight="1"/>
    <row r="202" s="39" customFormat="1" ht="27.75" customHeight="1"/>
    <row r="203" s="39" customFormat="1" ht="27.75" customHeight="1"/>
    <row r="204" s="39" customFormat="1" ht="27.75" customHeight="1"/>
    <row r="205" s="39" customFormat="1" ht="27.75" customHeight="1"/>
    <row r="206" s="39" customFormat="1" ht="27.75" customHeight="1"/>
    <row r="207" s="39" customFormat="1" ht="27.75" customHeight="1"/>
    <row r="208" s="39" customFormat="1" ht="27.75" customHeight="1"/>
    <row r="209" s="39" customFormat="1" ht="27.75" customHeight="1"/>
    <row r="210" s="39" customFormat="1" ht="27.75" customHeight="1"/>
    <row r="211" s="39" customFormat="1" ht="27.75" customHeight="1"/>
    <row r="212" s="39" customFormat="1" ht="27.75" customHeight="1"/>
    <row r="213" s="39" customFormat="1" ht="27.75" customHeight="1"/>
    <row r="214" s="39" customFormat="1" ht="27.75" customHeight="1"/>
    <row r="215" s="39" customFormat="1" ht="27.75" customHeight="1"/>
    <row r="216" s="39" customFormat="1" ht="27.75" customHeight="1"/>
    <row r="217" s="39" customFormat="1" ht="27.75" customHeight="1"/>
    <row r="218" s="39" customFormat="1" ht="27.75" customHeight="1"/>
    <row r="219" s="39" customFormat="1" ht="27.75" customHeight="1"/>
    <row r="220" s="39" customFormat="1" ht="27.75" customHeight="1"/>
    <row r="221" s="39" customFormat="1" ht="27.75" customHeight="1"/>
    <row r="222" s="39" customFormat="1" ht="27.75" customHeight="1"/>
    <row r="223" s="39" customFormat="1" ht="27.75" customHeight="1"/>
    <row r="224" s="39" customFormat="1" ht="27.75" customHeight="1"/>
    <row r="225" s="39" customFormat="1" ht="27.75" customHeight="1"/>
    <row r="226" s="39" customFormat="1" ht="27.75" customHeight="1"/>
    <row r="227" s="39" customFormat="1" ht="27.75" customHeight="1"/>
    <row r="228" s="39" customFormat="1" ht="27.75" customHeight="1"/>
    <row r="229" s="39" customFormat="1" ht="27.75" customHeight="1"/>
    <row r="230" s="39" customFormat="1" ht="27.75" customHeight="1"/>
    <row r="231" s="39" customFormat="1" ht="27.75" customHeight="1"/>
    <row r="232" s="39" customFormat="1" ht="27.75" customHeight="1"/>
    <row r="233" s="39" customFormat="1" ht="27.75" customHeight="1"/>
    <row r="234" s="39" customFormat="1" ht="27.75" customHeight="1"/>
    <row r="235" s="39" customFormat="1" ht="27.75" customHeight="1"/>
    <row r="236" s="39" customFormat="1" ht="27.75" customHeight="1"/>
    <row r="237" s="39" customFormat="1" ht="27.75" customHeight="1"/>
    <row r="238" s="39" customFormat="1" ht="27.75" customHeight="1"/>
    <row r="239" s="39" customFormat="1" ht="27.75" customHeight="1"/>
    <row r="240" s="39" customFormat="1" ht="27.75" customHeight="1"/>
    <row r="241" s="39" customFormat="1" ht="27.75" customHeight="1"/>
    <row r="242" s="39" customFormat="1" ht="27.75" customHeight="1"/>
    <row r="243" s="39" customFormat="1" ht="27.75" customHeight="1"/>
    <row r="244" s="39" customFormat="1" ht="27.75" customHeight="1"/>
    <row r="245" s="39" customFormat="1" ht="27.75" customHeight="1"/>
    <row r="246" s="39" customFormat="1" ht="27.75" customHeight="1"/>
    <row r="247" s="39" customFormat="1" ht="27.75" customHeight="1"/>
    <row r="248" s="39" customFormat="1" ht="27.75" customHeight="1"/>
    <row r="249" s="39" customFormat="1" ht="27.75" customHeight="1"/>
    <row r="250" s="39" customFormat="1" ht="27.75" customHeight="1"/>
    <row r="251" s="39" customFormat="1" ht="27.75" customHeight="1"/>
    <row r="252" s="39" customFormat="1" ht="27.75" customHeight="1"/>
    <row r="253" s="39" customFormat="1" ht="27.75" customHeight="1"/>
    <row r="254" s="39" customFormat="1" ht="27.75" customHeight="1"/>
    <row r="255" s="39" customFormat="1" ht="27.75" customHeight="1"/>
    <row r="256" s="39" customFormat="1" ht="27.75" customHeight="1"/>
    <row r="257" s="39" customFormat="1" ht="27.75" customHeight="1"/>
    <row r="258" s="39" customFormat="1" ht="27.75" customHeight="1"/>
    <row r="259" s="39" customFormat="1" ht="27.75" customHeight="1"/>
    <row r="260" s="39" customFormat="1" ht="27.75" customHeight="1"/>
    <row r="261" s="39" customFormat="1" ht="27.75" customHeight="1"/>
    <row r="262" s="39" customFormat="1" ht="27.75" customHeight="1"/>
    <row r="263" s="39" customFormat="1" ht="27.75" customHeight="1"/>
    <row r="264" s="39" customFormat="1" ht="27.75" customHeight="1"/>
    <row r="265" s="39" customFormat="1" ht="27.75" customHeight="1"/>
    <row r="266" s="39" customFormat="1" ht="27.75" customHeight="1"/>
    <row r="267" s="39" customFormat="1" ht="27.75" customHeight="1"/>
    <row r="268" s="39" customFormat="1" ht="27.75" customHeight="1"/>
    <row r="269" s="39" customFormat="1" ht="27.75" customHeight="1"/>
    <row r="270" s="39" customFormat="1" ht="27.75" customHeight="1"/>
    <row r="271" s="39" customFormat="1" ht="27.75" customHeight="1"/>
    <row r="272" s="39" customFormat="1" ht="27.75" customHeight="1"/>
    <row r="273" s="39" customFormat="1" ht="27.75" customHeight="1"/>
    <row r="274" s="39" customFormat="1" ht="27.75" customHeight="1"/>
    <row r="275" s="39" customFormat="1" ht="27.75" customHeight="1"/>
    <row r="276" s="39" customFormat="1" ht="27.75" customHeight="1"/>
    <row r="277" s="39" customFormat="1" ht="27.75" customHeight="1"/>
    <row r="278" s="39" customFormat="1" ht="27.75" customHeight="1"/>
    <row r="279" s="39" customFormat="1" ht="27.75" customHeight="1"/>
    <row r="280" s="39" customFormat="1" ht="27.75" customHeight="1"/>
    <row r="281" s="39" customFormat="1" ht="27.75" customHeight="1"/>
    <row r="282" s="39" customFormat="1" ht="27.75" customHeight="1"/>
    <row r="283" s="39" customFormat="1" ht="27.75" customHeight="1"/>
    <row r="284" s="39" customFormat="1" ht="27.75" customHeight="1"/>
    <row r="285" s="39" customFormat="1" ht="27.75" customHeight="1"/>
    <row r="286" s="39" customFormat="1" ht="27.75" customHeight="1"/>
    <row r="287" s="39" customFormat="1" ht="27.75" customHeight="1"/>
    <row r="288" s="39" customFormat="1" ht="27.75" customHeight="1"/>
    <row r="289" s="39" customFormat="1" ht="27.75" customHeight="1"/>
    <row r="290" s="39" customFormat="1" ht="27.75" customHeight="1"/>
    <row r="291" s="39" customFormat="1" ht="27.75" customHeight="1"/>
    <row r="292" s="39" customFormat="1" ht="27.75" customHeight="1"/>
    <row r="293" s="39" customFormat="1" ht="27.75" customHeight="1"/>
    <row r="294" s="39" customFormat="1" ht="27.75" customHeight="1"/>
    <row r="295" s="39" customFormat="1" ht="27.75" customHeight="1"/>
    <row r="296" s="39" customFormat="1" ht="27.75" customHeight="1"/>
    <row r="297" s="39" customFormat="1" ht="27.75" customHeight="1"/>
    <row r="298" s="39" customFormat="1" ht="27.75" customHeight="1"/>
    <row r="299" s="39" customFormat="1" ht="27.75" customHeight="1"/>
    <row r="300" s="39" customFormat="1" ht="27.75" customHeight="1"/>
    <row r="301" s="39" customFormat="1" ht="27.75" customHeight="1"/>
    <row r="302" s="39" customFormat="1" ht="27.75" customHeight="1"/>
    <row r="303" s="39" customFormat="1" ht="27.75" customHeight="1"/>
    <row r="304" s="39" customFormat="1" ht="27.75" customHeight="1"/>
    <row r="305" s="39" customFormat="1" ht="27.75" customHeight="1"/>
    <row r="306" s="39" customFormat="1" ht="27.75" customHeight="1"/>
    <row r="307" s="39" customFormat="1" ht="27.75" customHeight="1"/>
    <row r="308" s="39" customFormat="1" ht="27.75" customHeight="1"/>
    <row r="309" s="39" customFormat="1" ht="27.75" customHeight="1"/>
    <row r="310" s="39" customFormat="1" ht="27.75" customHeight="1"/>
    <row r="311" s="39" customFormat="1" ht="27.75" customHeight="1"/>
    <row r="312" s="39" customFormat="1" ht="27.75" customHeight="1"/>
    <row r="313" s="39" customFormat="1" ht="27.75" customHeight="1"/>
    <row r="314" s="39" customFormat="1" ht="27.75" customHeight="1"/>
    <row r="315" s="39" customFormat="1" ht="27.75" customHeight="1"/>
    <row r="316" s="39" customFormat="1" ht="27.75" customHeight="1"/>
    <row r="317" s="39" customFormat="1" ht="27.75" customHeight="1"/>
    <row r="318" s="39" customFormat="1" ht="27.75" customHeight="1"/>
    <row r="319" s="39" customFormat="1" ht="27.75" customHeight="1"/>
    <row r="320" s="39" customFormat="1" ht="27.75" customHeight="1"/>
    <row r="321" s="39" customFormat="1" ht="27.75" customHeight="1"/>
    <row r="322" s="39" customFormat="1" ht="27.75" customHeight="1"/>
    <row r="323" s="39" customFormat="1" ht="27.75" customHeight="1"/>
    <row r="324" s="39" customFormat="1" ht="27.75" customHeight="1"/>
    <row r="325" s="39" customFormat="1" ht="27.75" customHeight="1"/>
    <row r="326" s="39" customFormat="1" ht="27.75" customHeight="1"/>
    <row r="327" s="39" customFormat="1" ht="27.75" customHeight="1"/>
    <row r="328" s="39" customFormat="1" ht="27.75" customHeight="1"/>
    <row r="329" s="39" customFormat="1" ht="27.75" customHeight="1"/>
    <row r="330" s="39" customFormat="1" ht="27.75" customHeight="1"/>
    <row r="331" s="39" customFormat="1" ht="27.75" customHeight="1"/>
    <row r="332" s="39" customFormat="1" ht="27.75" customHeight="1"/>
    <row r="333" s="39" customFormat="1" ht="27.75" customHeight="1"/>
    <row r="334" s="39" customFormat="1" ht="27.75" customHeight="1"/>
    <row r="335" s="39" customFormat="1" ht="27.75" customHeight="1"/>
    <row r="336" s="39" customFormat="1" ht="27.75" customHeight="1"/>
    <row r="337" s="39" customFormat="1" ht="27.75" customHeight="1"/>
    <row r="338" s="39" customFormat="1" ht="27.75" customHeight="1"/>
    <row r="339" s="39" customFormat="1" ht="27.75" customHeight="1"/>
    <row r="340" s="39" customFormat="1" ht="27.75" customHeight="1"/>
    <row r="341" s="39" customFormat="1" ht="27.75" customHeight="1"/>
    <row r="342" s="39" customFormat="1" ht="27.75" customHeight="1"/>
    <row r="343" s="39" customFormat="1" ht="27.75" customHeight="1"/>
    <row r="344" s="39" customFormat="1" ht="27.75" customHeight="1"/>
    <row r="345" s="39" customFormat="1" ht="27.75" customHeight="1"/>
    <row r="346" s="39" customFormat="1" ht="27.75" customHeight="1"/>
    <row r="347" s="39" customFormat="1" ht="27.75" customHeight="1"/>
    <row r="348" s="39" customFormat="1" ht="27.75" customHeight="1"/>
    <row r="349" s="39" customFormat="1" ht="27.75" customHeight="1"/>
    <row r="350" s="39" customFormat="1" ht="27.75" customHeight="1"/>
    <row r="351" s="39" customFormat="1" ht="27.75" customHeight="1"/>
    <row r="352" s="39" customFormat="1" ht="27.75" customHeight="1"/>
    <row r="353" s="39" customFormat="1" ht="27.75" customHeight="1"/>
    <row r="354" s="39" customFormat="1" ht="27.75" customHeight="1"/>
    <row r="355" s="39" customFormat="1" ht="27.75" customHeight="1"/>
    <row r="356" s="39" customFormat="1" ht="27.75" customHeight="1"/>
    <row r="357" s="39" customFormat="1" ht="27.75" customHeight="1"/>
    <row r="358" s="39" customFormat="1" ht="27.75" customHeight="1"/>
    <row r="359" s="39" customFormat="1" ht="27.75" customHeight="1"/>
    <row r="360" s="39" customFormat="1" ht="27.75" customHeight="1"/>
    <row r="361" s="39" customFormat="1" ht="27.75" customHeight="1"/>
    <row r="362" s="39" customFormat="1" ht="27.75" customHeight="1"/>
    <row r="363" s="39" customFormat="1" ht="27.75" customHeight="1"/>
    <row r="364" s="39" customFormat="1" ht="27.75" customHeight="1"/>
    <row r="365" s="39" customFormat="1" ht="27.75" customHeight="1"/>
    <row r="366" s="39" customFormat="1" ht="27.75" customHeight="1"/>
    <row r="367" s="39" customFormat="1" ht="27.75" customHeight="1"/>
    <row r="368" s="39" customFormat="1" ht="27.75" customHeight="1"/>
    <row r="369" s="39" customFormat="1" ht="27.75" customHeight="1"/>
    <row r="370" s="39" customFormat="1" ht="27.75" customHeight="1"/>
    <row r="371" s="39" customFormat="1" ht="27.75" customHeight="1"/>
    <row r="372" s="39" customFormat="1" ht="27.75" customHeight="1"/>
    <row r="373" s="39" customFormat="1" ht="27.75" customHeight="1"/>
    <row r="374" s="39" customFormat="1" ht="27.75" customHeight="1"/>
    <row r="375" s="39" customFormat="1" ht="27.75" customHeight="1"/>
    <row r="376" s="39" customFormat="1" ht="27.75" customHeight="1"/>
    <row r="377" s="39" customFormat="1" ht="27.75" customHeight="1"/>
    <row r="378" s="39" customFormat="1" ht="27.75" customHeight="1"/>
    <row r="379" s="39" customFormat="1" ht="27.75" customHeight="1"/>
    <row r="380" s="39" customFormat="1" ht="27.75" customHeight="1"/>
    <row r="381" s="39" customFormat="1" ht="27.75" customHeight="1"/>
    <row r="382" s="39" customFormat="1" ht="27.75" customHeight="1"/>
    <row r="383" s="39" customFormat="1" ht="27.75" customHeight="1"/>
    <row r="384" s="39" customFormat="1" ht="27.75" customHeight="1"/>
    <row r="385" s="39" customFormat="1" ht="27.75" customHeight="1"/>
    <row r="386" s="39" customFormat="1" ht="27.75" customHeight="1"/>
    <row r="387" s="39" customFormat="1" ht="27.75" customHeight="1"/>
    <row r="388" s="39" customFormat="1" ht="27.75" customHeight="1"/>
    <row r="389" s="39" customFormat="1" ht="27.75" customHeight="1"/>
    <row r="390" s="39" customFormat="1" ht="27.75" customHeight="1"/>
    <row r="391" s="39" customFormat="1" ht="27.75" customHeight="1"/>
    <row r="392" s="39" customFormat="1" ht="27.75" customHeight="1"/>
    <row r="393" s="39" customFormat="1" ht="27.75" customHeight="1"/>
    <row r="394" s="39" customFormat="1" ht="27.75" customHeight="1"/>
    <row r="395" s="39" customFormat="1" ht="27.75" customHeight="1"/>
    <row r="396" s="39" customFormat="1" ht="27.75" customHeight="1"/>
    <row r="397" s="39" customFormat="1" ht="27.75" customHeight="1"/>
    <row r="398" s="39" customFormat="1" ht="27.75" customHeight="1"/>
    <row r="399" s="39" customFormat="1" ht="27.75" customHeight="1"/>
    <row r="400" s="39" customFormat="1" ht="27.75" customHeight="1"/>
    <row r="401" s="39" customFormat="1" ht="27.75" customHeight="1"/>
    <row r="402" s="39" customFormat="1" ht="27.75" customHeight="1"/>
    <row r="403" s="39" customFormat="1" ht="27.75" customHeight="1"/>
    <row r="404" s="39" customFormat="1" ht="27.75" customHeight="1"/>
    <row r="405" s="39" customFormat="1" ht="27.75" customHeight="1"/>
    <row r="406" s="39" customFormat="1" ht="27.75" customHeight="1"/>
    <row r="407" s="39" customFormat="1" ht="27.75" customHeight="1"/>
    <row r="408" s="39" customFormat="1" ht="27.75" customHeight="1"/>
    <row r="409" s="39" customFormat="1" ht="27.75" customHeight="1"/>
    <row r="410" s="39" customFormat="1" ht="27.75" customHeight="1"/>
    <row r="411" s="39" customFormat="1" ht="27.75" customHeight="1"/>
    <row r="412" s="39" customFormat="1" ht="27.75" customHeight="1"/>
    <row r="413" s="39" customFormat="1" ht="27.75" customHeight="1"/>
    <row r="414" s="39" customFormat="1" ht="27.75" customHeight="1"/>
    <row r="415" s="39" customFormat="1" ht="27.75" customHeight="1"/>
    <row r="416" s="39" customFormat="1" ht="27.75" customHeight="1"/>
    <row r="417" s="39" customFormat="1" ht="27.75" customHeight="1"/>
    <row r="418" s="39" customFormat="1" ht="27.75" customHeight="1"/>
    <row r="419" s="39" customFormat="1" ht="27.75" customHeight="1"/>
    <row r="420" s="39" customFormat="1" ht="27.75" customHeight="1"/>
    <row r="421" s="39" customFormat="1" ht="27.75" customHeight="1"/>
    <row r="422" s="39" customFormat="1" ht="27.75" customHeight="1"/>
    <row r="423" s="39" customFormat="1" ht="27.75" customHeight="1"/>
    <row r="424" s="39" customFormat="1" ht="27.75" customHeight="1"/>
    <row r="425" s="39" customFormat="1" ht="27.75" customHeight="1"/>
    <row r="426" s="39" customFormat="1" ht="27.75" customHeight="1"/>
    <row r="427" s="39" customFormat="1" ht="27.75" customHeight="1"/>
    <row r="428" s="39" customFormat="1" ht="27.75" customHeight="1"/>
    <row r="429" s="39" customFormat="1" ht="27.75" customHeight="1"/>
    <row r="430" s="39" customFormat="1" ht="27.75" customHeight="1"/>
    <row r="431" s="39" customFormat="1" ht="27.75" customHeight="1"/>
    <row r="432" s="39" customFormat="1" ht="27.75" customHeight="1"/>
    <row r="433" s="39" customFormat="1" ht="27.75" customHeight="1"/>
    <row r="434" s="39" customFormat="1" ht="27.75" customHeight="1"/>
    <row r="435" s="39" customFormat="1" ht="27.75" customHeight="1"/>
    <row r="436" s="39" customFormat="1" ht="27.75" customHeight="1"/>
    <row r="437" s="39" customFormat="1" ht="27.75" customHeight="1"/>
    <row r="438" s="39" customFormat="1" ht="27.75" customHeight="1"/>
    <row r="439" s="39" customFormat="1" ht="27.75" customHeight="1"/>
    <row r="440" s="39" customFormat="1" ht="27.75" customHeight="1"/>
    <row r="441" s="39" customFormat="1" ht="27.75" customHeight="1"/>
    <row r="442" s="39" customFormat="1" ht="27.75" customHeight="1"/>
    <row r="443" s="39" customFormat="1" ht="27.75" customHeight="1"/>
    <row r="444" s="39" customFormat="1" ht="27.75" customHeight="1"/>
    <row r="445" s="39" customFormat="1" ht="27.75" customHeight="1"/>
    <row r="446" s="39" customFormat="1" ht="27.75" customHeight="1"/>
    <row r="447" s="39" customFormat="1" ht="27.75" customHeight="1"/>
    <row r="448" s="39" customFormat="1" ht="27.75" customHeight="1"/>
    <row r="449" s="39" customFormat="1" ht="27.75" customHeight="1"/>
    <row r="450" s="39" customFormat="1" ht="27.75" customHeight="1"/>
    <row r="451" s="39" customFormat="1" ht="27.75" customHeight="1"/>
    <row r="452" s="39" customFormat="1" ht="27.75" customHeight="1"/>
    <row r="453" s="39" customFormat="1" ht="27.75" customHeight="1"/>
    <row r="454" s="39" customFormat="1" ht="27.75" customHeight="1"/>
    <row r="455" s="39" customFormat="1" ht="27.75" customHeight="1"/>
    <row r="456" s="39" customFormat="1" ht="27.75" customHeight="1"/>
    <row r="457" s="39" customFormat="1" ht="27.75" customHeight="1"/>
    <row r="458" s="39" customFormat="1" ht="27.75" customHeight="1"/>
    <row r="459" s="39" customFormat="1" ht="27.75" customHeight="1"/>
    <row r="460" s="39" customFormat="1" ht="27.75" customHeight="1"/>
    <row r="461" s="39" customFormat="1" ht="27.75" customHeight="1"/>
    <row r="462" s="39" customFormat="1" ht="27.75" customHeight="1"/>
    <row r="463" s="39" customFormat="1" ht="27.75" customHeight="1"/>
    <row r="464" s="39" customFormat="1" ht="27.75" customHeight="1"/>
    <row r="465" s="39" customFormat="1" ht="27.75" customHeight="1"/>
    <row r="466" s="39" customFormat="1" ht="27.75" customHeight="1"/>
    <row r="467" s="39" customFormat="1" ht="27.75" customHeight="1"/>
    <row r="468" s="39" customFormat="1" ht="27.75" customHeight="1"/>
    <row r="469" s="39" customFormat="1" ht="27.75" customHeight="1"/>
    <row r="470" s="39" customFormat="1" ht="27.75" customHeight="1"/>
    <row r="471" s="39" customFormat="1" ht="27.75" customHeight="1"/>
    <row r="472" s="39" customFormat="1" ht="27.75" customHeight="1"/>
    <row r="473" s="39" customFormat="1" ht="27.75" customHeight="1"/>
    <row r="474" s="39" customFormat="1" ht="27.75" customHeight="1"/>
    <row r="475" s="39" customFormat="1" ht="27.75" customHeight="1"/>
    <row r="476" s="39" customFormat="1" ht="27.75" customHeight="1"/>
    <row r="477" s="39" customFormat="1" ht="27.75" customHeight="1"/>
    <row r="478" s="39" customFormat="1" ht="27.75" customHeight="1"/>
    <row r="479" s="39" customFormat="1" ht="27.75" customHeight="1"/>
    <row r="480" s="39" customFormat="1" ht="27.75" customHeight="1"/>
    <row r="481" s="39" customFormat="1" ht="27.75" customHeight="1"/>
    <row r="482" s="39" customFormat="1" ht="27.75" customHeight="1"/>
    <row r="483" s="39" customFormat="1" ht="27.75" customHeight="1"/>
    <row r="484" s="39" customFormat="1" ht="27.75" customHeight="1"/>
    <row r="485" s="39" customFormat="1" ht="27.75" customHeight="1"/>
    <row r="486" s="39" customFormat="1" ht="27.75" customHeight="1"/>
    <row r="487" s="39" customFormat="1" ht="27.75" customHeight="1"/>
    <row r="488" s="39" customFormat="1" ht="27.75" customHeight="1"/>
    <row r="489" s="39" customFormat="1" ht="27.75" customHeight="1"/>
    <row r="490" s="39" customFormat="1" ht="27.75" customHeight="1"/>
    <row r="491" s="39" customFormat="1" ht="27.75" customHeight="1"/>
    <row r="492" s="39" customFormat="1" ht="27.75" customHeight="1"/>
    <row r="493" s="39" customFormat="1" ht="27.75" customHeight="1"/>
    <row r="494" s="39" customFormat="1" ht="27.75" customHeight="1"/>
    <row r="495" s="39" customFormat="1" ht="27.75" customHeight="1"/>
    <row r="496" s="39" customFormat="1" ht="27.75" customHeight="1"/>
    <row r="497" s="39" customFormat="1" ht="27.75" customHeight="1"/>
    <row r="498" s="39" customFormat="1" ht="27.75" customHeight="1"/>
    <row r="499" s="39" customFormat="1" ht="27.75" customHeight="1"/>
    <row r="500" s="39" customFormat="1" ht="27.75" customHeight="1"/>
    <row r="501" s="39" customFormat="1" ht="27.75" customHeight="1"/>
    <row r="502" s="39" customFormat="1" ht="27.75" customHeight="1"/>
    <row r="503" s="39" customFormat="1" ht="27.75" customHeight="1"/>
    <row r="504" s="39" customFormat="1" ht="27.75" customHeight="1"/>
    <row r="505" s="39" customFormat="1" ht="27.75" customHeight="1"/>
    <row r="506" s="39" customFormat="1" ht="27.75" customHeight="1"/>
    <row r="507" s="39" customFormat="1" ht="27.75" customHeight="1"/>
    <row r="508" s="39" customFormat="1" ht="27.75" customHeight="1"/>
    <row r="509" s="39" customFormat="1" ht="27.75" customHeight="1"/>
    <row r="510" s="39" customFormat="1" ht="27.75" customHeight="1"/>
    <row r="511" s="39" customFormat="1" ht="27.75" customHeight="1"/>
    <row r="512" s="39" customFormat="1" ht="27.75" customHeight="1"/>
  </sheetData>
  <autoFilter ref="A3:M11" xr:uid="{5E8330BB-28EE-4D19-A3B7-0FB7B91864ED}"/>
  <mergeCells count="9">
    <mergeCell ref="A1:L1"/>
    <mergeCell ref="J2:L2"/>
    <mergeCell ref="T2:W2"/>
    <mergeCell ref="A9:L10"/>
    <mergeCell ref="A11:B11"/>
    <mergeCell ref="C11:E11"/>
    <mergeCell ref="F11:H11"/>
    <mergeCell ref="I11:J11"/>
    <mergeCell ref="K11:L11"/>
  </mergeCells>
  <phoneticPr fontId="3" type="noConversion"/>
  <pageMargins left="0.75" right="0.75" top="1" bottom="1" header="0.5" footer="0.5"/>
  <pageSetup paperSize="9" scale="93" orientation="landscape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BD3C75-BE78-47F6-A017-3C4ECDD4EBA9}">
  <sheetPr>
    <pageSetUpPr fitToPage="1"/>
  </sheetPr>
  <dimension ref="A1:W511"/>
  <sheetViews>
    <sheetView topLeftCell="A4" zoomScale="70" zoomScaleNormal="70" workbookViewId="0">
      <selection activeCell="A8" sqref="A8:L9"/>
    </sheetView>
  </sheetViews>
  <sheetFormatPr defaultColWidth="10" defaultRowHeight="27.75" customHeight="1"/>
  <cols>
    <col min="1" max="1" width="6.109375" style="1" bestFit="1" customWidth="1"/>
    <col min="2" max="2" width="15.88671875" style="1" customWidth="1"/>
    <col min="3" max="3" width="29.77734375" style="1" customWidth="1"/>
    <col min="4" max="4" width="16" style="1" customWidth="1"/>
    <col min="5" max="5" width="8" style="1" customWidth="1"/>
    <col min="6" max="6" width="17.5546875" style="21" customWidth="1"/>
    <col min="7" max="7" width="5.6640625" style="1" customWidth="1"/>
    <col min="8" max="8" width="11.77734375" style="21" customWidth="1"/>
    <col min="9" max="9" width="13.21875" style="21" customWidth="1"/>
    <col min="10" max="10" width="16.88671875" style="21" customWidth="1"/>
    <col min="11" max="11" width="21" style="1" customWidth="1"/>
    <col min="12" max="12" width="41.6640625" style="1" customWidth="1"/>
    <col min="13" max="13" width="14.44140625" style="1" customWidth="1"/>
    <col min="14" max="14" width="22.5546875" style="1" customWidth="1"/>
    <col min="15" max="15" width="11" style="1" customWidth="1"/>
    <col min="16" max="16" width="11.21875" style="1" customWidth="1"/>
    <col min="17" max="17" width="14.33203125" style="1" customWidth="1"/>
    <col min="18" max="18" width="10" style="1"/>
    <col min="19" max="19" width="11.44140625" style="1" customWidth="1"/>
    <col min="20" max="25" width="10" style="1"/>
    <col min="26" max="26" width="21" style="1" customWidth="1"/>
    <col min="27" max="257" width="10" style="1"/>
    <col min="258" max="258" width="6.109375" style="1" bestFit="1" customWidth="1"/>
    <col min="259" max="259" width="25.5546875" style="1" customWidth="1"/>
    <col min="260" max="260" width="23.44140625" style="1" customWidth="1"/>
    <col min="261" max="261" width="7.21875" style="1" customWidth="1"/>
    <col min="262" max="262" width="11.77734375" style="1" customWidth="1"/>
    <col min="263" max="263" width="5.6640625" style="1" customWidth="1"/>
    <col min="264" max="264" width="11.77734375" style="1" customWidth="1"/>
    <col min="265" max="266" width="11.88671875" style="1" customWidth="1"/>
    <col min="267" max="267" width="15.21875" style="1" customWidth="1"/>
    <col min="268" max="268" width="11.6640625" style="1" customWidth="1"/>
    <col min="269" max="513" width="10" style="1"/>
    <col min="514" max="514" width="6.109375" style="1" bestFit="1" customWidth="1"/>
    <col min="515" max="515" width="25.5546875" style="1" customWidth="1"/>
    <col min="516" max="516" width="23.44140625" style="1" customWidth="1"/>
    <col min="517" max="517" width="7.21875" style="1" customWidth="1"/>
    <col min="518" max="518" width="11.77734375" style="1" customWidth="1"/>
    <col min="519" max="519" width="5.6640625" style="1" customWidth="1"/>
    <col min="520" max="520" width="11.77734375" style="1" customWidth="1"/>
    <col min="521" max="522" width="11.88671875" style="1" customWidth="1"/>
    <col min="523" max="523" width="15.21875" style="1" customWidth="1"/>
    <col min="524" max="524" width="11.6640625" style="1" customWidth="1"/>
    <col min="525" max="769" width="10" style="1"/>
    <col min="770" max="770" width="6.109375" style="1" bestFit="1" customWidth="1"/>
    <col min="771" max="771" width="25.5546875" style="1" customWidth="1"/>
    <col min="772" max="772" width="23.44140625" style="1" customWidth="1"/>
    <col min="773" max="773" width="7.21875" style="1" customWidth="1"/>
    <col min="774" max="774" width="11.77734375" style="1" customWidth="1"/>
    <col min="775" max="775" width="5.6640625" style="1" customWidth="1"/>
    <col min="776" max="776" width="11.77734375" style="1" customWidth="1"/>
    <col min="777" max="778" width="11.88671875" style="1" customWidth="1"/>
    <col min="779" max="779" width="15.21875" style="1" customWidth="1"/>
    <col min="780" max="780" width="11.6640625" style="1" customWidth="1"/>
    <col min="781" max="1025" width="10" style="1"/>
    <col min="1026" max="1026" width="6.109375" style="1" bestFit="1" customWidth="1"/>
    <col min="1027" max="1027" width="25.5546875" style="1" customWidth="1"/>
    <col min="1028" max="1028" width="23.44140625" style="1" customWidth="1"/>
    <col min="1029" max="1029" width="7.21875" style="1" customWidth="1"/>
    <col min="1030" max="1030" width="11.77734375" style="1" customWidth="1"/>
    <col min="1031" max="1031" width="5.6640625" style="1" customWidth="1"/>
    <col min="1032" max="1032" width="11.77734375" style="1" customWidth="1"/>
    <col min="1033" max="1034" width="11.88671875" style="1" customWidth="1"/>
    <col min="1035" max="1035" width="15.21875" style="1" customWidth="1"/>
    <col min="1036" max="1036" width="11.6640625" style="1" customWidth="1"/>
    <col min="1037" max="1281" width="10" style="1"/>
    <col min="1282" max="1282" width="6.109375" style="1" bestFit="1" customWidth="1"/>
    <col min="1283" max="1283" width="25.5546875" style="1" customWidth="1"/>
    <col min="1284" max="1284" width="23.44140625" style="1" customWidth="1"/>
    <col min="1285" max="1285" width="7.21875" style="1" customWidth="1"/>
    <col min="1286" max="1286" width="11.77734375" style="1" customWidth="1"/>
    <col min="1287" max="1287" width="5.6640625" style="1" customWidth="1"/>
    <col min="1288" max="1288" width="11.77734375" style="1" customWidth="1"/>
    <col min="1289" max="1290" width="11.88671875" style="1" customWidth="1"/>
    <col min="1291" max="1291" width="15.21875" style="1" customWidth="1"/>
    <col min="1292" max="1292" width="11.6640625" style="1" customWidth="1"/>
    <col min="1293" max="1537" width="10" style="1"/>
    <col min="1538" max="1538" width="6.109375" style="1" bestFit="1" customWidth="1"/>
    <col min="1539" max="1539" width="25.5546875" style="1" customWidth="1"/>
    <col min="1540" max="1540" width="23.44140625" style="1" customWidth="1"/>
    <col min="1541" max="1541" width="7.21875" style="1" customWidth="1"/>
    <col min="1542" max="1542" width="11.77734375" style="1" customWidth="1"/>
    <col min="1543" max="1543" width="5.6640625" style="1" customWidth="1"/>
    <col min="1544" max="1544" width="11.77734375" style="1" customWidth="1"/>
    <col min="1545" max="1546" width="11.88671875" style="1" customWidth="1"/>
    <col min="1547" max="1547" width="15.21875" style="1" customWidth="1"/>
    <col min="1548" max="1548" width="11.6640625" style="1" customWidth="1"/>
    <col min="1549" max="1793" width="10" style="1"/>
    <col min="1794" max="1794" width="6.109375" style="1" bestFit="1" customWidth="1"/>
    <col min="1795" max="1795" width="25.5546875" style="1" customWidth="1"/>
    <col min="1796" max="1796" width="23.44140625" style="1" customWidth="1"/>
    <col min="1797" max="1797" width="7.21875" style="1" customWidth="1"/>
    <col min="1798" max="1798" width="11.77734375" style="1" customWidth="1"/>
    <col min="1799" max="1799" width="5.6640625" style="1" customWidth="1"/>
    <col min="1800" max="1800" width="11.77734375" style="1" customWidth="1"/>
    <col min="1801" max="1802" width="11.88671875" style="1" customWidth="1"/>
    <col min="1803" max="1803" width="15.21875" style="1" customWidth="1"/>
    <col min="1804" max="1804" width="11.6640625" style="1" customWidth="1"/>
    <col min="1805" max="2049" width="10" style="1"/>
    <col min="2050" max="2050" width="6.109375" style="1" bestFit="1" customWidth="1"/>
    <col min="2051" max="2051" width="25.5546875" style="1" customWidth="1"/>
    <col min="2052" max="2052" width="23.44140625" style="1" customWidth="1"/>
    <col min="2053" max="2053" width="7.21875" style="1" customWidth="1"/>
    <col min="2054" max="2054" width="11.77734375" style="1" customWidth="1"/>
    <col min="2055" max="2055" width="5.6640625" style="1" customWidth="1"/>
    <col min="2056" max="2056" width="11.77734375" style="1" customWidth="1"/>
    <col min="2057" max="2058" width="11.88671875" style="1" customWidth="1"/>
    <col min="2059" max="2059" width="15.21875" style="1" customWidth="1"/>
    <col min="2060" max="2060" width="11.6640625" style="1" customWidth="1"/>
    <col min="2061" max="2305" width="10" style="1"/>
    <col min="2306" max="2306" width="6.109375" style="1" bestFit="1" customWidth="1"/>
    <col min="2307" max="2307" width="25.5546875" style="1" customWidth="1"/>
    <col min="2308" max="2308" width="23.44140625" style="1" customWidth="1"/>
    <col min="2309" max="2309" width="7.21875" style="1" customWidth="1"/>
    <col min="2310" max="2310" width="11.77734375" style="1" customWidth="1"/>
    <col min="2311" max="2311" width="5.6640625" style="1" customWidth="1"/>
    <col min="2312" max="2312" width="11.77734375" style="1" customWidth="1"/>
    <col min="2313" max="2314" width="11.88671875" style="1" customWidth="1"/>
    <col min="2315" max="2315" width="15.21875" style="1" customWidth="1"/>
    <col min="2316" max="2316" width="11.6640625" style="1" customWidth="1"/>
    <col min="2317" max="2561" width="10" style="1"/>
    <col min="2562" max="2562" width="6.109375" style="1" bestFit="1" customWidth="1"/>
    <col min="2563" max="2563" width="25.5546875" style="1" customWidth="1"/>
    <col min="2564" max="2564" width="23.44140625" style="1" customWidth="1"/>
    <col min="2565" max="2565" width="7.21875" style="1" customWidth="1"/>
    <col min="2566" max="2566" width="11.77734375" style="1" customWidth="1"/>
    <col min="2567" max="2567" width="5.6640625" style="1" customWidth="1"/>
    <col min="2568" max="2568" width="11.77734375" style="1" customWidth="1"/>
    <col min="2569" max="2570" width="11.88671875" style="1" customWidth="1"/>
    <col min="2571" max="2571" width="15.21875" style="1" customWidth="1"/>
    <col min="2572" max="2572" width="11.6640625" style="1" customWidth="1"/>
    <col min="2573" max="2817" width="10" style="1"/>
    <col min="2818" max="2818" width="6.109375" style="1" bestFit="1" customWidth="1"/>
    <col min="2819" max="2819" width="25.5546875" style="1" customWidth="1"/>
    <col min="2820" max="2820" width="23.44140625" style="1" customWidth="1"/>
    <col min="2821" max="2821" width="7.21875" style="1" customWidth="1"/>
    <col min="2822" max="2822" width="11.77734375" style="1" customWidth="1"/>
    <col min="2823" max="2823" width="5.6640625" style="1" customWidth="1"/>
    <col min="2824" max="2824" width="11.77734375" style="1" customWidth="1"/>
    <col min="2825" max="2826" width="11.88671875" style="1" customWidth="1"/>
    <col min="2827" max="2827" width="15.21875" style="1" customWidth="1"/>
    <col min="2828" max="2828" width="11.6640625" style="1" customWidth="1"/>
    <col min="2829" max="3073" width="10" style="1"/>
    <col min="3074" max="3074" width="6.109375" style="1" bestFit="1" customWidth="1"/>
    <col min="3075" max="3075" width="25.5546875" style="1" customWidth="1"/>
    <col min="3076" max="3076" width="23.44140625" style="1" customWidth="1"/>
    <col min="3077" max="3077" width="7.21875" style="1" customWidth="1"/>
    <col min="3078" max="3078" width="11.77734375" style="1" customWidth="1"/>
    <col min="3079" max="3079" width="5.6640625" style="1" customWidth="1"/>
    <col min="3080" max="3080" width="11.77734375" style="1" customWidth="1"/>
    <col min="3081" max="3082" width="11.88671875" style="1" customWidth="1"/>
    <col min="3083" max="3083" width="15.21875" style="1" customWidth="1"/>
    <col min="3084" max="3084" width="11.6640625" style="1" customWidth="1"/>
    <col min="3085" max="3329" width="10" style="1"/>
    <col min="3330" max="3330" width="6.109375" style="1" bestFit="1" customWidth="1"/>
    <col min="3331" max="3331" width="25.5546875" style="1" customWidth="1"/>
    <col min="3332" max="3332" width="23.44140625" style="1" customWidth="1"/>
    <col min="3333" max="3333" width="7.21875" style="1" customWidth="1"/>
    <col min="3334" max="3334" width="11.77734375" style="1" customWidth="1"/>
    <col min="3335" max="3335" width="5.6640625" style="1" customWidth="1"/>
    <col min="3336" max="3336" width="11.77734375" style="1" customWidth="1"/>
    <col min="3337" max="3338" width="11.88671875" style="1" customWidth="1"/>
    <col min="3339" max="3339" width="15.21875" style="1" customWidth="1"/>
    <col min="3340" max="3340" width="11.6640625" style="1" customWidth="1"/>
    <col min="3341" max="3585" width="10" style="1"/>
    <col min="3586" max="3586" width="6.109375" style="1" bestFit="1" customWidth="1"/>
    <col min="3587" max="3587" width="25.5546875" style="1" customWidth="1"/>
    <col min="3588" max="3588" width="23.44140625" style="1" customWidth="1"/>
    <col min="3589" max="3589" width="7.21875" style="1" customWidth="1"/>
    <col min="3590" max="3590" width="11.77734375" style="1" customWidth="1"/>
    <col min="3591" max="3591" width="5.6640625" style="1" customWidth="1"/>
    <col min="3592" max="3592" width="11.77734375" style="1" customWidth="1"/>
    <col min="3593" max="3594" width="11.88671875" style="1" customWidth="1"/>
    <col min="3595" max="3595" width="15.21875" style="1" customWidth="1"/>
    <col min="3596" max="3596" width="11.6640625" style="1" customWidth="1"/>
    <col min="3597" max="3841" width="10" style="1"/>
    <col min="3842" max="3842" width="6.109375" style="1" bestFit="1" customWidth="1"/>
    <col min="3843" max="3843" width="25.5546875" style="1" customWidth="1"/>
    <col min="3844" max="3844" width="23.44140625" style="1" customWidth="1"/>
    <col min="3845" max="3845" width="7.21875" style="1" customWidth="1"/>
    <col min="3846" max="3846" width="11.77734375" style="1" customWidth="1"/>
    <col min="3847" max="3847" width="5.6640625" style="1" customWidth="1"/>
    <col min="3848" max="3848" width="11.77734375" style="1" customWidth="1"/>
    <col min="3849" max="3850" width="11.88671875" style="1" customWidth="1"/>
    <col min="3851" max="3851" width="15.21875" style="1" customWidth="1"/>
    <col min="3852" max="3852" width="11.6640625" style="1" customWidth="1"/>
    <col min="3853" max="4097" width="10" style="1"/>
    <col min="4098" max="4098" width="6.109375" style="1" bestFit="1" customWidth="1"/>
    <col min="4099" max="4099" width="25.5546875" style="1" customWidth="1"/>
    <col min="4100" max="4100" width="23.44140625" style="1" customWidth="1"/>
    <col min="4101" max="4101" width="7.21875" style="1" customWidth="1"/>
    <col min="4102" max="4102" width="11.77734375" style="1" customWidth="1"/>
    <col min="4103" max="4103" width="5.6640625" style="1" customWidth="1"/>
    <col min="4104" max="4104" width="11.77734375" style="1" customWidth="1"/>
    <col min="4105" max="4106" width="11.88671875" style="1" customWidth="1"/>
    <col min="4107" max="4107" width="15.21875" style="1" customWidth="1"/>
    <col min="4108" max="4108" width="11.6640625" style="1" customWidth="1"/>
    <col min="4109" max="4353" width="10" style="1"/>
    <col min="4354" max="4354" width="6.109375" style="1" bestFit="1" customWidth="1"/>
    <col min="4355" max="4355" width="25.5546875" style="1" customWidth="1"/>
    <col min="4356" max="4356" width="23.44140625" style="1" customWidth="1"/>
    <col min="4357" max="4357" width="7.21875" style="1" customWidth="1"/>
    <col min="4358" max="4358" width="11.77734375" style="1" customWidth="1"/>
    <col min="4359" max="4359" width="5.6640625" style="1" customWidth="1"/>
    <col min="4360" max="4360" width="11.77734375" style="1" customWidth="1"/>
    <col min="4361" max="4362" width="11.88671875" style="1" customWidth="1"/>
    <col min="4363" max="4363" width="15.21875" style="1" customWidth="1"/>
    <col min="4364" max="4364" width="11.6640625" style="1" customWidth="1"/>
    <col min="4365" max="4609" width="10" style="1"/>
    <col min="4610" max="4610" width="6.109375" style="1" bestFit="1" customWidth="1"/>
    <col min="4611" max="4611" width="25.5546875" style="1" customWidth="1"/>
    <col min="4612" max="4612" width="23.44140625" style="1" customWidth="1"/>
    <col min="4613" max="4613" width="7.21875" style="1" customWidth="1"/>
    <col min="4614" max="4614" width="11.77734375" style="1" customWidth="1"/>
    <col min="4615" max="4615" width="5.6640625" style="1" customWidth="1"/>
    <col min="4616" max="4616" width="11.77734375" style="1" customWidth="1"/>
    <col min="4617" max="4618" width="11.88671875" style="1" customWidth="1"/>
    <col min="4619" max="4619" width="15.21875" style="1" customWidth="1"/>
    <col min="4620" max="4620" width="11.6640625" style="1" customWidth="1"/>
    <col min="4621" max="4865" width="10" style="1"/>
    <col min="4866" max="4866" width="6.109375" style="1" bestFit="1" customWidth="1"/>
    <col min="4867" max="4867" width="25.5546875" style="1" customWidth="1"/>
    <col min="4868" max="4868" width="23.44140625" style="1" customWidth="1"/>
    <col min="4869" max="4869" width="7.21875" style="1" customWidth="1"/>
    <col min="4870" max="4870" width="11.77734375" style="1" customWidth="1"/>
    <col min="4871" max="4871" width="5.6640625" style="1" customWidth="1"/>
    <col min="4872" max="4872" width="11.77734375" style="1" customWidth="1"/>
    <col min="4873" max="4874" width="11.88671875" style="1" customWidth="1"/>
    <col min="4875" max="4875" width="15.21875" style="1" customWidth="1"/>
    <col min="4876" max="4876" width="11.6640625" style="1" customWidth="1"/>
    <col min="4877" max="5121" width="10" style="1"/>
    <col min="5122" max="5122" width="6.109375" style="1" bestFit="1" customWidth="1"/>
    <col min="5123" max="5123" width="25.5546875" style="1" customWidth="1"/>
    <col min="5124" max="5124" width="23.44140625" style="1" customWidth="1"/>
    <col min="5125" max="5125" width="7.21875" style="1" customWidth="1"/>
    <col min="5126" max="5126" width="11.77734375" style="1" customWidth="1"/>
    <col min="5127" max="5127" width="5.6640625" style="1" customWidth="1"/>
    <col min="5128" max="5128" width="11.77734375" style="1" customWidth="1"/>
    <col min="5129" max="5130" width="11.88671875" style="1" customWidth="1"/>
    <col min="5131" max="5131" width="15.21875" style="1" customWidth="1"/>
    <col min="5132" max="5132" width="11.6640625" style="1" customWidth="1"/>
    <col min="5133" max="5377" width="10" style="1"/>
    <col min="5378" max="5378" width="6.109375" style="1" bestFit="1" customWidth="1"/>
    <col min="5379" max="5379" width="25.5546875" style="1" customWidth="1"/>
    <col min="5380" max="5380" width="23.44140625" style="1" customWidth="1"/>
    <col min="5381" max="5381" width="7.21875" style="1" customWidth="1"/>
    <col min="5382" max="5382" width="11.77734375" style="1" customWidth="1"/>
    <col min="5383" max="5383" width="5.6640625" style="1" customWidth="1"/>
    <col min="5384" max="5384" width="11.77734375" style="1" customWidth="1"/>
    <col min="5385" max="5386" width="11.88671875" style="1" customWidth="1"/>
    <col min="5387" max="5387" width="15.21875" style="1" customWidth="1"/>
    <col min="5388" max="5388" width="11.6640625" style="1" customWidth="1"/>
    <col min="5389" max="5633" width="10" style="1"/>
    <col min="5634" max="5634" width="6.109375" style="1" bestFit="1" customWidth="1"/>
    <col min="5635" max="5635" width="25.5546875" style="1" customWidth="1"/>
    <col min="5636" max="5636" width="23.44140625" style="1" customWidth="1"/>
    <col min="5637" max="5637" width="7.21875" style="1" customWidth="1"/>
    <col min="5638" max="5638" width="11.77734375" style="1" customWidth="1"/>
    <col min="5639" max="5639" width="5.6640625" style="1" customWidth="1"/>
    <col min="5640" max="5640" width="11.77734375" style="1" customWidth="1"/>
    <col min="5641" max="5642" width="11.88671875" style="1" customWidth="1"/>
    <col min="5643" max="5643" width="15.21875" style="1" customWidth="1"/>
    <col min="5644" max="5644" width="11.6640625" style="1" customWidth="1"/>
    <col min="5645" max="5889" width="10" style="1"/>
    <col min="5890" max="5890" width="6.109375" style="1" bestFit="1" customWidth="1"/>
    <col min="5891" max="5891" width="25.5546875" style="1" customWidth="1"/>
    <col min="5892" max="5892" width="23.44140625" style="1" customWidth="1"/>
    <col min="5893" max="5893" width="7.21875" style="1" customWidth="1"/>
    <col min="5894" max="5894" width="11.77734375" style="1" customWidth="1"/>
    <col min="5895" max="5895" width="5.6640625" style="1" customWidth="1"/>
    <col min="5896" max="5896" width="11.77734375" style="1" customWidth="1"/>
    <col min="5897" max="5898" width="11.88671875" style="1" customWidth="1"/>
    <col min="5899" max="5899" width="15.21875" style="1" customWidth="1"/>
    <col min="5900" max="5900" width="11.6640625" style="1" customWidth="1"/>
    <col min="5901" max="6145" width="10" style="1"/>
    <col min="6146" max="6146" width="6.109375" style="1" bestFit="1" customWidth="1"/>
    <col min="6147" max="6147" width="25.5546875" style="1" customWidth="1"/>
    <col min="6148" max="6148" width="23.44140625" style="1" customWidth="1"/>
    <col min="6149" max="6149" width="7.21875" style="1" customWidth="1"/>
    <col min="6150" max="6150" width="11.77734375" style="1" customWidth="1"/>
    <col min="6151" max="6151" width="5.6640625" style="1" customWidth="1"/>
    <col min="6152" max="6152" width="11.77734375" style="1" customWidth="1"/>
    <col min="6153" max="6154" width="11.88671875" style="1" customWidth="1"/>
    <col min="6155" max="6155" width="15.21875" style="1" customWidth="1"/>
    <col min="6156" max="6156" width="11.6640625" style="1" customWidth="1"/>
    <col min="6157" max="6401" width="10" style="1"/>
    <col min="6402" max="6402" width="6.109375" style="1" bestFit="1" customWidth="1"/>
    <col min="6403" max="6403" width="25.5546875" style="1" customWidth="1"/>
    <col min="6404" max="6404" width="23.44140625" style="1" customWidth="1"/>
    <col min="6405" max="6405" width="7.21875" style="1" customWidth="1"/>
    <col min="6406" max="6406" width="11.77734375" style="1" customWidth="1"/>
    <col min="6407" max="6407" width="5.6640625" style="1" customWidth="1"/>
    <col min="6408" max="6408" width="11.77734375" style="1" customWidth="1"/>
    <col min="6409" max="6410" width="11.88671875" style="1" customWidth="1"/>
    <col min="6411" max="6411" width="15.21875" style="1" customWidth="1"/>
    <col min="6412" max="6412" width="11.6640625" style="1" customWidth="1"/>
    <col min="6413" max="6657" width="10" style="1"/>
    <col min="6658" max="6658" width="6.109375" style="1" bestFit="1" customWidth="1"/>
    <col min="6659" max="6659" width="25.5546875" style="1" customWidth="1"/>
    <col min="6660" max="6660" width="23.44140625" style="1" customWidth="1"/>
    <col min="6661" max="6661" width="7.21875" style="1" customWidth="1"/>
    <col min="6662" max="6662" width="11.77734375" style="1" customWidth="1"/>
    <col min="6663" max="6663" width="5.6640625" style="1" customWidth="1"/>
    <col min="6664" max="6664" width="11.77734375" style="1" customWidth="1"/>
    <col min="6665" max="6666" width="11.88671875" style="1" customWidth="1"/>
    <col min="6667" max="6667" width="15.21875" style="1" customWidth="1"/>
    <col min="6668" max="6668" width="11.6640625" style="1" customWidth="1"/>
    <col min="6669" max="6913" width="10" style="1"/>
    <col min="6914" max="6914" width="6.109375" style="1" bestFit="1" customWidth="1"/>
    <col min="6915" max="6915" width="25.5546875" style="1" customWidth="1"/>
    <col min="6916" max="6916" width="23.44140625" style="1" customWidth="1"/>
    <col min="6917" max="6917" width="7.21875" style="1" customWidth="1"/>
    <col min="6918" max="6918" width="11.77734375" style="1" customWidth="1"/>
    <col min="6919" max="6919" width="5.6640625" style="1" customWidth="1"/>
    <col min="6920" max="6920" width="11.77734375" style="1" customWidth="1"/>
    <col min="6921" max="6922" width="11.88671875" style="1" customWidth="1"/>
    <col min="6923" max="6923" width="15.21875" style="1" customWidth="1"/>
    <col min="6924" max="6924" width="11.6640625" style="1" customWidth="1"/>
    <col min="6925" max="7169" width="10" style="1"/>
    <col min="7170" max="7170" width="6.109375" style="1" bestFit="1" customWidth="1"/>
    <col min="7171" max="7171" width="25.5546875" style="1" customWidth="1"/>
    <col min="7172" max="7172" width="23.44140625" style="1" customWidth="1"/>
    <col min="7173" max="7173" width="7.21875" style="1" customWidth="1"/>
    <col min="7174" max="7174" width="11.77734375" style="1" customWidth="1"/>
    <col min="7175" max="7175" width="5.6640625" style="1" customWidth="1"/>
    <col min="7176" max="7176" width="11.77734375" style="1" customWidth="1"/>
    <col min="7177" max="7178" width="11.88671875" style="1" customWidth="1"/>
    <col min="7179" max="7179" width="15.21875" style="1" customWidth="1"/>
    <col min="7180" max="7180" width="11.6640625" style="1" customWidth="1"/>
    <col min="7181" max="7425" width="10" style="1"/>
    <col min="7426" max="7426" width="6.109375" style="1" bestFit="1" customWidth="1"/>
    <col min="7427" max="7427" width="25.5546875" style="1" customWidth="1"/>
    <col min="7428" max="7428" width="23.44140625" style="1" customWidth="1"/>
    <col min="7429" max="7429" width="7.21875" style="1" customWidth="1"/>
    <col min="7430" max="7430" width="11.77734375" style="1" customWidth="1"/>
    <col min="7431" max="7431" width="5.6640625" style="1" customWidth="1"/>
    <col min="7432" max="7432" width="11.77734375" style="1" customWidth="1"/>
    <col min="7433" max="7434" width="11.88671875" style="1" customWidth="1"/>
    <col min="7435" max="7435" width="15.21875" style="1" customWidth="1"/>
    <col min="7436" max="7436" width="11.6640625" style="1" customWidth="1"/>
    <col min="7437" max="7681" width="10" style="1"/>
    <col min="7682" max="7682" width="6.109375" style="1" bestFit="1" customWidth="1"/>
    <col min="7683" max="7683" width="25.5546875" style="1" customWidth="1"/>
    <col min="7684" max="7684" width="23.44140625" style="1" customWidth="1"/>
    <col min="7685" max="7685" width="7.21875" style="1" customWidth="1"/>
    <col min="7686" max="7686" width="11.77734375" style="1" customWidth="1"/>
    <col min="7687" max="7687" width="5.6640625" style="1" customWidth="1"/>
    <col min="7688" max="7688" width="11.77734375" style="1" customWidth="1"/>
    <col min="7689" max="7690" width="11.88671875" style="1" customWidth="1"/>
    <col min="7691" max="7691" width="15.21875" style="1" customWidth="1"/>
    <col min="7692" max="7692" width="11.6640625" style="1" customWidth="1"/>
    <col min="7693" max="7937" width="10" style="1"/>
    <col min="7938" max="7938" width="6.109375" style="1" bestFit="1" customWidth="1"/>
    <col min="7939" max="7939" width="25.5546875" style="1" customWidth="1"/>
    <col min="7940" max="7940" width="23.44140625" style="1" customWidth="1"/>
    <col min="7941" max="7941" width="7.21875" style="1" customWidth="1"/>
    <col min="7942" max="7942" width="11.77734375" style="1" customWidth="1"/>
    <col min="7943" max="7943" width="5.6640625" style="1" customWidth="1"/>
    <col min="7944" max="7944" width="11.77734375" style="1" customWidth="1"/>
    <col min="7945" max="7946" width="11.88671875" style="1" customWidth="1"/>
    <col min="7947" max="7947" width="15.21875" style="1" customWidth="1"/>
    <col min="7948" max="7948" width="11.6640625" style="1" customWidth="1"/>
    <col min="7949" max="8193" width="10" style="1"/>
    <col min="8194" max="8194" width="6.109375" style="1" bestFit="1" customWidth="1"/>
    <col min="8195" max="8195" width="25.5546875" style="1" customWidth="1"/>
    <col min="8196" max="8196" width="23.44140625" style="1" customWidth="1"/>
    <col min="8197" max="8197" width="7.21875" style="1" customWidth="1"/>
    <col min="8198" max="8198" width="11.77734375" style="1" customWidth="1"/>
    <col min="8199" max="8199" width="5.6640625" style="1" customWidth="1"/>
    <col min="8200" max="8200" width="11.77734375" style="1" customWidth="1"/>
    <col min="8201" max="8202" width="11.88671875" style="1" customWidth="1"/>
    <col min="8203" max="8203" width="15.21875" style="1" customWidth="1"/>
    <col min="8204" max="8204" width="11.6640625" style="1" customWidth="1"/>
    <col min="8205" max="8449" width="10" style="1"/>
    <col min="8450" max="8450" width="6.109375" style="1" bestFit="1" customWidth="1"/>
    <col min="8451" max="8451" width="25.5546875" style="1" customWidth="1"/>
    <col min="8452" max="8452" width="23.44140625" style="1" customWidth="1"/>
    <col min="8453" max="8453" width="7.21875" style="1" customWidth="1"/>
    <col min="8454" max="8454" width="11.77734375" style="1" customWidth="1"/>
    <col min="8455" max="8455" width="5.6640625" style="1" customWidth="1"/>
    <col min="8456" max="8456" width="11.77734375" style="1" customWidth="1"/>
    <col min="8457" max="8458" width="11.88671875" style="1" customWidth="1"/>
    <col min="8459" max="8459" width="15.21875" style="1" customWidth="1"/>
    <col min="8460" max="8460" width="11.6640625" style="1" customWidth="1"/>
    <col min="8461" max="8705" width="10" style="1"/>
    <col min="8706" max="8706" width="6.109375" style="1" bestFit="1" customWidth="1"/>
    <col min="8707" max="8707" width="25.5546875" style="1" customWidth="1"/>
    <col min="8708" max="8708" width="23.44140625" style="1" customWidth="1"/>
    <col min="8709" max="8709" width="7.21875" style="1" customWidth="1"/>
    <col min="8710" max="8710" width="11.77734375" style="1" customWidth="1"/>
    <col min="8711" max="8711" width="5.6640625" style="1" customWidth="1"/>
    <col min="8712" max="8712" width="11.77734375" style="1" customWidth="1"/>
    <col min="8713" max="8714" width="11.88671875" style="1" customWidth="1"/>
    <col min="8715" max="8715" width="15.21875" style="1" customWidth="1"/>
    <col min="8716" max="8716" width="11.6640625" style="1" customWidth="1"/>
    <col min="8717" max="8961" width="10" style="1"/>
    <col min="8962" max="8962" width="6.109375" style="1" bestFit="1" customWidth="1"/>
    <col min="8963" max="8963" width="25.5546875" style="1" customWidth="1"/>
    <col min="8964" max="8964" width="23.44140625" style="1" customWidth="1"/>
    <col min="8965" max="8965" width="7.21875" style="1" customWidth="1"/>
    <col min="8966" max="8966" width="11.77734375" style="1" customWidth="1"/>
    <col min="8967" max="8967" width="5.6640625" style="1" customWidth="1"/>
    <col min="8968" max="8968" width="11.77734375" style="1" customWidth="1"/>
    <col min="8969" max="8970" width="11.88671875" style="1" customWidth="1"/>
    <col min="8971" max="8971" width="15.21875" style="1" customWidth="1"/>
    <col min="8972" max="8972" width="11.6640625" style="1" customWidth="1"/>
    <col min="8973" max="9217" width="10" style="1"/>
    <col min="9218" max="9218" width="6.109375" style="1" bestFit="1" customWidth="1"/>
    <col min="9219" max="9219" width="25.5546875" style="1" customWidth="1"/>
    <col min="9220" max="9220" width="23.44140625" style="1" customWidth="1"/>
    <col min="9221" max="9221" width="7.21875" style="1" customWidth="1"/>
    <col min="9222" max="9222" width="11.77734375" style="1" customWidth="1"/>
    <col min="9223" max="9223" width="5.6640625" style="1" customWidth="1"/>
    <col min="9224" max="9224" width="11.77734375" style="1" customWidth="1"/>
    <col min="9225" max="9226" width="11.88671875" style="1" customWidth="1"/>
    <col min="9227" max="9227" width="15.21875" style="1" customWidth="1"/>
    <col min="9228" max="9228" width="11.6640625" style="1" customWidth="1"/>
    <col min="9229" max="9473" width="10" style="1"/>
    <col min="9474" max="9474" width="6.109375" style="1" bestFit="1" customWidth="1"/>
    <col min="9475" max="9475" width="25.5546875" style="1" customWidth="1"/>
    <col min="9476" max="9476" width="23.44140625" style="1" customWidth="1"/>
    <col min="9477" max="9477" width="7.21875" style="1" customWidth="1"/>
    <col min="9478" max="9478" width="11.77734375" style="1" customWidth="1"/>
    <col min="9479" max="9479" width="5.6640625" style="1" customWidth="1"/>
    <col min="9480" max="9480" width="11.77734375" style="1" customWidth="1"/>
    <col min="9481" max="9482" width="11.88671875" style="1" customWidth="1"/>
    <col min="9483" max="9483" width="15.21875" style="1" customWidth="1"/>
    <col min="9484" max="9484" width="11.6640625" style="1" customWidth="1"/>
    <col min="9485" max="9729" width="10" style="1"/>
    <col min="9730" max="9730" width="6.109375" style="1" bestFit="1" customWidth="1"/>
    <col min="9731" max="9731" width="25.5546875" style="1" customWidth="1"/>
    <col min="9732" max="9732" width="23.44140625" style="1" customWidth="1"/>
    <col min="9733" max="9733" width="7.21875" style="1" customWidth="1"/>
    <col min="9734" max="9734" width="11.77734375" style="1" customWidth="1"/>
    <col min="9735" max="9735" width="5.6640625" style="1" customWidth="1"/>
    <col min="9736" max="9736" width="11.77734375" style="1" customWidth="1"/>
    <col min="9737" max="9738" width="11.88671875" style="1" customWidth="1"/>
    <col min="9739" max="9739" width="15.21875" style="1" customWidth="1"/>
    <col min="9740" max="9740" width="11.6640625" style="1" customWidth="1"/>
    <col min="9741" max="9985" width="10" style="1"/>
    <col min="9986" max="9986" width="6.109375" style="1" bestFit="1" customWidth="1"/>
    <col min="9987" max="9987" width="25.5546875" style="1" customWidth="1"/>
    <col min="9988" max="9988" width="23.44140625" style="1" customWidth="1"/>
    <col min="9989" max="9989" width="7.21875" style="1" customWidth="1"/>
    <col min="9990" max="9990" width="11.77734375" style="1" customWidth="1"/>
    <col min="9991" max="9991" width="5.6640625" style="1" customWidth="1"/>
    <col min="9992" max="9992" width="11.77734375" style="1" customWidth="1"/>
    <col min="9993" max="9994" width="11.88671875" style="1" customWidth="1"/>
    <col min="9995" max="9995" width="15.21875" style="1" customWidth="1"/>
    <col min="9996" max="9996" width="11.6640625" style="1" customWidth="1"/>
    <col min="9997" max="10241" width="10" style="1"/>
    <col min="10242" max="10242" width="6.109375" style="1" bestFit="1" customWidth="1"/>
    <col min="10243" max="10243" width="25.5546875" style="1" customWidth="1"/>
    <col min="10244" max="10244" width="23.44140625" style="1" customWidth="1"/>
    <col min="10245" max="10245" width="7.21875" style="1" customWidth="1"/>
    <col min="10246" max="10246" width="11.77734375" style="1" customWidth="1"/>
    <col min="10247" max="10247" width="5.6640625" style="1" customWidth="1"/>
    <col min="10248" max="10248" width="11.77734375" style="1" customWidth="1"/>
    <col min="10249" max="10250" width="11.88671875" style="1" customWidth="1"/>
    <col min="10251" max="10251" width="15.21875" style="1" customWidth="1"/>
    <col min="10252" max="10252" width="11.6640625" style="1" customWidth="1"/>
    <col min="10253" max="10497" width="10" style="1"/>
    <col min="10498" max="10498" width="6.109375" style="1" bestFit="1" customWidth="1"/>
    <col min="10499" max="10499" width="25.5546875" style="1" customWidth="1"/>
    <col min="10500" max="10500" width="23.44140625" style="1" customWidth="1"/>
    <col min="10501" max="10501" width="7.21875" style="1" customWidth="1"/>
    <col min="10502" max="10502" width="11.77734375" style="1" customWidth="1"/>
    <col min="10503" max="10503" width="5.6640625" style="1" customWidth="1"/>
    <col min="10504" max="10504" width="11.77734375" style="1" customWidth="1"/>
    <col min="10505" max="10506" width="11.88671875" style="1" customWidth="1"/>
    <col min="10507" max="10507" width="15.21875" style="1" customWidth="1"/>
    <col min="10508" max="10508" width="11.6640625" style="1" customWidth="1"/>
    <col min="10509" max="10753" width="10" style="1"/>
    <col min="10754" max="10754" width="6.109375" style="1" bestFit="1" customWidth="1"/>
    <col min="10755" max="10755" width="25.5546875" style="1" customWidth="1"/>
    <col min="10756" max="10756" width="23.44140625" style="1" customWidth="1"/>
    <col min="10757" max="10757" width="7.21875" style="1" customWidth="1"/>
    <col min="10758" max="10758" width="11.77734375" style="1" customWidth="1"/>
    <col min="10759" max="10759" width="5.6640625" style="1" customWidth="1"/>
    <col min="10760" max="10760" width="11.77734375" style="1" customWidth="1"/>
    <col min="10761" max="10762" width="11.88671875" style="1" customWidth="1"/>
    <col min="10763" max="10763" width="15.21875" style="1" customWidth="1"/>
    <col min="10764" max="10764" width="11.6640625" style="1" customWidth="1"/>
    <col min="10765" max="11009" width="10" style="1"/>
    <col min="11010" max="11010" width="6.109375" style="1" bestFit="1" customWidth="1"/>
    <col min="11011" max="11011" width="25.5546875" style="1" customWidth="1"/>
    <col min="11012" max="11012" width="23.44140625" style="1" customWidth="1"/>
    <col min="11013" max="11013" width="7.21875" style="1" customWidth="1"/>
    <col min="11014" max="11014" width="11.77734375" style="1" customWidth="1"/>
    <col min="11015" max="11015" width="5.6640625" style="1" customWidth="1"/>
    <col min="11016" max="11016" width="11.77734375" style="1" customWidth="1"/>
    <col min="11017" max="11018" width="11.88671875" style="1" customWidth="1"/>
    <col min="11019" max="11019" width="15.21875" style="1" customWidth="1"/>
    <col min="11020" max="11020" width="11.6640625" style="1" customWidth="1"/>
    <col min="11021" max="11265" width="10" style="1"/>
    <col min="11266" max="11266" width="6.109375" style="1" bestFit="1" customWidth="1"/>
    <col min="11267" max="11267" width="25.5546875" style="1" customWidth="1"/>
    <col min="11268" max="11268" width="23.44140625" style="1" customWidth="1"/>
    <col min="11269" max="11269" width="7.21875" style="1" customWidth="1"/>
    <col min="11270" max="11270" width="11.77734375" style="1" customWidth="1"/>
    <col min="11271" max="11271" width="5.6640625" style="1" customWidth="1"/>
    <col min="11272" max="11272" width="11.77734375" style="1" customWidth="1"/>
    <col min="11273" max="11274" width="11.88671875" style="1" customWidth="1"/>
    <col min="11275" max="11275" width="15.21875" style="1" customWidth="1"/>
    <col min="11276" max="11276" width="11.6640625" style="1" customWidth="1"/>
    <col min="11277" max="11521" width="10" style="1"/>
    <col min="11522" max="11522" width="6.109375" style="1" bestFit="1" customWidth="1"/>
    <col min="11523" max="11523" width="25.5546875" style="1" customWidth="1"/>
    <col min="11524" max="11524" width="23.44140625" style="1" customWidth="1"/>
    <col min="11525" max="11525" width="7.21875" style="1" customWidth="1"/>
    <col min="11526" max="11526" width="11.77734375" style="1" customWidth="1"/>
    <col min="11527" max="11527" width="5.6640625" style="1" customWidth="1"/>
    <col min="11528" max="11528" width="11.77734375" style="1" customWidth="1"/>
    <col min="11529" max="11530" width="11.88671875" style="1" customWidth="1"/>
    <col min="11531" max="11531" width="15.21875" style="1" customWidth="1"/>
    <col min="11532" max="11532" width="11.6640625" style="1" customWidth="1"/>
    <col min="11533" max="11777" width="10" style="1"/>
    <col min="11778" max="11778" width="6.109375" style="1" bestFit="1" customWidth="1"/>
    <col min="11779" max="11779" width="25.5546875" style="1" customWidth="1"/>
    <col min="11780" max="11780" width="23.44140625" style="1" customWidth="1"/>
    <col min="11781" max="11781" width="7.21875" style="1" customWidth="1"/>
    <col min="11782" max="11782" width="11.77734375" style="1" customWidth="1"/>
    <col min="11783" max="11783" width="5.6640625" style="1" customWidth="1"/>
    <col min="11784" max="11784" width="11.77734375" style="1" customWidth="1"/>
    <col min="11785" max="11786" width="11.88671875" style="1" customWidth="1"/>
    <col min="11787" max="11787" width="15.21875" style="1" customWidth="1"/>
    <col min="11788" max="11788" width="11.6640625" style="1" customWidth="1"/>
    <col min="11789" max="12033" width="10" style="1"/>
    <col min="12034" max="12034" width="6.109375" style="1" bestFit="1" customWidth="1"/>
    <col min="12035" max="12035" width="25.5546875" style="1" customWidth="1"/>
    <col min="12036" max="12036" width="23.44140625" style="1" customWidth="1"/>
    <col min="12037" max="12037" width="7.21875" style="1" customWidth="1"/>
    <col min="12038" max="12038" width="11.77734375" style="1" customWidth="1"/>
    <col min="12039" max="12039" width="5.6640625" style="1" customWidth="1"/>
    <col min="12040" max="12040" width="11.77734375" style="1" customWidth="1"/>
    <col min="12041" max="12042" width="11.88671875" style="1" customWidth="1"/>
    <col min="12043" max="12043" width="15.21875" style="1" customWidth="1"/>
    <col min="12044" max="12044" width="11.6640625" style="1" customWidth="1"/>
    <col min="12045" max="12289" width="10" style="1"/>
    <col min="12290" max="12290" width="6.109375" style="1" bestFit="1" customWidth="1"/>
    <col min="12291" max="12291" width="25.5546875" style="1" customWidth="1"/>
    <col min="12292" max="12292" width="23.44140625" style="1" customWidth="1"/>
    <col min="12293" max="12293" width="7.21875" style="1" customWidth="1"/>
    <col min="12294" max="12294" width="11.77734375" style="1" customWidth="1"/>
    <col min="12295" max="12295" width="5.6640625" style="1" customWidth="1"/>
    <col min="12296" max="12296" width="11.77734375" style="1" customWidth="1"/>
    <col min="12297" max="12298" width="11.88671875" style="1" customWidth="1"/>
    <col min="12299" max="12299" width="15.21875" style="1" customWidth="1"/>
    <col min="12300" max="12300" width="11.6640625" style="1" customWidth="1"/>
    <col min="12301" max="12545" width="10" style="1"/>
    <col min="12546" max="12546" width="6.109375" style="1" bestFit="1" customWidth="1"/>
    <col min="12547" max="12547" width="25.5546875" style="1" customWidth="1"/>
    <col min="12548" max="12548" width="23.44140625" style="1" customWidth="1"/>
    <col min="12549" max="12549" width="7.21875" style="1" customWidth="1"/>
    <col min="12550" max="12550" width="11.77734375" style="1" customWidth="1"/>
    <col min="12551" max="12551" width="5.6640625" style="1" customWidth="1"/>
    <col min="12552" max="12552" width="11.77734375" style="1" customWidth="1"/>
    <col min="12553" max="12554" width="11.88671875" style="1" customWidth="1"/>
    <col min="12555" max="12555" width="15.21875" style="1" customWidth="1"/>
    <col min="12556" max="12556" width="11.6640625" style="1" customWidth="1"/>
    <col min="12557" max="12801" width="10" style="1"/>
    <col min="12802" max="12802" width="6.109375" style="1" bestFit="1" customWidth="1"/>
    <col min="12803" max="12803" width="25.5546875" style="1" customWidth="1"/>
    <col min="12804" max="12804" width="23.44140625" style="1" customWidth="1"/>
    <col min="12805" max="12805" width="7.21875" style="1" customWidth="1"/>
    <col min="12806" max="12806" width="11.77734375" style="1" customWidth="1"/>
    <col min="12807" max="12807" width="5.6640625" style="1" customWidth="1"/>
    <col min="12808" max="12808" width="11.77734375" style="1" customWidth="1"/>
    <col min="12809" max="12810" width="11.88671875" style="1" customWidth="1"/>
    <col min="12811" max="12811" width="15.21875" style="1" customWidth="1"/>
    <col min="12812" max="12812" width="11.6640625" style="1" customWidth="1"/>
    <col min="12813" max="13057" width="10" style="1"/>
    <col min="13058" max="13058" width="6.109375" style="1" bestFit="1" customWidth="1"/>
    <col min="13059" max="13059" width="25.5546875" style="1" customWidth="1"/>
    <col min="13060" max="13060" width="23.44140625" style="1" customWidth="1"/>
    <col min="13061" max="13061" width="7.21875" style="1" customWidth="1"/>
    <col min="13062" max="13062" width="11.77734375" style="1" customWidth="1"/>
    <col min="13063" max="13063" width="5.6640625" style="1" customWidth="1"/>
    <col min="13064" max="13064" width="11.77734375" style="1" customWidth="1"/>
    <col min="13065" max="13066" width="11.88671875" style="1" customWidth="1"/>
    <col min="13067" max="13067" width="15.21875" style="1" customWidth="1"/>
    <col min="13068" max="13068" width="11.6640625" style="1" customWidth="1"/>
    <col min="13069" max="13313" width="10" style="1"/>
    <col min="13314" max="13314" width="6.109375" style="1" bestFit="1" customWidth="1"/>
    <col min="13315" max="13315" width="25.5546875" style="1" customWidth="1"/>
    <col min="13316" max="13316" width="23.44140625" style="1" customWidth="1"/>
    <col min="13317" max="13317" width="7.21875" style="1" customWidth="1"/>
    <col min="13318" max="13318" width="11.77734375" style="1" customWidth="1"/>
    <col min="13319" max="13319" width="5.6640625" style="1" customWidth="1"/>
    <col min="13320" max="13320" width="11.77734375" style="1" customWidth="1"/>
    <col min="13321" max="13322" width="11.88671875" style="1" customWidth="1"/>
    <col min="13323" max="13323" width="15.21875" style="1" customWidth="1"/>
    <col min="13324" max="13324" width="11.6640625" style="1" customWidth="1"/>
    <col min="13325" max="13569" width="10" style="1"/>
    <col min="13570" max="13570" width="6.109375" style="1" bestFit="1" customWidth="1"/>
    <col min="13571" max="13571" width="25.5546875" style="1" customWidth="1"/>
    <col min="13572" max="13572" width="23.44140625" style="1" customWidth="1"/>
    <col min="13573" max="13573" width="7.21875" style="1" customWidth="1"/>
    <col min="13574" max="13574" width="11.77734375" style="1" customWidth="1"/>
    <col min="13575" max="13575" width="5.6640625" style="1" customWidth="1"/>
    <col min="13576" max="13576" width="11.77734375" style="1" customWidth="1"/>
    <col min="13577" max="13578" width="11.88671875" style="1" customWidth="1"/>
    <col min="13579" max="13579" width="15.21875" style="1" customWidth="1"/>
    <col min="13580" max="13580" width="11.6640625" style="1" customWidth="1"/>
    <col min="13581" max="13825" width="10" style="1"/>
    <col min="13826" max="13826" width="6.109375" style="1" bestFit="1" customWidth="1"/>
    <col min="13827" max="13827" width="25.5546875" style="1" customWidth="1"/>
    <col min="13828" max="13828" width="23.44140625" style="1" customWidth="1"/>
    <col min="13829" max="13829" width="7.21875" style="1" customWidth="1"/>
    <col min="13830" max="13830" width="11.77734375" style="1" customWidth="1"/>
    <col min="13831" max="13831" width="5.6640625" style="1" customWidth="1"/>
    <col min="13832" max="13832" width="11.77734375" style="1" customWidth="1"/>
    <col min="13833" max="13834" width="11.88671875" style="1" customWidth="1"/>
    <col min="13835" max="13835" width="15.21875" style="1" customWidth="1"/>
    <col min="13836" max="13836" width="11.6640625" style="1" customWidth="1"/>
    <col min="13837" max="14081" width="10" style="1"/>
    <col min="14082" max="14082" width="6.109375" style="1" bestFit="1" customWidth="1"/>
    <col min="14083" max="14083" width="25.5546875" style="1" customWidth="1"/>
    <col min="14084" max="14084" width="23.44140625" style="1" customWidth="1"/>
    <col min="14085" max="14085" width="7.21875" style="1" customWidth="1"/>
    <col min="14086" max="14086" width="11.77734375" style="1" customWidth="1"/>
    <col min="14087" max="14087" width="5.6640625" style="1" customWidth="1"/>
    <col min="14088" max="14088" width="11.77734375" style="1" customWidth="1"/>
    <col min="14089" max="14090" width="11.88671875" style="1" customWidth="1"/>
    <col min="14091" max="14091" width="15.21875" style="1" customWidth="1"/>
    <col min="14092" max="14092" width="11.6640625" style="1" customWidth="1"/>
    <col min="14093" max="14337" width="10" style="1"/>
    <col min="14338" max="14338" width="6.109375" style="1" bestFit="1" customWidth="1"/>
    <col min="14339" max="14339" width="25.5546875" style="1" customWidth="1"/>
    <col min="14340" max="14340" width="23.44140625" style="1" customWidth="1"/>
    <col min="14341" max="14341" width="7.21875" style="1" customWidth="1"/>
    <col min="14342" max="14342" width="11.77734375" style="1" customWidth="1"/>
    <col min="14343" max="14343" width="5.6640625" style="1" customWidth="1"/>
    <col min="14344" max="14344" width="11.77734375" style="1" customWidth="1"/>
    <col min="14345" max="14346" width="11.88671875" style="1" customWidth="1"/>
    <col min="14347" max="14347" width="15.21875" style="1" customWidth="1"/>
    <col min="14348" max="14348" width="11.6640625" style="1" customWidth="1"/>
    <col min="14349" max="14593" width="10" style="1"/>
    <col min="14594" max="14594" width="6.109375" style="1" bestFit="1" customWidth="1"/>
    <col min="14595" max="14595" width="25.5546875" style="1" customWidth="1"/>
    <col min="14596" max="14596" width="23.44140625" style="1" customWidth="1"/>
    <col min="14597" max="14597" width="7.21875" style="1" customWidth="1"/>
    <col min="14598" max="14598" width="11.77734375" style="1" customWidth="1"/>
    <col min="14599" max="14599" width="5.6640625" style="1" customWidth="1"/>
    <col min="14600" max="14600" width="11.77734375" style="1" customWidth="1"/>
    <col min="14601" max="14602" width="11.88671875" style="1" customWidth="1"/>
    <col min="14603" max="14603" width="15.21875" style="1" customWidth="1"/>
    <col min="14604" max="14604" width="11.6640625" style="1" customWidth="1"/>
    <col min="14605" max="14849" width="10" style="1"/>
    <col min="14850" max="14850" width="6.109375" style="1" bestFit="1" customWidth="1"/>
    <col min="14851" max="14851" width="25.5546875" style="1" customWidth="1"/>
    <col min="14852" max="14852" width="23.44140625" style="1" customWidth="1"/>
    <col min="14853" max="14853" width="7.21875" style="1" customWidth="1"/>
    <col min="14854" max="14854" width="11.77734375" style="1" customWidth="1"/>
    <col min="14855" max="14855" width="5.6640625" style="1" customWidth="1"/>
    <col min="14856" max="14856" width="11.77734375" style="1" customWidth="1"/>
    <col min="14857" max="14858" width="11.88671875" style="1" customWidth="1"/>
    <col min="14859" max="14859" width="15.21875" style="1" customWidth="1"/>
    <col min="14860" max="14860" width="11.6640625" style="1" customWidth="1"/>
    <col min="14861" max="15105" width="10" style="1"/>
    <col min="15106" max="15106" width="6.109375" style="1" bestFit="1" customWidth="1"/>
    <col min="15107" max="15107" width="25.5546875" style="1" customWidth="1"/>
    <col min="15108" max="15108" width="23.44140625" style="1" customWidth="1"/>
    <col min="15109" max="15109" width="7.21875" style="1" customWidth="1"/>
    <col min="15110" max="15110" width="11.77734375" style="1" customWidth="1"/>
    <col min="15111" max="15111" width="5.6640625" style="1" customWidth="1"/>
    <col min="15112" max="15112" width="11.77734375" style="1" customWidth="1"/>
    <col min="15113" max="15114" width="11.88671875" style="1" customWidth="1"/>
    <col min="15115" max="15115" width="15.21875" style="1" customWidth="1"/>
    <col min="15116" max="15116" width="11.6640625" style="1" customWidth="1"/>
    <col min="15117" max="15361" width="10" style="1"/>
    <col min="15362" max="15362" width="6.109375" style="1" bestFit="1" customWidth="1"/>
    <col min="15363" max="15363" width="25.5546875" style="1" customWidth="1"/>
    <col min="15364" max="15364" width="23.44140625" style="1" customWidth="1"/>
    <col min="15365" max="15365" width="7.21875" style="1" customWidth="1"/>
    <col min="15366" max="15366" width="11.77734375" style="1" customWidth="1"/>
    <col min="15367" max="15367" width="5.6640625" style="1" customWidth="1"/>
    <col min="15368" max="15368" width="11.77734375" style="1" customWidth="1"/>
    <col min="15369" max="15370" width="11.88671875" style="1" customWidth="1"/>
    <col min="15371" max="15371" width="15.21875" style="1" customWidth="1"/>
    <col min="15372" max="15372" width="11.6640625" style="1" customWidth="1"/>
    <col min="15373" max="15617" width="10" style="1"/>
    <col min="15618" max="15618" width="6.109375" style="1" bestFit="1" customWidth="1"/>
    <col min="15619" max="15619" width="25.5546875" style="1" customWidth="1"/>
    <col min="15620" max="15620" width="23.44140625" style="1" customWidth="1"/>
    <col min="15621" max="15621" width="7.21875" style="1" customWidth="1"/>
    <col min="15622" max="15622" width="11.77734375" style="1" customWidth="1"/>
    <col min="15623" max="15623" width="5.6640625" style="1" customWidth="1"/>
    <col min="15624" max="15624" width="11.77734375" style="1" customWidth="1"/>
    <col min="15625" max="15626" width="11.88671875" style="1" customWidth="1"/>
    <col min="15627" max="15627" width="15.21875" style="1" customWidth="1"/>
    <col min="15628" max="15628" width="11.6640625" style="1" customWidth="1"/>
    <col min="15629" max="15873" width="10" style="1"/>
    <col min="15874" max="15874" width="6.109375" style="1" bestFit="1" customWidth="1"/>
    <col min="15875" max="15875" width="25.5546875" style="1" customWidth="1"/>
    <col min="15876" max="15876" width="23.44140625" style="1" customWidth="1"/>
    <col min="15877" max="15877" width="7.21875" style="1" customWidth="1"/>
    <col min="15878" max="15878" width="11.77734375" style="1" customWidth="1"/>
    <col min="15879" max="15879" width="5.6640625" style="1" customWidth="1"/>
    <col min="15880" max="15880" width="11.77734375" style="1" customWidth="1"/>
    <col min="15881" max="15882" width="11.88671875" style="1" customWidth="1"/>
    <col min="15883" max="15883" width="15.21875" style="1" customWidth="1"/>
    <col min="15884" max="15884" width="11.6640625" style="1" customWidth="1"/>
    <col min="15885" max="16129" width="10" style="1"/>
    <col min="16130" max="16130" width="6.109375" style="1" bestFit="1" customWidth="1"/>
    <col min="16131" max="16131" width="25.5546875" style="1" customWidth="1"/>
    <col min="16132" max="16132" width="23.44140625" style="1" customWidth="1"/>
    <col min="16133" max="16133" width="7.21875" style="1" customWidth="1"/>
    <col min="16134" max="16134" width="11.77734375" style="1" customWidth="1"/>
    <col min="16135" max="16135" width="5.6640625" style="1" customWidth="1"/>
    <col min="16136" max="16136" width="11.77734375" style="1" customWidth="1"/>
    <col min="16137" max="16138" width="11.88671875" style="1" customWidth="1"/>
    <col min="16139" max="16139" width="15.21875" style="1" customWidth="1"/>
    <col min="16140" max="16140" width="11.6640625" style="1" customWidth="1"/>
    <col min="16141" max="16384" width="10" style="1"/>
  </cols>
  <sheetData>
    <row r="1" spans="1:23" ht="27.75" customHeight="1">
      <c r="A1" s="189" t="s">
        <v>0</v>
      </c>
      <c r="B1" s="189"/>
      <c r="C1" s="189"/>
      <c r="D1" s="189"/>
      <c r="E1" s="189"/>
      <c r="F1" s="189"/>
      <c r="G1" s="189"/>
      <c r="H1" s="189"/>
      <c r="I1" s="189"/>
      <c r="J1" s="189"/>
      <c r="K1" s="189"/>
      <c r="L1" s="189"/>
    </row>
    <row r="2" spans="1:23" s="39" customFormat="1" ht="27.75" customHeight="1">
      <c r="J2" s="195" t="s">
        <v>1</v>
      </c>
      <c r="K2" s="195"/>
      <c r="L2" s="195"/>
      <c r="T2" s="195"/>
      <c r="U2" s="195"/>
      <c r="V2" s="195"/>
      <c r="W2" s="195"/>
    </row>
    <row r="3" spans="1:23" s="83" customFormat="1" ht="39" customHeight="1">
      <c r="A3" s="81" t="s">
        <v>2</v>
      </c>
      <c r="B3" s="81" t="s">
        <v>3</v>
      </c>
      <c r="C3" s="81" t="s">
        <v>4</v>
      </c>
      <c r="D3" s="81" t="s">
        <v>141</v>
      </c>
      <c r="E3" s="81" t="s">
        <v>5</v>
      </c>
      <c r="F3" s="82" t="s">
        <v>6</v>
      </c>
      <c r="G3" s="82" t="s">
        <v>7</v>
      </c>
      <c r="H3" s="82" t="s">
        <v>8</v>
      </c>
      <c r="I3" s="82" t="s">
        <v>9</v>
      </c>
      <c r="J3" s="82" t="s">
        <v>10</v>
      </c>
      <c r="K3" s="81" t="s">
        <v>11</v>
      </c>
      <c r="L3" s="81" t="s">
        <v>12</v>
      </c>
      <c r="M3" s="95"/>
    </row>
    <row r="4" spans="1:23" s="83" customFormat="1" ht="112.2" customHeight="1">
      <c r="A4" s="34">
        <v>1</v>
      </c>
      <c r="B4" s="34" t="s">
        <v>532</v>
      </c>
      <c r="C4" s="35" t="s">
        <v>538</v>
      </c>
      <c r="D4" s="35"/>
      <c r="E4" s="34" t="s">
        <v>524</v>
      </c>
      <c r="F4" s="80">
        <f>2718.45+2718.45+2000</f>
        <v>7436.9</v>
      </c>
      <c r="G4" s="36">
        <v>0.03</v>
      </c>
      <c r="H4" s="97"/>
      <c r="I4" s="80">
        <f>2718.45+2718.45+2000</f>
        <v>7436.9</v>
      </c>
      <c r="J4" s="80">
        <f>2718.45+2718.45+2000</f>
        <v>7436.9</v>
      </c>
      <c r="K4" s="93" t="s">
        <v>535</v>
      </c>
      <c r="L4" s="112" t="s">
        <v>536</v>
      </c>
      <c r="N4" s="113"/>
    </row>
    <row r="5" spans="1:23" s="83" customFormat="1" ht="67.8" customHeight="1">
      <c r="A5" s="34">
        <v>2</v>
      </c>
      <c r="B5" s="34" t="s">
        <v>533</v>
      </c>
      <c r="C5" s="35" t="s">
        <v>539</v>
      </c>
      <c r="D5" s="35"/>
      <c r="E5" s="34" t="s">
        <v>524</v>
      </c>
      <c r="F5" s="80">
        <v>1000</v>
      </c>
      <c r="G5" s="36">
        <v>0.03</v>
      </c>
      <c r="H5" s="97"/>
      <c r="I5" s="80">
        <v>1000</v>
      </c>
      <c r="J5" s="80">
        <v>1000</v>
      </c>
      <c r="K5" s="93" t="s">
        <v>535</v>
      </c>
      <c r="L5" s="93" t="s">
        <v>537</v>
      </c>
      <c r="N5" s="96"/>
    </row>
    <row r="6" spans="1:23" s="83" customFormat="1" ht="67.8" customHeight="1">
      <c r="A6" s="34">
        <v>3</v>
      </c>
      <c r="B6" s="34" t="s">
        <v>534</v>
      </c>
      <c r="C6" s="35" t="s">
        <v>540</v>
      </c>
      <c r="D6" s="35"/>
      <c r="E6" s="34" t="s">
        <v>524</v>
      </c>
      <c r="F6" s="80">
        <v>1000</v>
      </c>
      <c r="G6" s="36">
        <v>0.03</v>
      </c>
      <c r="H6" s="97"/>
      <c r="I6" s="80">
        <v>1000</v>
      </c>
      <c r="J6" s="80">
        <v>1000</v>
      </c>
      <c r="K6" s="93" t="s">
        <v>535</v>
      </c>
      <c r="L6" s="93" t="s">
        <v>537</v>
      </c>
      <c r="N6" s="96"/>
    </row>
    <row r="7" spans="1:23" s="83" customFormat="1" ht="67.8" customHeight="1">
      <c r="A7" s="34">
        <v>4</v>
      </c>
      <c r="B7" s="34"/>
      <c r="C7" s="35" t="s">
        <v>543</v>
      </c>
      <c r="D7" s="35"/>
      <c r="E7" s="34" t="s">
        <v>541</v>
      </c>
      <c r="F7" s="80">
        <v>1000</v>
      </c>
      <c r="G7" s="36">
        <v>0.03</v>
      </c>
      <c r="H7" s="97"/>
      <c r="I7" s="80">
        <v>1000</v>
      </c>
      <c r="J7" s="80">
        <v>1000</v>
      </c>
      <c r="K7" s="93" t="s">
        <v>535</v>
      </c>
      <c r="L7" s="93" t="s">
        <v>542</v>
      </c>
      <c r="N7" s="96"/>
    </row>
    <row r="8" spans="1:23" s="39" customFormat="1" ht="27.75" customHeight="1">
      <c r="A8" s="196" t="s">
        <v>544</v>
      </c>
      <c r="B8" s="196"/>
      <c r="C8" s="196"/>
      <c r="D8" s="196"/>
      <c r="E8" s="196"/>
      <c r="F8" s="196"/>
      <c r="G8" s="196"/>
      <c r="H8" s="196"/>
      <c r="I8" s="196"/>
      <c r="J8" s="196"/>
      <c r="K8" s="196"/>
      <c r="L8" s="196"/>
    </row>
    <row r="9" spans="1:23" s="39" customFormat="1" ht="101.4" customHeight="1">
      <c r="A9" s="196"/>
      <c r="B9" s="196"/>
      <c r="C9" s="196"/>
      <c r="D9" s="196"/>
      <c r="E9" s="196"/>
      <c r="F9" s="196"/>
      <c r="G9" s="196"/>
      <c r="H9" s="196"/>
      <c r="I9" s="196"/>
      <c r="J9" s="196"/>
      <c r="K9" s="196"/>
      <c r="L9" s="196"/>
    </row>
    <row r="10" spans="1:23" s="39" customFormat="1" ht="93" customHeight="1">
      <c r="A10" s="197" t="s">
        <v>13</v>
      </c>
      <c r="B10" s="198"/>
      <c r="C10" s="199" t="s">
        <v>14</v>
      </c>
      <c r="D10" s="199"/>
      <c r="E10" s="199"/>
      <c r="F10" s="200" t="s">
        <v>15</v>
      </c>
      <c r="G10" s="201"/>
      <c r="H10" s="201"/>
      <c r="I10" s="200" t="s">
        <v>16</v>
      </c>
      <c r="J10" s="201"/>
      <c r="K10" s="196" t="s">
        <v>17</v>
      </c>
      <c r="L10" s="196"/>
    </row>
    <row r="11" spans="1:23" s="39" customFormat="1" ht="27.75" customHeight="1"/>
    <row r="12" spans="1:23" s="39" customFormat="1" ht="27.75" customHeight="1"/>
    <row r="13" spans="1:23" s="39" customFormat="1" ht="27.75" customHeight="1"/>
    <row r="14" spans="1:23" s="39" customFormat="1" ht="27.75" customHeight="1"/>
    <row r="15" spans="1:23" s="39" customFormat="1" ht="27.75" customHeight="1"/>
    <row r="16" spans="1:23" s="39" customFormat="1" ht="27.75" customHeight="1"/>
    <row r="17" s="39" customFormat="1" ht="27.75" customHeight="1"/>
    <row r="18" s="39" customFormat="1" ht="27.75" customHeight="1"/>
    <row r="19" s="39" customFormat="1" ht="27.75" customHeight="1"/>
    <row r="20" s="39" customFormat="1" ht="27.75" customHeight="1"/>
    <row r="21" s="39" customFormat="1" ht="27.75" customHeight="1"/>
    <row r="22" s="39" customFormat="1" ht="27.75" customHeight="1"/>
    <row r="23" s="39" customFormat="1" ht="27.75" customHeight="1"/>
    <row r="24" s="39" customFormat="1" ht="27.75" customHeight="1"/>
    <row r="25" s="39" customFormat="1" ht="27.75" customHeight="1"/>
    <row r="26" s="39" customFormat="1" ht="27.75" customHeight="1"/>
    <row r="27" s="39" customFormat="1" ht="27.75" customHeight="1"/>
    <row r="28" s="39" customFormat="1" ht="27.75" customHeight="1"/>
    <row r="29" s="39" customFormat="1" ht="27.75" customHeight="1"/>
    <row r="30" s="39" customFormat="1" ht="27.75" customHeight="1"/>
    <row r="31" s="39" customFormat="1" ht="27.75" customHeight="1"/>
    <row r="32" s="39" customFormat="1" ht="27.75" customHeight="1"/>
    <row r="33" s="39" customFormat="1" ht="27.75" customHeight="1"/>
    <row r="34" s="39" customFormat="1" ht="27.75" customHeight="1"/>
    <row r="35" s="39" customFormat="1" ht="27.75" customHeight="1"/>
    <row r="36" s="39" customFormat="1" ht="27.75" customHeight="1"/>
    <row r="37" s="39" customFormat="1" ht="27.75" customHeight="1"/>
    <row r="38" s="39" customFormat="1" ht="27.75" customHeight="1"/>
    <row r="39" s="39" customFormat="1" ht="27.75" customHeight="1"/>
    <row r="40" s="39" customFormat="1" ht="27.75" customHeight="1"/>
    <row r="41" s="39" customFormat="1" ht="27.75" customHeight="1"/>
    <row r="42" s="39" customFormat="1" ht="27.75" customHeight="1"/>
    <row r="43" s="39" customFormat="1" ht="27.75" customHeight="1"/>
    <row r="44" s="39" customFormat="1" ht="27.75" customHeight="1"/>
    <row r="45" s="39" customFormat="1" ht="27.75" customHeight="1"/>
    <row r="46" s="39" customFormat="1" ht="27.75" customHeight="1"/>
    <row r="47" s="39" customFormat="1" ht="27.75" customHeight="1"/>
    <row r="48" s="39" customFormat="1" ht="27.75" customHeight="1"/>
    <row r="49" s="39" customFormat="1" ht="27.75" customHeight="1"/>
    <row r="50" s="39" customFormat="1" ht="27.75" customHeight="1"/>
    <row r="51" s="39" customFormat="1" ht="27.75" customHeight="1"/>
    <row r="52" s="39" customFormat="1" ht="27.75" customHeight="1"/>
    <row r="53" s="39" customFormat="1" ht="27.75" customHeight="1"/>
    <row r="54" s="39" customFormat="1" ht="27.75" customHeight="1"/>
    <row r="55" s="39" customFormat="1" ht="27.75" customHeight="1"/>
    <row r="56" s="39" customFormat="1" ht="27.75" customHeight="1"/>
    <row r="57" s="39" customFormat="1" ht="27.75" customHeight="1"/>
    <row r="58" s="39" customFormat="1" ht="27.75" customHeight="1"/>
    <row r="59" s="39" customFormat="1" ht="27.75" customHeight="1"/>
    <row r="60" s="39" customFormat="1" ht="27.75" customHeight="1"/>
    <row r="61" s="39" customFormat="1" ht="27.75" customHeight="1"/>
    <row r="62" s="39" customFormat="1" ht="27.75" customHeight="1"/>
    <row r="63" s="39" customFormat="1" ht="27.75" customHeight="1"/>
    <row r="64" s="39" customFormat="1" ht="27.75" customHeight="1"/>
    <row r="65" s="39" customFormat="1" ht="27.75" customHeight="1"/>
    <row r="66" s="39" customFormat="1" ht="27.75" customHeight="1"/>
    <row r="67" s="39" customFormat="1" ht="27.75" customHeight="1"/>
    <row r="68" s="39" customFormat="1" ht="27.75" customHeight="1"/>
    <row r="69" s="39" customFormat="1" ht="27.75" customHeight="1"/>
    <row r="70" s="39" customFormat="1" ht="27.75" customHeight="1"/>
    <row r="71" s="39" customFormat="1" ht="27.75" customHeight="1"/>
    <row r="72" s="39" customFormat="1" ht="27.75" customHeight="1"/>
    <row r="73" s="39" customFormat="1" ht="27.75" customHeight="1"/>
    <row r="74" s="39" customFormat="1" ht="27.75" customHeight="1"/>
    <row r="75" s="39" customFormat="1" ht="27.75" customHeight="1"/>
    <row r="76" s="39" customFormat="1" ht="27.75" customHeight="1"/>
    <row r="77" s="39" customFormat="1" ht="27.75" customHeight="1"/>
    <row r="78" s="39" customFormat="1" ht="27.75" customHeight="1"/>
    <row r="79" s="39" customFormat="1" ht="27.75" customHeight="1"/>
    <row r="80" s="39" customFormat="1" ht="27.75" customHeight="1"/>
    <row r="81" s="39" customFormat="1" ht="27.75" customHeight="1"/>
    <row r="82" s="39" customFormat="1" ht="27.75" customHeight="1"/>
    <row r="83" s="39" customFormat="1" ht="27.75" customHeight="1"/>
    <row r="84" s="39" customFormat="1" ht="27.75" customHeight="1"/>
    <row r="85" s="39" customFormat="1" ht="27.75" customHeight="1"/>
    <row r="86" s="39" customFormat="1" ht="27.75" customHeight="1"/>
    <row r="87" s="39" customFormat="1" ht="27.75" customHeight="1"/>
    <row r="88" s="39" customFormat="1" ht="27.75" customHeight="1"/>
    <row r="89" s="39" customFormat="1" ht="27.75" customHeight="1"/>
    <row r="90" s="39" customFormat="1" ht="27.75" customHeight="1"/>
    <row r="91" s="39" customFormat="1" ht="27.75" customHeight="1"/>
    <row r="92" s="39" customFormat="1" ht="27.75" customHeight="1"/>
    <row r="93" s="39" customFormat="1" ht="27.75" customHeight="1"/>
    <row r="94" s="39" customFormat="1" ht="27.75" customHeight="1"/>
    <row r="95" s="39" customFormat="1" ht="27.75" customHeight="1"/>
    <row r="96" s="39" customFormat="1" ht="27.75" customHeight="1"/>
    <row r="97" s="39" customFormat="1" ht="27.75" customHeight="1"/>
    <row r="98" s="39" customFormat="1" ht="27.75" customHeight="1"/>
    <row r="99" s="39" customFormat="1" ht="27.75" customHeight="1"/>
    <row r="100" s="39" customFormat="1" ht="27.75" customHeight="1"/>
    <row r="101" s="39" customFormat="1" ht="27.75" customHeight="1"/>
    <row r="102" s="39" customFormat="1" ht="27.75" customHeight="1"/>
    <row r="103" s="39" customFormat="1" ht="27.75" customHeight="1"/>
    <row r="104" s="39" customFormat="1" ht="27.75" customHeight="1"/>
    <row r="105" s="39" customFormat="1" ht="27.75" customHeight="1"/>
    <row r="106" s="39" customFormat="1" ht="27.75" customHeight="1"/>
    <row r="107" s="39" customFormat="1" ht="27.75" customHeight="1"/>
    <row r="108" s="39" customFormat="1" ht="27.75" customHeight="1"/>
    <row r="109" s="39" customFormat="1" ht="27.75" customHeight="1"/>
    <row r="110" s="39" customFormat="1" ht="27.75" customHeight="1"/>
    <row r="111" s="39" customFormat="1" ht="27.75" customHeight="1"/>
    <row r="112" s="39" customFormat="1" ht="27.75" customHeight="1"/>
    <row r="113" s="39" customFormat="1" ht="27.75" customHeight="1"/>
    <row r="114" s="39" customFormat="1" ht="27.75" customHeight="1"/>
    <row r="115" s="39" customFormat="1" ht="27.75" customHeight="1"/>
    <row r="116" s="39" customFormat="1" ht="27.75" customHeight="1"/>
    <row r="117" s="39" customFormat="1" ht="27.75" customHeight="1"/>
    <row r="118" s="39" customFormat="1" ht="27.75" customHeight="1"/>
    <row r="119" s="39" customFormat="1" ht="27.75" customHeight="1"/>
    <row r="120" s="39" customFormat="1" ht="27.75" customHeight="1"/>
    <row r="121" s="39" customFormat="1" ht="27.75" customHeight="1"/>
    <row r="122" s="39" customFormat="1" ht="27.75" customHeight="1"/>
    <row r="123" s="39" customFormat="1" ht="27.75" customHeight="1"/>
    <row r="124" s="39" customFormat="1" ht="27.75" customHeight="1"/>
    <row r="125" s="39" customFormat="1" ht="27.75" customHeight="1"/>
    <row r="126" s="39" customFormat="1" ht="27.75" customHeight="1"/>
    <row r="127" s="39" customFormat="1" ht="27.75" customHeight="1"/>
    <row r="128" s="39" customFormat="1" ht="27.75" customHeight="1"/>
    <row r="129" s="39" customFormat="1" ht="27.75" customHeight="1"/>
    <row r="130" s="39" customFormat="1" ht="27.75" customHeight="1"/>
    <row r="131" s="39" customFormat="1" ht="27.75" customHeight="1"/>
    <row r="132" s="39" customFormat="1" ht="27.75" customHeight="1"/>
    <row r="133" s="39" customFormat="1" ht="27.75" customHeight="1"/>
    <row r="134" s="39" customFormat="1" ht="27.75" customHeight="1"/>
    <row r="135" s="39" customFormat="1" ht="27.75" customHeight="1"/>
    <row r="136" s="39" customFormat="1" ht="27.75" customHeight="1"/>
    <row r="137" s="39" customFormat="1" ht="27.75" customHeight="1"/>
    <row r="138" s="39" customFormat="1" ht="27.75" customHeight="1"/>
    <row r="139" s="39" customFormat="1" ht="27.75" customHeight="1"/>
    <row r="140" s="39" customFormat="1" ht="27.75" customHeight="1"/>
    <row r="141" s="39" customFormat="1" ht="27.75" customHeight="1"/>
    <row r="142" s="39" customFormat="1" ht="27.75" customHeight="1"/>
    <row r="143" s="39" customFormat="1" ht="27.75" customHeight="1"/>
    <row r="144" s="39" customFormat="1" ht="27.75" customHeight="1"/>
    <row r="145" s="39" customFormat="1" ht="27.75" customHeight="1"/>
    <row r="146" s="39" customFormat="1" ht="27.75" customHeight="1"/>
    <row r="147" s="39" customFormat="1" ht="27.75" customHeight="1"/>
    <row r="148" s="39" customFormat="1" ht="27.75" customHeight="1"/>
    <row r="149" s="39" customFormat="1" ht="27.75" customHeight="1"/>
    <row r="150" s="39" customFormat="1" ht="27.75" customHeight="1"/>
    <row r="151" s="39" customFormat="1" ht="27.75" customHeight="1"/>
    <row r="152" s="39" customFormat="1" ht="27.75" customHeight="1"/>
    <row r="153" s="39" customFormat="1" ht="27.75" customHeight="1"/>
    <row r="154" s="39" customFormat="1" ht="27.75" customHeight="1"/>
    <row r="155" s="39" customFormat="1" ht="27.75" customHeight="1"/>
    <row r="156" s="39" customFormat="1" ht="27.75" customHeight="1"/>
    <row r="157" s="39" customFormat="1" ht="27.75" customHeight="1"/>
    <row r="158" s="39" customFormat="1" ht="27.75" customHeight="1"/>
    <row r="159" s="39" customFormat="1" ht="27.75" customHeight="1"/>
    <row r="160" s="39" customFormat="1" ht="27.75" customHeight="1"/>
    <row r="161" s="39" customFormat="1" ht="27.75" customHeight="1"/>
    <row r="162" s="39" customFormat="1" ht="27.75" customHeight="1"/>
    <row r="163" s="39" customFormat="1" ht="27.75" customHeight="1"/>
    <row r="164" s="39" customFormat="1" ht="27.75" customHeight="1"/>
    <row r="165" s="39" customFormat="1" ht="27.75" customHeight="1"/>
    <row r="166" s="39" customFormat="1" ht="27.75" customHeight="1"/>
    <row r="167" s="39" customFormat="1" ht="27.75" customHeight="1"/>
    <row r="168" s="39" customFormat="1" ht="27.75" customHeight="1"/>
    <row r="169" s="39" customFormat="1" ht="27.75" customHeight="1"/>
    <row r="170" s="39" customFormat="1" ht="27.75" customHeight="1"/>
    <row r="171" s="39" customFormat="1" ht="27.75" customHeight="1"/>
    <row r="172" s="39" customFormat="1" ht="27.75" customHeight="1"/>
    <row r="173" s="39" customFormat="1" ht="27.75" customHeight="1"/>
    <row r="174" s="39" customFormat="1" ht="27.75" customHeight="1"/>
    <row r="175" s="39" customFormat="1" ht="27.75" customHeight="1"/>
    <row r="176" s="39" customFormat="1" ht="27.75" customHeight="1"/>
    <row r="177" s="39" customFormat="1" ht="27.75" customHeight="1"/>
    <row r="178" s="39" customFormat="1" ht="27.75" customHeight="1"/>
    <row r="179" s="39" customFormat="1" ht="27.75" customHeight="1"/>
    <row r="180" s="39" customFormat="1" ht="27.75" customHeight="1"/>
    <row r="181" s="39" customFormat="1" ht="27.75" customHeight="1"/>
    <row r="182" s="39" customFormat="1" ht="27.75" customHeight="1"/>
    <row r="183" s="39" customFormat="1" ht="27.75" customHeight="1"/>
    <row r="184" s="39" customFormat="1" ht="27.75" customHeight="1"/>
    <row r="185" s="39" customFormat="1" ht="27.75" customHeight="1"/>
    <row r="186" s="39" customFormat="1" ht="27.75" customHeight="1"/>
    <row r="187" s="39" customFormat="1" ht="27.75" customHeight="1"/>
    <row r="188" s="39" customFormat="1" ht="27.75" customHeight="1"/>
    <row r="189" s="39" customFormat="1" ht="27.75" customHeight="1"/>
    <row r="190" s="39" customFormat="1" ht="27.75" customHeight="1"/>
    <row r="191" s="39" customFormat="1" ht="27.75" customHeight="1"/>
    <row r="192" s="39" customFormat="1" ht="27.75" customHeight="1"/>
    <row r="193" s="39" customFormat="1" ht="27.75" customHeight="1"/>
    <row r="194" s="39" customFormat="1" ht="27.75" customHeight="1"/>
    <row r="195" s="39" customFormat="1" ht="27.75" customHeight="1"/>
    <row r="196" s="39" customFormat="1" ht="27.75" customHeight="1"/>
    <row r="197" s="39" customFormat="1" ht="27.75" customHeight="1"/>
    <row r="198" s="39" customFormat="1" ht="27.75" customHeight="1"/>
    <row r="199" s="39" customFormat="1" ht="27.75" customHeight="1"/>
    <row r="200" s="39" customFormat="1" ht="27.75" customHeight="1"/>
    <row r="201" s="39" customFormat="1" ht="27.75" customHeight="1"/>
    <row r="202" s="39" customFormat="1" ht="27.75" customHeight="1"/>
    <row r="203" s="39" customFormat="1" ht="27.75" customHeight="1"/>
    <row r="204" s="39" customFormat="1" ht="27.75" customHeight="1"/>
    <row r="205" s="39" customFormat="1" ht="27.75" customHeight="1"/>
    <row r="206" s="39" customFormat="1" ht="27.75" customHeight="1"/>
    <row r="207" s="39" customFormat="1" ht="27.75" customHeight="1"/>
    <row r="208" s="39" customFormat="1" ht="27.75" customHeight="1"/>
    <row r="209" s="39" customFormat="1" ht="27.75" customHeight="1"/>
    <row r="210" s="39" customFormat="1" ht="27.75" customHeight="1"/>
    <row r="211" s="39" customFormat="1" ht="27.75" customHeight="1"/>
    <row r="212" s="39" customFormat="1" ht="27.75" customHeight="1"/>
    <row r="213" s="39" customFormat="1" ht="27.75" customHeight="1"/>
    <row r="214" s="39" customFormat="1" ht="27.75" customHeight="1"/>
    <row r="215" s="39" customFormat="1" ht="27.75" customHeight="1"/>
    <row r="216" s="39" customFormat="1" ht="27.75" customHeight="1"/>
    <row r="217" s="39" customFormat="1" ht="27.75" customHeight="1"/>
    <row r="218" s="39" customFormat="1" ht="27.75" customHeight="1"/>
    <row r="219" s="39" customFormat="1" ht="27.75" customHeight="1"/>
    <row r="220" s="39" customFormat="1" ht="27.75" customHeight="1"/>
    <row r="221" s="39" customFormat="1" ht="27.75" customHeight="1"/>
    <row r="222" s="39" customFormat="1" ht="27.75" customHeight="1"/>
    <row r="223" s="39" customFormat="1" ht="27.75" customHeight="1"/>
    <row r="224" s="39" customFormat="1" ht="27.75" customHeight="1"/>
    <row r="225" s="39" customFormat="1" ht="27.75" customHeight="1"/>
    <row r="226" s="39" customFormat="1" ht="27.75" customHeight="1"/>
    <row r="227" s="39" customFormat="1" ht="27.75" customHeight="1"/>
    <row r="228" s="39" customFormat="1" ht="27.75" customHeight="1"/>
    <row r="229" s="39" customFormat="1" ht="27.75" customHeight="1"/>
    <row r="230" s="39" customFormat="1" ht="27.75" customHeight="1"/>
    <row r="231" s="39" customFormat="1" ht="27.75" customHeight="1"/>
    <row r="232" s="39" customFormat="1" ht="27.75" customHeight="1"/>
    <row r="233" s="39" customFormat="1" ht="27.75" customHeight="1"/>
    <row r="234" s="39" customFormat="1" ht="27.75" customHeight="1"/>
    <row r="235" s="39" customFormat="1" ht="27.75" customHeight="1"/>
    <row r="236" s="39" customFormat="1" ht="27.75" customHeight="1"/>
    <row r="237" s="39" customFormat="1" ht="27.75" customHeight="1"/>
    <row r="238" s="39" customFormat="1" ht="27.75" customHeight="1"/>
    <row r="239" s="39" customFormat="1" ht="27.75" customHeight="1"/>
    <row r="240" s="39" customFormat="1" ht="27.75" customHeight="1"/>
    <row r="241" s="39" customFormat="1" ht="27.75" customHeight="1"/>
    <row r="242" s="39" customFormat="1" ht="27.75" customHeight="1"/>
    <row r="243" s="39" customFormat="1" ht="27.75" customHeight="1"/>
    <row r="244" s="39" customFormat="1" ht="27.75" customHeight="1"/>
    <row r="245" s="39" customFormat="1" ht="27.75" customHeight="1"/>
    <row r="246" s="39" customFormat="1" ht="27.75" customHeight="1"/>
    <row r="247" s="39" customFormat="1" ht="27.75" customHeight="1"/>
    <row r="248" s="39" customFormat="1" ht="27.75" customHeight="1"/>
    <row r="249" s="39" customFormat="1" ht="27.75" customHeight="1"/>
    <row r="250" s="39" customFormat="1" ht="27.75" customHeight="1"/>
    <row r="251" s="39" customFormat="1" ht="27.75" customHeight="1"/>
    <row r="252" s="39" customFormat="1" ht="27.75" customHeight="1"/>
    <row r="253" s="39" customFormat="1" ht="27.75" customHeight="1"/>
    <row r="254" s="39" customFormat="1" ht="27.75" customHeight="1"/>
    <row r="255" s="39" customFormat="1" ht="27.75" customHeight="1"/>
    <row r="256" s="39" customFormat="1" ht="27.75" customHeight="1"/>
    <row r="257" s="39" customFormat="1" ht="27.75" customHeight="1"/>
    <row r="258" s="39" customFormat="1" ht="27.75" customHeight="1"/>
    <row r="259" s="39" customFormat="1" ht="27.75" customHeight="1"/>
    <row r="260" s="39" customFormat="1" ht="27.75" customHeight="1"/>
    <row r="261" s="39" customFormat="1" ht="27.75" customHeight="1"/>
    <row r="262" s="39" customFormat="1" ht="27.75" customHeight="1"/>
    <row r="263" s="39" customFormat="1" ht="27.75" customHeight="1"/>
    <row r="264" s="39" customFormat="1" ht="27.75" customHeight="1"/>
    <row r="265" s="39" customFormat="1" ht="27.75" customHeight="1"/>
    <row r="266" s="39" customFormat="1" ht="27.75" customHeight="1"/>
    <row r="267" s="39" customFormat="1" ht="27.75" customHeight="1"/>
    <row r="268" s="39" customFormat="1" ht="27.75" customHeight="1"/>
    <row r="269" s="39" customFormat="1" ht="27.75" customHeight="1"/>
    <row r="270" s="39" customFormat="1" ht="27.75" customHeight="1"/>
    <row r="271" s="39" customFormat="1" ht="27.75" customHeight="1"/>
    <row r="272" s="39" customFormat="1" ht="27.75" customHeight="1"/>
    <row r="273" s="39" customFormat="1" ht="27.75" customHeight="1"/>
    <row r="274" s="39" customFormat="1" ht="27.75" customHeight="1"/>
    <row r="275" s="39" customFormat="1" ht="27.75" customHeight="1"/>
    <row r="276" s="39" customFormat="1" ht="27.75" customHeight="1"/>
    <row r="277" s="39" customFormat="1" ht="27.75" customHeight="1"/>
    <row r="278" s="39" customFormat="1" ht="27.75" customHeight="1"/>
    <row r="279" s="39" customFormat="1" ht="27.75" customHeight="1"/>
    <row r="280" s="39" customFormat="1" ht="27.75" customHeight="1"/>
    <row r="281" s="39" customFormat="1" ht="27.75" customHeight="1"/>
    <row r="282" s="39" customFormat="1" ht="27.75" customHeight="1"/>
    <row r="283" s="39" customFormat="1" ht="27.75" customHeight="1"/>
    <row r="284" s="39" customFormat="1" ht="27.75" customHeight="1"/>
    <row r="285" s="39" customFormat="1" ht="27.75" customHeight="1"/>
    <row r="286" s="39" customFormat="1" ht="27.75" customHeight="1"/>
    <row r="287" s="39" customFormat="1" ht="27.75" customHeight="1"/>
    <row r="288" s="39" customFormat="1" ht="27.75" customHeight="1"/>
    <row r="289" s="39" customFormat="1" ht="27.75" customHeight="1"/>
    <row r="290" s="39" customFormat="1" ht="27.75" customHeight="1"/>
    <row r="291" s="39" customFormat="1" ht="27.75" customHeight="1"/>
    <row r="292" s="39" customFormat="1" ht="27.75" customHeight="1"/>
    <row r="293" s="39" customFormat="1" ht="27.75" customHeight="1"/>
    <row r="294" s="39" customFormat="1" ht="27.75" customHeight="1"/>
    <row r="295" s="39" customFormat="1" ht="27.75" customHeight="1"/>
    <row r="296" s="39" customFormat="1" ht="27.75" customHeight="1"/>
    <row r="297" s="39" customFormat="1" ht="27.75" customHeight="1"/>
    <row r="298" s="39" customFormat="1" ht="27.75" customHeight="1"/>
    <row r="299" s="39" customFormat="1" ht="27.75" customHeight="1"/>
    <row r="300" s="39" customFormat="1" ht="27.75" customHeight="1"/>
    <row r="301" s="39" customFormat="1" ht="27.75" customHeight="1"/>
    <row r="302" s="39" customFormat="1" ht="27.75" customHeight="1"/>
    <row r="303" s="39" customFormat="1" ht="27.75" customHeight="1"/>
    <row r="304" s="39" customFormat="1" ht="27.75" customHeight="1"/>
    <row r="305" s="39" customFormat="1" ht="27.75" customHeight="1"/>
    <row r="306" s="39" customFormat="1" ht="27.75" customHeight="1"/>
    <row r="307" s="39" customFormat="1" ht="27.75" customHeight="1"/>
    <row r="308" s="39" customFormat="1" ht="27.75" customHeight="1"/>
    <row r="309" s="39" customFormat="1" ht="27.75" customHeight="1"/>
    <row r="310" s="39" customFormat="1" ht="27.75" customHeight="1"/>
    <row r="311" s="39" customFormat="1" ht="27.75" customHeight="1"/>
    <row r="312" s="39" customFormat="1" ht="27.75" customHeight="1"/>
    <row r="313" s="39" customFormat="1" ht="27.75" customHeight="1"/>
    <row r="314" s="39" customFormat="1" ht="27.75" customHeight="1"/>
    <row r="315" s="39" customFormat="1" ht="27.75" customHeight="1"/>
    <row r="316" s="39" customFormat="1" ht="27.75" customHeight="1"/>
    <row r="317" s="39" customFormat="1" ht="27.75" customHeight="1"/>
    <row r="318" s="39" customFormat="1" ht="27.75" customHeight="1"/>
    <row r="319" s="39" customFormat="1" ht="27.75" customHeight="1"/>
    <row r="320" s="39" customFormat="1" ht="27.75" customHeight="1"/>
    <row r="321" s="39" customFormat="1" ht="27.75" customHeight="1"/>
    <row r="322" s="39" customFormat="1" ht="27.75" customHeight="1"/>
    <row r="323" s="39" customFormat="1" ht="27.75" customHeight="1"/>
    <row r="324" s="39" customFormat="1" ht="27.75" customHeight="1"/>
    <row r="325" s="39" customFormat="1" ht="27.75" customHeight="1"/>
    <row r="326" s="39" customFormat="1" ht="27.75" customHeight="1"/>
    <row r="327" s="39" customFormat="1" ht="27.75" customHeight="1"/>
    <row r="328" s="39" customFormat="1" ht="27.75" customHeight="1"/>
    <row r="329" s="39" customFormat="1" ht="27.75" customHeight="1"/>
    <row r="330" s="39" customFormat="1" ht="27.75" customHeight="1"/>
    <row r="331" s="39" customFormat="1" ht="27.75" customHeight="1"/>
    <row r="332" s="39" customFormat="1" ht="27.75" customHeight="1"/>
    <row r="333" s="39" customFormat="1" ht="27.75" customHeight="1"/>
    <row r="334" s="39" customFormat="1" ht="27.75" customHeight="1"/>
    <row r="335" s="39" customFormat="1" ht="27.75" customHeight="1"/>
    <row r="336" s="39" customFormat="1" ht="27.75" customHeight="1"/>
    <row r="337" s="39" customFormat="1" ht="27.75" customHeight="1"/>
    <row r="338" s="39" customFormat="1" ht="27.75" customHeight="1"/>
    <row r="339" s="39" customFormat="1" ht="27.75" customHeight="1"/>
    <row r="340" s="39" customFormat="1" ht="27.75" customHeight="1"/>
    <row r="341" s="39" customFormat="1" ht="27.75" customHeight="1"/>
    <row r="342" s="39" customFormat="1" ht="27.75" customHeight="1"/>
    <row r="343" s="39" customFormat="1" ht="27.75" customHeight="1"/>
    <row r="344" s="39" customFormat="1" ht="27.75" customHeight="1"/>
    <row r="345" s="39" customFormat="1" ht="27.75" customHeight="1"/>
    <row r="346" s="39" customFormat="1" ht="27.75" customHeight="1"/>
    <row r="347" s="39" customFormat="1" ht="27.75" customHeight="1"/>
    <row r="348" s="39" customFormat="1" ht="27.75" customHeight="1"/>
    <row r="349" s="39" customFormat="1" ht="27.75" customHeight="1"/>
    <row r="350" s="39" customFormat="1" ht="27.75" customHeight="1"/>
    <row r="351" s="39" customFormat="1" ht="27.75" customHeight="1"/>
    <row r="352" s="39" customFormat="1" ht="27.75" customHeight="1"/>
    <row r="353" s="39" customFormat="1" ht="27.75" customHeight="1"/>
    <row r="354" s="39" customFormat="1" ht="27.75" customHeight="1"/>
    <row r="355" s="39" customFormat="1" ht="27.75" customHeight="1"/>
    <row r="356" s="39" customFormat="1" ht="27.75" customHeight="1"/>
    <row r="357" s="39" customFormat="1" ht="27.75" customHeight="1"/>
    <row r="358" s="39" customFormat="1" ht="27.75" customHeight="1"/>
    <row r="359" s="39" customFormat="1" ht="27.75" customHeight="1"/>
    <row r="360" s="39" customFormat="1" ht="27.75" customHeight="1"/>
    <row r="361" s="39" customFormat="1" ht="27.75" customHeight="1"/>
    <row r="362" s="39" customFormat="1" ht="27.75" customHeight="1"/>
    <row r="363" s="39" customFormat="1" ht="27.75" customHeight="1"/>
    <row r="364" s="39" customFormat="1" ht="27.75" customHeight="1"/>
    <row r="365" s="39" customFormat="1" ht="27.75" customHeight="1"/>
    <row r="366" s="39" customFormat="1" ht="27.75" customHeight="1"/>
    <row r="367" s="39" customFormat="1" ht="27.75" customHeight="1"/>
    <row r="368" s="39" customFormat="1" ht="27.75" customHeight="1"/>
    <row r="369" s="39" customFormat="1" ht="27.75" customHeight="1"/>
    <row r="370" s="39" customFormat="1" ht="27.75" customHeight="1"/>
    <row r="371" s="39" customFormat="1" ht="27.75" customHeight="1"/>
    <row r="372" s="39" customFormat="1" ht="27.75" customHeight="1"/>
    <row r="373" s="39" customFormat="1" ht="27.75" customHeight="1"/>
    <row r="374" s="39" customFormat="1" ht="27.75" customHeight="1"/>
    <row r="375" s="39" customFormat="1" ht="27.75" customHeight="1"/>
    <row r="376" s="39" customFormat="1" ht="27.75" customHeight="1"/>
    <row r="377" s="39" customFormat="1" ht="27.75" customHeight="1"/>
    <row r="378" s="39" customFormat="1" ht="27.75" customHeight="1"/>
    <row r="379" s="39" customFormat="1" ht="27.75" customHeight="1"/>
    <row r="380" s="39" customFormat="1" ht="27.75" customHeight="1"/>
    <row r="381" s="39" customFormat="1" ht="27.75" customHeight="1"/>
    <row r="382" s="39" customFormat="1" ht="27.75" customHeight="1"/>
    <row r="383" s="39" customFormat="1" ht="27.75" customHeight="1"/>
    <row r="384" s="39" customFormat="1" ht="27.75" customHeight="1"/>
    <row r="385" s="39" customFormat="1" ht="27.75" customHeight="1"/>
    <row r="386" s="39" customFormat="1" ht="27.75" customHeight="1"/>
    <row r="387" s="39" customFormat="1" ht="27.75" customHeight="1"/>
    <row r="388" s="39" customFormat="1" ht="27.75" customHeight="1"/>
    <row r="389" s="39" customFormat="1" ht="27.75" customHeight="1"/>
    <row r="390" s="39" customFormat="1" ht="27.75" customHeight="1"/>
    <row r="391" s="39" customFormat="1" ht="27.75" customHeight="1"/>
    <row r="392" s="39" customFormat="1" ht="27.75" customHeight="1"/>
    <row r="393" s="39" customFormat="1" ht="27.75" customHeight="1"/>
    <row r="394" s="39" customFormat="1" ht="27.75" customHeight="1"/>
    <row r="395" s="39" customFormat="1" ht="27.75" customHeight="1"/>
    <row r="396" s="39" customFormat="1" ht="27.75" customHeight="1"/>
    <row r="397" s="39" customFormat="1" ht="27.75" customHeight="1"/>
    <row r="398" s="39" customFormat="1" ht="27.75" customHeight="1"/>
    <row r="399" s="39" customFormat="1" ht="27.75" customHeight="1"/>
    <row r="400" s="39" customFormat="1" ht="27.75" customHeight="1"/>
    <row r="401" s="39" customFormat="1" ht="27.75" customHeight="1"/>
    <row r="402" s="39" customFormat="1" ht="27.75" customHeight="1"/>
    <row r="403" s="39" customFormat="1" ht="27.75" customHeight="1"/>
    <row r="404" s="39" customFormat="1" ht="27.75" customHeight="1"/>
    <row r="405" s="39" customFormat="1" ht="27.75" customHeight="1"/>
    <row r="406" s="39" customFormat="1" ht="27.75" customHeight="1"/>
    <row r="407" s="39" customFormat="1" ht="27.75" customHeight="1"/>
    <row r="408" s="39" customFormat="1" ht="27.75" customHeight="1"/>
    <row r="409" s="39" customFormat="1" ht="27.75" customHeight="1"/>
    <row r="410" s="39" customFormat="1" ht="27.75" customHeight="1"/>
    <row r="411" s="39" customFormat="1" ht="27.75" customHeight="1"/>
    <row r="412" s="39" customFormat="1" ht="27.75" customHeight="1"/>
    <row r="413" s="39" customFormat="1" ht="27.75" customHeight="1"/>
    <row r="414" s="39" customFormat="1" ht="27.75" customHeight="1"/>
    <row r="415" s="39" customFormat="1" ht="27.75" customHeight="1"/>
    <row r="416" s="39" customFormat="1" ht="27.75" customHeight="1"/>
    <row r="417" s="39" customFormat="1" ht="27.75" customHeight="1"/>
    <row r="418" s="39" customFormat="1" ht="27.75" customHeight="1"/>
    <row r="419" s="39" customFormat="1" ht="27.75" customHeight="1"/>
    <row r="420" s="39" customFormat="1" ht="27.75" customHeight="1"/>
    <row r="421" s="39" customFormat="1" ht="27.75" customHeight="1"/>
    <row r="422" s="39" customFormat="1" ht="27.75" customHeight="1"/>
    <row r="423" s="39" customFormat="1" ht="27.75" customHeight="1"/>
    <row r="424" s="39" customFormat="1" ht="27.75" customHeight="1"/>
    <row r="425" s="39" customFormat="1" ht="27.75" customHeight="1"/>
    <row r="426" s="39" customFormat="1" ht="27.75" customHeight="1"/>
    <row r="427" s="39" customFormat="1" ht="27.75" customHeight="1"/>
    <row r="428" s="39" customFormat="1" ht="27.75" customHeight="1"/>
    <row r="429" s="39" customFormat="1" ht="27.75" customHeight="1"/>
    <row r="430" s="39" customFormat="1" ht="27.75" customHeight="1"/>
    <row r="431" s="39" customFormat="1" ht="27.75" customHeight="1"/>
    <row r="432" s="39" customFormat="1" ht="27.75" customHeight="1"/>
    <row r="433" s="39" customFormat="1" ht="27.75" customHeight="1"/>
    <row r="434" s="39" customFormat="1" ht="27.75" customHeight="1"/>
    <row r="435" s="39" customFormat="1" ht="27.75" customHeight="1"/>
    <row r="436" s="39" customFormat="1" ht="27.75" customHeight="1"/>
    <row r="437" s="39" customFormat="1" ht="27.75" customHeight="1"/>
    <row r="438" s="39" customFormat="1" ht="27.75" customHeight="1"/>
    <row r="439" s="39" customFormat="1" ht="27.75" customHeight="1"/>
    <row r="440" s="39" customFormat="1" ht="27.75" customHeight="1"/>
    <row r="441" s="39" customFormat="1" ht="27.75" customHeight="1"/>
    <row r="442" s="39" customFormat="1" ht="27.75" customHeight="1"/>
    <row r="443" s="39" customFormat="1" ht="27.75" customHeight="1"/>
    <row r="444" s="39" customFormat="1" ht="27.75" customHeight="1"/>
    <row r="445" s="39" customFormat="1" ht="27.75" customHeight="1"/>
    <row r="446" s="39" customFormat="1" ht="27.75" customHeight="1"/>
    <row r="447" s="39" customFormat="1" ht="27.75" customHeight="1"/>
    <row r="448" s="39" customFormat="1" ht="27.75" customHeight="1"/>
    <row r="449" s="39" customFormat="1" ht="27.75" customHeight="1"/>
    <row r="450" s="39" customFormat="1" ht="27.75" customHeight="1"/>
    <row r="451" s="39" customFormat="1" ht="27.75" customHeight="1"/>
    <row r="452" s="39" customFormat="1" ht="27.75" customHeight="1"/>
    <row r="453" s="39" customFormat="1" ht="27.75" customHeight="1"/>
    <row r="454" s="39" customFormat="1" ht="27.75" customHeight="1"/>
    <row r="455" s="39" customFormat="1" ht="27.75" customHeight="1"/>
    <row r="456" s="39" customFormat="1" ht="27.75" customHeight="1"/>
    <row r="457" s="39" customFormat="1" ht="27.75" customHeight="1"/>
    <row r="458" s="39" customFormat="1" ht="27.75" customHeight="1"/>
    <row r="459" s="39" customFormat="1" ht="27.75" customHeight="1"/>
    <row r="460" s="39" customFormat="1" ht="27.75" customHeight="1"/>
    <row r="461" s="39" customFormat="1" ht="27.75" customHeight="1"/>
    <row r="462" s="39" customFormat="1" ht="27.75" customHeight="1"/>
    <row r="463" s="39" customFormat="1" ht="27.75" customHeight="1"/>
    <row r="464" s="39" customFormat="1" ht="27.75" customHeight="1"/>
    <row r="465" s="39" customFormat="1" ht="27.75" customHeight="1"/>
    <row r="466" s="39" customFormat="1" ht="27.75" customHeight="1"/>
    <row r="467" s="39" customFormat="1" ht="27.75" customHeight="1"/>
    <row r="468" s="39" customFormat="1" ht="27.75" customHeight="1"/>
    <row r="469" s="39" customFormat="1" ht="27.75" customHeight="1"/>
    <row r="470" s="39" customFormat="1" ht="27.75" customHeight="1"/>
    <row r="471" s="39" customFormat="1" ht="27.75" customHeight="1"/>
    <row r="472" s="39" customFormat="1" ht="27.75" customHeight="1"/>
    <row r="473" s="39" customFormat="1" ht="27.75" customHeight="1"/>
    <row r="474" s="39" customFormat="1" ht="27.75" customHeight="1"/>
    <row r="475" s="39" customFormat="1" ht="27.75" customHeight="1"/>
    <row r="476" s="39" customFormat="1" ht="27.75" customHeight="1"/>
    <row r="477" s="39" customFormat="1" ht="27.75" customHeight="1"/>
    <row r="478" s="39" customFormat="1" ht="27.75" customHeight="1"/>
    <row r="479" s="39" customFormat="1" ht="27.75" customHeight="1"/>
    <row r="480" s="39" customFormat="1" ht="27.75" customHeight="1"/>
    <row r="481" s="39" customFormat="1" ht="27.75" customHeight="1"/>
    <row r="482" s="39" customFormat="1" ht="27.75" customHeight="1"/>
    <row r="483" s="39" customFormat="1" ht="27.75" customHeight="1"/>
    <row r="484" s="39" customFormat="1" ht="27.75" customHeight="1"/>
    <row r="485" s="39" customFormat="1" ht="27.75" customHeight="1"/>
    <row r="486" s="39" customFormat="1" ht="27.75" customHeight="1"/>
    <row r="487" s="39" customFormat="1" ht="27.75" customHeight="1"/>
    <row r="488" s="39" customFormat="1" ht="27.75" customHeight="1"/>
    <row r="489" s="39" customFormat="1" ht="27.75" customHeight="1"/>
    <row r="490" s="39" customFormat="1" ht="27.75" customHeight="1"/>
    <row r="491" s="39" customFormat="1" ht="27.75" customHeight="1"/>
    <row r="492" s="39" customFormat="1" ht="27.75" customHeight="1"/>
    <row r="493" s="39" customFormat="1" ht="27.75" customHeight="1"/>
    <row r="494" s="39" customFormat="1" ht="27.75" customHeight="1"/>
    <row r="495" s="39" customFormat="1" ht="27.75" customHeight="1"/>
    <row r="496" s="39" customFormat="1" ht="27.75" customHeight="1"/>
    <row r="497" s="39" customFormat="1" ht="27.75" customHeight="1"/>
    <row r="498" s="39" customFormat="1" ht="27.75" customHeight="1"/>
    <row r="499" s="39" customFormat="1" ht="27.75" customHeight="1"/>
    <row r="500" s="39" customFormat="1" ht="27.75" customHeight="1"/>
    <row r="501" s="39" customFormat="1" ht="27.75" customHeight="1"/>
    <row r="502" s="39" customFormat="1" ht="27.75" customHeight="1"/>
    <row r="503" s="39" customFormat="1" ht="27.75" customHeight="1"/>
    <row r="504" s="39" customFormat="1" ht="27.75" customHeight="1"/>
    <row r="505" s="39" customFormat="1" ht="27.75" customHeight="1"/>
    <row r="506" s="39" customFormat="1" ht="27.75" customHeight="1"/>
    <row r="507" s="39" customFormat="1" ht="27.75" customHeight="1"/>
    <row r="508" s="39" customFormat="1" ht="27.75" customHeight="1"/>
    <row r="509" s="39" customFormat="1" ht="27.75" customHeight="1"/>
    <row r="510" s="39" customFormat="1" ht="27.75" customHeight="1"/>
    <row r="511" s="39" customFormat="1" ht="27.75" customHeight="1"/>
  </sheetData>
  <autoFilter ref="A3:M10" xr:uid="{5E8330BB-28EE-4D19-A3B7-0FB7B91864ED}"/>
  <mergeCells count="9">
    <mergeCell ref="A1:L1"/>
    <mergeCell ref="J2:L2"/>
    <mergeCell ref="T2:W2"/>
    <mergeCell ref="A8:L9"/>
    <mergeCell ref="A10:B10"/>
    <mergeCell ref="C10:E10"/>
    <mergeCell ref="F10:H10"/>
    <mergeCell ref="I10:J10"/>
    <mergeCell ref="K10:L10"/>
  </mergeCells>
  <phoneticPr fontId="3" type="noConversion"/>
  <pageMargins left="0.75" right="0.75" top="1" bottom="1" header="0.5" footer="0.5"/>
  <pageSetup paperSize="9" scale="93" orientation="landscape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2C8B36-3B86-4345-8B43-D7202C7066B1}">
  <sheetPr>
    <pageSetUpPr fitToPage="1"/>
  </sheetPr>
  <dimension ref="A1:W509"/>
  <sheetViews>
    <sheetView zoomScale="70" zoomScaleNormal="70" workbookViewId="0">
      <selection activeCell="E5" sqref="E5"/>
    </sheetView>
  </sheetViews>
  <sheetFormatPr defaultColWidth="10" defaultRowHeight="27.75" customHeight="1"/>
  <cols>
    <col min="1" max="1" width="6.109375" style="1" bestFit="1" customWidth="1"/>
    <col min="2" max="2" width="15.88671875" style="1" customWidth="1"/>
    <col min="3" max="3" width="29.77734375" style="1" customWidth="1"/>
    <col min="4" max="4" width="16" style="1" customWidth="1"/>
    <col min="5" max="5" width="8" style="1" customWidth="1"/>
    <col min="6" max="6" width="17.5546875" style="21" customWidth="1"/>
    <col min="7" max="7" width="5.6640625" style="1" customWidth="1"/>
    <col min="8" max="8" width="11.77734375" style="21" customWidth="1"/>
    <col min="9" max="9" width="13.21875" style="21" customWidth="1"/>
    <col min="10" max="10" width="16.88671875" style="21" customWidth="1"/>
    <col min="11" max="11" width="21" style="1" customWidth="1"/>
    <col min="12" max="12" width="41.6640625" style="1" customWidth="1"/>
    <col min="13" max="13" width="14.44140625" style="1" customWidth="1"/>
    <col min="14" max="14" width="22.5546875" style="1" customWidth="1"/>
    <col min="15" max="15" width="11" style="1" customWidth="1"/>
    <col min="16" max="16" width="11.21875" style="1" customWidth="1"/>
    <col min="17" max="17" width="14.33203125" style="1" customWidth="1"/>
    <col min="18" max="18" width="10" style="1"/>
    <col min="19" max="19" width="11.44140625" style="1" customWidth="1"/>
    <col min="20" max="25" width="10" style="1"/>
    <col min="26" max="26" width="21" style="1" customWidth="1"/>
    <col min="27" max="257" width="10" style="1"/>
    <col min="258" max="258" width="6.109375" style="1" bestFit="1" customWidth="1"/>
    <col min="259" max="259" width="25.5546875" style="1" customWidth="1"/>
    <col min="260" max="260" width="23.44140625" style="1" customWidth="1"/>
    <col min="261" max="261" width="7.21875" style="1" customWidth="1"/>
    <col min="262" max="262" width="11.77734375" style="1" customWidth="1"/>
    <col min="263" max="263" width="5.6640625" style="1" customWidth="1"/>
    <col min="264" max="264" width="11.77734375" style="1" customWidth="1"/>
    <col min="265" max="266" width="11.88671875" style="1" customWidth="1"/>
    <col min="267" max="267" width="15.21875" style="1" customWidth="1"/>
    <col min="268" max="268" width="11.6640625" style="1" customWidth="1"/>
    <col min="269" max="513" width="10" style="1"/>
    <col min="514" max="514" width="6.109375" style="1" bestFit="1" customWidth="1"/>
    <col min="515" max="515" width="25.5546875" style="1" customWidth="1"/>
    <col min="516" max="516" width="23.44140625" style="1" customWidth="1"/>
    <col min="517" max="517" width="7.21875" style="1" customWidth="1"/>
    <col min="518" max="518" width="11.77734375" style="1" customWidth="1"/>
    <col min="519" max="519" width="5.6640625" style="1" customWidth="1"/>
    <col min="520" max="520" width="11.77734375" style="1" customWidth="1"/>
    <col min="521" max="522" width="11.88671875" style="1" customWidth="1"/>
    <col min="523" max="523" width="15.21875" style="1" customWidth="1"/>
    <col min="524" max="524" width="11.6640625" style="1" customWidth="1"/>
    <col min="525" max="769" width="10" style="1"/>
    <col min="770" max="770" width="6.109375" style="1" bestFit="1" customWidth="1"/>
    <col min="771" max="771" width="25.5546875" style="1" customWidth="1"/>
    <col min="772" max="772" width="23.44140625" style="1" customWidth="1"/>
    <col min="773" max="773" width="7.21875" style="1" customWidth="1"/>
    <col min="774" max="774" width="11.77734375" style="1" customWidth="1"/>
    <col min="775" max="775" width="5.6640625" style="1" customWidth="1"/>
    <col min="776" max="776" width="11.77734375" style="1" customWidth="1"/>
    <col min="777" max="778" width="11.88671875" style="1" customWidth="1"/>
    <col min="779" max="779" width="15.21875" style="1" customWidth="1"/>
    <col min="780" max="780" width="11.6640625" style="1" customWidth="1"/>
    <col min="781" max="1025" width="10" style="1"/>
    <col min="1026" max="1026" width="6.109375" style="1" bestFit="1" customWidth="1"/>
    <col min="1027" max="1027" width="25.5546875" style="1" customWidth="1"/>
    <col min="1028" max="1028" width="23.44140625" style="1" customWidth="1"/>
    <col min="1029" max="1029" width="7.21875" style="1" customWidth="1"/>
    <col min="1030" max="1030" width="11.77734375" style="1" customWidth="1"/>
    <col min="1031" max="1031" width="5.6640625" style="1" customWidth="1"/>
    <col min="1032" max="1032" width="11.77734375" style="1" customWidth="1"/>
    <col min="1033" max="1034" width="11.88671875" style="1" customWidth="1"/>
    <col min="1035" max="1035" width="15.21875" style="1" customWidth="1"/>
    <col min="1036" max="1036" width="11.6640625" style="1" customWidth="1"/>
    <col min="1037" max="1281" width="10" style="1"/>
    <col min="1282" max="1282" width="6.109375" style="1" bestFit="1" customWidth="1"/>
    <col min="1283" max="1283" width="25.5546875" style="1" customWidth="1"/>
    <col min="1284" max="1284" width="23.44140625" style="1" customWidth="1"/>
    <col min="1285" max="1285" width="7.21875" style="1" customWidth="1"/>
    <col min="1286" max="1286" width="11.77734375" style="1" customWidth="1"/>
    <col min="1287" max="1287" width="5.6640625" style="1" customWidth="1"/>
    <col min="1288" max="1288" width="11.77734375" style="1" customWidth="1"/>
    <col min="1289" max="1290" width="11.88671875" style="1" customWidth="1"/>
    <col min="1291" max="1291" width="15.21875" style="1" customWidth="1"/>
    <col min="1292" max="1292" width="11.6640625" style="1" customWidth="1"/>
    <col min="1293" max="1537" width="10" style="1"/>
    <col min="1538" max="1538" width="6.109375" style="1" bestFit="1" customWidth="1"/>
    <col min="1539" max="1539" width="25.5546875" style="1" customWidth="1"/>
    <col min="1540" max="1540" width="23.44140625" style="1" customWidth="1"/>
    <col min="1541" max="1541" width="7.21875" style="1" customWidth="1"/>
    <col min="1542" max="1542" width="11.77734375" style="1" customWidth="1"/>
    <col min="1543" max="1543" width="5.6640625" style="1" customWidth="1"/>
    <col min="1544" max="1544" width="11.77734375" style="1" customWidth="1"/>
    <col min="1545" max="1546" width="11.88671875" style="1" customWidth="1"/>
    <col min="1547" max="1547" width="15.21875" style="1" customWidth="1"/>
    <col min="1548" max="1548" width="11.6640625" style="1" customWidth="1"/>
    <col min="1549" max="1793" width="10" style="1"/>
    <col min="1794" max="1794" width="6.109375" style="1" bestFit="1" customWidth="1"/>
    <col min="1795" max="1795" width="25.5546875" style="1" customWidth="1"/>
    <col min="1796" max="1796" width="23.44140625" style="1" customWidth="1"/>
    <col min="1797" max="1797" width="7.21875" style="1" customWidth="1"/>
    <col min="1798" max="1798" width="11.77734375" style="1" customWidth="1"/>
    <col min="1799" max="1799" width="5.6640625" style="1" customWidth="1"/>
    <col min="1800" max="1800" width="11.77734375" style="1" customWidth="1"/>
    <col min="1801" max="1802" width="11.88671875" style="1" customWidth="1"/>
    <col min="1803" max="1803" width="15.21875" style="1" customWidth="1"/>
    <col min="1804" max="1804" width="11.6640625" style="1" customWidth="1"/>
    <col min="1805" max="2049" width="10" style="1"/>
    <col min="2050" max="2050" width="6.109375" style="1" bestFit="1" customWidth="1"/>
    <col min="2051" max="2051" width="25.5546875" style="1" customWidth="1"/>
    <col min="2052" max="2052" width="23.44140625" style="1" customWidth="1"/>
    <col min="2053" max="2053" width="7.21875" style="1" customWidth="1"/>
    <col min="2054" max="2054" width="11.77734375" style="1" customWidth="1"/>
    <col min="2055" max="2055" width="5.6640625" style="1" customWidth="1"/>
    <col min="2056" max="2056" width="11.77734375" style="1" customWidth="1"/>
    <col min="2057" max="2058" width="11.88671875" style="1" customWidth="1"/>
    <col min="2059" max="2059" width="15.21875" style="1" customWidth="1"/>
    <col min="2060" max="2060" width="11.6640625" style="1" customWidth="1"/>
    <col min="2061" max="2305" width="10" style="1"/>
    <col min="2306" max="2306" width="6.109375" style="1" bestFit="1" customWidth="1"/>
    <col min="2307" max="2307" width="25.5546875" style="1" customWidth="1"/>
    <col min="2308" max="2308" width="23.44140625" style="1" customWidth="1"/>
    <col min="2309" max="2309" width="7.21875" style="1" customWidth="1"/>
    <col min="2310" max="2310" width="11.77734375" style="1" customWidth="1"/>
    <col min="2311" max="2311" width="5.6640625" style="1" customWidth="1"/>
    <col min="2312" max="2312" width="11.77734375" style="1" customWidth="1"/>
    <col min="2313" max="2314" width="11.88671875" style="1" customWidth="1"/>
    <col min="2315" max="2315" width="15.21875" style="1" customWidth="1"/>
    <col min="2316" max="2316" width="11.6640625" style="1" customWidth="1"/>
    <col min="2317" max="2561" width="10" style="1"/>
    <col min="2562" max="2562" width="6.109375" style="1" bestFit="1" customWidth="1"/>
    <col min="2563" max="2563" width="25.5546875" style="1" customWidth="1"/>
    <col min="2564" max="2564" width="23.44140625" style="1" customWidth="1"/>
    <col min="2565" max="2565" width="7.21875" style="1" customWidth="1"/>
    <col min="2566" max="2566" width="11.77734375" style="1" customWidth="1"/>
    <col min="2567" max="2567" width="5.6640625" style="1" customWidth="1"/>
    <col min="2568" max="2568" width="11.77734375" style="1" customWidth="1"/>
    <col min="2569" max="2570" width="11.88671875" style="1" customWidth="1"/>
    <col min="2571" max="2571" width="15.21875" style="1" customWidth="1"/>
    <col min="2572" max="2572" width="11.6640625" style="1" customWidth="1"/>
    <col min="2573" max="2817" width="10" style="1"/>
    <col min="2818" max="2818" width="6.109375" style="1" bestFit="1" customWidth="1"/>
    <col min="2819" max="2819" width="25.5546875" style="1" customWidth="1"/>
    <col min="2820" max="2820" width="23.44140625" style="1" customWidth="1"/>
    <col min="2821" max="2821" width="7.21875" style="1" customWidth="1"/>
    <col min="2822" max="2822" width="11.77734375" style="1" customWidth="1"/>
    <col min="2823" max="2823" width="5.6640625" style="1" customWidth="1"/>
    <col min="2824" max="2824" width="11.77734375" style="1" customWidth="1"/>
    <col min="2825" max="2826" width="11.88671875" style="1" customWidth="1"/>
    <col min="2827" max="2827" width="15.21875" style="1" customWidth="1"/>
    <col min="2828" max="2828" width="11.6640625" style="1" customWidth="1"/>
    <col min="2829" max="3073" width="10" style="1"/>
    <col min="3074" max="3074" width="6.109375" style="1" bestFit="1" customWidth="1"/>
    <col min="3075" max="3075" width="25.5546875" style="1" customWidth="1"/>
    <col min="3076" max="3076" width="23.44140625" style="1" customWidth="1"/>
    <col min="3077" max="3077" width="7.21875" style="1" customWidth="1"/>
    <col min="3078" max="3078" width="11.77734375" style="1" customWidth="1"/>
    <col min="3079" max="3079" width="5.6640625" style="1" customWidth="1"/>
    <col min="3080" max="3080" width="11.77734375" style="1" customWidth="1"/>
    <col min="3081" max="3082" width="11.88671875" style="1" customWidth="1"/>
    <col min="3083" max="3083" width="15.21875" style="1" customWidth="1"/>
    <col min="3084" max="3084" width="11.6640625" style="1" customWidth="1"/>
    <col min="3085" max="3329" width="10" style="1"/>
    <col min="3330" max="3330" width="6.109375" style="1" bestFit="1" customWidth="1"/>
    <col min="3331" max="3331" width="25.5546875" style="1" customWidth="1"/>
    <col min="3332" max="3332" width="23.44140625" style="1" customWidth="1"/>
    <col min="3333" max="3333" width="7.21875" style="1" customWidth="1"/>
    <col min="3334" max="3334" width="11.77734375" style="1" customWidth="1"/>
    <col min="3335" max="3335" width="5.6640625" style="1" customWidth="1"/>
    <col min="3336" max="3336" width="11.77734375" style="1" customWidth="1"/>
    <col min="3337" max="3338" width="11.88671875" style="1" customWidth="1"/>
    <col min="3339" max="3339" width="15.21875" style="1" customWidth="1"/>
    <col min="3340" max="3340" width="11.6640625" style="1" customWidth="1"/>
    <col min="3341" max="3585" width="10" style="1"/>
    <col min="3586" max="3586" width="6.109375" style="1" bestFit="1" customWidth="1"/>
    <col min="3587" max="3587" width="25.5546875" style="1" customWidth="1"/>
    <col min="3588" max="3588" width="23.44140625" style="1" customWidth="1"/>
    <col min="3589" max="3589" width="7.21875" style="1" customWidth="1"/>
    <col min="3590" max="3590" width="11.77734375" style="1" customWidth="1"/>
    <col min="3591" max="3591" width="5.6640625" style="1" customWidth="1"/>
    <col min="3592" max="3592" width="11.77734375" style="1" customWidth="1"/>
    <col min="3593" max="3594" width="11.88671875" style="1" customWidth="1"/>
    <col min="3595" max="3595" width="15.21875" style="1" customWidth="1"/>
    <col min="3596" max="3596" width="11.6640625" style="1" customWidth="1"/>
    <col min="3597" max="3841" width="10" style="1"/>
    <col min="3842" max="3842" width="6.109375" style="1" bestFit="1" customWidth="1"/>
    <col min="3843" max="3843" width="25.5546875" style="1" customWidth="1"/>
    <col min="3844" max="3844" width="23.44140625" style="1" customWidth="1"/>
    <col min="3845" max="3845" width="7.21875" style="1" customWidth="1"/>
    <col min="3846" max="3846" width="11.77734375" style="1" customWidth="1"/>
    <col min="3847" max="3847" width="5.6640625" style="1" customWidth="1"/>
    <col min="3848" max="3848" width="11.77734375" style="1" customWidth="1"/>
    <col min="3849" max="3850" width="11.88671875" style="1" customWidth="1"/>
    <col min="3851" max="3851" width="15.21875" style="1" customWidth="1"/>
    <col min="3852" max="3852" width="11.6640625" style="1" customWidth="1"/>
    <col min="3853" max="4097" width="10" style="1"/>
    <col min="4098" max="4098" width="6.109375" style="1" bestFit="1" customWidth="1"/>
    <col min="4099" max="4099" width="25.5546875" style="1" customWidth="1"/>
    <col min="4100" max="4100" width="23.44140625" style="1" customWidth="1"/>
    <col min="4101" max="4101" width="7.21875" style="1" customWidth="1"/>
    <col min="4102" max="4102" width="11.77734375" style="1" customWidth="1"/>
    <col min="4103" max="4103" width="5.6640625" style="1" customWidth="1"/>
    <col min="4104" max="4104" width="11.77734375" style="1" customWidth="1"/>
    <col min="4105" max="4106" width="11.88671875" style="1" customWidth="1"/>
    <col min="4107" max="4107" width="15.21875" style="1" customWidth="1"/>
    <col min="4108" max="4108" width="11.6640625" style="1" customWidth="1"/>
    <col min="4109" max="4353" width="10" style="1"/>
    <col min="4354" max="4354" width="6.109375" style="1" bestFit="1" customWidth="1"/>
    <col min="4355" max="4355" width="25.5546875" style="1" customWidth="1"/>
    <col min="4356" max="4356" width="23.44140625" style="1" customWidth="1"/>
    <col min="4357" max="4357" width="7.21875" style="1" customWidth="1"/>
    <col min="4358" max="4358" width="11.77734375" style="1" customWidth="1"/>
    <col min="4359" max="4359" width="5.6640625" style="1" customWidth="1"/>
    <col min="4360" max="4360" width="11.77734375" style="1" customWidth="1"/>
    <col min="4361" max="4362" width="11.88671875" style="1" customWidth="1"/>
    <col min="4363" max="4363" width="15.21875" style="1" customWidth="1"/>
    <col min="4364" max="4364" width="11.6640625" style="1" customWidth="1"/>
    <col min="4365" max="4609" width="10" style="1"/>
    <col min="4610" max="4610" width="6.109375" style="1" bestFit="1" customWidth="1"/>
    <col min="4611" max="4611" width="25.5546875" style="1" customWidth="1"/>
    <col min="4612" max="4612" width="23.44140625" style="1" customWidth="1"/>
    <col min="4613" max="4613" width="7.21875" style="1" customWidth="1"/>
    <col min="4614" max="4614" width="11.77734375" style="1" customWidth="1"/>
    <col min="4615" max="4615" width="5.6640625" style="1" customWidth="1"/>
    <col min="4616" max="4616" width="11.77734375" style="1" customWidth="1"/>
    <col min="4617" max="4618" width="11.88671875" style="1" customWidth="1"/>
    <col min="4619" max="4619" width="15.21875" style="1" customWidth="1"/>
    <col min="4620" max="4620" width="11.6640625" style="1" customWidth="1"/>
    <col min="4621" max="4865" width="10" style="1"/>
    <col min="4866" max="4866" width="6.109375" style="1" bestFit="1" customWidth="1"/>
    <col min="4867" max="4867" width="25.5546875" style="1" customWidth="1"/>
    <col min="4868" max="4868" width="23.44140625" style="1" customWidth="1"/>
    <col min="4869" max="4869" width="7.21875" style="1" customWidth="1"/>
    <col min="4870" max="4870" width="11.77734375" style="1" customWidth="1"/>
    <col min="4871" max="4871" width="5.6640625" style="1" customWidth="1"/>
    <col min="4872" max="4872" width="11.77734375" style="1" customWidth="1"/>
    <col min="4873" max="4874" width="11.88671875" style="1" customWidth="1"/>
    <col min="4875" max="4875" width="15.21875" style="1" customWidth="1"/>
    <col min="4876" max="4876" width="11.6640625" style="1" customWidth="1"/>
    <col min="4877" max="5121" width="10" style="1"/>
    <col min="5122" max="5122" width="6.109375" style="1" bestFit="1" customWidth="1"/>
    <col min="5123" max="5123" width="25.5546875" style="1" customWidth="1"/>
    <col min="5124" max="5124" width="23.44140625" style="1" customWidth="1"/>
    <col min="5125" max="5125" width="7.21875" style="1" customWidth="1"/>
    <col min="5126" max="5126" width="11.77734375" style="1" customWidth="1"/>
    <col min="5127" max="5127" width="5.6640625" style="1" customWidth="1"/>
    <col min="5128" max="5128" width="11.77734375" style="1" customWidth="1"/>
    <col min="5129" max="5130" width="11.88671875" style="1" customWidth="1"/>
    <col min="5131" max="5131" width="15.21875" style="1" customWidth="1"/>
    <col min="5132" max="5132" width="11.6640625" style="1" customWidth="1"/>
    <col min="5133" max="5377" width="10" style="1"/>
    <col min="5378" max="5378" width="6.109375" style="1" bestFit="1" customWidth="1"/>
    <col min="5379" max="5379" width="25.5546875" style="1" customWidth="1"/>
    <col min="5380" max="5380" width="23.44140625" style="1" customWidth="1"/>
    <col min="5381" max="5381" width="7.21875" style="1" customWidth="1"/>
    <col min="5382" max="5382" width="11.77734375" style="1" customWidth="1"/>
    <col min="5383" max="5383" width="5.6640625" style="1" customWidth="1"/>
    <col min="5384" max="5384" width="11.77734375" style="1" customWidth="1"/>
    <col min="5385" max="5386" width="11.88671875" style="1" customWidth="1"/>
    <col min="5387" max="5387" width="15.21875" style="1" customWidth="1"/>
    <col min="5388" max="5388" width="11.6640625" style="1" customWidth="1"/>
    <col min="5389" max="5633" width="10" style="1"/>
    <col min="5634" max="5634" width="6.109375" style="1" bestFit="1" customWidth="1"/>
    <col min="5635" max="5635" width="25.5546875" style="1" customWidth="1"/>
    <col min="5636" max="5636" width="23.44140625" style="1" customWidth="1"/>
    <col min="5637" max="5637" width="7.21875" style="1" customWidth="1"/>
    <col min="5638" max="5638" width="11.77734375" style="1" customWidth="1"/>
    <col min="5639" max="5639" width="5.6640625" style="1" customWidth="1"/>
    <col min="5640" max="5640" width="11.77734375" style="1" customWidth="1"/>
    <col min="5641" max="5642" width="11.88671875" style="1" customWidth="1"/>
    <col min="5643" max="5643" width="15.21875" style="1" customWidth="1"/>
    <col min="5644" max="5644" width="11.6640625" style="1" customWidth="1"/>
    <col min="5645" max="5889" width="10" style="1"/>
    <col min="5890" max="5890" width="6.109375" style="1" bestFit="1" customWidth="1"/>
    <col min="5891" max="5891" width="25.5546875" style="1" customWidth="1"/>
    <col min="5892" max="5892" width="23.44140625" style="1" customWidth="1"/>
    <col min="5893" max="5893" width="7.21875" style="1" customWidth="1"/>
    <col min="5894" max="5894" width="11.77734375" style="1" customWidth="1"/>
    <col min="5895" max="5895" width="5.6640625" style="1" customWidth="1"/>
    <col min="5896" max="5896" width="11.77734375" style="1" customWidth="1"/>
    <col min="5897" max="5898" width="11.88671875" style="1" customWidth="1"/>
    <col min="5899" max="5899" width="15.21875" style="1" customWidth="1"/>
    <col min="5900" max="5900" width="11.6640625" style="1" customWidth="1"/>
    <col min="5901" max="6145" width="10" style="1"/>
    <col min="6146" max="6146" width="6.109375" style="1" bestFit="1" customWidth="1"/>
    <col min="6147" max="6147" width="25.5546875" style="1" customWidth="1"/>
    <col min="6148" max="6148" width="23.44140625" style="1" customWidth="1"/>
    <col min="6149" max="6149" width="7.21875" style="1" customWidth="1"/>
    <col min="6150" max="6150" width="11.77734375" style="1" customWidth="1"/>
    <col min="6151" max="6151" width="5.6640625" style="1" customWidth="1"/>
    <col min="6152" max="6152" width="11.77734375" style="1" customWidth="1"/>
    <col min="6153" max="6154" width="11.88671875" style="1" customWidth="1"/>
    <col min="6155" max="6155" width="15.21875" style="1" customWidth="1"/>
    <col min="6156" max="6156" width="11.6640625" style="1" customWidth="1"/>
    <col min="6157" max="6401" width="10" style="1"/>
    <col min="6402" max="6402" width="6.109375" style="1" bestFit="1" customWidth="1"/>
    <col min="6403" max="6403" width="25.5546875" style="1" customWidth="1"/>
    <col min="6404" max="6404" width="23.44140625" style="1" customWidth="1"/>
    <col min="6405" max="6405" width="7.21875" style="1" customWidth="1"/>
    <col min="6406" max="6406" width="11.77734375" style="1" customWidth="1"/>
    <col min="6407" max="6407" width="5.6640625" style="1" customWidth="1"/>
    <col min="6408" max="6408" width="11.77734375" style="1" customWidth="1"/>
    <col min="6409" max="6410" width="11.88671875" style="1" customWidth="1"/>
    <col min="6411" max="6411" width="15.21875" style="1" customWidth="1"/>
    <col min="6412" max="6412" width="11.6640625" style="1" customWidth="1"/>
    <col min="6413" max="6657" width="10" style="1"/>
    <col min="6658" max="6658" width="6.109375" style="1" bestFit="1" customWidth="1"/>
    <col min="6659" max="6659" width="25.5546875" style="1" customWidth="1"/>
    <col min="6660" max="6660" width="23.44140625" style="1" customWidth="1"/>
    <col min="6661" max="6661" width="7.21875" style="1" customWidth="1"/>
    <col min="6662" max="6662" width="11.77734375" style="1" customWidth="1"/>
    <col min="6663" max="6663" width="5.6640625" style="1" customWidth="1"/>
    <col min="6664" max="6664" width="11.77734375" style="1" customWidth="1"/>
    <col min="6665" max="6666" width="11.88671875" style="1" customWidth="1"/>
    <col min="6667" max="6667" width="15.21875" style="1" customWidth="1"/>
    <col min="6668" max="6668" width="11.6640625" style="1" customWidth="1"/>
    <col min="6669" max="6913" width="10" style="1"/>
    <col min="6914" max="6914" width="6.109375" style="1" bestFit="1" customWidth="1"/>
    <col min="6915" max="6915" width="25.5546875" style="1" customWidth="1"/>
    <col min="6916" max="6916" width="23.44140625" style="1" customWidth="1"/>
    <col min="6917" max="6917" width="7.21875" style="1" customWidth="1"/>
    <col min="6918" max="6918" width="11.77734375" style="1" customWidth="1"/>
    <col min="6919" max="6919" width="5.6640625" style="1" customWidth="1"/>
    <col min="6920" max="6920" width="11.77734375" style="1" customWidth="1"/>
    <col min="6921" max="6922" width="11.88671875" style="1" customWidth="1"/>
    <col min="6923" max="6923" width="15.21875" style="1" customWidth="1"/>
    <col min="6924" max="6924" width="11.6640625" style="1" customWidth="1"/>
    <col min="6925" max="7169" width="10" style="1"/>
    <col min="7170" max="7170" width="6.109375" style="1" bestFit="1" customWidth="1"/>
    <col min="7171" max="7171" width="25.5546875" style="1" customWidth="1"/>
    <col min="7172" max="7172" width="23.44140625" style="1" customWidth="1"/>
    <col min="7173" max="7173" width="7.21875" style="1" customWidth="1"/>
    <col min="7174" max="7174" width="11.77734375" style="1" customWidth="1"/>
    <col min="7175" max="7175" width="5.6640625" style="1" customWidth="1"/>
    <col min="7176" max="7176" width="11.77734375" style="1" customWidth="1"/>
    <col min="7177" max="7178" width="11.88671875" style="1" customWidth="1"/>
    <col min="7179" max="7179" width="15.21875" style="1" customWidth="1"/>
    <col min="7180" max="7180" width="11.6640625" style="1" customWidth="1"/>
    <col min="7181" max="7425" width="10" style="1"/>
    <col min="7426" max="7426" width="6.109375" style="1" bestFit="1" customWidth="1"/>
    <col min="7427" max="7427" width="25.5546875" style="1" customWidth="1"/>
    <col min="7428" max="7428" width="23.44140625" style="1" customWidth="1"/>
    <col min="7429" max="7429" width="7.21875" style="1" customWidth="1"/>
    <col min="7430" max="7430" width="11.77734375" style="1" customWidth="1"/>
    <col min="7431" max="7431" width="5.6640625" style="1" customWidth="1"/>
    <col min="7432" max="7432" width="11.77734375" style="1" customWidth="1"/>
    <col min="7433" max="7434" width="11.88671875" style="1" customWidth="1"/>
    <col min="7435" max="7435" width="15.21875" style="1" customWidth="1"/>
    <col min="7436" max="7436" width="11.6640625" style="1" customWidth="1"/>
    <col min="7437" max="7681" width="10" style="1"/>
    <col min="7682" max="7682" width="6.109375" style="1" bestFit="1" customWidth="1"/>
    <col min="7683" max="7683" width="25.5546875" style="1" customWidth="1"/>
    <col min="7684" max="7684" width="23.44140625" style="1" customWidth="1"/>
    <col min="7685" max="7685" width="7.21875" style="1" customWidth="1"/>
    <col min="7686" max="7686" width="11.77734375" style="1" customWidth="1"/>
    <col min="7687" max="7687" width="5.6640625" style="1" customWidth="1"/>
    <col min="7688" max="7688" width="11.77734375" style="1" customWidth="1"/>
    <col min="7689" max="7690" width="11.88671875" style="1" customWidth="1"/>
    <col min="7691" max="7691" width="15.21875" style="1" customWidth="1"/>
    <col min="7692" max="7692" width="11.6640625" style="1" customWidth="1"/>
    <col min="7693" max="7937" width="10" style="1"/>
    <col min="7938" max="7938" width="6.109375" style="1" bestFit="1" customWidth="1"/>
    <col min="7939" max="7939" width="25.5546875" style="1" customWidth="1"/>
    <col min="7940" max="7940" width="23.44140625" style="1" customWidth="1"/>
    <col min="7941" max="7941" width="7.21875" style="1" customWidth="1"/>
    <col min="7942" max="7942" width="11.77734375" style="1" customWidth="1"/>
    <col min="7943" max="7943" width="5.6640625" style="1" customWidth="1"/>
    <col min="7944" max="7944" width="11.77734375" style="1" customWidth="1"/>
    <col min="7945" max="7946" width="11.88671875" style="1" customWidth="1"/>
    <col min="7947" max="7947" width="15.21875" style="1" customWidth="1"/>
    <col min="7948" max="7948" width="11.6640625" style="1" customWidth="1"/>
    <col min="7949" max="8193" width="10" style="1"/>
    <col min="8194" max="8194" width="6.109375" style="1" bestFit="1" customWidth="1"/>
    <col min="8195" max="8195" width="25.5546875" style="1" customWidth="1"/>
    <col min="8196" max="8196" width="23.44140625" style="1" customWidth="1"/>
    <col min="8197" max="8197" width="7.21875" style="1" customWidth="1"/>
    <col min="8198" max="8198" width="11.77734375" style="1" customWidth="1"/>
    <col min="8199" max="8199" width="5.6640625" style="1" customWidth="1"/>
    <col min="8200" max="8200" width="11.77734375" style="1" customWidth="1"/>
    <col min="8201" max="8202" width="11.88671875" style="1" customWidth="1"/>
    <col min="8203" max="8203" width="15.21875" style="1" customWidth="1"/>
    <col min="8204" max="8204" width="11.6640625" style="1" customWidth="1"/>
    <col min="8205" max="8449" width="10" style="1"/>
    <col min="8450" max="8450" width="6.109375" style="1" bestFit="1" customWidth="1"/>
    <col min="8451" max="8451" width="25.5546875" style="1" customWidth="1"/>
    <col min="8452" max="8452" width="23.44140625" style="1" customWidth="1"/>
    <col min="8453" max="8453" width="7.21875" style="1" customWidth="1"/>
    <col min="8454" max="8454" width="11.77734375" style="1" customWidth="1"/>
    <col min="8455" max="8455" width="5.6640625" style="1" customWidth="1"/>
    <col min="8456" max="8456" width="11.77734375" style="1" customWidth="1"/>
    <col min="8457" max="8458" width="11.88671875" style="1" customWidth="1"/>
    <col min="8459" max="8459" width="15.21875" style="1" customWidth="1"/>
    <col min="8460" max="8460" width="11.6640625" style="1" customWidth="1"/>
    <col min="8461" max="8705" width="10" style="1"/>
    <col min="8706" max="8706" width="6.109375" style="1" bestFit="1" customWidth="1"/>
    <col min="8707" max="8707" width="25.5546875" style="1" customWidth="1"/>
    <col min="8708" max="8708" width="23.44140625" style="1" customWidth="1"/>
    <col min="8709" max="8709" width="7.21875" style="1" customWidth="1"/>
    <col min="8710" max="8710" width="11.77734375" style="1" customWidth="1"/>
    <col min="8711" max="8711" width="5.6640625" style="1" customWidth="1"/>
    <col min="8712" max="8712" width="11.77734375" style="1" customWidth="1"/>
    <col min="8713" max="8714" width="11.88671875" style="1" customWidth="1"/>
    <col min="8715" max="8715" width="15.21875" style="1" customWidth="1"/>
    <col min="8716" max="8716" width="11.6640625" style="1" customWidth="1"/>
    <col min="8717" max="8961" width="10" style="1"/>
    <col min="8962" max="8962" width="6.109375" style="1" bestFit="1" customWidth="1"/>
    <col min="8963" max="8963" width="25.5546875" style="1" customWidth="1"/>
    <col min="8964" max="8964" width="23.44140625" style="1" customWidth="1"/>
    <col min="8965" max="8965" width="7.21875" style="1" customWidth="1"/>
    <col min="8966" max="8966" width="11.77734375" style="1" customWidth="1"/>
    <col min="8967" max="8967" width="5.6640625" style="1" customWidth="1"/>
    <col min="8968" max="8968" width="11.77734375" style="1" customWidth="1"/>
    <col min="8969" max="8970" width="11.88671875" style="1" customWidth="1"/>
    <col min="8971" max="8971" width="15.21875" style="1" customWidth="1"/>
    <col min="8972" max="8972" width="11.6640625" style="1" customWidth="1"/>
    <col min="8973" max="9217" width="10" style="1"/>
    <col min="9218" max="9218" width="6.109375" style="1" bestFit="1" customWidth="1"/>
    <col min="9219" max="9219" width="25.5546875" style="1" customWidth="1"/>
    <col min="9220" max="9220" width="23.44140625" style="1" customWidth="1"/>
    <col min="9221" max="9221" width="7.21875" style="1" customWidth="1"/>
    <col min="9222" max="9222" width="11.77734375" style="1" customWidth="1"/>
    <col min="9223" max="9223" width="5.6640625" style="1" customWidth="1"/>
    <col min="9224" max="9224" width="11.77734375" style="1" customWidth="1"/>
    <col min="9225" max="9226" width="11.88671875" style="1" customWidth="1"/>
    <col min="9227" max="9227" width="15.21875" style="1" customWidth="1"/>
    <col min="9228" max="9228" width="11.6640625" style="1" customWidth="1"/>
    <col min="9229" max="9473" width="10" style="1"/>
    <col min="9474" max="9474" width="6.109375" style="1" bestFit="1" customWidth="1"/>
    <col min="9475" max="9475" width="25.5546875" style="1" customWidth="1"/>
    <col min="9476" max="9476" width="23.44140625" style="1" customWidth="1"/>
    <col min="9477" max="9477" width="7.21875" style="1" customWidth="1"/>
    <col min="9478" max="9478" width="11.77734375" style="1" customWidth="1"/>
    <col min="9479" max="9479" width="5.6640625" style="1" customWidth="1"/>
    <col min="9480" max="9480" width="11.77734375" style="1" customWidth="1"/>
    <col min="9481" max="9482" width="11.88671875" style="1" customWidth="1"/>
    <col min="9483" max="9483" width="15.21875" style="1" customWidth="1"/>
    <col min="9484" max="9484" width="11.6640625" style="1" customWidth="1"/>
    <col min="9485" max="9729" width="10" style="1"/>
    <col min="9730" max="9730" width="6.109375" style="1" bestFit="1" customWidth="1"/>
    <col min="9731" max="9731" width="25.5546875" style="1" customWidth="1"/>
    <col min="9732" max="9732" width="23.44140625" style="1" customWidth="1"/>
    <col min="9733" max="9733" width="7.21875" style="1" customWidth="1"/>
    <col min="9734" max="9734" width="11.77734375" style="1" customWidth="1"/>
    <col min="9735" max="9735" width="5.6640625" style="1" customWidth="1"/>
    <col min="9736" max="9736" width="11.77734375" style="1" customWidth="1"/>
    <col min="9737" max="9738" width="11.88671875" style="1" customWidth="1"/>
    <col min="9739" max="9739" width="15.21875" style="1" customWidth="1"/>
    <col min="9740" max="9740" width="11.6640625" style="1" customWidth="1"/>
    <col min="9741" max="9985" width="10" style="1"/>
    <col min="9986" max="9986" width="6.109375" style="1" bestFit="1" customWidth="1"/>
    <col min="9987" max="9987" width="25.5546875" style="1" customWidth="1"/>
    <col min="9988" max="9988" width="23.44140625" style="1" customWidth="1"/>
    <col min="9989" max="9989" width="7.21875" style="1" customWidth="1"/>
    <col min="9990" max="9990" width="11.77734375" style="1" customWidth="1"/>
    <col min="9991" max="9991" width="5.6640625" style="1" customWidth="1"/>
    <col min="9992" max="9992" width="11.77734375" style="1" customWidth="1"/>
    <col min="9993" max="9994" width="11.88671875" style="1" customWidth="1"/>
    <col min="9995" max="9995" width="15.21875" style="1" customWidth="1"/>
    <col min="9996" max="9996" width="11.6640625" style="1" customWidth="1"/>
    <col min="9997" max="10241" width="10" style="1"/>
    <col min="10242" max="10242" width="6.109375" style="1" bestFit="1" customWidth="1"/>
    <col min="10243" max="10243" width="25.5546875" style="1" customWidth="1"/>
    <col min="10244" max="10244" width="23.44140625" style="1" customWidth="1"/>
    <col min="10245" max="10245" width="7.21875" style="1" customWidth="1"/>
    <col min="10246" max="10246" width="11.77734375" style="1" customWidth="1"/>
    <col min="10247" max="10247" width="5.6640625" style="1" customWidth="1"/>
    <col min="10248" max="10248" width="11.77734375" style="1" customWidth="1"/>
    <col min="10249" max="10250" width="11.88671875" style="1" customWidth="1"/>
    <col min="10251" max="10251" width="15.21875" style="1" customWidth="1"/>
    <col min="10252" max="10252" width="11.6640625" style="1" customWidth="1"/>
    <col min="10253" max="10497" width="10" style="1"/>
    <col min="10498" max="10498" width="6.109375" style="1" bestFit="1" customWidth="1"/>
    <col min="10499" max="10499" width="25.5546875" style="1" customWidth="1"/>
    <col min="10500" max="10500" width="23.44140625" style="1" customWidth="1"/>
    <col min="10501" max="10501" width="7.21875" style="1" customWidth="1"/>
    <col min="10502" max="10502" width="11.77734375" style="1" customWidth="1"/>
    <col min="10503" max="10503" width="5.6640625" style="1" customWidth="1"/>
    <col min="10504" max="10504" width="11.77734375" style="1" customWidth="1"/>
    <col min="10505" max="10506" width="11.88671875" style="1" customWidth="1"/>
    <col min="10507" max="10507" width="15.21875" style="1" customWidth="1"/>
    <col min="10508" max="10508" width="11.6640625" style="1" customWidth="1"/>
    <col min="10509" max="10753" width="10" style="1"/>
    <col min="10754" max="10754" width="6.109375" style="1" bestFit="1" customWidth="1"/>
    <col min="10755" max="10755" width="25.5546875" style="1" customWidth="1"/>
    <col min="10756" max="10756" width="23.44140625" style="1" customWidth="1"/>
    <col min="10757" max="10757" width="7.21875" style="1" customWidth="1"/>
    <col min="10758" max="10758" width="11.77734375" style="1" customWidth="1"/>
    <col min="10759" max="10759" width="5.6640625" style="1" customWidth="1"/>
    <col min="10760" max="10760" width="11.77734375" style="1" customWidth="1"/>
    <col min="10761" max="10762" width="11.88671875" style="1" customWidth="1"/>
    <col min="10763" max="10763" width="15.21875" style="1" customWidth="1"/>
    <col min="10764" max="10764" width="11.6640625" style="1" customWidth="1"/>
    <col min="10765" max="11009" width="10" style="1"/>
    <col min="11010" max="11010" width="6.109375" style="1" bestFit="1" customWidth="1"/>
    <col min="11011" max="11011" width="25.5546875" style="1" customWidth="1"/>
    <col min="11012" max="11012" width="23.44140625" style="1" customWidth="1"/>
    <col min="11013" max="11013" width="7.21875" style="1" customWidth="1"/>
    <col min="11014" max="11014" width="11.77734375" style="1" customWidth="1"/>
    <col min="11015" max="11015" width="5.6640625" style="1" customWidth="1"/>
    <col min="11016" max="11016" width="11.77734375" style="1" customWidth="1"/>
    <col min="11017" max="11018" width="11.88671875" style="1" customWidth="1"/>
    <col min="11019" max="11019" width="15.21875" style="1" customWidth="1"/>
    <col min="11020" max="11020" width="11.6640625" style="1" customWidth="1"/>
    <col min="11021" max="11265" width="10" style="1"/>
    <col min="11266" max="11266" width="6.109375" style="1" bestFit="1" customWidth="1"/>
    <col min="11267" max="11267" width="25.5546875" style="1" customWidth="1"/>
    <col min="11268" max="11268" width="23.44140625" style="1" customWidth="1"/>
    <col min="11269" max="11269" width="7.21875" style="1" customWidth="1"/>
    <col min="11270" max="11270" width="11.77734375" style="1" customWidth="1"/>
    <col min="11271" max="11271" width="5.6640625" style="1" customWidth="1"/>
    <col min="11272" max="11272" width="11.77734375" style="1" customWidth="1"/>
    <col min="11273" max="11274" width="11.88671875" style="1" customWidth="1"/>
    <col min="11275" max="11275" width="15.21875" style="1" customWidth="1"/>
    <col min="11276" max="11276" width="11.6640625" style="1" customWidth="1"/>
    <col min="11277" max="11521" width="10" style="1"/>
    <col min="11522" max="11522" width="6.109375" style="1" bestFit="1" customWidth="1"/>
    <col min="11523" max="11523" width="25.5546875" style="1" customWidth="1"/>
    <col min="11524" max="11524" width="23.44140625" style="1" customWidth="1"/>
    <col min="11525" max="11525" width="7.21875" style="1" customWidth="1"/>
    <col min="11526" max="11526" width="11.77734375" style="1" customWidth="1"/>
    <col min="11527" max="11527" width="5.6640625" style="1" customWidth="1"/>
    <col min="11528" max="11528" width="11.77734375" style="1" customWidth="1"/>
    <col min="11529" max="11530" width="11.88671875" style="1" customWidth="1"/>
    <col min="11531" max="11531" width="15.21875" style="1" customWidth="1"/>
    <col min="11532" max="11532" width="11.6640625" style="1" customWidth="1"/>
    <col min="11533" max="11777" width="10" style="1"/>
    <col min="11778" max="11778" width="6.109375" style="1" bestFit="1" customWidth="1"/>
    <col min="11779" max="11779" width="25.5546875" style="1" customWidth="1"/>
    <col min="11780" max="11780" width="23.44140625" style="1" customWidth="1"/>
    <col min="11781" max="11781" width="7.21875" style="1" customWidth="1"/>
    <col min="11782" max="11782" width="11.77734375" style="1" customWidth="1"/>
    <col min="11783" max="11783" width="5.6640625" style="1" customWidth="1"/>
    <col min="11784" max="11784" width="11.77734375" style="1" customWidth="1"/>
    <col min="11785" max="11786" width="11.88671875" style="1" customWidth="1"/>
    <col min="11787" max="11787" width="15.21875" style="1" customWidth="1"/>
    <col min="11788" max="11788" width="11.6640625" style="1" customWidth="1"/>
    <col min="11789" max="12033" width="10" style="1"/>
    <col min="12034" max="12034" width="6.109375" style="1" bestFit="1" customWidth="1"/>
    <col min="12035" max="12035" width="25.5546875" style="1" customWidth="1"/>
    <col min="12036" max="12036" width="23.44140625" style="1" customWidth="1"/>
    <col min="12037" max="12037" width="7.21875" style="1" customWidth="1"/>
    <col min="12038" max="12038" width="11.77734375" style="1" customWidth="1"/>
    <col min="12039" max="12039" width="5.6640625" style="1" customWidth="1"/>
    <col min="12040" max="12040" width="11.77734375" style="1" customWidth="1"/>
    <col min="12041" max="12042" width="11.88671875" style="1" customWidth="1"/>
    <col min="12043" max="12043" width="15.21875" style="1" customWidth="1"/>
    <col min="12044" max="12044" width="11.6640625" style="1" customWidth="1"/>
    <col min="12045" max="12289" width="10" style="1"/>
    <col min="12290" max="12290" width="6.109375" style="1" bestFit="1" customWidth="1"/>
    <col min="12291" max="12291" width="25.5546875" style="1" customWidth="1"/>
    <col min="12292" max="12292" width="23.44140625" style="1" customWidth="1"/>
    <col min="12293" max="12293" width="7.21875" style="1" customWidth="1"/>
    <col min="12294" max="12294" width="11.77734375" style="1" customWidth="1"/>
    <col min="12295" max="12295" width="5.6640625" style="1" customWidth="1"/>
    <col min="12296" max="12296" width="11.77734375" style="1" customWidth="1"/>
    <col min="12297" max="12298" width="11.88671875" style="1" customWidth="1"/>
    <col min="12299" max="12299" width="15.21875" style="1" customWidth="1"/>
    <col min="12300" max="12300" width="11.6640625" style="1" customWidth="1"/>
    <col min="12301" max="12545" width="10" style="1"/>
    <col min="12546" max="12546" width="6.109375" style="1" bestFit="1" customWidth="1"/>
    <col min="12547" max="12547" width="25.5546875" style="1" customWidth="1"/>
    <col min="12548" max="12548" width="23.44140625" style="1" customWidth="1"/>
    <col min="12549" max="12549" width="7.21875" style="1" customWidth="1"/>
    <col min="12550" max="12550" width="11.77734375" style="1" customWidth="1"/>
    <col min="12551" max="12551" width="5.6640625" style="1" customWidth="1"/>
    <col min="12552" max="12552" width="11.77734375" style="1" customWidth="1"/>
    <col min="12553" max="12554" width="11.88671875" style="1" customWidth="1"/>
    <col min="12555" max="12555" width="15.21875" style="1" customWidth="1"/>
    <col min="12556" max="12556" width="11.6640625" style="1" customWidth="1"/>
    <col min="12557" max="12801" width="10" style="1"/>
    <col min="12802" max="12802" width="6.109375" style="1" bestFit="1" customWidth="1"/>
    <col min="12803" max="12803" width="25.5546875" style="1" customWidth="1"/>
    <col min="12804" max="12804" width="23.44140625" style="1" customWidth="1"/>
    <col min="12805" max="12805" width="7.21875" style="1" customWidth="1"/>
    <col min="12806" max="12806" width="11.77734375" style="1" customWidth="1"/>
    <col min="12807" max="12807" width="5.6640625" style="1" customWidth="1"/>
    <col min="12808" max="12808" width="11.77734375" style="1" customWidth="1"/>
    <col min="12809" max="12810" width="11.88671875" style="1" customWidth="1"/>
    <col min="12811" max="12811" width="15.21875" style="1" customWidth="1"/>
    <col min="12812" max="12812" width="11.6640625" style="1" customWidth="1"/>
    <col min="12813" max="13057" width="10" style="1"/>
    <col min="13058" max="13058" width="6.109375" style="1" bestFit="1" customWidth="1"/>
    <col min="13059" max="13059" width="25.5546875" style="1" customWidth="1"/>
    <col min="13060" max="13060" width="23.44140625" style="1" customWidth="1"/>
    <col min="13061" max="13061" width="7.21875" style="1" customWidth="1"/>
    <col min="13062" max="13062" width="11.77734375" style="1" customWidth="1"/>
    <col min="13063" max="13063" width="5.6640625" style="1" customWidth="1"/>
    <col min="13064" max="13064" width="11.77734375" style="1" customWidth="1"/>
    <col min="13065" max="13066" width="11.88671875" style="1" customWidth="1"/>
    <col min="13067" max="13067" width="15.21875" style="1" customWidth="1"/>
    <col min="13068" max="13068" width="11.6640625" style="1" customWidth="1"/>
    <col min="13069" max="13313" width="10" style="1"/>
    <col min="13314" max="13314" width="6.109375" style="1" bestFit="1" customWidth="1"/>
    <col min="13315" max="13315" width="25.5546875" style="1" customWidth="1"/>
    <col min="13316" max="13316" width="23.44140625" style="1" customWidth="1"/>
    <col min="13317" max="13317" width="7.21875" style="1" customWidth="1"/>
    <col min="13318" max="13318" width="11.77734375" style="1" customWidth="1"/>
    <col min="13319" max="13319" width="5.6640625" style="1" customWidth="1"/>
    <col min="13320" max="13320" width="11.77734375" style="1" customWidth="1"/>
    <col min="13321" max="13322" width="11.88671875" style="1" customWidth="1"/>
    <col min="13323" max="13323" width="15.21875" style="1" customWidth="1"/>
    <col min="13324" max="13324" width="11.6640625" style="1" customWidth="1"/>
    <col min="13325" max="13569" width="10" style="1"/>
    <col min="13570" max="13570" width="6.109375" style="1" bestFit="1" customWidth="1"/>
    <col min="13571" max="13571" width="25.5546875" style="1" customWidth="1"/>
    <col min="13572" max="13572" width="23.44140625" style="1" customWidth="1"/>
    <col min="13573" max="13573" width="7.21875" style="1" customWidth="1"/>
    <col min="13574" max="13574" width="11.77734375" style="1" customWidth="1"/>
    <col min="13575" max="13575" width="5.6640625" style="1" customWidth="1"/>
    <col min="13576" max="13576" width="11.77734375" style="1" customWidth="1"/>
    <col min="13577" max="13578" width="11.88671875" style="1" customWidth="1"/>
    <col min="13579" max="13579" width="15.21875" style="1" customWidth="1"/>
    <col min="13580" max="13580" width="11.6640625" style="1" customWidth="1"/>
    <col min="13581" max="13825" width="10" style="1"/>
    <col min="13826" max="13826" width="6.109375" style="1" bestFit="1" customWidth="1"/>
    <col min="13827" max="13827" width="25.5546875" style="1" customWidth="1"/>
    <col min="13828" max="13828" width="23.44140625" style="1" customWidth="1"/>
    <col min="13829" max="13829" width="7.21875" style="1" customWidth="1"/>
    <col min="13830" max="13830" width="11.77734375" style="1" customWidth="1"/>
    <col min="13831" max="13831" width="5.6640625" style="1" customWidth="1"/>
    <col min="13832" max="13832" width="11.77734375" style="1" customWidth="1"/>
    <col min="13833" max="13834" width="11.88671875" style="1" customWidth="1"/>
    <col min="13835" max="13835" width="15.21875" style="1" customWidth="1"/>
    <col min="13836" max="13836" width="11.6640625" style="1" customWidth="1"/>
    <col min="13837" max="14081" width="10" style="1"/>
    <col min="14082" max="14082" width="6.109375" style="1" bestFit="1" customWidth="1"/>
    <col min="14083" max="14083" width="25.5546875" style="1" customWidth="1"/>
    <col min="14084" max="14084" width="23.44140625" style="1" customWidth="1"/>
    <col min="14085" max="14085" width="7.21875" style="1" customWidth="1"/>
    <col min="14086" max="14086" width="11.77734375" style="1" customWidth="1"/>
    <col min="14087" max="14087" width="5.6640625" style="1" customWidth="1"/>
    <col min="14088" max="14088" width="11.77734375" style="1" customWidth="1"/>
    <col min="14089" max="14090" width="11.88671875" style="1" customWidth="1"/>
    <col min="14091" max="14091" width="15.21875" style="1" customWidth="1"/>
    <col min="14092" max="14092" width="11.6640625" style="1" customWidth="1"/>
    <col min="14093" max="14337" width="10" style="1"/>
    <col min="14338" max="14338" width="6.109375" style="1" bestFit="1" customWidth="1"/>
    <col min="14339" max="14339" width="25.5546875" style="1" customWidth="1"/>
    <col min="14340" max="14340" width="23.44140625" style="1" customWidth="1"/>
    <col min="14341" max="14341" width="7.21875" style="1" customWidth="1"/>
    <col min="14342" max="14342" width="11.77734375" style="1" customWidth="1"/>
    <col min="14343" max="14343" width="5.6640625" style="1" customWidth="1"/>
    <col min="14344" max="14344" width="11.77734375" style="1" customWidth="1"/>
    <col min="14345" max="14346" width="11.88671875" style="1" customWidth="1"/>
    <col min="14347" max="14347" width="15.21875" style="1" customWidth="1"/>
    <col min="14348" max="14348" width="11.6640625" style="1" customWidth="1"/>
    <col min="14349" max="14593" width="10" style="1"/>
    <col min="14594" max="14594" width="6.109375" style="1" bestFit="1" customWidth="1"/>
    <col min="14595" max="14595" width="25.5546875" style="1" customWidth="1"/>
    <col min="14596" max="14596" width="23.44140625" style="1" customWidth="1"/>
    <col min="14597" max="14597" width="7.21875" style="1" customWidth="1"/>
    <col min="14598" max="14598" width="11.77734375" style="1" customWidth="1"/>
    <col min="14599" max="14599" width="5.6640625" style="1" customWidth="1"/>
    <col min="14600" max="14600" width="11.77734375" style="1" customWidth="1"/>
    <col min="14601" max="14602" width="11.88671875" style="1" customWidth="1"/>
    <col min="14603" max="14603" width="15.21875" style="1" customWidth="1"/>
    <col min="14604" max="14604" width="11.6640625" style="1" customWidth="1"/>
    <col min="14605" max="14849" width="10" style="1"/>
    <col min="14850" max="14850" width="6.109375" style="1" bestFit="1" customWidth="1"/>
    <col min="14851" max="14851" width="25.5546875" style="1" customWidth="1"/>
    <col min="14852" max="14852" width="23.44140625" style="1" customWidth="1"/>
    <col min="14853" max="14853" width="7.21875" style="1" customWidth="1"/>
    <col min="14854" max="14854" width="11.77734375" style="1" customWidth="1"/>
    <col min="14855" max="14855" width="5.6640625" style="1" customWidth="1"/>
    <col min="14856" max="14856" width="11.77734375" style="1" customWidth="1"/>
    <col min="14857" max="14858" width="11.88671875" style="1" customWidth="1"/>
    <col min="14859" max="14859" width="15.21875" style="1" customWidth="1"/>
    <col min="14860" max="14860" width="11.6640625" style="1" customWidth="1"/>
    <col min="14861" max="15105" width="10" style="1"/>
    <col min="15106" max="15106" width="6.109375" style="1" bestFit="1" customWidth="1"/>
    <col min="15107" max="15107" width="25.5546875" style="1" customWidth="1"/>
    <col min="15108" max="15108" width="23.44140625" style="1" customWidth="1"/>
    <col min="15109" max="15109" width="7.21875" style="1" customWidth="1"/>
    <col min="15110" max="15110" width="11.77734375" style="1" customWidth="1"/>
    <col min="15111" max="15111" width="5.6640625" style="1" customWidth="1"/>
    <col min="15112" max="15112" width="11.77734375" style="1" customWidth="1"/>
    <col min="15113" max="15114" width="11.88671875" style="1" customWidth="1"/>
    <col min="15115" max="15115" width="15.21875" style="1" customWidth="1"/>
    <col min="15116" max="15116" width="11.6640625" style="1" customWidth="1"/>
    <col min="15117" max="15361" width="10" style="1"/>
    <col min="15362" max="15362" width="6.109375" style="1" bestFit="1" customWidth="1"/>
    <col min="15363" max="15363" width="25.5546875" style="1" customWidth="1"/>
    <col min="15364" max="15364" width="23.44140625" style="1" customWidth="1"/>
    <col min="15365" max="15365" width="7.21875" style="1" customWidth="1"/>
    <col min="15366" max="15366" width="11.77734375" style="1" customWidth="1"/>
    <col min="15367" max="15367" width="5.6640625" style="1" customWidth="1"/>
    <col min="15368" max="15368" width="11.77734375" style="1" customWidth="1"/>
    <col min="15369" max="15370" width="11.88671875" style="1" customWidth="1"/>
    <col min="15371" max="15371" width="15.21875" style="1" customWidth="1"/>
    <col min="15372" max="15372" width="11.6640625" style="1" customWidth="1"/>
    <col min="15373" max="15617" width="10" style="1"/>
    <col min="15618" max="15618" width="6.109375" style="1" bestFit="1" customWidth="1"/>
    <col min="15619" max="15619" width="25.5546875" style="1" customWidth="1"/>
    <col min="15620" max="15620" width="23.44140625" style="1" customWidth="1"/>
    <col min="15621" max="15621" width="7.21875" style="1" customWidth="1"/>
    <col min="15622" max="15622" width="11.77734375" style="1" customWidth="1"/>
    <col min="15623" max="15623" width="5.6640625" style="1" customWidth="1"/>
    <col min="15624" max="15624" width="11.77734375" style="1" customWidth="1"/>
    <col min="15625" max="15626" width="11.88671875" style="1" customWidth="1"/>
    <col min="15627" max="15627" width="15.21875" style="1" customWidth="1"/>
    <col min="15628" max="15628" width="11.6640625" style="1" customWidth="1"/>
    <col min="15629" max="15873" width="10" style="1"/>
    <col min="15874" max="15874" width="6.109375" style="1" bestFit="1" customWidth="1"/>
    <col min="15875" max="15875" width="25.5546875" style="1" customWidth="1"/>
    <col min="15876" max="15876" width="23.44140625" style="1" customWidth="1"/>
    <col min="15877" max="15877" width="7.21875" style="1" customWidth="1"/>
    <col min="15878" max="15878" width="11.77734375" style="1" customWidth="1"/>
    <col min="15879" max="15879" width="5.6640625" style="1" customWidth="1"/>
    <col min="15880" max="15880" width="11.77734375" style="1" customWidth="1"/>
    <col min="15881" max="15882" width="11.88671875" style="1" customWidth="1"/>
    <col min="15883" max="15883" width="15.21875" style="1" customWidth="1"/>
    <col min="15884" max="15884" width="11.6640625" style="1" customWidth="1"/>
    <col min="15885" max="16129" width="10" style="1"/>
    <col min="16130" max="16130" width="6.109375" style="1" bestFit="1" customWidth="1"/>
    <col min="16131" max="16131" width="25.5546875" style="1" customWidth="1"/>
    <col min="16132" max="16132" width="23.44140625" style="1" customWidth="1"/>
    <col min="16133" max="16133" width="7.21875" style="1" customWidth="1"/>
    <col min="16134" max="16134" width="11.77734375" style="1" customWidth="1"/>
    <col min="16135" max="16135" width="5.6640625" style="1" customWidth="1"/>
    <col min="16136" max="16136" width="11.77734375" style="1" customWidth="1"/>
    <col min="16137" max="16138" width="11.88671875" style="1" customWidth="1"/>
    <col min="16139" max="16139" width="15.21875" style="1" customWidth="1"/>
    <col min="16140" max="16140" width="11.6640625" style="1" customWidth="1"/>
    <col min="16141" max="16384" width="10" style="1"/>
  </cols>
  <sheetData>
    <row r="1" spans="1:23" ht="27.75" customHeight="1">
      <c r="A1" s="189" t="s">
        <v>0</v>
      </c>
      <c r="B1" s="189"/>
      <c r="C1" s="189"/>
      <c r="D1" s="189"/>
      <c r="E1" s="189"/>
      <c r="F1" s="189"/>
      <c r="G1" s="189"/>
      <c r="H1" s="189"/>
      <c r="I1" s="189"/>
      <c r="J1" s="189"/>
      <c r="K1" s="189"/>
      <c r="L1" s="189"/>
    </row>
    <row r="2" spans="1:23" s="39" customFormat="1" ht="27.75" customHeight="1">
      <c r="J2" s="195" t="s">
        <v>1</v>
      </c>
      <c r="K2" s="195"/>
      <c r="L2" s="195"/>
      <c r="T2" s="195"/>
      <c r="U2" s="195"/>
      <c r="V2" s="195"/>
      <c r="W2" s="195"/>
    </row>
    <row r="3" spans="1:23" s="83" customFormat="1" ht="39" customHeight="1">
      <c r="A3" s="81" t="s">
        <v>2</v>
      </c>
      <c r="B3" s="81" t="s">
        <v>3</v>
      </c>
      <c r="C3" s="81" t="s">
        <v>4</v>
      </c>
      <c r="D3" s="81" t="s">
        <v>141</v>
      </c>
      <c r="E3" s="81" t="s">
        <v>5</v>
      </c>
      <c r="F3" s="82" t="s">
        <v>6</v>
      </c>
      <c r="G3" s="82" t="s">
        <v>7</v>
      </c>
      <c r="H3" s="82" t="s">
        <v>8</v>
      </c>
      <c r="I3" s="82" t="s">
        <v>9</v>
      </c>
      <c r="J3" s="82" t="s">
        <v>10</v>
      </c>
      <c r="K3" s="81" t="s">
        <v>11</v>
      </c>
      <c r="L3" s="81" t="s">
        <v>12</v>
      </c>
      <c r="M3" s="95"/>
    </row>
    <row r="4" spans="1:23" s="83" customFormat="1" ht="73.8" customHeight="1">
      <c r="A4" s="34">
        <v>1</v>
      </c>
      <c r="B4" s="34" t="s">
        <v>545</v>
      </c>
      <c r="C4" s="35" t="s">
        <v>546</v>
      </c>
      <c r="D4" s="35"/>
      <c r="E4" s="34" t="s">
        <v>20</v>
      </c>
      <c r="F4" s="80">
        <v>0.35</v>
      </c>
      <c r="G4" s="36">
        <v>0.03</v>
      </c>
      <c r="H4" s="97"/>
      <c r="I4" s="80">
        <v>0.28320000000000001</v>
      </c>
      <c r="J4" s="80">
        <v>0.28320000000000001</v>
      </c>
      <c r="K4" s="93" t="s">
        <v>547</v>
      </c>
      <c r="L4" s="112"/>
      <c r="N4" s="113"/>
    </row>
    <row r="5" spans="1:23" s="83" customFormat="1" ht="67.8" customHeight="1">
      <c r="A5" s="34"/>
      <c r="B5" s="34"/>
      <c r="C5" s="35"/>
      <c r="D5" s="35"/>
      <c r="E5" s="34"/>
      <c r="F5" s="80"/>
      <c r="G5" s="36"/>
      <c r="H5" s="97"/>
      <c r="I5" s="80"/>
      <c r="J5" s="80"/>
      <c r="K5" s="93"/>
      <c r="L5" s="93"/>
      <c r="N5" s="96"/>
    </row>
    <row r="6" spans="1:23" s="39" customFormat="1" ht="27.75" customHeight="1">
      <c r="A6" s="196" t="s">
        <v>548</v>
      </c>
      <c r="B6" s="196"/>
      <c r="C6" s="196"/>
      <c r="D6" s="196"/>
      <c r="E6" s="196"/>
      <c r="F6" s="196"/>
      <c r="G6" s="196"/>
      <c r="H6" s="196"/>
      <c r="I6" s="196"/>
      <c r="J6" s="196"/>
      <c r="K6" s="196"/>
      <c r="L6" s="196"/>
    </row>
    <row r="7" spans="1:23" s="39" customFormat="1" ht="42" customHeight="1">
      <c r="A7" s="196"/>
      <c r="B7" s="196"/>
      <c r="C7" s="196"/>
      <c r="D7" s="196"/>
      <c r="E7" s="196"/>
      <c r="F7" s="196"/>
      <c r="G7" s="196"/>
      <c r="H7" s="196"/>
      <c r="I7" s="196"/>
      <c r="J7" s="196"/>
      <c r="K7" s="196"/>
      <c r="L7" s="196"/>
    </row>
    <row r="8" spans="1:23" s="39" customFormat="1" ht="93" customHeight="1">
      <c r="A8" s="197" t="s">
        <v>13</v>
      </c>
      <c r="B8" s="198"/>
      <c r="C8" s="199" t="s">
        <v>14</v>
      </c>
      <c r="D8" s="199"/>
      <c r="E8" s="199"/>
      <c r="F8" s="200" t="s">
        <v>15</v>
      </c>
      <c r="G8" s="201"/>
      <c r="H8" s="201"/>
      <c r="I8" s="200" t="s">
        <v>16</v>
      </c>
      <c r="J8" s="201"/>
      <c r="K8" s="196" t="s">
        <v>17</v>
      </c>
      <c r="L8" s="196"/>
    </row>
    <row r="9" spans="1:23" s="39" customFormat="1" ht="27.75" customHeight="1"/>
    <row r="10" spans="1:23" s="39" customFormat="1" ht="27.75" customHeight="1"/>
    <row r="11" spans="1:23" s="39" customFormat="1" ht="27.75" customHeight="1"/>
    <row r="12" spans="1:23" s="39" customFormat="1" ht="27.75" customHeight="1"/>
    <row r="13" spans="1:23" s="39" customFormat="1" ht="27.75" customHeight="1"/>
    <row r="14" spans="1:23" s="39" customFormat="1" ht="27.75" customHeight="1"/>
    <row r="15" spans="1:23" s="39" customFormat="1" ht="27.75" customHeight="1"/>
    <row r="16" spans="1:23" s="39" customFormat="1" ht="27.75" customHeight="1"/>
    <row r="17" s="39" customFormat="1" ht="27.75" customHeight="1"/>
    <row r="18" s="39" customFormat="1" ht="27.75" customHeight="1"/>
    <row r="19" s="39" customFormat="1" ht="27.75" customHeight="1"/>
    <row r="20" s="39" customFormat="1" ht="27.75" customHeight="1"/>
    <row r="21" s="39" customFormat="1" ht="27.75" customHeight="1"/>
    <row r="22" s="39" customFormat="1" ht="27.75" customHeight="1"/>
    <row r="23" s="39" customFormat="1" ht="27.75" customHeight="1"/>
    <row r="24" s="39" customFormat="1" ht="27.75" customHeight="1"/>
    <row r="25" s="39" customFormat="1" ht="27.75" customHeight="1"/>
    <row r="26" s="39" customFormat="1" ht="27.75" customHeight="1"/>
    <row r="27" s="39" customFormat="1" ht="27.75" customHeight="1"/>
    <row r="28" s="39" customFormat="1" ht="27.75" customHeight="1"/>
    <row r="29" s="39" customFormat="1" ht="27.75" customHeight="1"/>
    <row r="30" s="39" customFormat="1" ht="27.75" customHeight="1"/>
    <row r="31" s="39" customFormat="1" ht="27.75" customHeight="1"/>
    <row r="32" s="39" customFormat="1" ht="27.75" customHeight="1"/>
    <row r="33" s="39" customFormat="1" ht="27.75" customHeight="1"/>
    <row r="34" s="39" customFormat="1" ht="27.75" customHeight="1"/>
    <row r="35" s="39" customFormat="1" ht="27.75" customHeight="1"/>
    <row r="36" s="39" customFormat="1" ht="27.75" customHeight="1"/>
    <row r="37" s="39" customFormat="1" ht="27.75" customHeight="1"/>
    <row r="38" s="39" customFormat="1" ht="27.75" customHeight="1"/>
    <row r="39" s="39" customFormat="1" ht="27.75" customHeight="1"/>
    <row r="40" s="39" customFormat="1" ht="27.75" customHeight="1"/>
    <row r="41" s="39" customFormat="1" ht="27.75" customHeight="1"/>
    <row r="42" s="39" customFormat="1" ht="27.75" customHeight="1"/>
    <row r="43" s="39" customFormat="1" ht="27.75" customHeight="1"/>
    <row r="44" s="39" customFormat="1" ht="27.75" customHeight="1"/>
    <row r="45" s="39" customFormat="1" ht="27.75" customHeight="1"/>
    <row r="46" s="39" customFormat="1" ht="27.75" customHeight="1"/>
    <row r="47" s="39" customFormat="1" ht="27.75" customHeight="1"/>
    <row r="48" s="39" customFormat="1" ht="27.75" customHeight="1"/>
    <row r="49" s="39" customFormat="1" ht="27.75" customHeight="1"/>
    <row r="50" s="39" customFormat="1" ht="27.75" customHeight="1"/>
    <row r="51" s="39" customFormat="1" ht="27.75" customHeight="1"/>
    <row r="52" s="39" customFormat="1" ht="27.75" customHeight="1"/>
    <row r="53" s="39" customFormat="1" ht="27.75" customHeight="1"/>
    <row r="54" s="39" customFormat="1" ht="27.75" customHeight="1"/>
    <row r="55" s="39" customFormat="1" ht="27.75" customHeight="1"/>
    <row r="56" s="39" customFormat="1" ht="27.75" customHeight="1"/>
    <row r="57" s="39" customFormat="1" ht="27.75" customHeight="1"/>
    <row r="58" s="39" customFormat="1" ht="27.75" customHeight="1"/>
    <row r="59" s="39" customFormat="1" ht="27.75" customHeight="1"/>
    <row r="60" s="39" customFormat="1" ht="27.75" customHeight="1"/>
    <row r="61" s="39" customFormat="1" ht="27.75" customHeight="1"/>
    <row r="62" s="39" customFormat="1" ht="27.75" customHeight="1"/>
    <row r="63" s="39" customFormat="1" ht="27.75" customHeight="1"/>
    <row r="64" s="39" customFormat="1" ht="27.75" customHeight="1"/>
    <row r="65" s="39" customFormat="1" ht="27.75" customHeight="1"/>
    <row r="66" s="39" customFormat="1" ht="27.75" customHeight="1"/>
    <row r="67" s="39" customFormat="1" ht="27.75" customHeight="1"/>
    <row r="68" s="39" customFormat="1" ht="27.75" customHeight="1"/>
    <row r="69" s="39" customFormat="1" ht="27.75" customHeight="1"/>
    <row r="70" s="39" customFormat="1" ht="27.75" customHeight="1"/>
    <row r="71" s="39" customFormat="1" ht="27.75" customHeight="1"/>
    <row r="72" s="39" customFormat="1" ht="27.75" customHeight="1"/>
    <row r="73" s="39" customFormat="1" ht="27.75" customHeight="1"/>
    <row r="74" s="39" customFormat="1" ht="27.75" customHeight="1"/>
    <row r="75" s="39" customFormat="1" ht="27.75" customHeight="1"/>
    <row r="76" s="39" customFormat="1" ht="27.75" customHeight="1"/>
    <row r="77" s="39" customFormat="1" ht="27.75" customHeight="1"/>
    <row r="78" s="39" customFormat="1" ht="27.75" customHeight="1"/>
    <row r="79" s="39" customFormat="1" ht="27.75" customHeight="1"/>
    <row r="80" s="39" customFormat="1" ht="27.75" customHeight="1"/>
    <row r="81" s="39" customFormat="1" ht="27.75" customHeight="1"/>
    <row r="82" s="39" customFormat="1" ht="27.75" customHeight="1"/>
    <row r="83" s="39" customFormat="1" ht="27.75" customHeight="1"/>
    <row r="84" s="39" customFormat="1" ht="27.75" customHeight="1"/>
    <row r="85" s="39" customFormat="1" ht="27.75" customHeight="1"/>
    <row r="86" s="39" customFormat="1" ht="27.75" customHeight="1"/>
    <row r="87" s="39" customFormat="1" ht="27.75" customHeight="1"/>
    <row r="88" s="39" customFormat="1" ht="27.75" customHeight="1"/>
    <row r="89" s="39" customFormat="1" ht="27.75" customHeight="1"/>
    <row r="90" s="39" customFormat="1" ht="27.75" customHeight="1"/>
    <row r="91" s="39" customFormat="1" ht="27.75" customHeight="1"/>
    <row r="92" s="39" customFormat="1" ht="27.75" customHeight="1"/>
    <row r="93" s="39" customFormat="1" ht="27.75" customHeight="1"/>
    <row r="94" s="39" customFormat="1" ht="27.75" customHeight="1"/>
    <row r="95" s="39" customFormat="1" ht="27.75" customHeight="1"/>
    <row r="96" s="39" customFormat="1" ht="27.75" customHeight="1"/>
    <row r="97" s="39" customFormat="1" ht="27.75" customHeight="1"/>
    <row r="98" s="39" customFormat="1" ht="27.75" customHeight="1"/>
    <row r="99" s="39" customFormat="1" ht="27.75" customHeight="1"/>
    <row r="100" s="39" customFormat="1" ht="27.75" customHeight="1"/>
    <row r="101" s="39" customFormat="1" ht="27.75" customHeight="1"/>
    <row r="102" s="39" customFormat="1" ht="27.75" customHeight="1"/>
    <row r="103" s="39" customFormat="1" ht="27.75" customHeight="1"/>
    <row r="104" s="39" customFormat="1" ht="27.75" customHeight="1"/>
    <row r="105" s="39" customFormat="1" ht="27.75" customHeight="1"/>
    <row r="106" s="39" customFormat="1" ht="27.75" customHeight="1"/>
    <row r="107" s="39" customFormat="1" ht="27.75" customHeight="1"/>
    <row r="108" s="39" customFormat="1" ht="27.75" customHeight="1"/>
    <row r="109" s="39" customFormat="1" ht="27.75" customHeight="1"/>
    <row r="110" s="39" customFormat="1" ht="27.75" customHeight="1"/>
    <row r="111" s="39" customFormat="1" ht="27.75" customHeight="1"/>
    <row r="112" s="39" customFormat="1" ht="27.75" customHeight="1"/>
    <row r="113" s="39" customFormat="1" ht="27.75" customHeight="1"/>
    <row r="114" s="39" customFormat="1" ht="27.75" customHeight="1"/>
    <row r="115" s="39" customFormat="1" ht="27.75" customHeight="1"/>
    <row r="116" s="39" customFormat="1" ht="27.75" customHeight="1"/>
    <row r="117" s="39" customFormat="1" ht="27.75" customHeight="1"/>
    <row r="118" s="39" customFormat="1" ht="27.75" customHeight="1"/>
    <row r="119" s="39" customFormat="1" ht="27.75" customHeight="1"/>
    <row r="120" s="39" customFormat="1" ht="27.75" customHeight="1"/>
    <row r="121" s="39" customFormat="1" ht="27.75" customHeight="1"/>
    <row r="122" s="39" customFormat="1" ht="27.75" customHeight="1"/>
    <row r="123" s="39" customFormat="1" ht="27.75" customHeight="1"/>
    <row r="124" s="39" customFormat="1" ht="27.75" customHeight="1"/>
    <row r="125" s="39" customFormat="1" ht="27.75" customHeight="1"/>
    <row r="126" s="39" customFormat="1" ht="27.75" customHeight="1"/>
    <row r="127" s="39" customFormat="1" ht="27.75" customHeight="1"/>
    <row r="128" s="39" customFormat="1" ht="27.75" customHeight="1"/>
    <row r="129" s="39" customFormat="1" ht="27.75" customHeight="1"/>
    <row r="130" s="39" customFormat="1" ht="27.75" customHeight="1"/>
    <row r="131" s="39" customFormat="1" ht="27.75" customHeight="1"/>
    <row r="132" s="39" customFormat="1" ht="27.75" customHeight="1"/>
    <row r="133" s="39" customFormat="1" ht="27.75" customHeight="1"/>
    <row r="134" s="39" customFormat="1" ht="27.75" customHeight="1"/>
    <row r="135" s="39" customFormat="1" ht="27.75" customHeight="1"/>
    <row r="136" s="39" customFormat="1" ht="27.75" customHeight="1"/>
    <row r="137" s="39" customFormat="1" ht="27.75" customHeight="1"/>
    <row r="138" s="39" customFormat="1" ht="27.75" customHeight="1"/>
    <row r="139" s="39" customFormat="1" ht="27.75" customHeight="1"/>
    <row r="140" s="39" customFormat="1" ht="27.75" customHeight="1"/>
    <row r="141" s="39" customFormat="1" ht="27.75" customHeight="1"/>
    <row r="142" s="39" customFormat="1" ht="27.75" customHeight="1"/>
    <row r="143" s="39" customFormat="1" ht="27.75" customHeight="1"/>
    <row r="144" s="39" customFormat="1" ht="27.75" customHeight="1"/>
    <row r="145" s="39" customFormat="1" ht="27.75" customHeight="1"/>
    <row r="146" s="39" customFormat="1" ht="27.75" customHeight="1"/>
    <row r="147" s="39" customFormat="1" ht="27.75" customHeight="1"/>
    <row r="148" s="39" customFormat="1" ht="27.75" customHeight="1"/>
    <row r="149" s="39" customFormat="1" ht="27.75" customHeight="1"/>
    <row r="150" s="39" customFormat="1" ht="27.75" customHeight="1"/>
    <row r="151" s="39" customFormat="1" ht="27.75" customHeight="1"/>
    <row r="152" s="39" customFormat="1" ht="27.75" customHeight="1"/>
    <row r="153" s="39" customFormat="1" ht="27.75" customHeight="1"/>
    <row r="154" s="39" customFormat="1" ht="27.75" customHeight="1"/>
    <row r="155" s="39" customFormat="1" ht="27.75" customHeight="1"/>
    <row r="156" s="39" customFormat="1" ht="27.75" customHeight="1"/>
    <row r="157" s="39" customFormat="1" ht="27.75" customHeight="1"/>
    <row r="158" s="39" customFormat="1" ht="27.75" customHeight="1"/>
    <row r="159" s="39" customFormat="1" ht="27.75" customHeight="1"/>
    <row r="160" s="39" customFormat="1" ht="27.75" customHeight="1"/>
    <row r="161" s="39" customFormat="1" ht="27.75" customHeight="1"/>
    <row r="162" s="39" customFormat="1" ht="27.75" customHeight="1"/>
    <row r="163" s="39" customFormat="1" ht="27.75" customHeight="1"/>
    <row r="164" s="39" customFormat="1" ht="27.75" customHeight="1"/>
    <row r="165" s="39" customFormat="1" ht="27.75" customHeight="1"/>
    <row r="166" s="39" customFormat="1" ht="27.75" customHeight="1"/>
    <row r="167" s="39" customFormat="1" ht="27.75" customHeight="1"/>
    <row r="168" s="39" customFormat="1" ht="27.75" customHeight="1"/>
    <row r="169" s="39" customFormat="1" ht="27.75" customHeight="1"/>
    <row r="170" s="39" customFormat="1" ht="27.75" customHeight="1"/>
    <row r="171" s="39" customFormat="1" ht="27.75" customHeight="1"/>
    <row r="172" s="39" customFormat="1" ht="27.75" customHeight="1"/>
    <row r="173" s="39" customFormat="1" ht="27.75" customHeight="1"/>
    <row r="174" s="39" customFormat="1" ht="27.75" customHeight="1"/>
    <row r="175" s="39" customFormat="1" ht="27.75" customHeight="1"/>
    <row r="176" s="39" customFormat="1" ht="27.75" customHeight="1"/>
    <row r="177" s="39" customFormat="1" ht="27.75" customHeight="1"/>
    <row r="178" s="39" customFormat="1" ht="27.75" customHeight="1"/>
    <row r="179" s="39" customFormat="1" ht="27.75" customHeight="1"/>
    <row r="180" s="39" customFormat="1" ht="27.75" customHeight="1"/>
    <row r="181" s="39" customFormat="1" ht="27.75" customHeight="1"/>
    <row r="182" s="39" customFormat="1" ht="27.75" customHeight="1"/>
    <row r="183" s="39" customFormat="1" ht="27.75" customHeight="1"/>
    <row r="184" s="39" customFormat="1" ht="27.75" customHeight="1"/>
    <row r="185" s="39" customFormat="1" ht="27.75" customHeight="1"/>
    <row r="186" s="39" customFormat="1" ht="27.75" customHeight="1"/>
    <row r="187" s="39" customFormat="1" ht="27.75" customHeight="1"/>
    <row r="188" s="39" customFormat="1" ht="27.75" customHeight="1"/>
    <row r="189" s="39" customFormat="1" ht="27.75" customHeight="1"/>
    <row r="190" s="39" customFormat="1" ht="27.75" customHeight="1"/>
    <row r="191" s="39" customFormat="1" ht="27.75" customHeight="1"/>
    <row r="192" s="39" customFormat="1" ht="27.75" customHeight="1"/>
    <row r="193" s="39" customFormat="1" ht="27.75" customHeight="1"/>
    <row r="194" s="39" customFormat="1" ht="27.75" customHeight="1"/>
    <row r="195" s="39" customFormat="1" ht="27.75" customHeight="1"/>
    <row r="196" s="39" customFormat="1" ht="27.75" customHeight="1"/>
    <row r="197" s="39" customFormat="1" ht="27.75" customHeight="1"/>
    <row r="198" s="39" customFormat="1" ht="27.75" customHeight="1"/>
    <row r="199" s="39" customFormat="1" ht="27.75" customHeight="1"/>
    <row r="200" s="39" customFormat="1" ht="27.75" customHeight="1"/>
    <row r="201" s="39" customFormat="1" ht="27.75" customHeight="1"/>
    <row r="202" s="39" customFormat="1" ht="27.75" customHeight="1"/>
    <row r="203" s="39" customFormat="1" ht="27.75" customHeight="1"/>
    <row r="204" s="39" customFormat="1" ht="27.75" customHeight="1"/>
    <row r="205" s="39" customFormat="1" ht="27.75" customHeight="1"/>
    <row r="206" s="39" customFormat="1" ht="27.75" customHeight="1"/>
    <row r="207" s="39" customFormat="1" ht="27.75" customHeight="1"/>
    <row r="208" s="39" customFormat="1" ht="27.75" customHeight="1"/>
    <row r="209" s="39" customFormat="1" ht="27.75" customHeight="1"/>
    <row r="210" s="39" customFormat="1" ht="27.75" customHeight="1"/>
    <row r="211" s="39" customFormat="1" ht="27.75" customHeight="1"/>
    <row r="212" s="39" customFormat="1" ht="27.75" customHeight="1"/>
    <row r="213" s="39" customFormat="1" ht="27.75" customHeight="1"/>
    <row r="214" s="39" customFormat="1" ht="27.75" customHeight="1"/>
    <row r="215" s="39" customFormat="1" ht="27.75" customHeight="1"/>
    <row r="216" s="39" customFormat="1" ht="27.75" customHeight="1"/>
    <row r="217" s="39" customFormat="1" ht="27.75" customHeight="1"/>
    <row r="218" s="39" customFormat="1" ht="27.75" customHeight="1"/>
    <row r="219" s="39" customFormat="1" ht="27.75" customHeight="1"/>
    <row r="220" s="39" customFormat="1" ht="27.75" customHeight="1"/>
    <row r="221" s="39" customFormat="1" ht="27.75" customHeight="1"/>
    <row r="222" s="39" customFormat="1" ht="27.75" customHeight="1"/>
    <row r="223" s="39" customFormat="1" ht="27.75" customHeight="1"/>
    <row r="224" s="39" customFormat="1" ht="27.75" customHeight="1"/>
    <row r="225" s="39" customFormat="1" ht="27.75" customHeight="1"/>
    <row r="226" s="39" customFormat="1" ht="27.75" customHeight="1"/>
    <row r="227" s="39" customFormat="1" ht="27.75" customHeight="1"/>
    <row r="228" s="39" customFormat="1" ht="27.75" customHeight="1"/>
    <row r="229" s="39" customFormat="1" ht="27.75" customHeight="1"/>
    <row r="230" s="39" customFormat="1" ht="27.75" customHeight="1"/>
    <row r="231" s="39" customFormat="1" ht="27.75" customHeight="1"/>
    <row r="232" s="39" customFormat="1" ht="27.75" customHeight="1"/>
    <row r="233" s="39" customFormat="1" ht="27.75" customHeight="1"/>
    <row r="234" s="39" customFormat="1" ht="27.75" customHeight="1"/>
    <row r="235" s="39" customFormat="1" ht="27.75" customHeight="1"/>
    <row r="236" s="39" customFormat="1" ht="27.75" customHeight="1"/>
    <row r="237" s="39" customFormat="1" ht="27.75" customHeight="1"/>
    <row r="238" s="39" customFormat="1" ht="27.75" customHeight="1"/>
    <row r="239" s="39" customFormat="1" ht="27.75" customHeight="1"/>
    <row r="240" s="39" customFormat="1" ht="27.75" customHeight="1"/>
    <row r="241" s="39" customFormat="1" ht="27.75" customHeight="1"/>
    <row r="242" s="39" customFormat="1" ht="27.75" customHeight="1"/>
    <row r="243" s="39" customFormat="1" ht="27.75" customHeight="1"/>
    <row r="244" s="39" customFormat="1" ht="27.75" customHeight="1"/>
    <row r="245" s="39" customFormat="1" ht="27.75" customHeight="1"/>
    <row r="246" s="39" customFormat="1" ht="27.75" customHeight="1"/>
    <row r="247" s="39" customFormat="1" ht="27.75" customHeight="1"/>
    <row r="248" s="39" customFormat="1" ht="27.75" customHeight="1"/>
    <row r="249" s="39" customFormat="1" ht="27.75" customHeight="1"/>
    <row r="250" s="39" customFormat="1" ht="27.75" customHeight="1"/>
    <row r="251" s="39" customFormat="1" ht="27.75" customHeight="1"/>
    <row r="252" s="39" customFormat="1" ht="27.75" customHeight="1"/>
    <row r="253" s="39" customFormat="1" ht="27.75" customHeight="1"/>
    <row r="254" s="39" customFormat="1" ht="27.75" customHeight="1"/>
    <row r="255" s="39" customFormat="1" ht="27.75" customHeight="1"/>
    <row r="256" s="39" customFormat="1" ht="27.75" customHeight="1"/>
    <row r="257" s="39" customFormat="1" ht="27.75" customHeight="1"/>
    <row r="258" s="39" customFormat="1" ht="27.75" customHeight="1"/>
    <row r="259" s="39" customFormat="1" ht="27.75" customHeight="1"/>
    <row r="260" s="39" customFormat="1" ht="27.75" customHeight="1"/>
    <row r="261" s="39" customFormat="1" ht="27.75" customHeight="1"/>
    <row r="262" s="39" customFormat="1" ht="27.75" customHeight="1"/>
    <row r="263" s="39" customFormat="1" ht="27.75" customHeight="1"/>
    <row r="264" s="39" customFormat="1" ht="27.75" customHeight="1"/>
    <row r="265" s="39" customFormat="1" ht="27.75" customHeight="1"/>
    <row r="266" s="39" customFormat="1" ht="27.75" customHeight="1"/>
    <row r="267" s="39" customFormat="1" ht="27.75" customHeight="1"/>
    <row r="268" s="39" customFormat="1" ht="27.75" customHeight="1"/>
    <row r="269" s="39" customFormat="1" ht="27.75" customHeight="1"/>
    <row r="270" s="39" customFormat="1" ht="27.75" customHeight="1"/>
    <row r="271" s="39" customFormat="1" ht="27.75" customHeight="1"/>
    <row r="272" s="39" customFormat="1" ht="27.75" customHeight="1"/>
    <row r="273" s="39" customFormat="1" ht="27.75" customHeight="1"/>
    <row r="274" s="39" customFormat="1" ht="27.75" customHeight="1"/>
    <row r="275" s="39" customFormat="1" ht="27.75" customHeight="1"/>
    <row r="276" s="39" customFormat="1" ht="27.75" customHeight="1"/>
    <row r="277" s="39" customFormat="1" ht="27.75" customHeight="1"/>
    <row r="278" s="39" customFormat="1" ht="27.75" customHeight="1"/>
    <row r="279" s="39" customFormat="1" ht="27.75" customHeight="1"/>
    <row r="280" s="39" customFormat="1" ht="27.75" customHeight="1"/>
    <row r="281" s="39" customFormat="1" ht="27.75" customHeight="1"/>
    <row r="282" s="39" customFormat="1" ht="27.75" customHeight="1"/>
    <row r="283" s="39" customFormat="1" ht="27.75" customHeight="1"/>
    <row r="284" s="39" customFormat="1" ht="27.75" customHeight="1"/>
    <row r="285" s="39" customFormat="1" ht="27.75" customHeight="1"/>
    <row r="286" s="39" customFormat="1" ht="27.75" customHeight="1"/>
    <row r="287" s="39" customFormat="1" ht="27.75" customHeight="1"/>
    <row r="288" s="39" customFormat="1" ht="27.75" customHeight="1"/>
    <row r="289" s="39" customFormat="1" ht="27.75" customHeight="1"/>
    <row r="290" s="39" customFormat="1" ht="27.75" customHeight="1"/>
    <row r="291" s="39" customFormat="1" ht="27.75" customHeight="1"/>
    <row r="292" s="39" customFormat="1" ht="27.75" customHeight="1"/>
    <row r="293" s="39" customFormat="1" ht="27.75" customHeight="1"/>
    <row r="294" s="39" customFormat="1" ht="27.75" customHeight="1"/>
    <row r="295" s="39" customFormat="1" ht="27.75" customHeight="1"/>
    <row r="296" s="39" customFormat="1" ht="27.75" customHeight="1"/>
    <row r="297" s="39" customFormat="1" ht="27.75" customHeight="1"/>
    <row r="298" s="39" customFormat="1" ht="27.75" customHeight="1"/>
    <row r="299" s="39" customFormat="1" ht="27.75" customHeight="1"/>
    <row r="300" s="39" customFormat="1" ht="27.75" customHeight="1"/>
    <row r="301" s="39" customFormat="1" ht="27.75" customHeight="1"/>
    <row r="302" s="39" customFormat="1" ht="27.75" customHeight="1"/>
    <row r="303" s="39" customFormat="1" ht="27.75" customHeight="1"/>
    <row r="304" s="39" customFormat="1" ht="27.75" customHeight="1"/>
    <row r="305" s="39" customFormat="1" ht="27.75" customHeight="1"/>
    <row r="306" s="39" customFormat="1" ht="27.75" customHeight="1"/>
    <row r="307" s="39" customFormat="1" ht="27.75" customHeight="1"/>
    <row r="308" s="39" customFormat="1" ht="27.75" customHeight="1"/>
    <row r="309" s="39" customFormat="1" ht="27.75" customHeight="1"/>
    <row r="310" s="39" customFormat="1" ht="27.75" customHeight="1"/>
    <row r="311" s="39" customFormat="1" ht="27.75" customHeight="1"/>
    <row r="312" s="39" customFormat="1" ht="27.75" customHeight="1"/>
    <row r="313" s="39" customFormat="1" ht="27.75" customHeight="1"/>
    <row r="314" s="39" customFormat="1" ht="27.75" customHeight="1"/>
    <row r="315" s="39" customFormat="1" ht="27.75" customHeight="1"/>
    <row r="316" s="39" customFormat="1" ht="27.75" customHeight="1"/>
    <row r="317" s="39" customFormat="1" ht="27.75" customHeight="1"/>
    <row r="318" s="39" customFormat="1" ht="27.75" customHeight="1"/>
    <row r="319" s="39" customFormat="1" ht="27.75" customHeight="1"/>
    <row r="320" s="39" customFormat="1" ht="27.75" customHeight="1"/>
    <row r="321" s="39" customFormat="1" ht="27.75" customHeight="1"/>
    <row r="322" s="39" customFormat="1" ht="27.75" customHeight="1"/>
    <row r="323" s="39" customFormat="1" ht="27.75" customHeight="1"/>
    <row r="324" s="39" customFormat="1" ht="27.75" customHeight="1"/>
    <row r="325" s="39" customFormat="1" ht="27.75" customHeight="1"/>
    <row r="326" s="39" customFormat="1" ht="27.75" customHeight="1"/>
    <row r="327" s="39" customFormat="1" ht="27.75" customHeight="1"/>
    <row r="328" s="39" customFormat="1" ht="27.75" customHeight="1"/>
    <row r="329" s="39" customFormat="1" ht="27.75" customHeight="1"/>
    <row r="330" s="39" customFormat="1" ht="27.75" customHeight="1"/>
    <row r="331" s="39" customFormat="1" ht="27.75" customHeight="1"/>
    <row r="332" s="39" customFormat="1" ht="27.75" customHeight="1"/>
    <row r="333" s="39" customFormat="1" ht="27.75" customHeight="1"/>
    <row r="334" s="39" customFormat="1" ht="27.75" customHeight="1"/>
    <row r="335" s="39" customFormat="1" ht="27.75" customHeight="1"/>
    <row r="336" s="39" customFormat="1" ht="27.75" customHeight="1"/>
    <row r="337" s="39" customFormat="1" ht="27.75" customHeight="1"/>
    <row r="338" s="39" customFormat="1" ht="27.75" customHeight="1"/>
    <row r="339" s="39" customFormat="1" ht="27.75" customHeight="1"/>
    <row r="340" s="39" customFormat="1" ht="27.75" customHeight="1"/>
    <row r="341" s="39" customFormat="1" ht="27.75" customHeight="1"/>
    <row r="342" s="39" customFormat="1" ht="27.75" customHeight="1"/>
    <row r="343" s="39" customFormat="1" ht="27.75" customHeight="1"/>
    <row r="344" s="39" customFormat="1" ht="27.75" customHeight="1"/>
    <row r="345" s="39" customFormat="1" ht="27.75" customHeight="1"/>
    <row r="346" s="39" customFormat="1" ht="27.75" customHeight="1"/>
    <row r="347" s="39" customFormat="1" ht="27.75" customHeight="1"/>
    <row r="348" s="39" customFormat="1" ht="27.75" customHeight="1"/>
    <row r="349" s="39" customFormat="1" ht="27.75" customHeight="1"/>
    <row r="350" s="39" customFormat="1" ht="27.75" customHeight="1"/>
    <row r="351" s="39" customFormat="1" ht="27.75" customHeight="1"/>
    <row r="352" s="39" customFormat="1" ht="27.75" customHeight="1"/>
    <row r="353" s="39" customFormat="1" ht="27.75" customHeight="1"/>
    <row r="354" s="39" customFormat="1" ht="27.75" customHeight="1"/>
    <row r="355" s="39" customFormat="1" ht="27.75" customHeight="1"/>
    <row r="356" s="39" customFormat="1" ht="27.75" customHeight="1"/>
    <row r="357" s="39" customFormat="1" ht="27.75" customHeight="1"/>
    <row r="358" s="39" customFormat="1" ht="27.75" customHeight="1"/>
    <row r="359" s="39" customFormat="1" ht="27.75" customHeight="1"/>
    <row r="360" s="39" customFormat="1" ht="27.75" customHeight="1"/>
    <row r="361" s="39" customFormat="1" ht="27.75" customHeight="1"/>
    <row r="362" s="39" customFormat="1" ht="27.75" customHeight="1"/>
    <row r="363" s="39" customFormat="1" ht="27.75" customHeight="1"/>
    <row r="364" s="39" customFormat="1" ht="27.75" customHeight="1"/>
    <row r="365" s="39" customFormat="1" ht="27.75" customHeight="1"/>
    <row r="366" s="39" customFormat="1" ht="27.75" customHeight="1"/>
    <row r="367" s="39" customFormat="1" ht="27.75" customHeight="1"/>
    <row r="368" s="39" customFormat="1" ht="27.75" customHeight="1"/>
    <row r="369" s="39" customFormat="1" ht="27.75" customHeight="1"/>
    <row r="370" s="39" customFormat="1" ht="27.75" customHeight="1"/>
    <row r="371" s="39" customFormat="1" ht="27.75" customHeight="1"/>
    <row r="372" s="39" customFormat="1" ht="27.75" customHeight="1"/>
    <row r="373" s="39" customFormat="1" ht="27.75" customHeight="1"/>
    <row r="374" s="39" customFormat="1" ht="27.75" customHeight="1"/>
    <row r="375" s="39" customFormat="1" ht="27.75" customHeight="1"/>
    <row r="376" s="39" customFormat="1" ht="27.75" customHeight="1"/>
    <row r="377" s="39" customFormat="1" ht="27.75" customHeight="1"/>
    <row r="378" s="39" customFormat="1" ht="27.75" customHeight="1"/>
    <row r="379" s="39" customFormat="1" ht="27.75" customHeight="1"/>
    <row r="380" s="39" customFormat="1" ht="27.75" customHeight="1"/>
    <row r="381" s="39" customFormat="1" ht="27.75" customHeight="1"/>
    <row r="382" s="39" customFormat="1" ht="27.75" customHeight="1"/>
    <row r="383" s="39" customFormat="1" ht="27.75" customHeight="1"/>
    <row r="384" s="39" customFormat="1" ht="27.75" customHeight="1"/>
    <row r="385" s="39" customFormat="1" ht="27.75" customHeight="1"/>
    <row r="386" s="39" customFormat="1" ht="27.75" customHeight="1"/>
    <row r="387" s="39" customFormat="1" ht="27.75" customHeight="1"/>
    <row r="388" s="39" customFormat="1" ht="27.75" customHeight="1"/>
    <row r="389" s="39" customFormat="1" ht="27.75" customHeight="1"/>
    <row r="390" s="39" customFormat="1" ht="27.75" customHeight="1"/>
    <row r="391" s="39" customFormat="1" ht="27.75" customHeight="1"/>
    <row r="392" s="39" customFormat="1" ht="27.75" customHeight="1"/>
    <row r="393" s="39" customFormat="1" ht="27.75" customHeight="1"/>
    <row r="394" s="39" customFormat="1" ht="27.75" customHeight="1"/>
    <row r="395" s="39" customFormat="1" ht="27.75" customHeight="1"/>
    <row r="396" s="39" customFormat="1" ht="27.75" customHeight="1"/>
    <row r="397" s="39" customFormat="1" ht="27.75" customHeight="1"/>
    <row r="398" s="39" customFormat="1" ht="27.75" customHeight="1"/>
    <row r="399" s="39" customFormat="1" ht="27.75" customHeight="1"/>
    <row r="400" s="39" customFormat="1" ht="27.75" customHeight="1"/>
    <row r="401" s="39" customFormat="1" ht="27.75" customHeight="1"/>
    <row r="402" s="39" customFormat="1" ht="27.75" customHeight="1"/>
    <row r="403" s="39" customFormat="1" ht="27.75" customHeight="1"/>
    <row r="404" s="39" customFormat="1" ht="27.75" customHeight="1"/>
    <row r="405" s="39" customFormat="1" ht="27.75" customHeight="1"/>
    <row r="406" s="39" customFormat="1" ht="27.75" customHeight="1"/>
    <row r="407" s="39" customFormat="1" ht="27.75" customHeight="1"/>
    <row r="408" s="39" customFormat="1" ht="27.75" customHeight="1"/>
    <row r="409" s="39" customFormat="1" ht="27.75" customHeight="1"/>
    <row r="410" s="39" customFormat="1" ht="27.75" customHeight="1"/>
    <row r="411" s="39" customFormat="1" ht="27.75" customHeight="1"/>
    <row r="412" s="39" customFormat="1" ht="27.75" customHeight="1"/>
    <row r="413" s="39" customFormat="1" ht="27.75" customHeight="1"/>
    <row r="414" s="39" customFormat="1" ht="27.75" customHeight="1"/>
    <row r="415" s="39" customFormat="1" ht="27.75" customHeight="1"/>
    <row r="416" s="39" customFormat="1" ht="27.75" customHeight="1"/>
    <row r="417" s="39" customFormat="1" ht="27.75" customHeight="1"/>
    <row r="418" s="39" customFormat="1" ht="27.75" customHeight="1"/>
    <row r="419" s="39" customFormat="1" ht="27.75" customHeight="1"/>
    <row r="420" s="39" customFormat="1" ht="27.75" customHeight="1"/>
    <row r="421" s="39" customFormat="1" ht="27.75" customHeight="1"/>
    <row r="422" s="39" customFormat="1" ht="27.75" customHeight="1"/>
    <row r="423" s="39" customFormat="1" ht="27.75" customHeight="1"/>
    <row r="424" s="39" customFormat="1" ht="27.75" customHeight="1"/>
    <row r="425" s="39" customFormat="1" ht="27.75" customHeight="1"/>
    <row r="426" s="39" customFormat="1" ht="27.75" customHeight="1"/>
    <row r="427" s="39" customFormat="1" ht="27.75" customHeight="1"/>
    <row r="428" s="39" customFormat="1" ht="27.75" customHeight="1"/>
    <row r="429" s="39" customFormat="1" ht="27.75" customHeight="1"/>
    <row r="430" s="39" customFormat="1" ht="27.75" customHeight="1"/>
    <row r="431" s="39" customFormat="1" ht="27.75" customHeight="1"/>
    <row r="432" s="39" customFormat="1" ht="27.75" customHeight="1"/>
    <row r="433" s="39" customFormat="1" ht="27.75" customHeight="1"/>
    <row r="434" s="39" customFormat="1" ht="27.75" customHeight="1"/>
    <row r="435" s="39" customFormat="1" ht="27.75" customHeight="1"/>
    <row r="436" s="39" customFormat="1" ht="27.75" customHeight="1"/>
    <row r="437" s="39" customFormat="1" ht="27.75" customHeight="1"/>
    <row r="438" s="39" customFormat="1" ht="27.75" customHeight="1"/>
    <row r="439" s="39" customFormat="1" ht="27.75" customHeight="1"/>
    <row r="440" s="39" customFormat="1" ht="27.75" customHeight="1"/>
    <row r="441" s="39" customFormat="1" ht="27.75" customHeight="1"/>
    <row r="442" s="39" customFormat="1" ht="27.75" customHeight="1"/>
    <row r="443" s="39" customFormat="1" ht="27.75" customHeight="1"/>
    <row r="444" s="39" customFormat="1" ht="27.75" customHeight="1"/>
    <row r="445" s="39" customFormat="1" ht="27.75" customHeight="1"/>
    <row r="446" s="39" customFormat="1" ht="27.75" customHeight="1"/>
    <row r="447" s="39" customFormat="1" ht="27.75" customHeight="1"/>
    <row r="448" s="39" customFormat="1" ht="27.75" customHeight="1"/>
    <row r="449" s="39" customFormat="1" ht="27.75" customHeight="1"/>
    <row r="450" s="39" customFormat="1" ht="27.75" customHeight="1"/>
    <row r="451" s="39" customFormat="1" ht="27.75" customHeight="1"/>
    <row r="452" s="39" customFormat="1" ht="27.75" customHeight="1"/>
    <row r="453" s="39" customFormat="1" ht="27.75" customHeight="1"/>
    <row r="454" s="39" customFormat="1" ht="27.75" customHeight="1"/>
    <row r="455" s="39" customFormat="1" ht="27.75" customHeight="1"/>
    <row r="456" s="39" customFormat="1" ht="27.75" customHeight="1"/>
    <row r="457" s="39" customFormat="1" ht="27.75" customHeight="1"/>
    <row r="458" s="39" customFormat="1" ht="27.75" customHeight="1"/>
    <row r="459" s="39" customFormat="1" ht="27.75" customHeight="1"/>
    <row r="460" s="39" customFormat="1" ht="27.75" customHeight="1"/>
    <row r="461" s="39" customFormat="1" ht="27.75" customHeight="1"/>
    <row r="462" s="39" customFormat="1" ht="27.75" customHeight="1"/>
    <row r="463" s="39" customFormat="1" ht="27.75" customHeight="1"/>
    <row r="464" s="39" customFormat="1" ht="27.75" customHeight="1"/>
    <row r="465" s="39" customFormat="1" ht="27.75" customHeight="1"/>
    <row r="466" s="39" customFormat="1" ht="27.75" customHeight="1"/>
    <row r="467" s="39" customFormat="1" ht="27.75" customHeight="1"/>
    <row r="468" s="39" customFormat="1" ht="27.75" customHeight="1"/>
    <row r="469" s="39" customFormat="1" ht="27.75" customHeight="1"/>
    <row r="470" s="39" customFormat="1" ht="27.75" customHeight="1"/>
    <row r="471" s="39" customFormat="1" ht="27.75" customHeight="1"/>
    <row r="472" s="39" customFormat="1" ht="27.75" customHeight="1"/>
    <row r="473" s="39" customFormat="1" ht="27.75" customHeight="1"/>
    <row r="474" s="39" customFormat="1" ht="27.75" customHeight="1"/>
    <row r="475" s="39" customFormat="1" ht="27.75" customHeight="1"/>
    <row r="476" s="39" customFormat="1" ht="27.75" customHeight="1"/>
    <row r="477" s="39" customFormat="1" ht="27.75" customHeight="1"/>
    <row r="478" s="39" customFormat="1" ht="27.75" customHeight="1"/>
    <row r="479" s="39" customFormat="1" ht="27.75" customHeight="1"/>
    <row r="480" s="39" customFormat="1" ht="27.75" customHeight="1"/>
    <row r="481" s="39" customFormat="1" ht="27.75" customHeight="1"/>
    <row r="482" s="39" customFormat="1" ht="27.75" customHeight="1"/>
    <row r="483" s="39" customFormat="1" ht="27.75" customHeight="1"/>
    <row r="484" s="39" customFormat="1" ht="27.75" customHeight="1"/>
    <row r="485" s="39" customFormat="1" ht="27.75" customHeight="1"/>
    <row r="486" s="39" customFormat="1" ht="27.75" customHeight="1"/>
    <row r="487" s="39" customFormat="1" ht="27.75" customHeight="1"/>
    <row r="488" s="39" customFormat="1" ht="27.75" customHeight="1"/>
    <row r="489" s="39" customFormat="1" ht="27.75" customHeight="1"/>
    <row r="490" s="39" customFormat="1" ht="27.75" customHeight="1"/>
    <row r="491" s="39" customFormat="1" ht="27.75" customHeight="1"/>
    <row r="492" s="39" customFormat="1" ht="27.75" customHeight="1"/>
    <row r="493" s="39" customFormat="1" ht="27.75" customHeight="1"/>
    <row r="494" s="39" customFormat="1" ht="27.75" customHeight="1"/>
    <row r="495" s="39" customFormat="1" ht="27.75" customHeight="1"/>
    <row r="496" s="39" customFormat="1" ht="27.75" customHeight="1"/>
    <row r="497" s="39" customFormat="1" ht="27.75" customHeight="1"/>
    <row r="498" s="39" customFormat="1" ht="27.75" customHeight="1"/>
    <row r="499" s="39" customFormat="1" ht="27.75" customHeight="1"/>
    <row r="500" s="39" customFormat="1" ht="27.75" customHeight="1"/>
    <row r="501" s="39" customFormat="1" ht="27.75" customHeight="1"/>
    <row r="502" s="39" customFormat="1" ht="27.75" customHeight="1"/>
    <row r="503" s="39" customFormat="1" ht="27.75" customHeight="1"/>
    <row r="504" s="39" customFormat="1" ht="27.75" customHeight="1"/>
    <row r="505" s="39" customFormat="1" ht="27.75" customHeight="1"/>
    <row r="506" s="39" customFormat="1" ht="27.75" customHeight="1"/>
    <row r="507" s="39" customFormat="1" ht="27.75" customHeight="1"/>
    <row r="508" s="39" customFormat="1" ht="27.75" customHeight="1"/>
    <row r="509" s="39" customFormat="1" ht="27.75" customHeight="1"/>
  </sheetData>
  <autoFilter ref="A3:M8" xr:uid="{5E8330BB-28EE-4D19-A3B7-0FB7B91864ED}"/>
  <mergeCells count="9">
    <mergeCell ref="A1:L1"/>
    <mergeCell ref="J2:L2"/>
    <mergeCell ref="T2:W2"/>
    <mergeCell ref="A6:L7"/>
    <mergeCell ref="A8:B8"/>
    <mergeCell ref="C8:E8"/>
    <mergeCell ref="F8:H8"/>
    <mergeCell ref="I8:J8"/>
    <mergeCell ref="K8:L8"/>
  </mergeCells>
  <phoneticPr fontId="3" type="noConversion"/>
  <pageMargins left="0.75" right="0.75" top="1" bottom="1" header="0.5" footer="0.5"/>
  <pageSetup paperSize="9" scale="93" orientation="landscape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3095FB-700D-474C-A88C-197F9D1DF82D}">
  <sheetPr>
    <pageSetUpPr fitToPage="1"/>
  </sheetPr>
  <dimension ref="A1:W511"/>
  <sheetViews>
    <sheetView zoomScale="70" zoomScaleNormal="70" workbookViewId="0">
      <selection activeCell="D7" sqref="D7"/>
    </sheetView>
  </sheetViews>
  <sheetFormatPr defaultColWidth="10" defaultRowHeight="27.75" customHeight="1"/>
  <cols>
    <col min="1" max="1" width="6.109375" style="1" bestFit="1" customWidth="1"/>
    <col min="2" max="2" width="15.88671875" style="1" customWidth="1"/>
    <col min="3" max="3" width="29.77734375" style="1" customWidth="1"/>
    <col min="4" max="4" width="16" style="1" customWidth="1"/>
    <col min="5" max="5" width="8" style="1" customWidth="1"/>
    <col min="6" max="6" width="17.5546875" style="21" customWidth="1"/>
    <col min="7" max="7" width="5.6640625" style="1" customWidth="1"/>
    <col min="8" max="8" width="11.77734375" style="21" customWidth="1"/>
    <col min="9" max="9" width="13.21875" style="21" customWidth="1"/>
    <col min="10" max="10" width="16.88671875" style="21" customWidth="1"/>
    <col min="11" max="11" width="21" style="1" customWidth="1"/>
    <col min="12" max="12" width="41.6640625" style="1" customWidth="1"/>
    <col min="13" max="13" width="14.44140625" style="1" customWidth="1"/>
    <col min="14" max="14" width="22.5546875" style="1" customWidth="1"/>
    <col min="15" max="15" width="11" style="1" customWidth="1"/>
    <col min="16" max="16" width="11.21875" style="1" customWidth="1"/>
    <col min="17" max="17" width="14.33203125" style="1" customWidth="1"/>
    <col min="18" max="18" width="10" style="1"/>
    <col min="19" max="19" width="11.44140625" style="1" customWidth="1"/>
    <col min="20" max="25" width="10" style="1"/>
    <col min="26" max="26" width="21" style="1" customWidth="1"/>
    <col min="27" max="257" width="10" style="1"/>
    <col min="258" max="258" width="6.109375" style="1" bestFit="1" customWidth="1"/>
    <col min="259" max="259" width="25.5546875" style="1" customWidth="1"/>
    <col min="260" max="260" width="23.44140625" style="1" customWidth="1"/>
    <col min="261" max="261" width="7.21875" style="1" customWidth="1"/>
    <col min="262" max="262" width="11.77734375" style="1" customWidth="1"/>
    <col min="263" max="263" width="5.6640625" style="1" customWidth="1"/>
    <col min="264" max="264" width="11.77734375" style="1" customWidth="1"/>
    <col min="265" max="266" width="11.88671875" style="1" customWidth="1"/>
    <col min="267" max="267" width="15.21875" style="1" customWidth="1"/>
    <col min="268" max="268" width="11.6640625" style="1" customWidth="1"/>
    <col min="269" max="513" width="10" style="1"/>
    <col min="514" max="514" width="6.109375" style="1" bestFit="1" customWidth="1"/>
    <col min="515" max="515" width="25.5546875" style="1" customWidth="1"/>
    <col min="516" max="516" width="23.44140625" style="1" customWidth="1"/>
    <col min="517" max="517" width="7.21875" style="1" customWidth="1"/>
    <col min="518" max="518" width="11.77734375" style="1" customWidth="1"/>
    <col min="519" max="519" width="5.6640625" style="1" customWidth="1"/>
    <col min="520" max="520" width="11.77734375" style="1" customWidth="1"/>
    <col min="521" max="522" width="11.88671875" style="1" customWidth="1"/>
    <col min="523" max="523" width="15.21875" style="1" customWidth="1"/>
    <col min="524" max="524" width="11.6640625" style="1" customWidth="1"/>
    <col min="525" max="769" width="10" style="1"/>
    <col min="770" max="770" width="6.109375" style="1" bestFit="1" customWidth="1"/>
    <col min="771" max="771" width="25.5546875" style="1" customWidth="1"/>
    <col min="772" max="772" width="23.44140625" style="1" customWidth="1"/>
    <col min="773" max="773" width="7.21875" style="1" customWidth="1"/>
    <col min="774" max="774" width="11.77734375" style="1" customWidth="1"/>
    <col min="775" max="775" width="5.6640625" style="1" customWidth="1"/>
    <col min="776" max="776" width="11.77734375" style="1" customWidth="1"/>
    <col min="777" max="778" width="11.88671875" style="1" customWidth="1"/>
    <col min="779" max="779" width="15.21875" style="1" customWidth="1"/>
    <col min="780" max="780" width="11.6640625" style="1" customWidth="1"/>
    <col min="781" max="1025" width="10" style="1"/>
    <col min="1026" max="1026" width="6.109375" style="1" bestFit="1" customWidth="1"/>
    <col min="1027" max="1027" width="25.5546875" style="1" customWidth="1"/>
    <col min="1028" max="1028" width="23.44140625" style="1" customWidth="1"/>
    <col min="1029" max="1029" width="7.21875" style="1" customWidth="1"/>
    <col min="1030" max="1030" width="11.77734375" style="1" customWidth="1"/>
    <col min="1031" max="1031" width="5.6640625" style="1" customWidth="1"/>
    <col min="1032" max="1032" width="11.77734375" style="1" customWidth="1"/>
    <col min="1033" max="1034" width="11.88671875" style="1" customWidth="1"/>
    <col min="1035" max="1035" width="15.21875" style="1" customWidth="1"/>
    <col min="1036" max="1036" width="11.6640625" style="1" customWidth="1"/>
    <col min="1037" max="1281" width="10" style="1"/>
    <col min="1282" max="1282" width="6.109375" style="1" bestFit="1" customWidth="1"/>
    <col min="1283" max="1283" width="25.5546875" style="1" customWidth="1"/>
    <col min="1284" max="1284" width="23.44140625" style="1" customWidth="1"/>
    <col min="1285" max="1285" width="7.21875" style="1" customWidth="1"/>
    <col min="1286" max="1286" width="11.77734375" style="1" customWidth="1"/>
    <col min="1287" max="1287" width="5.6640625" style="1" customWidth="1"/>
    <col min="1288" max="1288" width="11.77734375" style="1" customWidth="1"/>
    <col min="1289" max="1290" width="11.88671875" style="1" customWidth="1"/>
    <col min="1291" max="1291" width="15.21875" style="1" customWidth="1"/>
    <col min="1292" max="1292" width="11.6640625" style="1" customWidth="1"/>
    <col min="1293" max="1537" width="10" style="1"/>
    <col min="1538" max="1538" width="6.109375" style="1" bestFit="1" customWidth="1"/>
    <col min="1539" max="1539" width="25.5546875" style="1" customWidth="1"/>
    <col min="1540" max="1540" width="23.44140625" style="1" customWidth="1"/>
    <col min="1541" max="1541" width="7.21875" style="1" customWidth="1"/>
    <col min="1542" max="1542" width="11.77734375" style="1" customWidth="1"/>
    <col min="1543" max="1543" width="5.6640625" style="1" customWidth="1"/>
    <col min="1544" max="1544" width="11.77734375" style="1" customWidth="1"/>
    <col min="1545" max="1546" width="11.88671875" style="1" customWidth="1"/>
    <col min="1547" max="1547" width="15.21875" style="1" customWidth="1"/>
    <col min="1548" max="1548" width="11.6640625" style="1" customWidth="1"/>
    <col min="1549" max="1793" width="10" style="1"/>
    <col min="1794" max="1794" width="6.109375" style="1" bestFit="1" customWidth="1"/>
    <col min="1795" max="1795" width="25.5546875" style="1" customWidth="1"/>
    <col min="1796" max="1796" width="23.44140625" style="1" customWidth="1"/>
    <col min="1797" max="1797" width="7.21875" style="1" customWidth="1"/>
    <col min="1798" max="1798" width="11.77734375" style="1" customWidth="1"/>
    <col min="1799" max="1799" width="5.6640625" style="1" customWidth="1"/>
    <col min="1800" max="1800" width="11.77734375" style="1" customWidth="1"/>
    <col min="1801" max="1802" width="11.88671875" style="1" customWidth="1"/>
    <col min="1803" max="1803" width="15.21875" style="1" customWidth="1"/>
    <col min="1804" max="1804" width="11.6640625" style="1" customWidth="1"/>
    <col min="1805" max="2049" width="10" style="1"/>
    <col min="2050" max="2050" width="6.109375" style="1" bestFit="1" customWidth="1"/>
    <col min="2051" max="2051" width="25.5546875" style="1" customWidth="1"/>
    <col min="2052" max="2052" width="23.44140625" style="1" customWidth="1"/>
    <col min="2053" max="2053" width="7.21875" style="1" customWidth="1"/>
    <col min="2054" max="2054" width="11.77734375" style="1" customWidth="1"/>
    <col min="2055" max="2055" width="5.6640625" style="1" customWidth="1"/>
    <col min="2056" max="2056" width="11.77734375" style="1" customWidth="1"/>
    <col min="2057" max="2058" width="11.88671875" style="1" customWidth="1"/>
    <col min="2059" max="2059" width="15.21875" style="1" customWidth="1"/>
    <col min="2060" max="2060" width="11.6640625" style="1" customWidth="1"/>
    <col min="2061" max="2305" width="10" style="1"/>
    <col min="2306" max="2306" width="6.109375" style="1" bestFit="1" customWidth="1"/>
    <col min="2307" max="2307" width="25.5546875" style="1" customWidth="1"/>
    <col min="2308" max="2308" width="23.44140625" style="1" customWidth="1"/>
    <col min="2309" max="2309" width="7.21875" style="1" customWidth="1"/>
    <col min="2310" max="2310" width="11.77734375" style="1" customWidth="1"/>
    <col min="2311" max="2311" width="5.6640625" style="1" customWidth="1"/>
    <col min="2312" max="2312" width="11.77734375" style="1" customWidth="1"/>
    <col min="2313" max="2314" width="11.88671875" style="1" customWidth="1"/>
    <col min="2315" max="2315" width="15.21875" style="1" customWidth="1"/>
    <col min="2316" max="2316" width="11.6640625" style="1" customWidth="1"/>
    <col min="2317" max="2561" width="10" style="1"/>
    <col min="2562" max="2562" width="6.109375" style="1" bestFit="1" customWidth="1"/>
    <col min="2563" max="2563" width="25.5546875" style="1" customWidth="1"/>
    <col min="2564" max="2564" width="23.44140625" style="1" customWidth="1"/>
    <col min="2565" max="2565" width="7.21875" style="1" customWidth="1"/>
    <col min="2566" max="2566" width="11.77734375" style="1" customWidth="1"/>
    <col min="2567" max="2567" width="5.6640625" style="1" customWidth="1"/>
    <col min="2568" max="2568" width="11.77734375" style="1" customWidth="1"/>
    <col min="2569" max="2570" width="11.88671875" style="1" customWidth="1"/>
    <col min="2571" max="2571" width="15.21875" style="1" customWidth="1"/>
    <col min="2572" max="2572" width="11.6640625" style="1" customWidth="1"/>
    <col min="2573" max="2817" width="10" style="1"/>
    <col min="2818" max="2818" width="6.109375" style="1" bestFit="1" customWidth="1"/>
    <col min="2819" max="2819" width="25.5546875" style="1" customWidth="1"/>
    <col min="2820" max="2820" width="23.44140625" style="1" customWidth="1"/>
    <col min="2821" max="2821" width="7.21875" style="1" customWidth="1"/>
    <col min="2822" max="2822" width="11.77734375" style="1" customWidth="1"/>
    <col min="2823" max="2823" width="5.6640625" style="1" customWidth="1"/>
    <col min="2824" max="2824" width="11.77734375" style="1" customWidth="1"/>
    <col min="2825" max="2826" width="11.88671875" style="1" customWidth="1"/>
    <col min="2827" max="2827" width="15.21875" style="1" customWidth="1"/>
    <col min="2828" max="2828" width="11.6640625" style="1" customWidth="1"/>
    <col min="2829" max="3073" width="10" style="1"/>
    <col min="3074" max="3074" width="6.109375" style="1" bestFit="1" customWidth="1"/>
    <col min="3075" max="3075" width="25.5546875" style="1" customWidth="1"/>
    <col min="3076" max="3076" width="23.44140625" style="1" customWidth="1"/>
    <col min="3077" max="3077" width="7.21875" style="1" customWidth="1"/>
    <col min="3078" max="3078" width="11.77734375" style="1" customWidth="1"/>
    <col min="3079" max="3079" width="5.6640625" style="1" customWidth="1"/>
    <col min="3080" max="3080" width="11.77734375" style="1" customWidth="1"/>
    <col min="3081" max="3082" width="11.88671875" style="1" customWidth="1"/>
    <col min="3083" max="3083" width="15.21875" style="1" customWidth="1"/>
    <col min="3084" max="3084" width="11.6640625" style="1" customWidth="1"/>
    <col min="3085" max="3329" width="10" style="1"/>
    <col min="3330" max="3330" width="6.109375" style="1" bestFit="1" customWidth="1"/>
    <col min="3331" max="3331" width="25.5546875" style="1" customWidth="1"/>
    <col min="3332" max="3332" width="23.44140625" style="1" customWidth="1"/>
    <col min="3333" max="3333" width="7.21875" style="1" customWidth="1"/>
    <col min="3334" max="3334" width="11.77734375" style="1" customWidth="1"/>
    <col min="3335" max="3335" width="5.6640625" style="1" customWidth="1"/>
    <col min="3336" max="3336" width="11.77734375" style="1" customWidth="1"/>
    <col min="3337" max="3338" width="11.88671875" style="1" customWidth="1"/>
    <col min="3339" max="3339" width="15.21875" style="1" customWidth="1"/>
    <col min="3340" max="3340" width="11.6640625" style="1" customWidth="1"/>
    <col min="3341" max="3585" width="10" style="1"/>
    <col min="3586" max="3586" width="6.109375" style="1" bestFit="1" customWidth="1"/>
    <col min="3587" max="3587" width="25.5546875" style="1" customWidth="1"/>
    <col min="3588" max="3588" width="23.44140625" style="1" customWidth="1"/>
    <col min="3589" max="3589" width="7.21875" style="1" customWidth="1"/>
    <col min="3590" max="3590" width="11.77734375" style="1" customWidth="1"/>
    <col min="3591" max="3591" width="5.6640625" style="1" customWidth="1"/>
    <col min="3592" max="3592" width="11.77734375" style="1" customWidth="1"/>
    <col min="3593" max="3594" width="11.88671875" style="1" customWidth="1"/>
    <col min="3595" max="3595" width="15.21875" style="1" customWidth="1"/>
    <col min="3596" max="3596" width="11.6640625" style="1" customWidth="1"/>
    <col min="3597" max="3841" width="10" style="1"/>
    <col min="3842" max="3842" width="6.109375" style="1" bestFit="1" customWidth="1"/>
    <col min="3843" max="3843" width="25.5546875" style="1" customWidth="1"/>
    <col min="3844" max="3844" width="23.44140625" style="1" customWidth="1"/>
    <col min="3845" max="3845" width="7.21875" style="1" customWidth="1"/>
    <col min="3846" max="3846" width="11.77734375" style="1" customWidth="1"/>
    <col min="3847" max="3847" width="5.6640625" style="1" customWidth="1"/>
    <col min="3848" max="3848" width="11.77734375" style="1" customWidth="1"/>
    <col min="3849" max="3850" width="11.88671875" style="1" customWidth="1"/>
    <col min="3851" max="3851" width="15.21875" style="1" customWidth="1"/>
    <col min="3852" max="3852" width="11.6640625" style="1" customWidth="1"/>
    <col min="3853" max="4097" width="10" style="1"/>
    <col min="4098" max="4098" width="6.109375" style="1" bestFit="1" customWidth="1"/>
    <col min="4099" max="4099" width="25.5546875" style="1" customWidth="1"/>
    <col min="4100" max="4100" width="23.44140625" style="1" customWidth="1"/>
    <col min="4101" max="4101" width="7.21875" style="1" customWidth="1"/>
    <col min="4102" max="4102" width="11.77734375" style="1" customWidth="1"/>
    <col min="4103" max="4103" width="5.6640625" style="1" customWidth="1"/>
    <col min="4104" max="4104" width="11.77734375" style="1" customWidth="1"/>
    <col min="4105" max="4106" width="11.88671875" style="1" customWidth="1"/>
    <col min="4107" max="4107" width="15.21875" style="1" customWidth="1"/>
    <col min="4108" max="4108" width="11.6640625" style="1" customWidth="1"/>
    <col min="4109" max="4353" width="10" style="1"/>
    <col min="4354" max="4354" width="6.109375" style="1" bestFit="1" customWidth="1"/>
    <col min="4355" max="4355" width="25.5546875" style="1" customWidth="1"/>
    <col min="4356" max="4356" width="23.44140625" style="1" customWidth="1"/>
    <col min="4357" max="4357" width="7.21875" style="1" customWidth="1"/>
    <col min="4358" max="4358" width="11.77734375" style="1" customWidth="1"/>
    <col min="4359" max="4359" width="5.6640625" style="1" customWidth="1"/>
    <col min="4360" max="4360" width="11.77734375" style="1" customWidth="1"/>
    <col min="4361" max="4362" width="11.88671875" style="1" customWidth="1"/>
    <col min="4363" max="4363" width="15.21875" style="1" customWidth="1"/>
    <col min="4364" max="4364" width="11.6640625" style="1" customWidth="1"/>
    <col min="4365" max="4609" width="10" style="1"/>
    <col min="4610" max="4610" width="6.109375" style="1" bestFit="1" customWidth="1"/>
    <col min="4611" max="4611" width="25.5546875" style="1" customWidth="1"/>
    <col min="4612" max="4612" width="23.44140625" style="1" customWidth="1"/>
    <col min="4613" max="4613" width="7.21875" style="1" customWidth="1"/>
    <col min="4614" max="4614" width="11.77734375" style="1" customWidth="1"/>
    <col min="4615" max="4615" width="5.6640625" style="1" customWidth="1"/>
    <col min="4616" max="4616" width="11.77734375" style="1" customWidth="1"/>
    <col min="4617" max="4618" width="11.88671875" style="1" customWidth="1"/>
    <col min="4619" max="4619" width="15.21875" style="1" customWidth="1"/>
    <col min="4620" max="4620" width="11.6640625" style="1" customWidth="1"/>
    <col min="4621" max="4865" width="10" style="1"/>
    <col min="4866" max="4866" width="6.109375" style="1" bestFit="1" customWidth="1"/>
    <col min="4867" max="4867" width="25.5546875" style="1" customWidth="1"/>
    <col min="4868" max="4868" width="23.44140625" style="1" customWidth="1"/>
    <col min="4869" max="4869" width="7.21875" style="1" customWidth="1"/>
    <col min="4870" max="4870" width="11.77734375" style="1" customWidth="1"/>
    <col min="4871" max="4871" width="5.6640625" style="1" customWidth="1"/>
    <col min="4872" max="4872" width="11.77734375" style="1" customWidth="1"/>
    <col min="4873" max="4874" width="11.88671875" style="1" customWidth="1"/>
    <col min="4875" max="4875" width="15.21875" style="1" customWidth="1"/>
    <col min="4876" max="4876" width="11.6640625" style="1" customWidth="1"/>
    <col min="4877" max="5121" width="10" style="1"/>
    <col min="5122" max="5122" width="6.109375" style="1" bestFit="1" customWidth="1"/>
    <col min="5123" max="5123" width="25.5546875" style="1" customWidth="1"/>
    <col min="5124" max="5124" width="23.44140625" style="1" customWidth="1"/>
    <col min="5125" max="5125" width="7.21875" style="1" customWidth="1"/>
    <col min="5126" max="5126" width="11.77734375" style="1" customWidth="1"/>
    <col min="5127" max="5127" width="5.6640625" style="1" customWidth="1"/>
    <col min="5128" max="5128" width="11.77734375" style="1" customWidth="1"/>
    <col min="5129" max="5130" width="11.88671875" style="1" customWidth="1"/>
    <col min="5131" max="5131" width="15.21875" style="1" customWidth="1"/>
    <col min="5132" max="5132" width="11.6640625" style="1" customWidth="1"/>
    <col min="5133" max="5377" width="10" style="1"/>
    <col min="5378" max="5378" width="6.109375" style="1" bestFit="1" customWidth="1"/>
    <col min="5379" max="5379" width="25.5546875" style="1" customWidth="1"/>
    <col min="5380" max="5380" width="23.44140625" style="1" customWidth="1"/>
    <col min="5381" max="5381" width="7.21875" style="1" customWidth="1"/>
    <col min="5382" max="5382" width="11.77734375" style="1" customWidth="1"/>
    <col min="5383" max="5383" width="5.6640625" style="1" customWidth="1"/>
    <col min="5384" max="5384" width="11.77734375" style="1" customWidth="1"/>
    <col min="5385" max="5386" width="11.88671875" style="1" customWidth="1"/>
    <col min="5387" max="5387" width="15.21875" style="1" customWidth="1"/>
    <col min="5388" max="5388" width="11.6640625" style="1" customWidth="1"/>
    <col min="5389" max="5633" width="10" style="1"/>
    <col min="5634" max="5634" width="6.109375" style="1" bestFit="1" customWidth="1"/>
    <col min="5635" max="5635" width="25.5546875" style="1" customWidth="1"/>
    <col min="5636" max="5636" width="23.44140625" style="1" customWidth="1"/>
    <col min="5637" max="5637" width="7.21875" style="1" customWidth="1"/>
    <col min="5638" max="5638" width="11.77734375" style="1" customWidth="1"/>
    <col min="5639" max="5639" width="5.6640625" style="1" customWidth="1"/>
    <col min="5640" max="5640" width="11.77734375" style="1" customWidth="1"/>
    <col min="5641" max="5642" width="11.88671875" style="1" customWidth="1"/>
    <col min="5643" max="5643" width="15.21875" style="1" customWidth="1"/>
    <col min="5644" max="5644" width="11.6640625" style="1" customWidth="1"/>
    <col min="5645" max="5889" width="10" style="1"/>
    <col min="5890" max="5890" width="6.109375" style="1" bestFit="1" customWidth="1"/>
    <col min="5891" max="5891" width="25.5546875" style="1" customWidth="1"/>
    <col min="5892" max="5892" width="23.44140625" style="1" customWidth="1"/>
    <col min="5893" max="5893" width="7.21875" style="1" customWidth="1"/>
    <col min="5894" max="5894" width="11.77734375" style="1" customWidth="1"/>
    <col min="5895" max="5895" width="5.6640625" style="1" customWidth="1"/>
    <col min="5896" max="5896" width="11.77734375" style="1" customWidth="1"/>
    <col min="5897" max="5898" width="11.88671875" style="1" customWidth="1"/>
    <col min="5899" max="5899" width="15.21875" style="1" customWidth="1"/>
    <col min="5900" max="5900" width="11.6640625" style="1" customWidth="1"/>
    <col min="5901" max="6145" width="10" style="1"/>
    <col min="6146" max="6146" width="6.109375" style="1" bestFit="1" customWidth="1"/>
    <col min="6147" max="6147" width="25.5546875" style="1" customWidth="1"/>
    <col min="6148" max="6148" width="23.44140625" style="1" customWidth="1"/>
    <col min="6149" max="6149" width="7.21875" style="1" customWidth="1"/>
    <col min="6150" max="6150" width="11.77734375" style="1" customWidth="1"/>
    <col min="6151" max="6151" width="5.6640625" style="1" customWidth="1"/>
    <col min="6152" max="6152" width="11.77734375" style="1" customWidth="1"/>
    <col min="6153" max="6154" width="11.88671875" style="1" customWidth="1"/>
    <col min="6155" max="6155" width="15.21875" style="1" customWidth="1"/>
    <col min="6156" max="6156" width="11.6640625" style="1" customWidth="1"/>
    <col min="6157" max="6401" width="10" style="1"/>
    <col min="6402" max="6402" width="6.109375" style="1" bestFit="1" customWidth="1"/>
    <col min="6403" max="6403" width="25.5546875" style="1" customWidth="1"/>
    <col min="6404" max="6404" width="23.44140625" style="1" customWidth="1"/>
    <col min="6405" max="6405" width="7.21875" style="1" customWidth="1"/>
    <col min="6406" max="6406" width="11.77734375" style="1" customWidth="1"/>
    <col min="6407" max="6407" width="5.6640625" style="1" customWidth="1"/>
    <col min="6408" max="6408" width="11.77734375" style="1" customWidth="1"/>
    <col min="6409" max="6410" width="11.88671875" style="1" customWidth="1"/>
    <col min="6411" max="6411" width="15.21875" style="1" customWidth="1"/>
    <col min="6412" max="6412" width="11.6640625" style="1" customWidth="1"/>
    <col min="6413" max="6657" width="10" style="1"/>
    <col min="6658" max="6658" width="6.109375" style="1" bestFit="1" customWidth="1"/>
    <col min="6659" max="6659" width="25.5546875" style="1" customWidth="1"/>
    <col min="6660" max="6660" width="23.44140625" style="1" customWidth="1"/>
    <col min="6661" max="6661" width="7.21875" style="1" customWidth="1"/>
    <col min="6662" max="6662" width="11.77734375" style="1" customWidth="1"/>
    <col min="6663" max="6663" width="5.6640625" style="1" customWidth="1"/>
    <col min="6664" max="6664" width="11.77734375" style="1" customWidth="1"/>
    <col min="6665" max="6666" width="11.88671875" style="1" customWidth="1"/>
    <col min="6667" max="6667" width="15.21875" style="1" customWidth="1"/>
    <col min="6668" max="6668" width="11.6640625" style="1" customWidth="1"/>
    <col min="6669" max="6913" width="10" style="1"/>
    <col min="6914" max="6914" width="6.109375" style="1" bestFit="1" customWidth="1"/>
    <col min="6915" max="6915" width="25.5546875" style="1" customWidth="1"/>
    <col min="6916" max="6916" width="23.44140625" style="1" customWidth="1"/>
    <col min="6917" max="6917" width="7.21875" style="1" customWidth="1"/>
    <col min="6918" max="6918" width="11.77734375" style="1" customWidth="1"/>
    <col min="6919" max="6919" width="5.6640625" style="1" customWidth="1"/>
    <col min="6920" max="6920" width="11.77734375" style="1" customWidth="1"/>
    <col min="6921" max="6922" width="11.88671875" style="1" customWidth="1"/>
    <col min="6923" max="6923" width="15.21875" style="1" customWidth="1"/>
    <col min="6924" max="6924" width="11.6640625" style="1" customWidth="1"/>
    <col min="6925" max="7169" width="10" style="1"/>
    <col min="7170" max="7170" width="6.109375" style="1" bestFit="1" customWidth="1"/>
    <col min="7171" max="7171" width="25.5546875" style="1" customWidth="1"/>
    <col min="7172" max="7172" width="23.44140625" style="1" customWidth="1"/>
    <col min="7173" max="7173" width="7.21875" style="1" customWidth="1"/>
    <col min="7174" max="7174" width="11.77734375" style="1" customWidth="1"/>
    <col min="7175" max="7175" width="5.6640625" style="1" customWidth="1"/>
    <col min="7176" max="7176" width="11.77734375" style="1" customWidth="1"/>
    <col min="7177" max="7178" width="11.88671875" style="1" customWidth="1"/>
    <col min="7179" max="7179" width="15.21875" style="1" customWidth="1"/>
    <col min="7180" max="7180" width="11.6640625" style="1" customWidth="1"/>
    <col min="7181" max="7425" width="10" style="1"/>
    <col min="7426" max="7426" width="6.109375" style="1" bestFit="1" customWidth="1"/>
    <col min="7427" max="7427" width="25.5546875" style="1" customWidth="1"/>
    <col min="7428" max="7428" width="23.44140625" style="1" customWidth="1"/>
    <col min="7429" max="7429" width="7.21875" style="1" customWidth="1"/>
    <col min="7430" max="7430" width="11.77734375" style="1" customWidth="1"/>
    <col min="7431" max="7431" width="5.6640625" style="1" customWidth="1"/>
    <col min="7432" max="7432" width="11.77734375" style="1" customWidth="1"/>
    <col min="7433" max="7434" width="11.88671875" style="1" customWidth="1"/>
    <col min="7435" max="7435" width="15.21875" style="1" customWidth="1"/>
    <col min="7436" max="7436" width="11.6640625" style="1" customWidth="1"/>
    <col min="7437" max="7681" width="10" style="1"/>
    <col min="7682" max="7682" width="6.109375" style="1" bestFit="1" customWidth="1"/>
    <col min="7683" max="7683" width="25.5546875" style="1" customWidth="1"/>
    <col min="7684" max="7684" width="23.44140625" style="1" customWidth="1"/>
    <col min="7685" max="7685" width="7.21875" style="1" customWidth="1"/>
    <col min="7686" max="7686" width="11.77734375" style="1" customWidth="1"/>
    <col min="7687" max="7687" width="5.6640625" style="1" customWidth="1"/>
    <col min="7688" max="7688" width="11.77734375" style="1" customWidth="1"/>
    <col min="7689" max="7690" width="11.88671875" style="1" customWidth="1"/>
    <col min="7691" max="7691" width="15.21875" style="1" customWidth="1"/>
    <col min="7692" max="7692" width="11.6640625" style="1" customWidth="1"/>
    <col min="7693" max="7937" width="10" style="1"/>
    <col min="7938" max="7938" width="6.109375" style="1" bestFit="1" customWidth="1"/>
    <col min="7939" max="7939" width="25.5546875" style="1" customWidth="1"/>
    <col min="7940" max="7940" width="23.44140625" style="1" customWidth="1"/>
    <col min="7941" max="7941" width="7.21875" style="1" customWidth="1"/>
    <col min="7942" max="7942" width="11.77734375" style="1" customWidth="1"/>
    <col min="7943" max="7943" width="5.6640625" style="1" customWidth="1"/>
    <col min="7944" max="7944" width="11.77734375" style="1" customWidth="1"/>
    <col min="7945" max="7946" width="11.88671875" style="1" customWidth="1"/>
    <col min="7947" max="7947" width="15.21875" style="1" customWidth="1"/>
    <col min="7948" max="7948" width="11.6640625" style="1" customWidth="1"/>
    <col min="7949" max="8193" width="10" style="1"/>
    <col min="8194" max="8194" width="6.109375" style="1" bestFit="1" customWidth="1"/>
    <col min="8195" max="8195" width="25.5546875" style="1" customWidth="1"/>
    <col min="8196" max="8196" width="23.44140625" style="1" customWidth="1"/>
    <col min="8197" max="8197" width="7.21875" style="1" customWidth="1"/>
    <col min="8198" max="8198" width="11.77734375" style="1" customWidth="1"/>
    <col min="8199" max="8199" width="5.6640625" style="1" customWidth="1"/>
    <col min="8200" max="8200" width="11.77734375" style="1" customWidth="1"/>
    <col min="8201" max="8202" width="11.88671875" style="1" customWidth="1"/>
    <col min="8203" max="8203" width="15.21875" style="1" customWidth="1"/>
    <col min="8204" max="8204" width="11.6640625" style="1" customWidth="1"/>
    <col min="8205" max="8449" width="10" style="1"/>
    <col min="8450" max="8450" width="6.109375" style="1" bestFit="1" customWidth="1"/>
    <col min="8451" max="8451" width="25.5546875" style="1" customWidth="1"/>
    <col min="8452" max="8452" width="23.44140625" style="1" customWidth="1"/>
    <col min="8453" max="8453" width="7.21875" style="1" customWidth="1"/>
    <col min="8454" max="8454" width="11.77734375" style="1" customWidth="1"/>
    <col min="8455" max="8455" width="5.6640625" style="1" customWidth="1"/>
    <col min="8456" max="8456" width="11.77734375" style="1" customWidth="1"/>
    <col min="8457" max="8458" width="11.88671875" style="1" customWidth="1"/>
    <col min="8459" max="8459" width="15.21875" style="1" customWidth="1"/>
    <col min="8460" max="8460" width="11.6640625" style="1" customWidth="1"/>
    <col min="8461" max="8705" width="10" style="1"/>
    <col min="8706" max="8706" width="6.109375" style="1" bestFit="1" customWidth="1"/>
    <col min="8707" max="8707" width="25.5546875" style="1" customWidth="1"/>
    <col min="8708" max="8708" width="23.44140625" style="1" customWidth="1"/>
    <col min="8709" max="8709" width="7.21875" style="1" customWidth="1"/>
    <col min="8710" max="8710" width="11.77734375" style="1" customWidth="1"/>
    <col min="8711" max="8711" width="5.6640625" style="1" customWidth="1"/>
    <col min="8712" max="8712" width="11.77734375" style="1" customWidth="1"/>
    <col min="8713" max="8714" width="11.88671875" style="1" customWidth="1"/>
    <col min="8715" max="8715" width="15.21875" style="1" customWidth="1"/>
    <col min="8716" max="8716" width="11.6640625" style="1" customWidth="1"/>
    <col min="8717" max="8961" width="10" style="1"/>
    <col min="8962" max="8962" width="6.109375" style="1" bestFit="1" customWidth="1"/>
    <col min="8963" max="8963" width="25.5546875" style="1" customWidth="1"/>
    <col min="8964" max="8964" width="23.44140625" style="1" customWidth="1"/>
    <col min="8965" max="8965" width="7.21875" style="1" customWidth="1"/>
    <col min="8966" max="8966" width="11.77734375" style="1" customWidth="1"/>
    <col min="8967" max="8967" width="5.6640625" style="1" customWidth="1"/>
    <col min="8968" max="8968" width="11.77734375" style="1" customWidth="1"/>
    <col min="8969" max="8970" width="11.88671875" style="1" customWidth="1"/>
    <col min="8971" max="8971" width="15.21875" style="1" customWidth="1"/>
    <col min="8972" max="8972" width="11.6640625" style="1" customWidth="1"/>
    <col min="8973" max="9217" width="10" style="1"/>
    <col min="9218" max="9218" width="6.109375" style="1" bestFit="1" customWidth="1"/>
    <col min="9219" max="9219" width="25.5546875" style="1" customWidth="1"/>
    <col min="9220" max="9220" width="23.44140625" style="1" customWidth="1"/>
    <col min="9221" max="9221" width="7.21875" style="1" customWidth="1"/>
    <col min="9222" max="9222" width="11.77734375" style="1" customWidth="1"/>
    <col min="9223" max="9223" width="5.6640625" style="1" customWidth="1"/>
    <col min="9224" max="9224" width="11.77734375" style="1" customWidth="1"/>
    <col min="9225" max="9226" width="11.88671875" style="1" customWidth="1"/>
    <col min="9227" max="9227" width="15.21875" style="1" customWidth="1"/>
    <col min="9228" max="9228" width="11.6640625" style="1" customWidth="1"/>
    <col min="9229" max="9473" width="10" style="1"/>
    <col min="9474" max="9474" width="6.109375" style="1" bestFit="1" customWidth="1"/>
    <col min="9475" max="9475" width="25.5546875" style="1" customWidth="1"/>
    <col min="9476" max="9476" width="23.44140625" style="1" customWidth="1"/>
    <col min="9477" max="9477" width="7.21875" style="1" customWidth="1"/>
    <col min="9478" max="9478" width="11.77734375" style="1" customWidth="1"/>
    <col min="9479" max="9479" width="5.6640625" style="1" customWidth="1"/>
    <col min="9480" max="9480" width="11.77734375" style="1" customWidth="1"/>
    <col min="9481" max="9482" width="11.88671875" style="1" customWidth="1"/>
    <col min="9483" max="9483" width="15.21875" style="1" customWidth="1"/>
    <col min="9484" max="9484" width="11.6640625" style="1" customWidth="1"/>
    <col min="9485" max="9729" width="10" style="1"/>
    <col min="9730" max="9730" width="6.109375" style="1" bestFit="1" customWidth="1"/>
    <col min="9731" max="9731" width="25.5546875" style="1" customWidth="1"/>
    <col min="9732" max="9732" width="23.44140625" style="1" customWidth="1"/>
    <col min="9733" max="9733" width="7.21875" style="1" customWidth="1"/>
    <col min="9734" max="9734" width="11.77734375" style="1" customWidth="1"/>
    <col min="9735" max="9735" width="5.6640625" style="1" customWidth="1"/>
    <col min="9736" max="9736" width="11.77734375" style="1" customWidth="1"/>
    <col min="9737" max="9738" width="11.88671875" style="1" customWidth="1"/>
    <col min="9739" max="9739" width="15.21875" style="1" customWidth="1"/>
    <col min="9740" max="9740" width="11.6640625" style="1" customWidth="1"/>
    <col min="9741" max="9985" width="10" style="1"/>
    <col min="9986" max="9986" width="6.109375" style="1" bestFit="1" customWidth="1"/>
    <col min="9987" max="9987" width="25.5546875" style="1" customWidth="1"/>
    <col min="9988" max="9988" width="23.44140625" style="1" customWidth="1"/>
    <col min="9989" max="9989" width="7.21875" style="1" customWidth="1"/>
    <col min="9990" max="9990" width="11.77734375" style="1" customWidth="1"/>
    <col min="9991" max="9991" width="5.6640625" style="1" customWidth="1"/>
    <col min="9992" max="9992" width="11.77734375" style="1" customWidth="1"/>
    <col min="9993" max="9994" width="11.88671875" style="1" customWidth="1"/>
    <col min="9995" max="9995" width="15.21875" style="1" customWidth="1"/>
    <col min="9996" max="9996" width="11.6640625" style="1" customWidth="1"/>
    <col min="9997" max="10241" width="10" style="1"/>
    <col min="10242" max="10242" width="6.109375" style="1" bestFit="1" customWidth="1"/>
    <col min="10243" max="10243" width="25.5546875" style="1" customWidth="1"/>
    <col min="10244" max="10244" width="23.44140625" style="1" customWidth="1"/>
    <col min="10245" max="10245" width="7.21875" style="1" customWidth="1"/>
    <col min="10246" max="10246" width="11.77734375" style="1" customWidth="1"/>
    <col min="10247" max="10247" width="5.6640625" style="1" customWidth="1"/>
    <col min="10248" max="10248" width="11.77734375" style="1" customWidth="1"/>
    <col min="10249" max="10250" width="11.88671875" style="1" customWidth="1"/>
    <col min="10251" max="10251" width="15.21875" style="1" customWidth="1"/>
    <col min="10252" max="10252" width="11.6640625" style="1" customWidth="1"/>
    <col min="10253" max="10497" width="10" style="1"/>
    <col min="10498" max="10498" width="6.109375" style="1" bestFit="1" customWidth="1"/>
    <col min="10499" max="10499" width="25.5546875" style="1" customWidth="1"/>
    <col min="10500" max="10500" width="23.44140625" style="1" customWidth="1"/>
    <col min="10501" max="10501" width="7.21875" style="1" customWidth="1"/>
    <col min="10502" max="10502" width="11.77734375" style="1" customWidth="1"/>
    <col min="10503" max="10503" width="5.6640625" style="1" customWidth="1"/>
    <col min="10504" max="10504" width="11.77734375" style="1" customWidth="1"/>
    <col min="10505" max="10506" width="11.88671875" style="1" customWidth="1"/>
    <col min="10507" max="10507" width="15.21875" style="1" customWidth="1"/>
    <col min="10508" max="10508" width="11.6640625" style="1" customWidth="1"/>
    <col min="10509" max="10753" width="10" style="1"/>
    <col min="10754" max="10754" width="6.109375" style="1" bestFit="1" customWidth="1"/>
    <col min="10755" max="10755" width="25.5546875" style="1" customWidth="1"/>
    <col min="10756" max="10756" width="23.44140625" style="1" customWidth="1"/>
    <col min="10757" max="10757" width="7.21875" style="1" customWidth="1"/>
    <col min="10758" max="10758" width="11.77734375" style="1" customWidth="1"/>
    <col min="10759" max="10759" width="5.6640625" style="1" customWidth="1"/>
    <col min="10760" max="10760" width="11.77734375" style="1" customWidth="1"/>
    <col min="10761" max="10762" width="11.88671875" style="1" customWidth="1"/>
    <col min="10763" max="10763" width="15.21875" style="1" customWidth="1"/>
    <col min="10764" max="10764" width="11.6640625" style="1" customWidth="1"/>
    <col min="10765" max="11009" width="10" style="1"/>
    <col min="11010" max="11010" width="6.109375" style="1" bestFit="1" customWidth="1"/>
    <col min="11011" max="11011" width="25.5546875" style="1" customWidth="1"/>
    <col min="11012" max="11012" width="23.44140625" style="1" customWidth="1"/>
    <col min="11013" max="11013" width="7.21875" style="1" customWidth="1"/>
    <col min="11014" max="11014" width="11.77734375" style="1" customWidth="1"/>
    <col min="11015" max="11015" width="5.6640625" style="1" customWidth="1"/>
    <col min="11016" max="11016" width="11.77734375" style="1" customWidth="1"/>
    <col min="11017" max="11018" width="11.88671875" style="1" customWidth="1"/>
    <col min="11019" max="11019" width="15.21875" style="1" customWidth="1"/>
    <col min="11020" max="11020" width="11.6640625" style="1" customWidth="1"/>
    <col min="11021" max="11265" width="10" style="1"/>
    <col min="11266" max="11266" width="6.109375" style="1" bestFit="1" customWidth="1"/>
    <col min="11267" max="11267" width="25.5546875" style="1" customWidth="1"/>
    <col min="11268" max="11268" width="23.44140625" style="1" customWidth="1"/>
    <col min="11269" max="11269" width="7.21875" style="1" customWidth="1"/>
    <col min="11270" max="11270" width="11.77734375" style="1" customWidth="1"/>
    <col min="11271" max="11271" width="5.6640625" style="1" customWidth="1"/>
    <col min="11272" max="11272" width="11.77734375" style="1" customWidth="1"/>
    <col min="11273" max="11274" width="11.88671875" style="1" customWidth="1"/>
    <col min="11275" max="11275" width="15.21875" style="1" customWidth="1"/>
    <col min="11276" max="11276" width="11.6640625" style="1" customWidth="1"/>
    <col min="11277" max="11521" width="10" style="1"/>
    <col min="11522" max="11522" width="6.109375" style="1" bestFit="1" customWidth="1"/>
    <col min="11523" max="11523" width="25.5546875" style="1" customWidth="1"/>
    <col min="11524" max="11524" width="23.44140625" style="1" customWidth="1"/>
    <col min="11525" max="11525" width="7.21875" style="1" customWidth="1"/>
    <col min="11526" max="11526" width="11.77734375" style="1" customWidth="1"/>
    <col min="11527" max="11527" width="5.6640625" style="1" customWidth="1"/>
    <col min="11528" max="11528" width="11.77734375" style="1" customWidth="1"/>
    <col min="11529" max="11530" width="11.88671875" style="1" customWidth="1"/>
    <col min="11531" max="11531" width="15.21875" style="1" customWidth="1"/>
    <col min="11532" max="11532" width="11.6640625" style="1" customWidth="1"/>
    <col min="11533" max="11777" width="10" style="1"/>
    <col min="11778" max="11778" width="6.109375" style="1" bestFit="1" customWidth="1"/>
    <col min="11779" max="11779" width="25.5546875" style="1" customWidth="1"/>
    <col min="11780" max="11780" width="23.44140625" style="1" customWidth="1"/>
    <col min="11781" max="11781" width="7.21875" style="1" customWidth="1"/>
    <col min="11782" max="11782" width="11.77734375" style="1" customWidth="1"/>
    <col min="11783" max="11783" width="5.6640625" style="1" customWidth="1"/>
    <col min="11784" max="11784" width="11.77734375" style="1" customWidth="1"/>
    <col min="11785" max="11786" width="11.88671875" style="1" customWidth="1"/>
    <col min="11787" max="11787" width="15.21875" style="1" customWidth="1"/>
    <col min="11788" max="11788" width="11.6640625" style="1" customWidth="1"/>
    <col min="11789" max="12033" width="10" style="1"/>
    <col min="12034" max="12034" width="6.109375" style="1" bestFit="1" customWidth="1"/>
    <col min="12035" max="12035" width="25.5546875" style="1" customWidth="1"/>
    <col min="12036" max="12036" width="23.44140625" style="1" customWidth="1"/>
    <col min="12037" max="12037" width="7.21875" style="1" customWidth="1"/>
    <col min="12038" max="12038" width="11.77734375" style="1" customWidth="1"/>
    <col min="12039" max="12039" width="5.6640625" style="1" customWidth="1"/>
    <col min="12040" max="12040" width="11.77734375" style="1" customWidth="1"/>
    <col min="12041" max="12042" width="11.88671875" style="1" customWidth="1"/>
    <col min="12043" max="12043" width="15.21875" style="1" customWidth="1"/>
    <col min="12044" max="12044" width="11.6640625" style="1" customWidth="1"/>
    <col min="12045" max="12289" width="10" style="1"/>
    <col min="12290" max="12290" width="6.109375" style="1" bestFit="1" customWidth="1"/>
    <col min="12291" max="12291" width="25.5546875" style="1" customWidth="1"/>
    <col min="12292" max="12292" width="23.44140625" style="1" customWidth="1"/>
    <col min="12293" max="12293" width="7.21875" style="1" customWidth="1"/>
    <col min="12294" max="12294" width="11.77734375" style="1" customWidth="1"/>
    <col min="12295" max="12295" width="5.6640625" style="1" customWidth="1"/>
    <col min="12296" max="12296" width="11.77734375" style="1" customWidth="1"/>
    <col min="12297" max="12298" width="11.88671875" style="1" customWidth="1"/>
    <col min="12299" max="12299" width="15.21875" style="1" customWidth="1"/>
    <col min="12300" max="12300" width="11.6640625" style="1" customWidth="1"/>
    <col min="12301" max="12545" width="10" style="1"/>
    <col min="12546" max="12546" width="6.109375" style="1" bestFit="1" customWidth="1"/>
    <col min="12547" max="12547" width="25.5546875" style="1" customWidth="1"/>
    <col min="12548" max="12548" width="23.44140625" style="1" customWidth="1"/>
    <col min="12549" max="12549" width="7.21875" style="1" customWidth="1"/>
    <col min="12550" max="12550" width="11.77734375" style="1" customWidth="1"/>
    <col min="12551" max="12551" width="5.6640625" style="1" customWidth="1"/>
    <col min="12552" max="12552" width="11.77734375" style="1" customWidth="1"/>
    <col min="12553" max="12554" width="11.88671875" style="1" customWidth="1"/>
    <col min="12555" max="12555" width="15.21875" style="1" customWidth="1"/>
    <col min="12556" max="12556" width="11.6640625" style="1" customWidth="1"/>
    <col min="12557" max="12801" width="10" style="1"/>
    <col min="12802" max="12802" width="6.109375" style="1" bestFit="1" customWidth="1"/>
    <col min="12803" max="12803" width="25.5546875" style="1" customWidth="1"/>
    <col min="12804" max="12804" width="23.44140625" style="1" customWidth="1"/>
    <col min="12805" max="12805" width="7.21875" style="1" customWidth="1"/>
    <col min="12806" max="12806" width="11.77734375" style="1" customWidth="1"/>
    <col min="12807" max="12807" width="5.6640625" style="1" customWidth="1"/>
    <col min="12808" max="12808" width="11.77734375" style="1" customWidth="1"/>
    <col min="12809" max="12810" width="11.88671875" style="1" customWidth="1"/>
    <col min="12811" max="12811" width="15.21875" style="1" customWidth="1"/>
    <col min="12812" max="12812" width="11.6640625" style="1" customWidth="1"/>
    <col min="12813" max="13057" width="10" style="1"/>
    <col min="13058" max="13058" width="6.109375" style="1" bestFit="1" customWidth="1"/>
    <col min="13059" max="13059" width="25.5546875" style="1" customWidth="1"/>
    <col min="13060" max="13060" width="23.44140625" style="1" customWidth="1"/>
    <col min="13061" max="13061" width="7.21875" style="1" customWidth="1"/>
    <col min="13062" max="13062" width="11.77734375" style="1" customWidth="1"/>
    <col min="13063" max="13063" width="5.6640625" style="1" customWidth="1"/>
    <col min="13064" max="13064" width="11.77734375" style="1" customWidth="1"/>
    <col min="13065" max="13066" width="11.88671875" style="1" customWidth="1"/>
    <col min="13067" max="13067" width="15.21875" style="1" customWidth="1"/>
    <col min="13068" max="13068" width="11.6640625" style="1" customWidth="1"/>
    <col min="13069" max="13313" width="10" style="1"/>
    <col min="13314" max="13314" width="6.109375" style="1" bestFit="1" customWidth="1"/>
    <col min="13315" max="13315" width="25.5546875" style="1" customWidth="1"/>
    <col min="13316" max="13316" width="23.44140625" style="1" customWidth="1"/>
    <col min="13317" max="13317" width="7.21875" style="1" customWidth="1"/>
    <col min="13318" max="13318" width="11.77734375" style="1" customWidth="1"/>
    <col min="13319" max="13319" width="5.6640625" style="1" customWidth="1"/>
    <col min="13320" max="13320" width="11.77734375" style="1" customWidth="1"/>
    <col min="13321" max="13322" width="11.88671875" style="1" customWidth="1"/>
    <col min="13323" max="13323" width="15.21875" style="1" customWidth="1"/>
    <col min="13324" max="13324" width="11.6640625" style="1" customWidth="1"/>
    <col min="13325" max="13569" width="10" style="1"/>
    <col min="13570" max="13570" width="6.109375" style="1" bestFit="1" customWidth="1"/>
    <col min="13571" max="13571" width="25.5546875" style="1" customWidth="1"/>
    <col min="13572" max="13572" width="23.44140625" style="1" customWidth="1"/>
    <col min="13573" max="13573" width="7.21875" style="1" customWidth="1"/>
    <col min="13574" max="13574" width="11.77734375" style="1" customWidth="1"/>
    <col min="13575" max="13575" width="5.6640625" style="1" customWidth="1"/>
    <col min="13576" max="13576" width="11.77734375" style="1" customWidth="1"/>
    <col min="13577" max="13578" width="11.88671875" style="1" customWidth="1"/>
    <col min="13579" max="13579" width="15.21875" style="1" customWidth="1"/>
    <col min="13580" max="13580" width="11.6640625" style="1" customWidth="1"/>
    <col min="13581" max="13825" width="10" style="1"/>
    <col min="13826" max="13826" width="6.109375" style="1" bestFit="1" customWidth="1"/>
    <col min="13827" max="13827" width="25.5546875" style="1" customWidth="1"/>
    <col min="13828" max="13828" width="23.44140625" style="1" customWidth="1"/>
    <col min="13829" max="13829" width="7.21875" style="1" customWidth="1"/>
    <col min="13830" max="13830" width="11.77734375" style="1" customWidth="1"/>
    <col min="13831" max="13831" width="5.6640625" style="1" customWidth="1"/>
    <col min="13832" max="13832" width="11.77734375" style="1" customWidth="1"/>
    <col min="13833" max="13834" width="11.88671875" style="1" customWidth="1"/>
    <col min="13835" max="13835" width="15.21875" style="1" customWidth="1"/>
    <col min="13836" max="13836" width="11.6640625" style="1" customWidth="1"/>
    <col min="13837" max="14081" width="10" style="1"/>
    <col min="14082" max="14082" width="6.109375" style="1" bestFit="1" customWidth="1"/>
    <col min="14083" max="14083" width="25.5546875" style="1" customWidth="1"/>
    <col min="14084" max="14084" width="23.44140625" style="1" customWidth="1"/>
    <col min="14085" max="14085" width="7.21875" style="1" customWidth="1"/>
    <col min="14086" max="14086" width="11.77734375" style="1" customWidth="1"/>
    <col min="14087" max="14087" width="5.6640625" style="1" customWidth="1"/>
    <col min="14088" max="14088" width="11.77734375" style="1" customWidth="1"/>
    <col min="14089" max="14090" width="11.88671875" style="1" customWidth="1"/>
    <col min="14091" max="14091" width="15.21875" style="1" customWidth="1"/>
    <col min="14092" max="14092" width="11.6640625" style="1" customWidth="1"/>
    <col min="14093" max="14337" width="10" style="1"/>
    <col min="14338" max="14338" width="6.109375" style="1" bestFit="1" customWidth="1"/>
    <col min="14339" max="14339" width="25.5546875" style="1" customWidth="1"/>
    <col min="14340" max="14340" width="23.44140625" style="1" customWidth="1"/>
    <col min="14341" max="14341" width="7.21875" style="1" customWidth="1"/>
    <col min="14342" max="14342" width="11.77734375" style="1" customWidth="1"/>
    <col min="14343" max="14343" width="5.6640625" style="1" customWidth="1"/>
    <col min="14344" max="14344" width="11.77734375" style="1" customWidth="1"/>
    <col min="14345" max="14346" width="11.88671875" style="1" customWidth="1"/>
    <col min="14347" max="14347" width="15.21875" style="1" customWidth="1"/>
    <col min="14348" max="14348" width="11.6640625" style="1" customWidth="1"/>
    <col min="14349" max="14593" width="10" style="1"/>
    <col min="14594" max="14594" width="6.109375" style="1" bestFit="1" customWidth="1"/>
    <col min="14595" max="14595" width="25.5546875" style="1" customWidth="1"/>
    <col min="14596" max="14596" width="23.44140625" style="1" customWidth="1"/>
    <col min="14597" max="14597" width="7.21875" style="1" customWidth="1"/>
    <col min="14598" max="14598" width="11.77734375" style="1" customWidth="1"/>
    <col min="14599" max="14599" width="5.6640625" style="1" customWidth="1"/>
    <col min="14600" max="14600" width="11.77734375" style="1" customWidth="1"/>
    <col min="14601" max="14602" width="11.88671875" style="1" customWidth="1"/>
    <col min="14603" max="14603" width="15.21875" style="1" customWidth="1"/>
    <col min="14604" max="14604" width="11.6640625" style="1" customWidth="1"/>
    <col min="14605" max="14849" width="10" style="1"/>
    <col min="14850" max="14850" width="6.109375" style="1" bestFit="1" customWidth="1"/>
    <col min="14851" max="14851" width="25.5546875" style="1" customWidth="1"/>
    <col min="14852" max="14852" width="23.44140625" style="1" customWidth="1"/>
    <col min="14853" max="14853" width="7.21875" style="1" customWidth="1"/>
    <col min="14854" max="14854" width="11.77734375" style="1" customWidth="1"/>
    <col min="14855" max="14855" width="5.6640625" style="1" customWidth="1"/>
    <col min="14856" max="14856" width="11.77734375" style="1" customWidth="1"/>
    <col min="14857" max="14858" width="11.88671875" style="1" customWidth="1"/>
    <col min="14859" max="14859" width="15.21875" style="1" customWidth="1"/>
    <col min="14860" max="14860" width="11.6640625" style="1" customWidth="1"/>
    <col min="14861" max="15105" width="10" style="1"/>
    <col min="15106" max="15106" width="6.109375" style="1" bestFit="1" customWidth="1"/>
    <col min="15107" max="15107" width="25.5546875" style="1" customWidth="1"/>
    <col min="15108" max="15108" width="23.44140625" style="1" customWidth="1"/>
    <col min="15109" max="15109" width="7.21875" style="1" customWidth="1"/>
    <col min="15110" max="15110" width="11.77734375" style="1" customWidth="1"/>
    <col min="15111" max="15111" width="5.6640625" style="1" customWidth="1"/>
    <col min="15112" max="15112" width="11.77734375" style="1" customWidth="1"/>
    <col min="15113" max="15114" width="11.88671875" style="1" customWidth="1"/>
    <col min="15115" max="15115" width="15.21875" style="1" customWidth="1"/>
    <col min="15116" max="15116" width="11.6640625" style="1" customWidth="1"/>
    <col min="15117" max="15361" width="10" style="1"/>
    <col min="15362" max="15362" width="6.109375" style="1" bestFit="1" customWidth="1"/>
    <col min="15363" max="15363" width="25.5546875" style="1" customWidth="1"/>
    <col min="15364" max="15364" width="23.44140625" style="1" customWidth="1"/>
    <col min="15365" max="15365" width="7.21875" style="1" customWidth="1"/>
    <col min="15366" max="15366" width="11.77734375" style="1" customWidth="1"/>
    <col min="15367" max="15367" width="5.6640625" style="1" customWidth="1"/>
    <col min="15368" max="15368" width="11.77734375" style="1" customWidth="1"/>
    <col min="15369" max="15370" width="11.88671875" style="1" customWidth="1"/>
    <col min="15371" max="15371" width="15.21875" style="1" customWidth="1"/>
    <col min="15372" max="15372" width="11.6640625" style="1" customWidth="1"/>
    <col min="15373" max="15617" width="10" style="1"/>
    <col min="15618" max="15618" width="6.109375" style="1" bestFit="1" customWidth="1"/>
    <col min="15619" max="15619" width="25.5546875" style="1" customWidth="1"/>
    <col min="15620" max="15620" width="23.44140625" style="1" customWidth="1"/>
    <col min="15621" max="15621" width="7.21875" style="1" customWidth="1"/>
    <col min="15622" max="15622" width="11.77734375" style="1" customWidth="1"/>
    <col min="15623" max="15623" width="5.6640625" style="1" customWidth="1"/>
    <col min="15624" max="15624" width="11.77734375" style="1" customWidth="1"/>
    <col min="15625" max="15626" width="11.88671875" style="1" customWidth="1"/>
    <col min="15627" max="15627" width="15.21875" style="1" customWidth="1"/>
    <col min="15628" max="15628" width="11.6640625" style="1" customWidth="1"/>
    <col min="15629" max="15873" width="10" style="1"/>
    <col min="15874" max="15874" width="6.109375" style="1" bestFit="1" customWidth="1"/>
    <col min="15875" max="15875" width="25.5546875" style="1" customWidth="1"/>
    <col min="15876" max="15876" width="23.44140625" style="1" customWidth="1"/>
    <col min="15877" max="15877" width="7.21875" style="1" customWidth="1"/>
    <col min="15878" max="15878" width="11.77734375" style="1" customWidth="1"/>
    <col min="15879" max="15879" width="5.6640625" style="1" customWidth="1"/>
    <col min="15880" max="15880" width="11.77734375" style="1" customWidth="1"/>
    <col min="15881" max="15882" width="11.88671875" style="1" customWidth="1"/>
    <col min="15883" max="15883" width="15.21875" style="1" customWidth="1"/>
    <col min="15884" max="15884" width="11.6640625" style="1" customWidth="1"/>
    <col min="15885" max="16129" width="10" style="1"/>
    <col min="16130" max="16130" width="6.109375" style="1" bestFit="1" customWidth="1"/>
    <col min="16131" max="16131" width="25.5546875" style="1" customWidth="1"/>
    <col min="16132" max="16132" width="23.44140625" style="1" customWidth="1"/>
    <col min="16133" max="16133" width="7.21875" style="1" customWidth="1"/>
    <col min="16134" max="16134" width="11.77734375" style="1" customWidth="1"/>
    <col min="16135" max="16135" width="5.6640625" style="1" customWidth="1"/>
    <col min="16136" max="16136" width="11.77734375" style="1" customWidth="1"/>
    <col min="16137" max="16138" width="11.88671875" style="1" customWidth="1"/>
    <col min="16139" max="16139" width="15.21875" style="1" customWidth="1"/>
    <col min="16140" max="16140" width="11.6640625" style="1" customWidth="1"/>
    <col min="16141" max="16384" width="10" style="1"/>
  </cols>
  <sheetData>
    <row r="1" spans="1:23" ht="27.75" customHeight="1">
      <c r="A1" s="189" t="s">
        <v>0</v>
      </c>
      <c r="B1" s="189"/>
      <c r="C1" s="189"/>
      <c r="D1" s="189"/>
      <c r="E1" s="189"/>
      <c r="F1" s="189"/>
      <c r="G1" s="189"/>
      <c r="H1" s="189"/>
      <c r="I1" s="189"/>
      <c r="J1" s="189"/>
      <c r="K1" s="189"/>
      <c r="L1" s="189"/>
    </row>
    <row r="2" spans="1:23" s="39" customFormat="1" ht="27.75" customHeight="1">
      <c r="J2" s="195" t="s">
        <v>1</v>
      </c>
      <c r="K2" s="195"/>
      <c r="L2" s="195"/>
      <c r="T2" s="195"/>
      <c r="U2" s="195"/>
      <c r="V2" s="195"/>
      <c r="W2" s="195"/>
    </row>
    <row r="3" spans="1:23" s="83" customFormat="1" ht="39" customHeight="1">
      <c r="A3" s="81" t="s">
        <v>2</v>
      </c>
      <c r="B3" s="81" t="s">
        <v>3</v>
      </c>
      <c r="C3" s="81" t="s">
        <v>4</v>
      </c>
      <c r="D3" s="81" t="s">
        <v>141</v>
      </c>
      <c r="E3" s="81" t="s">
        <v>5</v>
      </c>
      <c r="F3" s="82" t="s">
        <v>6</v>
      </c>
      <c r="G3" s="82" t="s">
        <v>7</v>
      </c>
      <c r="H3" s="82" t="s">
        <v>8</v>
      </c>
      <c r="I3" s="82" t="s">
        <v>9</v>
      </c>
      <c r="J3" s="82" t="s">
        <v>10</v>
      </c>
      <c r="K3" s="81" t="s">
        <v>11</v>
      </c>
      <c r="L3" s="81" t="s">
        <v>12</v>
      </c>
      <c r="M3" s="95"/>
    </row>
    <row r="4" spans="1:23" s="83" customFormat="1" ht="50.4" customHeight="1">
      <c r="A4" s="34">
        <v>1</v>
      </c>
      <c r="B4" s="34" t="s">
        <v>549</v>
      </c>
      <c r="C4" s="35" t="s">
        <v>556</v>
      </c>
      <c r="D4" s="35"/>
      <c r="E4" s="34" t="s">
        <v>524</v>
      </c>
      <c r="F4" s="80">
        <v>1946.4</v>
      </c>
      <c r="G4" s="36">
        <v>0.13</v>
      </c>
      <c r="H4" s="97"/>
      <c r="I4" s="80">
        <v>1946.4</v>
      </c>
      <c r="J4" s="80">
        <v>1946.4</v>
      </c>
      <c r="K4" s="93" t="s">
        <v>551</v>
      </c>
      <c r="L4" s="112"/>
      <c r="N4" s="113"/>
    </row>
    <row r="5" spans="1:23" s="83" customFormat="1" ht="50.4" customHeight="1">
      <c r="A5" s="34">
        <v>2</v>
      </c>
      <c r="B5" s="34" t="s">
        <v>550</v>
      </c>
      <c r="C5" s="35" t="s">
        <v>557</v>
      </c>
      <c r="D5" s="35"/>
      <c r="E5" s="34" t="s">
        <v>524</v>
      </c>
      <c r="F5" s="80">
        <v>1432</v>
      </c>
      <c r="G5" s="36">
        <v>0.13</v>
      </c>
      <c r="H5" s="97"/>
      <c r="I5" s="80">
        <v>1432</v>
      </c>
      <c r="J5" s="80">
        <v>1432</v>
      </c>
      <c r="K5" s="93" t="s">
        <v>551</v>
      </c>
      <c r="L5" s="93"/>
      <c r="N5" s="96"/>
    </row>
    <row r="6" spans="1:23" s="83" customFormat="1" ht="50.4" customHeight="1">
      <c r="A6" s="34">
        <v>3</v>
      </c>
      <c r="B6" s="35" t="s">
        <v>553</v>
      </c>
      <c r="C6" s="35" t="s">
        <v>558</v>
      </c>
      <c r="D6" s="35"/>
      <c r="E6" s="34" t="s">
        <v>524</v>
      </c>
      <c r="F6" s="80">
        <v>672</v>
      </c>
      <c r="G6" s="36">
        <v>0.13</v>
      </c>
      <c r="H6" s="97"/>
      <c r="I6" s="80">
        <v>672</v>
      </c>
      <c r="J6" s="80">
        <v>672</v>
      </c>
      <c r="K6" s="93" t="s">
        <v>551</v>
      </c>
      <c r="L6" s="93" t="s">
        <v>554</v>
      </c>
      <c r="N6" s="96"/>
    </row>
    <row r="7" spans="1:23" s="83" customFormat="1" ht="50.4" customHeight="1">
      <c r="A7" s="34">
        <v>4</v>
      </c>
      <c r="B7" s="34" t="s">
        <v>552</v>
      </c>
      <c r="C7" s="35" t="s">
        <v>559</v>
      </c>
      <c r="D7" s="35"/>
      <c r="E7" s="34" t="s">
        <v>524</v>
      </c>
      <c r="F7" s="80">
        <v>665.6</v>
      </c>
      <c r="G7" s="36">
        <v>0.13</v>
      </c>
      <c r="H7" s="97"/>
      <c r="I7" s="80">
        <v>665.6</v>
      </c>
      <c r="J7" s="80">
        <v>665.6</v>
      </c>
      <c r="K7" s="93" t="s">
        <v>551</v>
      </c>
      <c r="L7" s="93"/>
      <c r="N7" s="96"/>
    </row>
    <row r="8" spans="1:23" s="39" customFormat="1" ht="27.75" customHeight="1">
      <c r="A8" s="196" t="s">
        <v>555</v>
      </c>
      <c r="B8" s="196"/>
      <c r="C8" s="196"/>
      <c r="D8" s="196"/>
      <c r="E8" s="196"/>
      <c r="F8" s="196"/>
      <c r="G8" s="196"/>
      <c r="H8" s="196"/>
      <c r="I8" s="196"/>
      <c r="J8" s="196"/>
      <c r="K8" s="196"/>
      <c r="L8" s="196"/>
    </row>
    <row r="9" spans="1:23" s="39" customFormat="1" ht="75" customHeight="1">
      <c r="A9" s="196"/>
      <c r="B9" s="196"/>
      <c r="C9" s="196"/>
      <c r="D9" s="196"/>
      <c r="E9" s="196"/>
      <c r="F9" s="196"/>
      <c r="G9" s="196"/>
      <c r="H9" s="196"/>
      <c r="I9" s="196"/>
      <c r="J9" s="196"/>
      <c r="K9" s="196"/>
      <c r="L9" s="196"/>
    </row>
    <row r="10" spans="1:23" s="39" customFormat="1" ht="93" customHeight="1">
      <c r="A10" s="197" t="s">
        <v>13</v>
      </c>
      <c r="B10" s="198"/>
      <c r="C10" s="199" t="s">
        <v>14</v>
      </c>
      <c r="D10" s="199"/>
      <c r="E10" s="199"/>
      <c r="F10" s="200" t="s">
        <v>15</v>
      </c>
      <c r="G10" s="201"/>
      <c r="H10" s="201"/>
      <c r="I10" s="200" t="s">
        <v>16</v>
      </c>
      <c r="J10" s="201"/>
      <c r="K10" s="196" t="s">
        <v>17</v>
      </c>
      <c r="L10" s="196"/>
    </row>
    <row r="11" spans="1:23" s="39" customFormat="1" ht="27.75" customHeight="1"/>
    <row r="12" spans="1:23" s="39" customFormat="1" ht="27.75" customHeight="1"/>
    <row r="13" spans="1:23" s="39" customFormat="1" ht="27.75" customHeight="1"/>
    <row r="14" spans="1:23" s="39" customFormat="1" ht="27.75" customHeight="1"/>
    <row r="15" spans="1:23" s="39" customFormat="1" ht="27.75" customHeight="1"/>
    <row r="16" spans="1:23" s="39" customFormat="1" ht="27.75" customHeight="1"/>
    <row r="17" s="39" customFormat="1" ht="27.75" customHeight="1"/>
    <row r="18" s="39" customFormat="1" ht="27.75" customHeight="1"/>
    <row r="19" s="39" customFormat="1" ht="27.75" customHeight="1"/>
    <row r="20" s="39" customFormat="1" ht="27.75" customHeight="1"/>
    <row r="21" s="39" customFormat="1" ht="27.75" customHeight="1"/>
    <row r="22" s="39" customFormat="1" ht="27.75" customHeight="1"/>
    <row r="23" s="39" customFormat="1" ht="27.75" customHeight="1"/>
    <row r="24" s="39" customFormat="1" ht="27.75" customHeight="1"/>
    <row r="25" s="39" customFormat="1" ht="27.75" customHeight="1"/>
    <row r="26" s="39" customFormat="1" ht="27.75" customHeight="1"/>
    <row r="27" s="39" customFormat="1" ht="27.75" customHeight="1"/>
    <row r="28" s="39" customFormat="1" ht="27.75" customHeight="1"/>
    <row r="29" s="39" customFormat="1" ht="27.75" customHeight="1"/>
    <row r="30" s="39" customFormat="1" ht="27.75" customHeight="1"/>
    <row r="31" s="39" customFormat="1" ht="27.75" customHeight="1"/>
    <row r="32" s="39" customFormat="1" ht="27.75" customHeight="1"/>
    <row r="33" s="39" customFormat="1" ht="27.75" customHeight="1"/>
    <row r="34" s="39" customFormat="1" ht="27.75" customHeight="1"/>
    <row r="35" s="39" customFormat="1" ht="27.75" customHeight="1"/>
    <row r="36" s="39" customFormat="1" ht="27.75" customHeight="1"/>
    <row r="37" s="39" customFormat="1" ht="27.75" customHeight="1"/>
    <row r="38" s="39" customFormat="1" ht="27.75" customHeight="1"/>
    <row r="39" s="39" customFormat="1" ht="27.75" customHeight="1"/>
    <row r="40" s="39" customFormat="1" ht="27.75" customHeight="1"/>
    <row r="41" s="39" customFormat="1" ht="27.75" customHeight="1"/>
    <row r="42" s="39" customFormat="1" ht="27.75" customHeight="1"/>
    <row r="43" s="39" customFormat="1" ht="27.75" customHeight="1"/>
    <row r="44" s="39" customFormat="1" ht="27.75" customHeight="1"/>
    <row r="45" s="39" customFormat="1" ht="27.75" customHeight="1"/>
    <row r="46" s="39" customFormat="1" ht="27.75" customHeight="1"/>
    <row r="47" s="39" customFormat="1" ht="27.75" customHeight="1"/>
    <row r="48" s="39" customFormat="1" ht="27.75" customHeight="1"/>
    <row r="49" s="39" customFormat="1" ht="27.75" customHeight="1"/>
    <row r="50" s="39" customFormat="1" ht="27.75" customHeight="1"/>
    <row r="51" s="39" customFormat="1" ht="27.75" customHeight="1"/>
    <row r="52" s="39" customFormat="1" ht="27.75" customHeight="1"/>
    <row r="53" s="39" customFormat="1" ht="27.75" customHeight="1"/>
    <row r="54" s="39" customFormat="1" ht="27.75" customHeight="1"/>
    <row r="55" s="39" customFormat="1" ht="27.75" customHeight="1"/>
    <row r="56" s="39" customFormat="1" ht="27.75" customHeight="1"/>
    <row r="57" s="39" customFormat="1" ht="27.75" customHeight="1"/>
    <row r="58" s="39" customFormat="1" ht="27.75" customHeight="1"/>
    <row r="59" s="39" customFormat="1" ht="27.75" customHeight="1"/>
    <row r="60" s="39" customFormat="1" ht="27.75" customHeight="1"/>
    <row r="61" s="39" customFormat="1" ht="27.75" customHeight="1"/>
    <row r="62" s="39" customFormat="1" ht="27.75" customHeight="1"/>
    <row r="63" s="39" customFormat="1" ht="27.75" customHeight="1"/>
    <row r="64" s="39" customFormat="1" ht="27.75" customHeight="1"/>
    <row r="65" s="39" customFormat="1" ht="27.75" customHeight="1"/>
    <row r="66" s="39" customFormat="1" ht="27.75" customHeight="1"/>
    <row r="67" s="39" customFormat="1" ht="27.75" customHeight="1"/>
    <row r="68" s="39" customFormat="1" ht="27.75" customHeight="1"/>
    <row r="69" s="39" customFormat="1" ht="27.75" customHeight="1"/>
    <row r="70" s="39" customFormat="1" ht="27.75" customHeight="1"/>
    <row r="71" s="39" customFormat="1" ht="27.75" customHeight="1"/>
    <row r="72" s="39" customFormat="1" ht="27.75" customHeight="1"/>
    <row r="73" s="39" customFormat="1" ht="27.75" customHeight="1"/>
    <row r="74" s="39" customFormat="1" ht="27.75" customHeight="1"/>
    <row r="75" s="39" customFormat="1" ht="27.75" customHeight="1"/>
    <row r="76" s="39" customFormat="1" ht="27.75" customHeight="1"/>
    <row r="77" s="39" customFormat="1" ht="27.75" customHeight="1"/>
    <row r="78" s="39" customFormat="1" ht="27.75" customHeight="1"/>
    <row r="79" s="39" customFormat="1" ht="27.75" customHeight="1"/>
    <row r="80" s="39" customFormat="1" ht="27.75" customHeight="1"/>
    <row r="81" s="39" customFormat="1" ht="27.75" customHeight="1"/>
    <row r="82" s="39" customFormat="1" ht="27.75" customHeight="1"/>
    <row r="83" s="39" customFormat="1" ht="27.75" customHeight="1"/>
    <row r="84" s="39" customFormat="1" ht="27.75" customHeight="1"/>
    <row r="85" s="39" customFormat="1" ht="27.75" customHeight="1"/>
    <row r="86" s="39" customFormat="1" ht="27.75" customHeight="1"/>
    <row r="87" s="39" customFormat="1" ht="27.75" customHeight="1"/>
    <row r="88" s="39" customFormat="1" ht="27.75" customHeight="1"/>
    <row r="89" s="39" customFormat="1" ht="27.75" customHeight="1"/>
    <row r="90" s="39" customFormat="1" ht="27.75" customHeight="1"/>
    <row r="91" s="39" customFormat="1" ht="27.75" customHeight="1"/>
    <row r="92" s="39" customFormat="1" ht="27.75" customHeight="1"/>
    <row r="93" s="39" customFormat="1" ht="27.75" customHeight="1"/>
    <row r="94" s="39" customFormat="1" ht="27.75" customHeight="1"/>
    <row r="95" s="39" customFormat="1" ht="27.75" customHeight="1"/>
    <row r="96" s="39" customFormat="1" ht="27.75" customHeight="1"/>
    <row r="97" s="39" customFormat="1" ht="27.75" customHeight="1"/>
    <row r="98" s="39" customFormat="1" ht="27.75" customHeight="1"/>
    <row r="99" s="39" customFormat="1" ht="27.75" customHeight="1"/>
    <row r="100" s="39" customFormat="1" ht="27.75" customHeight="1"/>
    <row r="101" s="39" customFormat="1" ht="27.75" customHeight="1"/>
    <row r="102" s="39" customFormat="1" ht="27.75" customHeight="1"/>
    <row r="103" s="39" customFormat="1" ht="27.75" customHeight="1"/>
    <row r="104" s="39" customFormat="1" ht="27.75" customHeight="1"/>
    <row r="105" s="39" customFormat="1" ht="27.75" customHeight="1"/>
    <row r="106" s="39" customFormat="1" ht="27.75" customHeight="1"/>
    <row r="107" s="39" customFormat="1" ht="27.75" customHeight="1"/>
    <row r="108" s="39" customFormat="1" ht="27.75" customHeight="1"/>
    <row r="109" s="39" customFormat="1" ht="27.75" customHeight="1"/>
    <row r="110" s="39" customFormat="1" ht="27.75" customHeight="1"/>
    <row r="111" s="39" customFormat="1" ht="27.75" customHeight="1"/>
    <row r="112" s="39" customFormat="1" ht="27.75" customHeight="1"/>
    <row r="113" s="39" customFormat="1" ht="27.75" customHeight="1"/>
    <row r="114" s="39" customFormat="1" ht="27.75" customHeight="1"/>
    <row r="115" s="39" customFormat="1" ht="27.75" customHeight="1"/>
    <row r="116" s="39" customFormat="1" ht="27.75" customHeight="1"/>
    <row r="117" s="39" customFormat="1" ht="27.75" customHeight="1"/>
    <row r="118" s="39" customFormat="1" ht="27.75" customHeight="1"/>
    <row r="119" s="39" customFormat="1" ht="27.75" customHeight="1"/>
    <row r="120" s="39" customFormat="1" ht="27.75" customHeight="1"/>
    <row r="121" s="39" customFormat="1" ht="27.75" customHeight="1"/>
    <row r="122" s="39" customFormat="1" ht="27.75" customHeight="1"/>
    <row r="123" s="39" customFormat="1" ht="27.75" customHeight="1"/>
    <row r="124" s="39" customFormat="1" ht="27.75" customHeight="1"/>
    <row r="125" s="39" customFormat="1" ht="27.75" customHeight="1"/>
    <row r="126" s="39" customFormat="1" ht="27.75" customHeight="1"/>
    <row r="127" s="39" customFormat="1" ht="27.75" customHeight="1"/>
    <row r="128" s="39" customFormat="1" ht="27.75" customHeight="1"/>
    <row r="129" s="39" customFormat="1" ht="27.75" customHeight="1"/>
    <row r="130" s="39" customFormat="1" ht="27.75" customHeight="1"/>
    <row r="131" s="39" customFormat="1" ht="27.75" customHeight="1"/>
    <row r="132" s="39" customFormat="1" ht="27.75" customHeight="1"/>
    <row r="133" s="39" customFormat="1" ht="27.75" customHeight="1"/>
    <row r="134" s="39" customFormat="1" ht="27.75" customHeight="1"/>
    <row r="135" s="39" customFormat="1" ht="27.75" customHeight="1"/>
    <row r="136" s="39" customFormat="1" ht="27.75" customHeight="1"/>
    <row r="137" s="39" customFormat="1" ht="27.75" customHeight="1"/>
    <row r="138" s="39" customFormat="1" ht="27.75" customHeight="1"/>
    <row r="139" s="39" customFormat="1" ht="27.75" customHeight="1"/>
    <row r="140" s="39" customFormat="1" ht="27.75" customHeight="1"/>
    <row r="141" s="39" customFormat="1" ht="27.75" customHeight="1"/>
    <row r="142" s="39" customFormat="1" ht="27.75" customHeight="1"/>
    <row r="143" s="39" customFormat="1" ht="27.75" customHeight="1"/>
    <row r="144" s="39" customFormat="1" ht="27.75" customHeight="1"/>
    <row r="145" s="39" customFormat="1" ht="27.75" customHeight="1"/>
    <row r="146" s="39" customFormat="1" ht="27.75" customHeight="1"/>
    <row r="147" s="39" customFormat="1" ht="27.75" customHeight="1"/>
    <row r="148" s="39" customFormat="1" ht="27.75" customHeight="1"/>
    <row r="149" s="39" customFormat="1" ht="27.75" customHeight="1"/>
    <row r="150" s="39" customFormat="1" ht="27.75" customHeight="1"/>
    <row r="151" s="39" customFormat="1" ht="27.75" customHeight="1"/>
    <row r="152" s="39" customFormat="1" ht="27.75" customHeight="1"/>
    <row r="153" s="39" customFormat="1" ht="27.75" customHeight="1"/>
    <row r="154" s="39" customFormat="1" ht="27.75" customHeight="1"/>
    <row r="155" s="39" customFormat="1" ht="27.75" customHeight="1"/>
    <row r="156" s="39" customFormat="1" ht="27.75" customHeight="1"/>
    <row r="157" s="39" customFormat="1" ht="27.75" customHeight="1"/>
    <row r="158" s="39" customFormat="1" ht="27.75" customHeight="1"/>
    <row r="159" s="39" customFormat="1" ht="27.75" customHeight="1"/>
    <row r="160" s="39" customFormat="1" ht="27.75" customHeight="1"/>
    <row r="161" s="39" customFormat="1" ht="27.75" customHeight="1"/>
    <row r="162" s="39" customFormat="1" ht="27.75" customHeight="1"/>
    <row r="163" s="39" customFormat="1" ht="27.75" customHeight="1"/>
    <row r="164" s="39" customFormat="1" ht="27.75" customHeight="1"/>
    <row r="165" s="39" customFormat="1" ht="27.75" customHeight="1"/>
    <row r="166" s="39" customFormat="1" ht="27.75" customHeight="1"/>
    <row r="167" s="39" customFormat="1" ht="27.75" customHeight="1"/>
    <row r="168" s="39" customFormat="1" ht="27.75" customHeight="1"/>
    <row r="169" s="39" customFormat="1" ht="27.75" customHeight="1"/>
    <row r="170" s="39" customFormat="1" ht="27.75" customHeight="1"/>
    <row r="171" s="39" customFormat="1" ht="27.75" customHeight="1"/>
    <row r="172" s="39" customFormat="1" ht="27.75" customHeight="1"/>
    <row r="173" s="39" customFormat="1" ht="27.75" customHeight="1"/>
    <row r="174" s="39" customFormat="1" ht="27.75" customHeight="1"/>
    <row r="175" s="39" customFormat="1" ht="27.75" customHeight="1"/>
    <row r="176" s="39" customFormat="1" ht="27.75" customHeight="1"/>
    <row r="177" s="39" customFormat="1" ht="27.75" customHeight="1"/>
    <row r="178" s="39" customFormat="1" ht="27.75" customHeight="1"/>
    <row r="179" s="39" customFormat="1" ht="27.75" customHeight="1"/>
    <row r="180" s="39" customFormat="1" ht="27.75" customHeight="1"/>
    <row r="181" s="39" customFormat="1" ht="27.75" customHeight="1"/>
    <row r="182" s="39" customFormat="1" ht="27.75" customHeight="1"/>
    <row r="183" s="39" customFormat="1" ht="27.75" customHeight="1"/>
    <row r="184" s="39" customFormat="1" ht="27.75" customHeight="1"/>
    <row r="185" s="39" customFormat="1" ht="27.75" customHeight="1"/>
    <row r="186" s="39" customFormat="1" ht="27.75" customHeight="1"/>
    <row r="187" s="39" customFormat="1" ht="27.75" customHeight="1"/>
    <row r="188" s="39" customFormat="1" ht="27.75" customHeight="1"/>
    <row r="189" s="39" customFormat="1" ht="27.75" customHeight="1"/>
    <row r="190" s="39" customFormat="1" ht="27.75" customHeight="1"/>
    <row r="191" s="39" customFormat="1" ht="27.75" customHeight="1"/>
    <row r="192" s="39" customFormat="1" ht="27.75" customHeight="1"/>
    <row r="193" s="39" customFormat="1" ht="27.75" customHeight="1"/>
    <row r="194" s="39" customFormat="1" ht="27.75" customHeight="1"/>
    <row r="195" s="39" customFormat="1" ht="27.75" customHeight="1"/>
    <row r="196" s="39" customFormat="1" ht="27.75" customHeight="1"/>
    <row r="197" s="39" customFormat="1" ht="27.75" customHeight="1"/>
    <row r="198" s="39" customFormat="1" ht="27.75" customHeight="1"/>
    <row r="199" s="39" customFormat="1" ht="27.75" customHeight="1"/>
    <row r="200" s="39" customFormat="1" ht="27.75" customHeight="1"/>
    <row r="201" s="39" customFormat="1" ht="27.75" customHeight="1"/>
    <row r="202" s="39" customFormat="1" ht="27.75" customHeight="1"/>
    <row r="203" s="39" customFormat="1" ht="27.75" customHeight="1"/>
    <row r="204" s="39" customFormat="1" ht="27.75" customHeight="1"/>
    <row r="205" s="39" customFormat="1" ht="27.75" customHeight="1"/>
    <row r="206" s="39" customFormat="1" ht="27.75" customHeight="1"/>
    <row r="207" s="39" customFormat="1" ht="27.75" customHeight="1"/>
    <row r="208" s="39" customFormat="1" ht="27.75" customHeight="1"/>
    <row r="209" s="39" customFormat="1" ht="27.75" customHeight="1"/>
    <row r="210" s="39" customFormat="1" ht="27.75" customHeight="1"/>
    <row r="211" s="39" customFormat="1" ht="27.75" customHeight="1"/>
    <row r="212" s="39" customFormat="1" ht="27.75" customHeight="1"/>
    <row r="213" s="39" customFormat="1" ht="27.75" customHeight="1"/>
    <row r="214" s="39" customFormat="1" ht="27.75" customHeight="1"/>
    <row r="215" s="39" customFormat="1" ht="27.75" customHeight="1"/>
    <row r="216" s="39" customFormat="1" ht="27.75" customHeight="1"/>
    <row r="217" s="39" customFormat="1" ht="27.75" customHeight="1"/>
    <row r="218" s="39" customFormat="1" ht="27.75" customHeight="1"/>
    <row r="219" s="39" customFormat="1" ht="27.75" customHeight="1"/>
    <row r="220" s="39" customFormat="1" ht="27.75" customHeight="1"/>
    <row r="221" s="39" customFormat="1" ht="27.75" customHeight="1"/>
    <row r="222" s="39" customFormat="1" ht="27.75" customHeight="1"/>
    <row r="223" s="39" customFormat="1" ht="27.75" customHeight="1"/>
    <row r="224" s="39" customFormat="1" ht="27.75" customHeight="1"/>
    <row r="225" s="39" customFormat="1" ht="27.75" customHeight="1"/>
    <row r="226" s="39" customFormat="1" ht="27.75" customHeight="1"/>
    <row r="227" s="39" customFormat="1" ht="27.75" customHeight="1"/>
    <row r="228" s="39" customFormat="1" ht="27.75" customHeight="1"/>
    <row r="229" s="39" customFormat="1" ht="27.75" customHeight="1"/>
    <row r="230" s="39" customFormat="1" ht="27.75" customHeight="1"/>
    <row r="231" s="39" customFormat="1" ht="27.75" customHeight="1"/>
    <row r="232" s="39" customFormat="1" ht="27.75" customHeight="1"/>
    <row r="233" s="39" customFormat="1" ht="27.75" customHeight="1"/>
    <row r="234" s="39" customFormat="1" ht="27.75" customHeight="1"/>
    <row r="235" s="39" customFormat="1" ht="27.75" customHeight="1"/>
    <row r="236" s="39" customFormat="1" ht="27.75" customHeight="1"/>
    <row r="237" s="39" customFormat="1" ht="27.75" customHeight="1"/>
    <row r="238" s="39" customFormat="1" ht="27.75" customHeight="1"/>
    <row r="239" s="39" customFormat="1" ht="27.75" customHeight="1"/>
    <row r="240" s="39" customFormat="1" ht="27.75" customHeight="1"/>
    <row r="241" s="39" customFormat="1" ht="27.75" customHeight="1"/>
    <row r="242" s="39" customFormat="1" ht="27.75" customHeight="1"/>
    <row r="243" s="39" customFormat="1" ht="27.75" customHeight="1"/>
    <row r="244" s="39" customFormat="1" ht="27.75" customHeight="1"/>
    <row r="245" s="39" customFormat="1" ht="27.75" customHeight="1"/>
    <row r="246" s="39" customFormat="1" ht="27.75" customHeight="1"/>
    <row r="247" s="39" customFormat="1" ht="27.75" customHeight="1"/>
    <row r="248" s="39" customFormat="1" ht="27.75" customHeight="1"/>
    <row r="249" s="39" customFormat="1" ht="27.75" customHeight="1"/>
    <row r="250" s="39" customFormat="1" ht="27.75" customHeight="1"/>
    <row r="251" s="39" customFormat="1" ht="27.75" customHeight="1"/>
    <row r="252" s="39" customFormat="1" ht="27.75" customHeight="1"/>
    <row r="253" s="39" customFormat="1" ht="27.75" customHeight="1"/>
    <row r="254" s="39" customFormat="1" ht="27.75" customHeight="1"/>
    <row r="255" s="39" customFormat="1" ht="27.75" customHeight="1"/>
    <row r="256" s="39" customFormat="1" ht="27.75" customHeight="1"/>
    <row r="257" s="39" customFormat="1" ht="27.75" customHeight="1"/>
    <row r="258" s="39" customFormat="1" ht="27.75" customHeight="1"/>
    <row r="259" s="39" customFormat="1" ht="27.75" customHeight="1"/>
    <row r="260" s="39" customFormat="1" ht="27.75" customHeight="1"/>
    <row r="261" s="39" customFormat="1" ht="27.75" customHeight="1"/>
    <row r="262" s="39" customFormat="1" ht="27.75" customHeight="1"/>
    <row r="263" s="39" customFormat="1" ht="27.75" customHeight="1"/>
    <row r="264" s="39" customFormat="1" ht="27.75" customHeight="1"/>
    <row r="265" s="39" customFormat="1" ht="27.75" customHeight="1"/>
    <row r="266" s="39" customFormat="1" ht="27.75" customHeight="1"/>
    <row r="267" s="39" customFormat="1" ht="27.75" customHeight="1"/>
    <row r="268" s="39" customFormat="1" ht="27.75" customHeight="1"/>
    <row r="269" s="39" customFormat="1" ht="27.75" customHeight="1"/>
    <row r="270" s="39" customFormat="1" ht="27.75" customHeight="1"/>
    <row r="271" s="39" customFormat="1" ht="27.75" customHeight="1"/>
    <row r="272" s="39" customFormat="1" ht="27.75" customHeight="1"/>
    <row r="273" s="39" customFormat="1" ht="27.75" customHeight="1"/>
    <row r="274" s="39" customFormat="1" ht="27.75" customHeight="1"/>
    <row r="275" s="39" customFormat="1" ht="27.75" customHeight="1"/>
    <row r="276" s="39" customFormat="1" ht="27.75" customHeight="1"/>
    <row r="277" s="39" customFormat="1" ht="27.75" customHeight="1"/>
    <row r="278" s="39" customFormat="1" ht="27.75" customHeight="1"/>
    <row r="279" s="39" customFormat="1" ht="27.75" customHeight="1"/>
    <row r="280" s="39" customFormat="1" ht="27.75" customHeight="1"/>
    <row r="281" s="39" customFormat="1" ht="27.75" customHeight="1"/>
    <row r="282" s="39" customFormat="1" ht="27.75" customHeight="1"/>
    <row r="283" s="39" customFormat="1" ht="27.75" customHeight="1"/>
    <row r="284" s="39" customFormat="1" ht="27.75" customHeight="1"/>
    <row r="285" s="39" customFormat="1" ht="27.75" customHeight="1"/>
    <row r="286" s="39" customFormat="1" ht="27.75" customHeight="1"/>
    <row r="287" s="39" customFormat="1" ht="27.75" customHeight="1"/>
    <row r="288" s="39" customFormat="1" ht="27.75" customHeight="1"/>
    <row r="289" s="39" customFormat="1" ht="27.75" customHeight="1"/>
    <row r="290" s="39" customFormat="1" ht="27.75" customHeight="1"/>
    <row r="291" s="39" customFormat="1" ht="27.75" customHeight="1"/>
    <row r="292" s="39" customFormat="1" ht="27.75" customHeight="1"/>
    <row r="293" s="39" customFormat="1" ht="27.75" customHeight="1"/>
    <row r="294" s="39" customFormat="1" ht="27.75" customHeight="1"/>
    <row r="295" s="39" customFormat="1" ht="27.75" customHeight="1"/>
    <row r="296" s="39" customFormat="1" ht="27.75" customHeight="1"/>
    <row r="297" s="39" customFormat="1" ht="27.75" customHeight="1"/>
    <row r="298" s="39" customFormat="1" ht="27.75" customHeight="1"/>
    <row r="299" s="39" customFormat="1" ht="27.75" customHeight="1"/>
    <row r="300" s="39" customFormat="1" ht="27.75" customHeight="1"/>
    <row r="301" s="39" customFormat="1" ht="27.75" customHeight="1"/>
    <row r="302" s="39" customFormat="1" ht="27.75" customHeight="1"/>
    <row r="303" s="39" customFormat="1" ht="27.75" customHeight="1"/>
    <row r="304" s="39" customFormat="1" ht="27.75" customHeight="1"/>
    <row r="305" s="39" customFormat="1" ht="27.75" customHeight="1"/>
    <row r="306" s="39" customFormat="1" ht="27.75" customHeight="1"/>
    <row r="307" s="39" customFormat="1" ht="27.75" customHeight="1"/>
    <row r="308" s="39" customFormat="1" ht="27.75" customHeight="1"/>
    <row r="309" s="39" customFormat="1" ht="27.75" customHeight="1"/>
    <row r="310" s="39" customFormat="1" ht="27.75" customHeight="1"/>
    <row r="311" s="39" customFormat="1" ht="27.75" customHeight="1"/>
    <row r="312" s="39" customFormat="1" ht="27.75" customHeight="1"/>
    <row r="313" s="39" customFormat="1" ht="27.75" customHeight="1"/>
    <row r="314" s="39" customFormat="1" ht="27.75" customHeight="1"/>
    <row r="315" s="39" customFormat="1" ht="27.75" customHeight="1"/>
    <row r="316" s="39" customFormat="1" ht="27.75" customHeight="1"/>
    <row r="317" s="39" customFormat="1" ht="27.75" customHeight="1"/>
    <row r="318" s="39" customFormat="1" ht="27.75" customHeight="1"/>
    <row r="319" s="39" customFormat="1" ht="27.75" customHeight="1"/>
    <row r="320" s="39" customFormat="1" ht="27.75" customHeight="1"/>
    <row r="321" s="39" customFormat="1" ht="27.75" customHeight="1"/>
    <row r="322" s="39" customFormat="1" ht="27.75" customHeight="1"/>
    <row r="323" s="39" customFormat="1" ht="27.75" customHeight="1"/>
    <row r="324" s="39" customFormat="1" ht="27.75" customHeight="1"/>
    <row r="325" s="39" customFormat="1" ht="27.75" customHeight="1"/>
    <row r="326" s="39" customFormat="1" ht="27.75" customHeight="1"/>
    <row r="327" s="39" customFormat="1" ht="27.75" customHeight="1"/>
    <row r="328" s="39" customFormat="1" ht="27.75" customHeight="1"/>
    <row r="329" s="39" customFormat="1" ht="27.75" customHeight="1"/>
    <row r="330" s="39" customFormat="1" ht="27.75" customHeight="1"/>
    <row r="331" s="39" customFormat="1" ht="27.75" customHeight="1"/>
    <row r="332" s="39" customFormat="1" ht="27.75" customHeight="1"/>
    <row r="333" s="39" customFormat="1" ht="27.75" customHeight="1"/>
    <row r="334" s="39" customFormat="1" ht="27.75" customHeight="1"/>
    <row r="335" s="39" customFormat="1" ht="27.75" customHeight="1"/>
    <row r="336" s="39" customFormat="1" ht="27.75" customHeight="1"/>
    <row r="337" s="39" customFormat="1" ht="27.75" customHeight="1"/>
    <row r="338" s="39" customFormat="1" ht="27.75" customHeight="1"/>
    <row r="339" s="39" customFormat="1" ht="27.75" customHeight="1"/>
    <row r="340" s="39" customFormat="1" ht="27.75" customHeight="1"/>
    <row r="341" s="39" customFormat="1" ht="27.75" customHeight="1"/>
    <row r="342" s="39" customFormat="1" ht="27.75" customHeight="1"/>
    <row r="343" s="39" customFormat="1" ht="27.75" customHeight="1"/>
    <row r="344" s="39" customFormat="1" ht="27.75" customHeight="1"/>
    <row r="345" s="39" customFormat="1" ht="27.75" customHeight="1"/>
    <row r="346" s="39" customFormat="1" ht="27.75" customHeight="1"/>
    <row r="347" s="39" customFormat="1" ht="27.75" customHeight="1"/>
    <row r="348" s="39" customFormat="1" ht="27.75" customHeight="1"/>
    <row r="349" s="39" customFormat="1" ht="27.75" customHeight="1"/>
    <row r="350" s="39" customFormat="1" ht="27.75" customHeight="1"/>
    <row r="351" s="39" customFormat="1" ht="27.75" customHeight="1"/>
    <row r="352" s="39" customFormat="1" ht="27.75" customHeight="1"/>
    <row r="353" s="39" customFormat="1" ht="27.75" customHeight="1"/>
    <row r="354" s="39" customFormat="1" ht="27.75" customHeight="1"/>
    <row r="355" s="39" customFormat="1" ht="27.75" customHeight="1"/>
    <row r="356" s="39" customFormat="1" ht="27.75" customHeight="1"/>
    <row r="357" s="39" customFormat="1" ht="27.75" customHeight="1"/>
    <row r="358" s="39" customFormat="1" ht="27.75" customHeight="1"/>
    <row r="359" s="39" customFormat="1" ht="27.75" customHeight="1"/>
    <row r="360" s="39" customFormat="1" ht="27.75" customHeight="1"/>
    <row r="361" s="39" customFormat="1" ht="27.75" customHeight="1"/>
    <row r="362" s="39" customFormat="1" ht="27.75" customHeight="1"/>
    <row r="363" s="39" customFormat="1" ht="27.75" customHeight="1"/>
    <row r="364" s="39" customFormat="1" ht="27.75" customHeight="1"/>
    <row r="365" s="39" customFormat="1" ht="27.75" customHeight="1"/>
    <row r="366" s="39" customFormat="1" ht="27.75" customHeight="1"/>
    <row r="367" s="39" customFormat="1" ht="27.75" customHeight="1"/>
    <row r="368" s="39" customFormat="1" ht="27.75" customHeight="1"/>
    <row r="369" s="39" customFormat="1" ht="27.75" customHeight="1"/>
    <row r="370" s="39" customFormat="1" ht="27.75" customHeight="1"/>
    <row r="371" s="39" customFormat="1" ht="27.75" customHeight="1"/>
    <row r="372" s="39" customFormat="1" ht="27.75" customHeight="1"/>
    <row r="373" s="39" customFormat="1" ht="27.75" customHeight="1"/>
    <row r="374" s="39" customFormat="1" ht="27.75" customHeight="1"/>
    <row r="375" s="39" customFormat="1" ht="27.75" customHeight="1"/>
    <row r="376" s="39" customFormat="1" ht="27.75" customHeight="1"/>
    <row r="377" s="39" customFormat="1" ht="27.75" customHeight="1"/>
    <row r="378" s="39" customFormat="1" ht="27.75" customHeight="1"/>
    <row r="379" s="39" customFormat="1" ht="27.75" customHeight="1"/>
    <row r="380" s="39" customFormat="1" ht="27.75" customHeight="1"/>
    <row r="381" s="39" customFormat="1" ht="27.75" customHeight="1"/>
    <row r="382" s="39" customFormat="1" ht="27.75" customHeight="1"/>
    <row r="383" s="39" customFormat="1" ht="27.75" customHeight="1"/>
    <row r="384" s="39" customFormat="1" ht="27.75" customHeight="1"/>
    <row r="385" s="39" customFormat="1" ht="27.75" customHeight="1"/>
    <row r="386" s="39" customFormat="1" ht="27.75" customHeight="1"/>
    <row r="387" s="39" customFormat="1" ht="27.75" customHeight="1"/>
    <row r="388" s="39" customFormat="1" ht="27.75" customHeight="1"/>
    <row r="389" s="39" customFormat="1" ht="27.75" customHeight="1"/>
    <row r="390" s="39" customFormat="1" ht="27.75" customHeight="1"/>
    <row r="391" s="39" customFormat="1" ht="27.75" customHeight="1"/>
    <row r="392" s="39" customFormat="1" ht="27.75" customHeight="1"/>
    <row r="393" s="39" customFormat="1" ht="27.75" customHeight="1"/>
    <row r="394" s="39" customFormat="1" ht="27.75" customHeight="1"/>
    <row r="395" s="39" customFormat="1" ht="27.75" customHeight="1"/>
    <row r="396" s="39" customFormat="1" ht="27.75" customHeight="1"/>
    <row r="397" s="39" customFormat="1" ht="27.75" customHeight="1"/>
    <row r="398" s="39" customFormat="1" ht="27.75" customHeight="1"/>
    <row r="399" s="39" customFormat="1" ht="27.75" customHeight="1"/>
    <row r="400" s="39" customFormat="1" ht="27.75" customHeight="1"/>
    <row r="401" s="39" customFormat="1" ht="27.75" customHeight="1"/>
    <row r="402" s="39" customFormat="1" ht="27.75" customHeight="1"/>
    <row r="403" s="39" customFormat="1" ht="27.75" customHeight="1"/>
    <row r="404" s="39" customFormat="1" ht="27.75" customHeight="1"/>
    <row r="405" s="39" customFormat="1" ht="27.75" customHeight="1"/>
    <row r="406" s="39" customFormat="1" ht="27.75" customHeight="1"/>
    <row r="407" s="39" customFormat="1" ht="27.75" customHeight="1"/>
    <row r="408" s="39" customFormat="1" ht="27.75" customHeight="1"/>
    <row r="409" s="39" customFormat="1" ht="27.75" customHeight="1"/>
    <row r="410" s="39" customFormat="1" ht="27.75" customHeight="1"/>
    <row r="411" s="39" customFormat="1" ht="27.75" customHeight="1"/>
    <row r="412" s="39" customFormat="1" ht="27.75" customHeight="1"/>
    <row r="413" s="39" customFormat="1" ht="27.75" customHeight="1"/>
    <row r="414" s="39" customFormat="1" ht="27.75" customHeight="1"/>
    <row r="415" s="39" customFormat="1" ht="27.75" customHeight="1"/>
    <row r="416" s="39" customFormat="1" ht="27.75" customHeight="1"/>
    <row r="417" s="39" customFormat="1" ht="27.75" customHeight="1"/>
    <row r="418" s="39" customFormat="1" ht="27.75" customHeight="1"/>
    <row r="419" s="39" customFormat="1" ht="27.75" customHeight="1"/>
    <row r="420" s="39" customFormat="1" ht="27.75" customHeight="1"/>
    <row r="421" s="39" customFormat="1" ht="27.75" customHeight="1"/>
    <row r="422" s="39" customFormat="1" ht="27.75" customHeight="1"/>
    <row r="423" s="39" customFormat="1" ht="27.75" customHeight="1"/>
    <row r="424" s="39" customFormat="1" ht="27.75" customHeight="1"/>
    <row r="425" s="39" customFormat="1" ht="27.75" customHeight="1"/>
    <row r="426" s="39" customFormat="1" ht="27.75" customHeight="1"/>
    <row r="427" s="39" customFormat="1" ht="27.75" customHeight="1"/>
    <row r="428" s="39" customFormat="1" ht="27.75" customHeight="1"/>
    <row r="429" s="39" customFormat="1" ht="27.75" customHeight="1"/>
    <row r="430" s="39" customFormat="1" ht="27.75" customHeight="1"/>
    <row r="431" s="39" customFormat="1" ht="27.75" customHeight="1"/>
    <row r="432" s="39" customFormat="1" ht="27.75" customHeight="1"/>
    <row r="433" s="39" customFormat="1" ht="27.75" customHeight="1"/>
    <row r="434" s="39" customFormat="1" ht="27.75" customHeight="1"/>
    <row r="435" s="39" customFormat="1" ht="27.75" customHeight="1"/>
    <row r="436" s="39" customFormat="1" ht="27.75" customHeight="1"/>
    <row r="437" s="39" customFormat="1" ht="27.75" customHeight="1"/>
    <row r="438" s="39" customFormat="1" ht="27.75" customHeight="1"/>
    <row r="439" s="39" customFormat="1" ht="27.75" customHeight="1"/>
    <row r="440" s="39" customFormat="1" ht="27.75" customHeight="1"/>
    <row r="441" s="39" customFormat="1" ht="27.75" customHeight="1"/>
    <row r="442" s="39" customFormat="1" ht="27.75" customHeight="1"/>
    <row r="443" s="39" customFormat="1" ht="27.75" customHeight="1"/>
    <row r="444" s="39" customFormat="1" ht="27.75" customHeight="1"/>
    <row r="445" s="39" customFormat="1" ht="27.75" customHeight="1"/>
    <row r="446" s="39" customFormat="1" ht="27.75" customHeight="1"/>
    <row r="447" s="39" customFormat="1" ht="27.75" customHeight="1"/>
    <row r="448" s="39" customFormat="1" ht="27.75" customHeight="1"/>
    <row r="449" s="39" customFormat="1" ht="27.75" customHeight="1"/>
    <row r="450" s="39" customFormat="1" ht="27.75" customHeight="1"/>
    <row r="451" s="39" customFormat="1" ht="27.75" customHeight="1"/>
    <row r="452" s="39" customFormat="1" ht="27.75" customHeight="1"/>
    <row r="453" s="39" customFormat="1" ht="27.75" customHeight="1"/>
    <row r="454" s="39" customFormat="1" ht="27.75" customHeight="1"/>
    <row r="455" s="39" customFormat="1" ht="27.75" customHeight="1"/>
    <row r="456" s="39" customFormat="1" ht="27.75" customHeight="1"/>
    <row r="457" s="39" customFormat="1" ht="27.75" customHeight="1"/>
    <row r="458" s="39" customFormat="1" ht="27.75" customHeight="1"/>
    <row r="459" s="39" customFormat="1" ht="27.75" customHeight="1"/>
    <row r="460" s="39" customFormat="1" ht="27.75" customHeight="1"/>
    <row r="461" s="39" customFormat="1" ht="27.75" customHeight="1"/>
    <row r="462" s="39" customFormat="1" ht="27.75" customHeight="1"/>
    <row r="463" s="39" customFormat="1" ht="27.75" customHeight="1"/>
    <row r="464" s="39" customFormat="1" ht="27.75" customHeight="1"/>
    <row r="465" s="39" customFormat="1" ht="27.75" customHeight="1"/>
    <row r="466" s="39" customFormat="1" ht="27.75" customHeight="1"/>
    <row r="467" s="39" customFormat="1" ht="27.75" customHeight="1"/>
    <row r="468" s="39" customFormat="1" ht="27.75" customHeight="1"/>
    <row r="469" s="39" customFormat="1" ht="27.75" customHeight="1"/>
    <row r="470" s="39" customFormat="1" ht="27.75" customHeight="1"/>
    <row r="471" s="39" customFormat="1" ht="27.75" customHeight="1"/>
    <row r="472" s="39" customFormat="1" ht="27.75" customHeight="1"/>
    <row r="473" s="39" customFormat="1" ht="27.75" customHeight="1"/>
    <row r="474" s="39" customFormat="1" ht="27.75" customHeight="1"/>
    <row r="475" s="39" customFormat="1" ht="27.75" customHeight="1"/>
    <row r="476" s="39" customFormat="1" ht="27.75" customHeight="1"/>
    <row r="477" s="39" customFormat="1" ht="27.75" customHeight="1"/>
    <row r="478" s="39" customFormat="1" ht="27.75" customHeight="1"/>
    <row r="479" s="39" customFormat="1" ht="27.75" customHeight="1"/>
    <row r="480" s="39" customFormat="1" ht="27.75" customHeight="1"/>
    <row r="481" s="39" customFormat="1" ht="27.75" customHeight="1"/>
    <row r="482" s="39" customFormat="1" ht="27.75" customHeight="1"/>
    <row r="483" s="39" customFormat="1" ht="27.75" customHeight="1"/>
    <row r="484" s="39" customFormat="1" ht="27.75" customHeight="1"/>
    <row r="485" s="39" customFormat="1" ht="27.75" customHeight="1"/>
    <row r="486" s="39" customFormat="1" ht="27.75" customHeight="1"/>
    <row r="487" s="39" customFormat="1" ht="27.75" customHeight="1"/>
    <row r="488" s="39" customFormat="1" ht="27.75" customHeight="1"/>
    <row r="489" s="39" customFormat="1" ht="27.75" customHeight="1"/>
    <row r="490" s="39" customFormat="1" ht="27.75" customHeight="1"/>
    <row r="491" s="39" customFormat="1" ht="27.75" customHeight="1"/>
    <row r="492" s="39" customFormat="1" ht="27.75" customHeight="1"/>
    <row r="493" s="39" customFormat="1" ht="27.75" customHeight="1"/>
    <row r="494" s="39" customFormat="1" ht="27.75" customHeight="1"/>
    <row r="495" s="39" customFormat="1" ht="27.75" customHeight="1"/>
    <row r="496" s="39" customFormat="1" ht="27.75" customHeight="1"/>
    <row r="497" s="39" customFormat="1" ht="27.75" customHeight="1"/>
    <row r="498" s="39" customFormat="1" ht="27.75" customHeight="1"/>
    <row r="499" s="39" customFormat="1" ht="27.75" customHeight="1"/>
    <row r="500" s="39" customFormat="1" ht="27.75" customHeight="1"/>
    <row r="501" s="39" customFormat="1" ht="27.75" customHeight="1"/>
    <row r="502" s="39" customFormat="1" ht="27.75" customHeight="1"/>
    <row r="503" s="39" customFormat="1" ht="27.75" customHeight="1"/>
    <row r="504" s="39" customFormat="1" ht="27.75" customHeight="1"/>
    <row r="505" s="39" customFormat="1" ht="27.75" customHeight="1"/>
    <row r="506" s="39" customFormat="1" ht="27.75" customHeight="1"/>
    <row r="507" s="39" customFormat="1" ht="27.75" customHeight="1"/>
    <row r="508" s="39" customFormat="1" ht="27.75" customHeight="1"/>
    <row r="509" s="39" customFormat="1" ht="27.75" customHeight="1"/>
    <row r="510" s="39" customFormat="1" ht="27.75" customHeight="1"/>
    <row r="511" s="39" customFormat="1" ht="27.75" customHeight="1"/>
  </sheetData>
  <autoFilter ref="A3:M10" xr:uid="{5E8330BB-28EE-4D19-A3B7-0FB7B91864ED}"/>
  <mergeCells count="9">
    <mergeCell ref="A1:L1"/>
    <mergeCell ref="J2:L2"/>
    <mergeCell ref="T2:W2"/>
    <mergeCell ref="A8:L9"/>
    <mergeCell ref="A10:B10"/>
    <mergeCell ref="C10:E10"/>
    <mergeCell ref="F10:H10"/>
    <mergeCell ref="I10:J10"/>
    <mergeCell ref="K10:L10"/>
  </mergeCells>
  <phoneticPr fontId="3" type="noConversion"/>
  <pageMargins left="0.75" right="0.75" top="1" bottom="1" header="0.5" footer="0.5"/>
  <pageSetup paperSize="9" scale="93" orientation="landscape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2F039C-2532-4B49-A381-F645DCC8633E}">
  <sheetPr>
    <pageSetUpPr fitToPage="1"/>
  </sheetPr>
  <dimension ref="A1:W509"/>
  <sheetViews>
    <sheetView zoomScale="70" zoomScaleNormal="70" workbookViewId="0">
      <selection activeCell="N5" sqref="N5"/>
    </sheetView>
  </sheetViews>
  <sheetFormatPr defaultColWidth="10" defaultRowHeight="27.75" customHeight="1"/>
  <cols>
    <col min="1" max="1" width="6.109375" style="1" bestFit="1" customWidth="1"/>
    <col min="2" max="2" width="15.88671875" style="1" customWidth="1"/>
    <col min="3" max="3" width="29.77734375" style="1" customWidth="1"/>
    <col min="4" max="4" width="16" style="1" customWidth="1"/>
    <col min="5" max="5" width="8" style="1" customWidth="1"/>
    <col min="6" max="6" width="17.5546875" style="21" customWidth="1"/>
    <col min="7" max="7" width="5.6640625" style="1" customWidth="1"/>
    <col min="8" max="8" width="11.77734375" style="21" customWidth="1"/>
    <col min="9" max="9" width="13.21875" style="21" customWidth="1"/>
    <col min="10" max="10" width="16.88671875" style="21" customWidth="1"/>
    <col min="11" max="11" width="21" style="1" customWidth="1"/>
    <col min="12" max="12" width="41.6640625" style="1" customWidth="1"/>
    <col min="13" max="13" width="14.44140625" style="1" customWidth="1"/>
    <col min="14" max="14" width="22.5546875" style="1" customWidth="1"/>
    <col min="15" max="15" width="11" style="1" customWidth="1"/>
    <col min="16" max="16" width="11.21875" style="1" customWidth="1"/>
    <col min="17" max="17" width="14.33203125" style="1" customWidth="1"/>
    <col min="18" max="18" width="10" style="1"/>
    <col min="19" max="19" width="11.44140625" style="1" customWidth="1"/>
    <col min="20" max="25" width="10" style="1"/>
    <col min="26" max="26" width="21" style="1" customWidth="1"/>
    <col min="27" max="257" width="10" style="1"/>
    <col min="258" max="258" width="6.109375" style="1" bestFit="1" customWidth="1"/>
    <col min="259" max="259" width="25.5546875" style="1" customWidth="1"/>
    <col min="260" max="260" width="23.44140625" style="1" customWidth="1"/>
    <col min="261" max="261" width="7.21875" style="1" customWidth="1"/>
    <col min="262" max="262" width="11.77734375" style="1" customWidth="1"/>
    <col min="263" max="263" width="5.6640625" style="1" customWidth="1"/>
    <col min="264" max="264" width="11.77734375" style="1" customWidth="1"/>
    <col min="265" max="266" width="11.88671875" style="1" customWidth="1"/>
    <col min="267" max="267" width="15.21875" style="1" customWidth="1"/>
    <col min="268" max="268" width="11.6640625" style="1" customWidth="1"/>
    <col min="269" max="513" width="10" style="1"/>
    <col min="514" max="514" width="6.109375" style="1" bestFit="1" customWidth="1"/>
    <col min="515" max="515" width="25.5546875" style="1" customWidth="1"/>
    <col min="516" max="516" width="23.44140625" style="1" customWidth="1"/>
    <col min="517" max="517" width="7.21875" style="1" customWidth="1"/>
    <col min="518" max="518" width="11.77734375" style="1" customWidth="1"/>
    <col min="519" max="519" width="5.6640625" style="1" customWidth="1"/>
    <col min="520" max="520" width="11.77734375" style="1" customWidth="1"/>
    <col min="521" max="522" width="11.88671875" style="1" customWidth="1"/>
    <col min="523" max="523" width="15.21875" style="1" customWidth="1"/>
    <col min="524" max="524" width="11.6640625" style="1" customWidth="1"/>
    <col min="525" max="769" width="10" style="1"/>
    <col min="770" max="770" width="6.109375" style="1" bestFit="1" customWidth="1"/>
    <col min="771" max="771" width="25.5546875" style="1" customWidth="1"/>
    <col min="772" max="772" width="23.44140625" style="1" customWidth="1"/>
    <col min="773" max="773" width="7.21875" style="1" customWidth="1"/>
    <col min="774" max="774" width="11.77734375" style="1" customWidth="1"/>
    <col min="775" max="775" width="5.6640625" style="1" customWidth="1"/>
    <col min="776" max="776" width="11.77734375" style="1" customWidth="1"/>
    <col min="777" max="778" width="11.88671875" style="1" customWidth="1"/>
    <col min="779" max="779" width="15.21875" style="1" customWidth="1"/>
    <col min="780" max="780" width="11.6640625" style="1" customWidth="1"/>
    <col min="781" max="1025" width="10" style="1"/>
    <col min="1026" max="1026" width="6.109375" style="1" bestFit="1" customWidth="1"/>
    <col min="1027" max="1027" width="25.5546875" style="1" customWidth="1"/>
    <col min="1028" max="1028" width="23.44140625" style="1" customWidth="1"/>
    <col min="1029" max="1029" width="7.21875" style="1" customWidth="1"/>
    <col min="1030" max="1030" width="11.77734375" style="1" customWidth="1"/>
    <col min="1031" max="1031" width="5.6640625" style="1" customWidth="1"/>
    <col min="1032" max="1032" width="11.77734375" style="1" customWidth="1"/>
    <col min="1033" max="1034" width="11.88671875" style="1" customWidth="1"/>
    <col min="1035" max="1035" width="15.21875" style="1" customWidth="1"/>
    <col min="1036" max="1036" width="11.6640625" style="1" customWidth="1"/>
    <col min="1037" max="1281" width="10" style="1"/>
    <col min="1282" max="1282" width="6.109375" style="1" bestFit="1" customWidth="1"/>
    <col min="1283" max="1283" width="25.5546875" style="1" customWidth="1"/>
    <col min="1284" max="1284" width="23.44140625" style="1" customWidth="1"/>
    <col min="1285" max="1285" width="7.21875" style="1" customWidth="1"/>
    <col min="1286" max="1286" width="11.77734375" style="1" customWidth="1"/>
    <col min="1287" max="1287" width="5.6640625" style="1" customWidth="1"/>
    <col min="1288" max="1288" width="11.77734375" style="1" customWidth="1"/>
    <col min="1289" max="1290" width="11.88671875" style="1" customWidth="1"/>
    <col min="1291" max="1291" width="15.21875" style="1" customWidth="1"/>
    <col min="1292" max="1292" width="11.6640625" style="1" customWidth="1"/>
    <col min="1293" max="1537" width="10" style="1"/>
    <col min="1538" max="1538" width="6.109375" style="1" bestFit="1" customWidth="1"/>
    <col min="1539" max="1539" width="25.5546875" style="1" customWidth="1"/>
    <col min="1540" max="1540" width="23.44140625" style="1" customWidth="1"/>
    <col min="1541" max="1541" width="7.21875" style="1" customWidth="1"/>
    <col min="1542" max="1542" width="11.77734375" style="1" customWidth="1"/>
    <col min="1543" max="1543" width="5.6640625" style="1" customWidth="1"/>
    <col min="1544" max="1544" width="11.77734375" style="1" customWidth="1"/>
    <col min="1545" max="1546" width="11.88671875" style="1" customWidth="1"/>
    <col min="1547" max="1547" width="15.21875" style="1" customWidth="1"/>
    <col min="1548" max="1548" width="11.6640625" style="1" customWidth="1"/>
    <col min="1549" max="1793" width="10" style="1"/>
    <col min="1794" max="1794" width="6.109375" style="1" bestFit="1" customWidth="1"/>
    <col min="1795" max="1795" width="25.5546875" style="1" customWidth="1"/>
    <col min="1796" max="1796" width="23.44140625" style="1" customWidth="1"/>
    <col min="1797" max="1797" width="7.21875" style="1" customWidth="1"/>
    <col min="1798" max="1798" width="11.77734375" style="1" customWidth="1"/>
    <col min="1799" max="1799" width="5.6640625" style="1" customWidth="1"/>
    <col min="1800" max="1800" width="11.77734375" style="1" customWidth="1"/>
    <col min="1801" max="1802" width="11.88671875" style="1" customWidth="1"/>
    <col min="1803" max="1803" width="15.21875" style="1" customWidth="1"/>
    <col min="1804" max="1804" width="11.6640625" style="1" customWidth="1"/>
    <col min="1805" max="2049" width="10" style="1"/>
    <col min="2050" max="2050" width="6.109375" style="1" bestFit="1" customWidth="1"/>
    <col min="2051" max="2051" width="25.5546875" style="1" customWidth="1"/>
    <col min="2052" max="2052" width="23.44140625" style="1" customWidth="1"/>
    <col min="2053" max="2053" width="7.21875" style="1" customWidth="1"/>
    <col min="2054" max="2054" width="11.77734375" style="1" customWidth="1"/>
    <col min="2055" max="2055" width="5.6640625" style="1" customWidth="1"/>
    <col min="2056" max="2056" width="11.77734375" style="1" customWidth="1"/>
    <col min="2057" max="2058" width="11.88671875" style="1" customWidth="1"/>
    <col min="2059" max="2059" width="15.21875" style="1" customWidth="1"/>
    <col min="2060" max="2060" width="11.6640625" style="1" customWidth="1"/>
    <col min="2061" max="2305" width="10" style="1"/>
    <col min="2306" max="2306" width="6.109375" style="1" bestFit="1" customWidth="1"/>
    <col min="2307" max="2307" width="25.5546875" style="1" customWidth="1"/>
    <col min="2308" max="2308" width="23.44140625" style="1" customWidth="1"/>
    <col min="2309" max="2309" width="7.21875" style="1" customWidth="1"/>
    <col min="2310" max="2310" width="11.77734375" style="1" customWidth="1"/>
    <col min="2311" max="2311" width="5.6640625" style="1" customWidth="1"/>
    <col min="2312" max="2312" width="11.77734375" style="1" customWidth="1"/>
    <col min="2313" max="2314" width="11.88671875" style="1" customWidth="1"/>
    <col min="2315" max="2315" width="15.21875" style="1" customWidth="1"/>
    <col min="2316" max="2316" width="11.6640625" style="1" customWidth="1"/>
    <col min="2317" max="2561" width="10" style="1"/>
    <col min="2562" max="2562" width="6.109375" style="1" bestFit="1" customWidth="1"/>
    <col min="2563" max="2563" width="25.5546875" style="1" customWidth="1"/>
    <col min="2564" max="2564" width="23.44140625" style="1" customWidth="1"/>
    <col min="2565" max="2565" width="7.21875" style="1" customWidth="1"/>
    <col min="2566" max="2566" width="11.77734375" style="1" customWidth="1"/>
    <col min="2567" max="2567" width="5.6640625" style="1" customWidth="1"/>
    <col min="2568" max="2568" width="11.77734375" style="1" customWidth="1"/>
    <col min="2569" max="2570" width="11.88671875" style="1" customWidth="1"/>
    <col min="2571" max="2571" width="15.21875" style="1" customWidth="1"/>
    <col min="2572" max="2572" width="11.6640625" style="1" customWidth="1"/>
    <col min="2573" max="2817" width="10" style="1"/>
    <col min="2818" max="2818" width="6.109375" style="1" bestFit="1" customWidth="1"/>
    <col min="2819" max="2819" width="25.5546875" style="1" customWidth="1"/>
    <col min="2820" max="2820" width="23.44140625" style="1" customWidth="1"/>
    <col min="2821" max="2821" width="7.21875" style="1" customWidth="1"/>
    <col min="2822" max="2822" width="11.77734375" style="1" customWidth="1"/>
    <col min="2823" max="2823" width="5.6640625" style="1" customWidth="1"/>
    <col min="2824" max="2824" width="11.77734375" style="1" customWidth="1"/>
    <col min="2825" max="2826" width="11.88671875" style="1" customWidth="1"/>
    <col min="2827" max="2827" width="15.21875" style="1" customWidth="1"/>
    <col min="2828" max="2828" width="11.6640625" style="1" customWidth="1"/>
    <col min="2829" max="3073" width="10" style="1"/>
    <col min="3074" max="3074" width="6.109375" style="1" bestFit="1" customWidth="1"/>
    <col min="3075" max="3075" width="25.5546875" style="1" customWidth="1"/>
    <col min="3076" max="3076" width="23.44140625" style="1" customWidth="1"/>
    <col min="3077" max="3077" width="7.21875" style="1" customWidth="1"/>
    <col min="3078" max="3078" width="11.77734375" style="1" customWidth="1"/>
    <col min="3079" max="3079" width="5.6640625" style="1" customWidth="1"/>
    <col min="3080" max="3080" width="11.77734375" style="1" customWidth="1"/>
    <col min="3081" max="3082" width="11.88671875" style="1" customWidth="1"/>
    <col min="3083" max="3083" width="15.21875" style="1" customWidth="1"/>
    <col min="3084" max="3084" width="11.6640625" style="1" customWidth="1"/>
    <col min="3085" max="3329" width="10" style="1"/>
    <col min="3330" max="3330" width="6.109375" style="1" bestFit="1" customWidth="1"/>
    <col min="3331" max="3331" width="25.5546875" style="1" customWidth="1"/>
    <col min="3332" max="3332" width="23.44140625" style="1" customWidth="1"/>
    <col min="3333" max="3333" width="7.21875" style="1" customWidth="1"/>
    <col min="3334" max="3334" width="11.77734375" style="1" customWidth="1"/>
    <col min="3335" max="3335" width="5.6640625" style="1" customWidth="1"/>
    <col min="3336" max="3336" width="11.77734375" style="1" customWidth="1"/>
    <col min="3337" max="3338" width="11.88671875" style="1" customWidth="1"/>
    <col min="3339" max="3339" width="15.21875" style="1" customWidth="1"/>
    <col min="3340" max="3340" width="11.6640625" style="1" customWidth="1"/>
    <col min="3341" max="3585" width="10" style="1"/>
    <col min="3586" max="3586" width="6.109375" style="1" bestFit="1" customWidth="1"/>
    <col min="3587" max="3587" width="25.5546875" style="1" customWidth="1"/>
    <col min="3588" max="3588" width="23.44140625" style="1" customWidth="1"/>
    <col min="3589" max="3589" width="7.21875" style="1" customWidth="1"/>
    <col min="3590" max="3590" width="11.77734375" style="1" customWidth="1"/>
    <col min="3591" max="3591" width="5.6640625" style="1" customWidth="1"/>
    <col min="3592" max="3592" width="11.77734375" style="1" customWidth="1"/>
    <col min="3593" max="3594" width="11.88671875" style="1" customWidth="1"/>
    <col min="3595" max="3595" width="15.21875" style="1" customWidth="1"/>
    <col min="3596" max="3596" width="11.6640625" style="1" customWidth="1"/>
    <col min="3597" max="3841" width="10" style="1"/>
    <col min="3842" max="3842" width="6.109375" style="1" bestFit="1" customWidth="1"/>
    <col min="3843" max="3843" width="25.5546875" style="1" customWidth="1"/>
    <col min="3844" max="3844" width="23.44140625" style="1" customWidth="1"/>
    <col min="3845" max="3845" width="7.21875" style="1" customWidth="1"/>
    <col min="3846" max="3846" width="11.77734375" style="1" customWidth="1"/>
    <col min="3847" max="3847" width="5.6640625" style="1" customWidth="1"/>
    <col min="3848" max="3848" width="11.77734375" style="1" customWidth="1"/>
    <col min="3849" max="3850" width="11.88671875" style="1" customWidth="1"/>
    <col min="3851" max="3851" width="15.21875" style="1" customWidth="1"/>
    <col min="3852" max="3852" width="11.6640625" style="1" customWidth="1"/>
    <col min="3853" max="4097" width="10" style="1"/>
    <col min="4098" max="4098" width="6.109375" style="1" bestFit="1" customWidth="1"/>
    <col min="4099" max="4099" width="25.5546875" style="1" customWidth="1"/>
    <col min="4100" max="4100" width="23.44140625" style="1" customWidth="1"/>
    <col min="4101" max="4101" width="7.21875" style="1" customWidth="1"/>
    <col min="4102" max="4102" width="11.77734375" style="1" customWidth="1"/>
    <col min="4103" max="4103" width="5.6640625" style="1" customWidth="1"/>
    <col min="4104" max="4104" width="11.77734375" style="1" customWidth="1"/>
    <col min="4105" max="4106" width="11.88671875" style="1" customWidth="1"/>
    <col min="4107" max="4107" width="15.21875" style="1" customWidth="1"/>
    <col min="4108" max="4108" width="11.6640625" style="1" customWidth="1"/>
    <col min="4109" max="4353" width="10" style="1"/>
    <col min="4354" max="4354" width="6.109375" style="1" bestFit="1" customWidth="1"/>
    <col min="4355" max="4355" width="25.5546875" style="1" customWidth="1"/>
    <col min="4356" max="4356" width="23.44140625" style="1" customWidth="1"/>
    <col min="4357" max="4357" width="7.21875" style="1" customWidth="1"/>
    <col min="4358" max="4358" width="11.77734375" style="1" customWidth="1"/>
    <col min="4359" max="4359" width="5.6640625" style="1" customWidth="1"/>
    <col min="4360" max="4360" width="11.77734375" style="1" customWidth="1"/>
    <col min="4361" max="4362" width="11.88671875" style="1" customWidth="1"/>
    <col min="4363" max="4363" width="15.21875" style="1" customWidth="1"/>
    <col min="4364" max="4364" width="11.6640625" style="1" customWidth="1"/>
    <col min="4365" max="4609" width="10" style="1"/>
    <col min="4610" max="4610" width="6.109375" style="1" bestFit="1" customWidth="1"/>
    <col min="4611" max="4611" width="25.5546875" style="1" customWidth="1"/>
    <col min="4612" max="4612" width="23.44140625" style="1" customWidth="1"/>
    <col min="4613" max="4613" width="7.21875" style="1" customWidth="1"/>
    <col min="4614" max="4614" width="11.77734375" style="1" customWidth="1"/>
    <col min="4615" max="4615" width="5.6640625" style="1" customWidth="1"/>
    <col min="4616" max="4616" width="11.77734375" style="1" customWidth="1"/>
    <col min="4617" max="4618" width="11.88671875" style="1" customWidth="1"/>
    <col min="4619" max="4619" width="15.21875" style="1" customWidth="1"/>
    <col min="4620" max="4620" width="11.6640625" style="1" customWidth="1"/>
    <col min="4621" max="4865" width="10" style="1"/>
    <col min="4866" max="4866" width="6.109375" style="1" bestFit="1" customWidth="1"/>
    <col min="4867" max="4867" width="25.5546875" style="1" customWidth="1"/>
    <col min="4868" max="4868" width="23.44140625" style="1" customWidth="1"/>
    <col min="4869" max="4869" width="7.21875" style="1" customWidth="1"/>
    <col min="4870" max="4870" width="11.77734375" style="1" customWidth="1"/>
    <col min="4871" max="4871" width="5.6640625" style="1" customWidth="1"/>
    <col min="4872" max="4872" width="11.77734375" style="1" customWidth="1"/>
    <col min="4873" max="4874" width="11.88671875" style="1" customWidth="1"/>
    <col min="4875" max="4875" width="15.21875" style="1" customWidth="1"/>
    <col min="4876" max="4876" width="11.6640625" style="1" customWidth="1"/>
    <col min="4877" max="5121" width="10" style="1"/>
    <col min="5122" max="5122" width="6.109375" style="1" bestFit="1" customWidth="1"/>
    <col min="5123" max="5123" width="25.5546875" style="1" customWidth="1"/>
    <col min="5124" max="5124" width="23.44140625" style="1" customWidth="1"/>
    <col min="5125" max="5125" width="7.21875" style="1" customWidth="1"/>
    <col min="5126" max="5126" width="11.77734375" style="1" customWidth="1"/>
    <col min="5127" max="5127" width="5.6640625" style="1" customWidth="1"/>
    <col min="5128" max="5128" width="11.77734375" style="1" customWidth="1"/>
    <col min="5129" max="5130" width="11.88671875" style="1" customWidth="1"/>
    <col min="5131" max="5131" width="15.21875" style="1" customWidth="1"/>
    <col min="5132" max="5132" width="11.6640625" style="1" customWidth="1"/>
    <col min="5133" max="5377" width="10" style="1"/>
    <col min="5378" max="5378" width="6.109375" style="1" bestFit="1" customWidth="1"/>
    <col min="5379" max="5379" width="25.5546875" style="1" customWidth="1"/>
    <col min="5380" max="5380" width="23.44140625" style="1" customWidth="1"/>
    <col min="5381" max="5381" width="7.21875" style="1" customWidth="1"/>
    <col min="5382" max="5382" width="11.77734375" style="1" customWidth="1"/>
    <col min="5383" max="5383" width="5.6640625" style="1" customWidth="1"/>
    <col min="5384" max="5384" width="11.77734375" style="1" customWidth="1"/>
    <col min="5385" max="5386" width="11.88671875" style="1" customWidth="1"/>
    <col min="5387" max="5387" width="15.21875" style="1" customWidth="1"/>
    <col min="5388" max="5388" width="11.6640625" style="1" customWidth="1"/>
    <col min="5389" max="5633" width="10" style="1"/>
    <col min="5634" max="5634" width="6.109375" style="1" bestFit="1" customWidth="1"/>
    <col min="5635" max="5635" width="25.5546875" style="1" customWidth="1"/>
    <col min="5636" max="5636" width="23.44140625" style="1" customWidth="1"/>
    <col min="5637" max="5637" width="7.21875" style="1" customWidth="1"/>
    <col min="5638" max="5638" width="11.77734375" style="1" customWidth="1"/>
    <col min="5639" max="5639" width="5.6640625" style="1" customWidth="1"/>
    <col min="5640" max="5640" width="11.77734375" style="1" customWidth="1"/>
    <col min="5641" max="5642" width="11.88671875" style="1" customWidth="1"/>
    <col min="5643" max="5643" width="15.21875" style="1" customWidth="1"/>
    <col min="5644" max="5644" width="11.6640625" style="1" customWidth="1"/>
    <col min="5645" max="5889" width="10" style="1"/>
    <col min="5890" max="5890" width="6.109375" style="1" bestFit="1" customWidth="1"/>
    <col min="5891" max="5891" width="25.5546875" style="1" customWidth="1"/>
    <col min="5892" max="5892" width="23.44140625" style="1" customWidth="1"/>
    <col min="5893" max="5893" width="7.21875" style="1" customWidth="1"/>
    <col min="5894" max="5894" width="11.77734375" style="1" customWidth="1"/>
    <col min="5895" max="5895" width="5.6640625" style="1" customWidth="1"/>
    <col min="5896" max="5896" width="11.77734375" style="1" customWidth="1"/>
    <col min="5897" max="5898" width="11.88671875" style="1" customWidth="1"/>
    <col min="5899" max="5899" width="15.21875" style="1" customWidth="1"/>
    <col min="5900" max="5900" width="11.6640625" style="1" customWidth="1"/>
    <col min="5901" max="6145" width="10" style="1"/>
    <col min="6146" max="6146" width="6.109375" style="1" bestFit="1" customWidth="1"/>
    <col min="6147" max="6147" width="25.5546875" style="1" customWidth="1"/>
    <col min="6148" max="6148" width="23.44140625" style="1" customWidth="1"/>
    <col min="6149" max="6149" width="7.21875" style="1" customWidth="1"/>
    <col min="6150" max="6150" width="11.77734375" style="1" customWidth="1"/>
    <col min="6151" max="6151" width="5.6640625" style="1" customWidth="1"/>
    <col min="6152" max="6152" width="11.77734375" style="1" customWidth="1"/>
    <col min="6153" max="6154" width="11.88671875" style="1" customWidth="1"/>
    <col min="6155" max="6155" width="15.21875" style="1" customWidth="1"/>
    <col min="6156" max="6156" width="11.6640625" style="1" customWidth="1"/>
    <col min="6157" max="6401" width="10" style="1"/>
    <col min="6402" max="6402" width="6.109375" style="1" bestFit="1" customWidth="1"/>
    <col min="6403" max="6403" width="25.5546875" style="1" customWidth="1"/>
    <col min="6404" max="6404" width="23.44140625" style="1" customWidth="1"/>
    <col min="6405" max="6405" width="7.21875" style="1" customWidth="1"/>
    <col min="6406" max="6406" width="11.77734375" style="1" customWidth="1"/>
    <col min="6407" max="6407" width="5.6640625" style="1" customWidth="1"/>
    <col min="6408" max="6408" width="11.77734375" style="1" customWidth="1"/>
    <col min="6409" max="6410" width="11.88671875" style="1" customWidth="1"/>
    <col min="6411" max="6411" width="15.21875" style="1" customWidth="1"/>
    <col min="6412" max="6412" width="11.6640625" style="1" customWidth="1"/>
    <col min="6413" max="6657" width="10" style="1"/>
    <col min="6658" max="6658" width="6.109375" style="1" bestFit="1" customWidth="1"/>
    <col min="6659" max="6659" width="25.5546875" style="1" customWidth="1"/>
    <col min="6660" max="6660" width="23.44140625" style="1" customWidth="1"/>
    <col min="6661" max="6661" width="7.21875" style="1" customWidth="1"/>
    <col min="6662" max="6662" width="11.77734375" style="1" customWidth="1"/>
    <col min="6663" max="6663" width="5.6640625" style="1" customWidth="1"/>
    <col min="6664" max="6664" width="11.77734375" style="1" customWidth="1"/>
    <col min="6665" max="6666" width="11.88671875" style="1" customWidth="1"/>
    <col min="6667" max="6667" width="15.21875" style="1" customWidth="1"/>
    <col min="6668" max="6668" width="11.6640625" style="1" customWidth="1"/>
    <col min="6669" max="6913" width="10" style="1"/>
    <col min="6914" max="6914" width="6.109375" style="1" bestFit="1" customWidth="1"/>
    <col min="6915" max="6915" width="25.5546875" style="1" customWidth="1"/>
    <col min="6916" max="6916" width="23.44140625" style="1" customWidth="1"/>
    <col min="6917" max="6917" width="7.21875" style="1" customWidth="1"/>
    <col min="6918" max="6918" width="11.77734375" style="1" customWidth="1"/>
    <col min="6919" max="6919" width="5.6640625" style="1" customWidth="1"/>
    <col min="6920" max="6920" width="11.77734375" style="1" customWidth="1"/>
    <col min="6921" max="6922" width="11.88671875" style="1" customWidth="1"/>
    <col min="6923" max="6923" width="15.21875" style="1" customWidth="1"/>
    <col min="6924" max="6924" width="11.6640625" style="1" customWidth="1"/>
    <col min="6925" max="7169" width="10" style="1"/>
    <col min="7170" max="7170" width="6.109375" style="1" bestFit="1" customWidth="1"/>
    <col min="7171" max="7171" width="25.5546875" style="1" customWidth="1"/>
    <col min="7172" max="7172" width="23.44140625" style="1" customWidth="1"/>
    <col min="7173" max="7173" width="7.21875" style="1" customWidth="1"/>
    <col min="7174" max="7174" width="11.77734375" style="1" customWidth="1"/>
    <col min="7175" max="7175" width="5.6640625" style="1" customWidth="1"/>
    <col min="7176" max="7176" width="11.77734375" style="1" customWidth="1"/>
    <col min="7177" max="7178" width="11.88671875" style="1" customWidth="1"/>
    <col min="7179" max="7179" width="15.21875" style="1" customWidth="1"/>
    <col min="7180" max="7180" width="11.6640625" style="1" customWidth="1"/>
    <col min="7181" max="7425" width="10" style="1"/>
    <col min="7426" max="7426" width="6.109375" style="1" bestFit="1" customWidth="1"/>
    <col min="7427" max="7427" width="25.5546875" style="1" customWidth="1"/>
    <col min="7428" max="7428" width="23.44140625" style="1" customWidth="1"/>
    <col min="7429" max="7429" width="7.21875" style="1" customWidth="1"/>
    <col min="7430" max="7430" width="11.77734375" style="1" customWidth="1"/>
    <col min="7431" max="7431" width="5.6640625" style="1" customWidth="1"/>
    <col min="7432" max="7432" width="11.77734375" style="1" customWidth="1"/>
    <col min="7433" max="7434" width="11.88671875" style="1" customWidth="1"/>
    <col min="7435" max="7435" width="15.21875" style="1" customWidth="1"/>
    <col min="7436" max="7436" width="11.6640625" style="1" customWidth="1"/>
    <col min="7437" max="7681" width="10" style="1"/>
    <col min="7682" max="7682" width="6.109375" style="1" bestFit="1" customWidth="1"/>
    <col min="7683" max="7683" width="25.5546875" style="1" customWidth="1"/>
    <col min="7684" max="7684" width="23.44140625" style="1" customWidth="1"/>
    <col min="7685" max="7685" width="7.21875" style="1" customWidth="1"/>
    <col min="7686" max="7686" width="11.77734375" style="1" customWidth="1"/>
    <col min="7687" max="7687" width="5.6640625" style="1" customWidth="1"/>
    <col min="7688" max="7688" width="11.77734375" style="1" customWidth="1"/>
    <col min="7689" max="7690" width="11.88671875" style="1" customWidth="1"/>
    <col min="7691" max="7691" width="15.21875" style="1" customWidth="1"/>
    <col min="7692" max="7692" width="11.6640625" style="1" customWidth="1"/>
    <col min="7693" max="7937" width="10" style="1"/>
    <col min="7938" max="7938" width="6.109375" style="1" bestFit="1" customWidth="1"/>
    <col min="7939" max="7939" width="25.5546875" style="1" customWidth="1"/>
    <col min="7940" max="7940" width="23.44140625" style="1" customWidth="1"/>
    <col min="7941" max="7941" width="7.21875" style="1" customWidth="1"/>
    <col min="7942" max="7942" width="11.77734375" style="1" customWidth="1"/>
    <col min="7943" max="7943" width="5.6640625" style="1" customWidth="1"/>
    <col min="7944" max="7944" width="11.77734375" style="1" customWidth="1"/>
    <col min="7945" max="7946" width="11.88671875" style="1" customWidth="1"/>
    <col min="7947" max="7947" width="15.21875" style="1" customWidth="1"/>
    <col min="7948" max="7948" width="11.6640625" style="1" customWidth="1"/>
    <col min="7949" max="8193" width="10" style="1"/>
    <col min="8194" max="8194" width="6.109375" style="1" bestFit="1" customWidth="1"/>
    <col min="8195" max="8195" width="25.5546875" style="1" customWidth="1"/>
    <col min="8196" max="8196" width="23.44140625" style="1" customWidth="1"/>
    <col min="8197" max="8197" width="7.21875" style="1" customWidth="1"/>
    <col min="8198" max="8198" width="11.77734375" style="1" customWidth="1"/>
    <col min="8199" max="8199" width="5.6640625" style="1" customWidth="1"/>
    <col min="8200" max="8200" width="11.77734375" style="1" customWidth="1"/>
    <col min="8201" max="8202" width="11.88671875" style="1" customWidth="1"/>
    <col min="8203" max="8203" width="15.21875" style="1" customWidth="1"/>
    <col min="8204" max="8204" width="11.6640625" style="1" customWidth="1"/>
    <col min="8205" max="8449" width="10" style="1"/>
    <col min="8450" max="8450" width="6.109375" style="1" bestFit="1" customWidth="1"/>
    <col min="8451" max="8451" width="25.5546875" style="1" customWidth="1"/>
    <col min="8452" max="8452" width="23.44140625" style="1" customWidth="1"/>
    <col min="8453" max="8453" width="7.21875" style="1" customWidth="1"/>
    <col min="8454" max="8454" width="11.77734375" style="1" customWidth="1"/>
    <col min="8455" max="8455" width="5.6640625" style="1" customWidth="1"/>
    <col min="8456" max="8456" width="11.77734375" style="1" customWidth="1"/>
    <col min="8457" max="8458" width="11.88671875" style="1" customWidth="1"/>
    <col min="8459" max="8459" width="15.21875" style="1" customWidth="1"/>
    <col min="8460" max="8460" width="11.6640625" style="1" customWidth="1"/>
    <col min="8461" max="8705" width="10" style="1"/>
    <col min="8706" max="8706" width="6.109375" style="1" bestFit="1" customWidth="1"/>
    <col min="8707" max="8707" width="25.5546875" style="1" customWidth="1"/>
    <col min="8708" max="8708" width="23.44140625" style="1" customWidth="1"/>
    <col min="8709" max="8709" width="7.21875" style="1" customWidth="1"/>
    <col min="8710" max="8710" width="11.77734375" style="1" customWidth="1"/>
    <col min="8711" max="8711" width="5.6640625" style="1" customWidth="1"/>
    <col min="8712" max="8712" width="11.77734375" style="1" customWidth="1"/>
    <col min="8713" max="8714" width="11.88671875" style="1" customWidth="1"/>
    <col min="8715" max="8715" width="15.21875" style="1" customWidth="1"/>
    <col min="8716" max="8716" width="11.6640625" style="1" customWidth="1"/>
    <col min="8717" max="8961" width="10" style="1"/>
    <col min="8962" max="8962" width="6.109375" style="1" bestFit="1" customWidth="1"/>
    <col min="8963" max="8963" width="25.5546875" style="1" customWidth="1"/>
    <col min="8964" max="8964" width="23.44140625" style="1" customWidth="1"/>
    <col min="8965" max="8965" width="7.21875" style="1" customWidth="1"/>
    <col min="8966" max="8966" width="11.77734375" style="1" customWidth="1"/>
    <col min="8967" max="8967" width="5.6640625" style="1" customWidth="1"/>
    <col min="8968" max="8968" width="11.77734375" style="1" customWidth="1"/>
    <col min="8969" max="8970" width="11.88671875" style="1" customWidth="1"/>
    <col min="8971" max="8971" width="15.21875" style="1" customWidth="1"/>
    <col min="8972" max="8972" width="11.6640625" style="1" customWidth="1"/>
    <col min="8973" max="9217" width="10" style="1"/>
    <col min="9218" max="9218" width="6.109375" style="1" bestFit="1" customWidth="1"/>
    <col min="9219" max="9219" width="25.5546875" style="1" customWidth="1"/>
    <col min="9220" max="9220" width="23.44140625" style="1" customWidth="1"/>
    <col min="9221" max="9221" width="7.21875" style="1" customWidth="1"/>
    <col min="9222" max="9222" width="11.77734375" style="1" customWidth="1"/>
    <col min="9223" max="9223" width="5.6640625" style="1" customWidth="1"/>
    <col min="9224" max="9224" width="11.77734375" style="1" customWidth="1"/>
    <col min="9225" max="9226" width="11.88671875" style="1" customWidth="1"/>
    <col min="9227" max="9227" width="15.21875" style="1" customWidth="1"/>
    <col min="9228" max="9228" width="11.6640625" style="1" customWidth="1"/>
    <col min="9229" max="9473" width="10" style="1"/>
    <col min="9474" max="9474" width="6.109375" style="1" bestFit="1" customWidth="1"/>
    <col min="9475" max="9475" width="25.5546875" style="1" customWidth="1"/>
    <col min="9476" max="9476" width="23.44140625" style="1" customWidth="1"/>
    <col min="9477" max="9477" width="7.21875" style="1" customWidth="1"/>
    <col min="9478" max="9478" width="11.77734375" style="1" customWidth="1"/>
    <col min="9479" max="9479" width="5.6640625" style="1" customWidth="1"/>
    <col min="9480" max="9480" width="11.77734375" style="1" customWidth="1"/>
    <col min="9481" max="9482" width="11.88671875" style="1" customWidth="1"/>
    <col min="9483" max="9483" width="15.21875" style="1" customWidth="1"/>
    <col min="9484" max="9484" width="11.6640625" style="1" customWidth="1"/>
    <col min="9485" max="9729" width="10" style="1"/>
    <col min="9730" max="9730" width="6.109375" style="1" bestFit="1" customWidth="1"/>
    <col min="9731" max="9731" width="25.5546875" style="1" customWidth="1"/>
    <col min="9732" max="9732" width="23.44140625" style="1" customWidth="1"/>
    <col min="9733" max="9733" width="7.21875" style="1" customWidth="1"/>
    <col min="9734" max="9734" width="11.77734375" style="1" customWidth="1"/>
    <col min="9735" max="9735" width="5.6640625" style="1" customWidth="1"/>
    <col min="9736" max="9736" width="11.77734375" style="1" customWidth="1"/>
    <col min="9737" max="9738" width="11.88671875" style="1" customWidth="1"/>
    <col min="9739" max="9739" width="15.21875" style="1" customWidth="1"/>
    <col min="9740" max="9740" width="11.6640625" style="1" customWidth="1"/>
    <col min="9741" max="9985" width="10" style="1"/>
    <col min="9986" max="9986" width="6.109375" style="1" bestFit="1" customWidth="1"/>
    <col min="9987" max="9987" width="25.5546875" style="1" customWidth="1"/>
    <col min="9988" max="9988" width="23.44140625" style="1" customWidth="1"/>
    <col min="9989" max="9989" width="7.21875" style="1" customWidth="1"/>
    <col min="9990" max="9990" width="11.77734375" style="1" customWidth="1"/>
    <col min="9991" max="9991" width="5.6640625" style="1" customWidth="1"/>
    <col min="9992" max="9992" width="11.77734375" style="1" customWidth="1"/>
    <col min="9993" max="9994" width="11.88671875" style="1" customWidth="1"/>
    <col min="9995" max="9995" width="15.21875" style="1" customWidth="1"/>
    <col min="9996" max="9996" width="11.6640625" style="1" customWidth="1"/>
    <col min="9997" max="10241" width="10" style="1"/>
    <col min="10242" max="10242" width="6.109375" style="1" bestFit="1" customWidth="1"/>
    <col min="10243" max="10243" width="25.5546875" style="1" customWidth="1"/>
    <col min="10244" max="10244" width="23.44140625" style="1" customWidth="1"/>
    <col min="10245" max="10245" width="7.21875" style="1" customWidth="1"/>
    <col min="10246" max="10246" width="11.77734375" style="1" customWidth="1"/>
    <col min="10247" max="10247" width="5.6640625" style="1" customWidth="1"/>
    <col min="10248" max="10248" width="11.77734375" style="1" customWidth="1"/>
    <col min="10249" max="10250" width="11.88671875" style="1" customWidth="1"/>
    <col min="10251" max="10251" width="15.21875" style="1" customWidth="1"/>
    <col min="10252" max="10252" width="11.6640625" style="1" customWidth="1"/>
    <col min="10253" max="10497" width="10" style="1"/>
    <col min="10498" max="10498" width="6.109375" style="1" bestFit="1" customWidth="1"/>
    <col min="10499" max="10499" width="25.5546875" style="1" customWidth="1"/>
    <col min="10500" max="10500" width="23.44140625" style="1" customWidth="1"/>
    <col min="10501" max="10501" width="7.21875" style="1" customWidth="1"/>
    <col min="10502" max="10502" width="11.77734375" style="1" customWidth="1"/>
    <col min="10503" max="10503" width="5.6640625" style="1" customWidth="1"/>
    <col min="10504" max="10504" width="11.77734375" style="1" customWidth="1"/>
    <col min="10505" max="10506" width="11.88671875" style="1" customWidth="1"/>
    <col min="10507" max="10507" width="15.21875" style="1" customWidth="1"/>
    <col min="10508" max="10508" width="11.6640625" style="1" customWidth="1"/>
    <col min="10509" max="10753" width="10" style="1"/>
    <col min="10754" max="10754" width="6.109375" style="1" bestFit="1" customWidth="1"/>
    <col min="10755" max="10755" width="25.5546875" style="1" customWidth="1"/>
    <col min="10756" max="10756" width="23.44140625" style="1" customWidth="1"/>
    <col min="10757" max="10757" width="7.21875" style="1" customWidth="1"/>
    <col min="10758" max="10758" width="11.77734375" style="1" customWidth="1"/>
    <col min="10759" max="10759" width="5.6640625" style="1" customWidth="1"/>
    <col min="10760" max="10760" width="11.77734375" style="1" customWidth="1"/>
    <col min="10761" max="10762" width="11.88671875" style="1" customWidth="1"/>
    <col min="10763" max="10763" width="15.21875" style="1" customWidth="1"/>
    <col min="10764" max="10764" width="11.6640625" style="1" customWidth="1"/>
    <col min="10765" max="11009" width="10" style="1"/>
    <col min="11010" max="11010" width="6.109375" style="1" bestFit="1" customWidth="1"/>
    <col min="11011" max="11011" width="25.5546875" style="1" customWidth="1"/>
    <col min="11012" max="11012" width="23.44140625" style="1" customWidth="1"/>
    <col min="11013" max="11013" width="7.21875" style="1" customWidth="1"/>
    <col min="11014" max="11014" width="11.77734375" style="1" customWidth="1"/>
    <col min="11015" max="11015" width="5.6640625" style="1" customWidth="1"/>
    <col min="11016" max="11016" width="11.77734375" style="1" customWidth="1"/>
    <col min="11017" max="11018" width="11.88671875" style="1" customWidth="1"/>
    <col min="11019" max="11019" width="15.21875" style="1" customWidth="1"/>
    <col min="11020" max="11020" width="11.6640625" style="1" customWidth="1"/>
    <col min="11021" max="11265" width="10" style="1"/>
    <col min="11266" max="11266" width="6.109375" style="1" bestFit="1" customWidth="1"/>
    <col min="11267" max="11267" width="25.5546875" style="1" customWidth="1"/>
    <col min="11268" max="11268" width="23.44140625" style="1" customWidth="1"/>
    <col min="11269" max="11269" width="7.21875" style="1" customWidth="1"/>
    <col min="11270" max="11270" width="11.77734375" style="1" customWidth="1"/>
    <col min="11271" max="11271" width="5.6640625" style="1" customWidth="1"/>
    <col min="11272" max="11272" width="11.77734375" style="1" customWidth="1"/>
    <col min="11273" max="11274" width="11.88671875" style="1" customWidth="1"/>
    <col min="11275" max="11275" width="15.21875" style="1" customWidth="1"/>
    <col min="11276" max="11276" width="11.6640625" style="1" customWidth="1"/>
    <col min="11277" max="11521" width="10" style="1"/>
    <col min="11522" max="11522" width="6.109375" style="1" bestFit="1" customWidth="1"/>
    <col min="11523" max="11523" width="25.5546875" style="1" customWidth="1"/>
    <col min="11524" max="11524" width="23.44140625" style="1" customWidth="1"/>
    <col min="11525" max="11525" width="7.21875" style="1" customWidth="1"/>
    <col min="11526" max="11526" width="11.77734375" style="1" customWidth="1"/>
    <col min="11527" max="11527" width="5.6640625" style="1" customWidth="1"/>
    <col min="11528" max="11528" width="11.77734375" style="1" customWidth="1"/>
    <col min="11529" max="11530" width="11.88671875" style="1" customWidth="1"/>
    <col min="11531" max="11531" width="15.21875" style="1" customWidth="1"/>
    <col min="11532" max="11532" width="11.6640625" style="1" customWidth="1"/>
    <col min="11533" max="11777" width="10" style="1"/>
    <col min="11778" max="11778" width="6.109375" style="1" bestFit="1" customWidth="1"/>
    <col min="11779" max="11779" width="25.5546875" style="1" customWidth="1"/>
    <col min="11780" max="11780" width="23.44140625" style="1" customWidth="1"/>
    <col min="11781" max="11781" width="7.21875" style="1" customWidth="1"/>
    <col min="11782" max="11782" width="11.77734375" style="1" customWidth="1"/>
    <col min="11783" max="11783" width="5.6640625" style="1" customWidth="1"/>
    <col min="11784" max="11784" width="11.77734375" style="1" customWidth="1"/>
    <col min="11785" max="11786" width="11.88671875" style="1" customWidth="1"/>
    <col min="11787" max="11787" width="15.21875" style="1" customWidth="1"/>
    <col min="11788" max="11788" width="11.6640625" style="1" customWidth="1"/>
    <col min="11789" max="12033" width="10" style="1"/>
    <col min="12034" max="12034" width="6.109375" style="1" bestFit="1" customWidth="1"/>
    <col min="12035" max="12035" width="25.5546875" style="1" customWidth="1"/>
    <col min="12036" max="12036" width="23.44140625" style="1" customWidth="1"/>
    <col min="12037" max="12037" width="7.21875" style="1" customWidth="1"/>
    <col min="12038" max="12038" width="11.77734375" style="1" customWidth="1"/>
    <col min="12039" max="12039" width="5.6640625" style="1" customWidth="1"/>
    <col min="12040" max="12040" width="11.77734375" style="1" customWidth="1"/>
    <col min="12041" max="12042" width="11.88671875" style="1" customWidth="1"/>
    <col min="12043" max="12043" width="15.21875" style="1" customWidth="1"/>
    <col min="12044" max="12044" width="11.6640625" style="1" customWidth="1"/>
    <col min="12045" max="12289" width="10" style="1"/>
    <col min="12290" max="12290" width="6.109375" style="1" bestFit="1" customWidth="1"/>
    <col min="12291" max="12291" width="25.5546875" style="1" customWidth="1"/>
    <col min="12292" max="12292" width="23.44140625" style="1" customWidth="1"/>
    <col min="12293" max="12293" width="7.21875" style="1" customWidth="1"/>
    <col min="12294" max="12294" width="11.77734375" style="1" customWidth="1"/>
    <col min="12295" max="12295" width="5.6640625" style="1" customWidth="1"/>
    <col min="12296" max="12296" width="11.77734375" style="1" customWidth="1"/>
    <col min="12297" max="12298" width="11.88671875" style="1" customWidth="1"/>
    <col min="12299" max="12299" width="15.21875" style="1" customWidth="1"/>
    <col min="12300" max="12300" width="11.6640625" style="1" customWidth="1"/>
    <col min="12301" max="12545" width="10" style="1"/>
    <col min="12546" max="12546" width="6.109375" style="1" bestFit="1" customWidth="1"/>
    <col min="12547" max="12547" width="25.5546875" style="1" customWidth="1"/>
    <col min="12548" max="12548" width="23.44140625" style="1" customWidth="1"/>
    <col min="12549" max="12549" width="7.21875" style="1" customWidth="1"/>
    <col min="12550" max="12550" width="11.77734375" style="1" customWidth="1"/>
    <col min="12551" max="12551" width="5.6640625" style="1" customWidth="1"/>
    <col min="12552" max="12552" width="11.77734375" style="1" customWidth="1"/>
    <col min="12553" max="12554" width="11.88671875" style="1" customWidth="1"/>
    <col min="12555" max="12555" width="15.21875" style="1" customWidth="1"/>
    <col min="12556" max="12556" width="11.6640625" style="1" customWidth="1"/>
    <col min="12557" max="12801" width="10" style="1"/>
    <col min="12802" max="12802" width="6.109375" style="1" bestFit="1" customWidth="1"/>
    <col min="12803" max="12803" width="25.5546875" style="1" customWidth="1"/>
    <col min="12804" max="12804" width="23.44140625" style="1" customWidth="1"/>
    <col min="12805" max="12805" width="7.21875" style="1" customWidth="1"/>
    <col min="12806" max="12806" width="11.77734375" style="1" customWidth="1"/>
    <col min="12807" max="12807" width="5.6640625" style="1" customWidth="1"/>
    <col min="12808" max="12808" width="11.77734375" style="1" customWidth="1"/>
    <col min="12809" max="12810" width="11.88671875" style="1" customWidth="1"/>
    <col min="12811" max="12811" width="15.21875" style="1" customWidth="1"/>
    <col min="12812" max="12812" width="11.6640625" style="1" customWidth="1"/>
    <col min="12813" max="13057" width="10" style="1"/>
    <col min="13058" max="13058" width="6.109375" style="1" bestFit="1" customWidth="1"/>
    <col min="13059" max="13059" width="25.5546875" style="1" customWidth="1"/>
    <col min="13060" max="13060" width="23.44140625" style="1" customWidth="1"/>
    <col min="13061" max="13061" width="7.21875" style="1" customWidth="1"/>
    <col min="13062" max="13062" width="11.77734375" style="1" customWidth="1"/>
    <col min="13063" max="13063" width="5.6640625" style="1" customWidth="1"/>
    <col min="13064" max="13064" width="11.77734375" style="1" customWidth="1"/>
    <col min="13065" max="13066" width="11.88671875" style="1" customWidth="1"/>
    <col min="13067" max="13067" width="15.21875" style="1" customWidth="1"/>
    <col min="13068" max="13068" width="11.6640625" style="1" customWidth="1"/>
    <col min="13069" max="13313" width="10" style="1"/>
    <col min="13314" max="13314" width="6.109375" style="1" bestFit="1" customWidth="1"/>
    <col min="13315" max="13315" width="25.5546875" style="1" customWidth="1"/>
    <col min="13316" max="13316" width="23.44140625" style="1" customWidth="1"/>
    <col min="13317" max="13317" width="7.21875" style="1" customWidth="1"/>
    <col min="13318" max="13318" width="11.77734375" style="1" customWidth="1"/>
    <col min="13319" max="13319" width="5.6640625" style="1" customWidth="1"/>
    <col min="13320" max="13320" width="11.77734375" style="1" customWidth="1"/>
    <col min="13321" max="13322" width="11.88671875" style="1" customWidth="1"/>
    <col min="13323" max="13323" width="15.21875" style="1" customWidth="1"/>
    <col min="13324" max="13324" width="11.6640625" style="1" customWidth="1"/>
    <col min="13325" max="13569" width="10" style="1"/>
    <col min="13570" max="13570" width="6.109375" style="1" bestFit="1" customWidth="1"/>
    <col min="13571" max="13571" width="25.5546875" style="1" customWidth="1"/>
    <col min="13572" max="13572" width="23.44140625" style="1" customWidth="1"/>
    <col min="13573" max="13573" width="7.21875" style="1" customWidth="1"/>
    <col min="13574" max="13574" width="11.77734375" style="1" customWidth="1"/>
    <col min="13575" max="13575" width="5.6640625" style="1" customWidth="1"/>
    <col min="13576" max="13576" width="11.77734375" style="1" customWidth="1"/>
    <col min="13577" max="13578" width="11.88671875" style="1" customWidth="1"/>
    <col min="13579" max="13579" width="15.21875" style="1" customWidth="1"/>
    <col min="13580" max="13580" width="11.6640625" style="1" customWidth="1"/>
    <col min="13581" max="13825" width="10" style="1"/>
    <col min="13826" max="13826" width="6.109375" style="1" bestFit="1" customWidth="1"/>
    <col min="13827" max="13827" width="25.5546875" style="1" customWidth="1"/>
    <col min="13828" max="13828" width="23.44140625" style="1" customWidth="1"/>
    <col min="13829" max="13829" width="7.21875" style="1" customWidth="1"/>
    <col min="13830" max="13830" width="11.77734375" style="1" customWidth="1"/>
    <col min="13831" max="13831" width="5.6640625" style="1" customWidth="1"/>
    <col min="13832" max="13832" width="11.77734375" style="1" customWidth="1"/>
    <col min="13833" max="13834" width="11.88671875" style="1" customWidth="1"/>
    <col min="13835" max="13835" width="15.21875" style="1" customWidth="1"/>
    <col min="13836" max="13836" width="11.6640625" style="1" customWidth="1"/>
    <col min="13837" max="14081" width="10" style="1"/>
    <col min="14082" max="14082" width="6.109375" style="1" bestFit="1" customWidth="1"/>
    <col min="14083" max="14083" width="25.5546875" style="1" customWidth="1"/>
    <col min="14084" max="14084" width="23.44140625" style="1" customWidth="1"/>
    <col min="14085" max="14085" width="7.21875" style="1" customWidth="1"/>
    <col min="14086" max="14086" width="11.77734375" style="1" customWidth="1"/>
    <col min="14087" max="14087" width="5.6640625" style="1" customWidth="1"/>
    <col min="14088" max="14088" width="11.77734375" style="1" customWidth="1"/>
    <col min="14089" max="14090" width="11.88671875" style="1" customWidth="1"/>
    <col min="14091" max="14091" width="15.21875" style="1" customWidth="1"/>
    <col min="14092" max="14092" width="11.6640625" style="1" customWidth="1"/>
    <col min="14093" max="14337" width="10" style="1"/>
    <col min="14338" max="14338" width="6.109375" style="1" bestFit="1" customWidth="1"/>
    <col min="14339" max="14339" width="25.5546875" style="1" customWidth="1"/>
    <col min="14340" max="14340" width="23.44140625" style="1" customWidth="1"/>
    <col min="14341" max="14341" width="7.21875" style="1" customWidth="1"/>
    <col min="14342" max="14342" width="11.77734375" style="1" customWidth="1"/>
    <col min="14343" max="14343" width="5.6640625" style="1" customWidth="1"/>
    <col min="14344" max="14344" width="11.77734375" style="1" customWidth="1"/>
    <col min="14345" max="14346" width="11.88671875" style="1" customWidth="1"/>
    <col min="14347" max="14347" width="15.21875" style="1" customWidth="1"/>
    <col min="14348" max="14348" width="11.6640625" style="1" customWidth="1"/>
    <col min="14349" max="14593" width="10" style="1"/>
    <col min="14594" max="14594" width="6.109375" style="1" bestFit="1" customWidth="1"/>
    <col min="14595" max="14595" width="25.5546875" style="1" customWidth="1"/>
    <col min="14596" max="14596" width="23.44140625" style="1" customWidth="1"/>
    <col min="14597" max="14597" width="7.21875" style="1" customWidth="1"/>
    <col min="14598" max="14598" width="11.77734375" style="1" customWidth="1"/>
    <col min="14599" max="14599" width="5.6640625" style="1" customWidth="1"/>
    <col min="14600" max="14600" width="11.77734375" style="1" customWidth="1"/>
    <col min="14601" max="14602" width="11.88671875" style="1" customWidth="1"/>
    <col min="14603" max="14603" width="15.21875" style="1" customWidth="1"/>
    <col min="14604" max="14604" width="11.6640625" style="1" customWidth="1"/>
    <col min="14605" max="14849" width="10" style="1"/>
    <col min="14850" max="14850" width="6.109375" style="1" bestFit="1" customWidth="1"/>
    <col min="14851" max="14851" width="25.5546875" style="1" customWidth="1"/>
    <col min="14852" max="14852" width="23.44140625" style="1" customWidth="1"/>
    <col min="14853" max="14853" width="7.21875" style="1" customWidth="1"/>
    <col min="14854" max="14854" width="11.77734375" style="1" customWidth="1"/>
    <col min="14855" max="14855" width="5.6640625" style="1" customWidth="1"/>
    <col min="14856" max="14856" width="11.77734375" style="1" customWidth="1"/>
    <col min="14857" max="14858" width="11.88671875" style="1" customWidth="1"/>
    <col min="14859" max="14859" width="15.21875" style="1" customWidth="1"/>
    <col min="14860" max="14860" width="11.6640625" style="1" customWidth="1"/>
    <col min="14861" max="15105" width="10" style="1"/>
    <col min="15106" max="15106" width="6.109375" style="1" bestFit="1" customWidth="1"/>
    <col min="15107" max="15107" width="25.5546875" style="1" customWidth="1"/>
    <col min="15108" max="15108" width="23.44140625" style="1" customWidth="1"/>
    <col min="15109" max="15109" width="7.21875" style="1" customWidth="1"/>
    <col min="15110" max="15110" width="11.77734375" style="1" customWidth="1"/>
    <col min="15111" max="15111" width="5.6640625" style="1" customWidth="1"/>
    <col min="15112" max="15112" width="11.77734375" style="1" customWidth="1"/>
    <col min="15113" max="15114" width="11.88671875" style="1" customWidth="1"/>
    <col min="15115" max="15115" width="15.21875" style="1" customWidth="1"/>
    <col min="15116" max="15116" width="11.6640625" style="1" customWidth="1"/>
    <col min="15117" max="15361" width="10" style="1"/>
    <col min="15362" max="15362" width="6.109375" style="1" bestFit="1" customWidth="1"/>
    <col min="15363" max="15363" width="25.5546875" style="1" customWidth="1"/>
    <col min="15364" max="15364" width="23.44140625" style="1" customWidth="1"/>
    <col min="15365" max="15365" width="7.21875" style="1" customWidth="1"/>
    <col min="15366" max="15366" width="11.77734375" style="1" customWidth="1"/>
    <col min="15367" max="15367" width="5.6640625" style="1" customWidth="1"/>
    <col min="15368" max="15368" width="11.77734375" style="1" customWidth="1"/>
    <col min="15369" max="15370" width="11.88671875" style="1" customWidth="1"/>
    <col min="15371" max="15371" width="15.21875" style="1" customWidth="1"/>
    <col min="15372" max="15372" width="11.6640625" style="1" customWidth="1"/>
    <col min="15373" max="15617" width="10" style="1"/>
    <col min="15618" max="15618" width="6.109375" style="1" bestFit="1" customWidth="1"/>
    <col min="15619" max="15619" width="25.5546875" style="1" customWidth="1"/>
    <col min="15620" max="15620" width="23.44140625" style="1" customWidth="1"/>
    <col min="15621" max="15621" width="7.21875" style="1" customWidth="1"/>
    <col min="15622" max="15622" width="11.77734375" style="1" customWidth="1"/>
    <col min="15623" max="15623" width="5.6640625" style="1" customWidth="1"/>
    <col min="15624" max="15624" width="11.77734375" style="1" customWidth="1"/>
    <col min="15625" max="15626" width="11.88671875" style="1" customWidth="1"/>
    <col min="15627" max="15627" width="15.21875" style="1" customWidth="1"/>
    <col min="15628" max="15628" width="11.6640625" style="1" customWidth="1"/>
    <col min="15629" max="15873" width="10" style="1"/>
    <col min="15874" max="15874" width="6.109375" style="1" bestFit="1" customWidth="1"/>
    <col min="15875" max="15875" width="25.5546875" style="1" customWidth="1"/>
    <col min="15876" max="15876" width="23.44140625" style="1" customWidth="1"/>
    <col min="15877" max="15877" width="7.21875" style="1" customWidth="1"/>
    <col min="15878" max="15878" width="11.77734375" style="1" customWidth="1"/>
    <col min="15879" max="15879" width="5.6640625" style="1" customWidth="1"/>
    <col min="15880" max="15880" width="11.77734375" style="1" customWidth="1"/>
    <col min="15881" max="15882" width="11.88671875" style="1" customWidth="1"/>
    <col min="15883" max="15883" width="15.21875" style="1" customWidth="1"/>
    <col min="15884" max="15884" width="11.6640625" style="1" customWidth="1"/>
    <col min="15885" max="16129" width="10" style="1"/>
    <col min="16130" max="16130" width="6.109375" style="1" bestFit="1" customWidth="1"/>
    <col min="16131" max="16131" width="25.5546875" style="1" customWidth="1"/>
    <col min="16132" max="16132" width="23.44140625" style="1" customWidth="1"/>
    <col min="16133" max="16133" width="7.21875" style="1" customWidth="1"/>
    <col min="16134" max="16134" width="11.77734375" style="1" customWidth="1"/>
    <col min="16135" max="16135" width="5.6640625" style="1" customWidth="1"/>
    <col min="16136" max="16136" width="11.77734375" style="1" customWidth="1"/>
    <col min="16137" max="16138" width="11.88671875" style="1" customWidth="1"/>
    <col min="16139" max="16139" width="15.21875" style="1" customWidth="1"/>
    <col min="16140" max="16140" width="11.6640625" style="1" customWidth="1"/>
    <col min="16141" max="16384" width="10" style="1"/>
  </cols>
  <sheetData>
    <row r="1" spans="1:23" ht="27.75" customHeight="1">
      <c r="A1" s="189" t="s">
        <v>0</v>
      </c>
      <c r="B1" s="189"/>
      <c r="C1" s="189"/>
      <c r="D1" s="189"/>
      <c r="E1" s="189"/>
      <c r="F1" s="189"/>
      <c r="G1" s="189"/>
      <c r="H1" s="189"/>
      <c r="I1" s="189"/>
      <c r="J1" s="189"/>
      <c r="K1" s="189"/>
      <c r="L1" s="189"/>
    </row>
    <row r="2" spans="1:23" s="39" customFormat="1" ht="27.75" customHeight="1">
      <c r="J2" s="195" t="s">
        <v>1</v>
      </c>
      <c r="K2" s="195"/>
      <c r="L2" s="195"/>
      <c r="T2" s="195"/>
      <c r="U2" s="195"/>
      <c r="V2" s="195"/>
      <c r="W2" s="195"/>
    </row>
    <row r="3" spans="1:23" s="83" customFormat="1" ht="39" customHeight="1">
      <c r="A3" s="81" t="s">
        <v>2</v>
      </c>
      <c r="B3" s="81" t="s">
        <v>3</v>
      </c>
      <c r="C3" s="81" t="s">
        <v>4</v>
      </c>
      <c r="D3" s="81" t="s">
        <v>141</v>
      </c>
      <c r="E3" s="81" t="s">
        <v>5</v>
      </c>
      <c r="F3" s="82" t="s">
        <v>6</v>
      </c>
      <c r="G3" s="82" t="s">
        <v>7</v>
      </c>
      <c r="H3" s="82" t="s">
        <v>8</v>
      </c>
      <c r="I3" s="82" t="s">
        <v>9</v>
      </c>
      <c r="J3" s="82" t="s">
        <v>10</v>
      </c>
      <c r="K3" s="81" t="s">
        <v>11</v>
      </c>
      <c r="L3" s="81" t="s">
        <v>12</v>
      </c>
      <c r="M3" s="95"/>
    </row>
    <row r="4" spans="1:23" s="83" customFormat="1" ht="73.8" customHeight="1">
      <c r="A4" s="34">
        <v>1</v>
      </c>
      <c r="B4" s="34" t="s">
        <v>560</v>
      </c>
      <c r="C4" s="35" t="s">
        <v>561</v>
      </c>
      <c r="D4" s="35"/>
      <c r="E4" s="34" t="s">
        <v>20</v>
      </c>
      <c r="F4" s="80">
        <v>3.69</v>
      </c>
      <c r="G4" s="36">
        <v>0.13</v>
      </c>
      <c r="H4" s="97"/>
      <c r="I4" s="80">
        <v>3</v>
      </c>
      <c r="J4" s="80">
        <v>3</v>
      </c>
      <c r="K4" s="93" t="s">
        <v>562</v>
      </c>
      <c r="L4" s="112" t="s">
        <v>564</v>
      </c>
      <c r="N4" s="113"/>
    </row>
    <row r="5" spans="1:23" s="83" customFormat="1" ht="67.8" customHeight="1">
      <c r="A5" s="34"/>
      <c r="B5" s="34"/>
      <c r="C5" s="35"/>
      <c r="D5" s="35"/>
      <c r="E5" s="34"/>
      <c r="F5" s="80"/>
      <c r="G5" s="36"/>
      <c r="H5" s="97"/>
      <c r="I5" s="80"/>
      <c r="J5" s="80"/>
      <c r="K5" s="93"/>
      <c r="L5" s="93"/>
      <c r="N5" s="96"/>
    </row>
    <row r="6" spans="1:23" s="39" customFormat="1" ht="27.75" customHeight="1">
      <c r="A6" s="196" t="s">
        <v>563</v>
      </c>
      <c r="B6" s="196"/>
      <c r="C6" s="196"/>
      <c r="D6" s="196"/>
      <c r="E6" s="196"/>
      <c r="F6" s="196"/>
      <c r="G6" s="196"/>
      <c r="H6" s="196"/>
      <c r="I6" s="196"/>
      <c r="J6" s="196"/>
      <c r="K6" s="196"/>
      <c r="L6" s="196"/>
    </row>
    <row r="7" spans="1:23" s="39" customFormat="1" ht="42" customHeight="1">
      <c r="A7" s="196"/>
      <c r="B7" s="196"/>
      <c r="C7" s="196"/>
      <c r="D7" s="196"/>
      <c r="E7" s="196"/>
      <c r="F7" s="196"/>
      <c r="G7" s="196"/>
      <c r="H7" s="196"/>
      <c r="I7" s="196"/>
      <c r="J7" s="196"/>
      <c r="K7" s="196"/>
      <c r="L7" s="196"/>
    </row>
    <row r="8" spans="1:23" s="39" customFormat="1" ht="93" customHeight="1">
      <c r="A8" s="197" t="s">
        <v>13</v>
      </c>
      <c r="B8" s="198"/>
      <c r="C8" s="199" t="s">
        <v>14</v>
      </c>
      <c r="D8" s="199"/>
      <c r="E8" s="199"/>
      <c r="F8" s="200" t="s">
        <v>15</v>
      </c>
      <c r="G8" s="201"/>
      <c r="H8" s="201"/>
      <c r="I8" s="200" t="s">
        <v>16</v>
      </c>
      <c r="J8" s="201"/>
      <c r="K8" s="196" t="s">
        <v>17</v>
      </c>
      <c r="L8" s="196"/>
    </row>
    <row r="9" spans="1:23" s="39" customFormat="1" ht="27.75" customHeight="1"/>
    <row r="10" spans="1:23" s="39" customFormat="1" ht="27.75" customHeight="1"/>
    <row r="11" spans="1:23" s="39" customFormat="1" ht="27.75" customHeight="1"/>
    <row r="12" spans="1:23" s="39" customFormat="1" ht="27.75" customHeight="1"/>
    <row r="13" spans="1:23" s="39" customFormat="1" ht="27.75" customHeight="1"/>
    <row r="14" spans="1:23" s="39" customFormat="1" ht="27.75" customHeight="1"/>
    <row r="15" spans="1:23" s="39" customFormat="1" ht="27.75" customHeight="1"/>
    <row r="16" spans="1:23" s="39" customFormat="1" ht="27.75" customHeight="1"/>
    <row r="17" s="39" customFormat="1" ht="27.75" customHeight="1"/>
    <row r="18" s="39" customFormat="1" ht="27.75" customHeight="1"/>
    <row r="19" s="39" customFormat="1" ht="27.75" customHeight="1"/>
    <row r="20" s="39" customFormat="1" ht="27.75" customHeight="1"/>
    <row r="21" s="39" customFormat="1" ht="27.75" customHeight="1"/>
    <row r="22" s="39" customFormat="1" ht="27.75" customHeight="1"/>
    <row r="23" s="39" customFormat="1" ht="27.75" customHeight="1"/>
    <row r="24" s="39" customFormat="1" ht="27.75" customHeight="1"/>
    <row r="25" s="39" customFormat="1" ht="27.75" customHeight="1"/>
    <row r="26" s="39" customFormat="1" ht="27.75" customHeight="1"/>
    <row r="27" s="39" customFormat="1" ht="27.75" customHeight="1"/>
    <row r="28" s="39" customFormat="1" ht="27.75" customHeight="1"/>
    <row r="29" s="39" customFormat="1" ht="27.75" customHeight="1"/>
    <row r="30" s="39" customFormat="1" ht="27.75" customHeight="1"/>
    <row r="31" s="39" customFormat="1" ht="27.75" customHeight="1"/>
    <row r="32" s="39" customFormat="1" ht="27.75" customHeight="1"/>
    <row r="33" s="39" customFormat="1" ht="27.75" customHeight="1"/>
    <row r="34" s="39" customFormat="1" ht="27.75" customHeight="1"/>
    <row r="35" s="39" customFormat="1" ht="27.75" customHeight="1"/>
    <row r="36" s="39" customFormat="1" ht="27.75" customHeight="1"/>
    <row r="37" s="39" customFormat="1" ht="27.75" customHeight="1"/>
    <row r="38" s="39" customFormat="1" ht="27.75" customHeight="1"/>
    <row r="39" s="39" customFormat="1" ht="27.75" customHeight="1"/>
    <row r="40" s="39" customFormat="1" ht="27.75" customHeight="1"/>
    <row r="41" s="39" customFormat="1" ht="27.75" customHeight="1"/>
    <row r="42" s="39" customFormat="1" ht="27.75" customHeight="1"/>
    <row r="43" s="39" customFormat="1" ht="27.75" customHeight="1"/>
    <row r="44" s="39" customFormat="1" ht="27.75" customHeight="1"/>
    <row r="45" s="39" customFormat="1" ht="27.75" customHeight="1"/>
    <row r="46" s="39" customFormat="1" ht="27.75" customHeight="1"/>
    <row r="47" s="39" customFormat="1" ht="27.75" customHeight="1"/>
    <row r="48" s="39" customFormat="1" ht="27.75" customHeight="1"/>
    <row r="49" s="39" customFormat="1" ht="27.75" customHeight="1"/>
    <row r="50" s="39" customFormat="1" ht="27.75" customHeight="1"/>
    <row r="51" s="39" customFormat="1" ht="27.75" customHeight="1"/>
    <row r="52" s="39" customFormat="1" ht="27.75" customHeight="1"/>
    <row r="53" s="39" customFormat="1" ht="27.75" customHeight="1"/>
    <row r="54" s="39" customFormat="1" ht="27.75" customHeight="1"/>
    <row r="55" s="39" customFormat="1" ht="27.75" customHeight="1"/>
    <row r="56" s="39" customFormat="1" ht="27.75" customHeight="1"/>
    <row r="57" s="39" customFormat="1" ht="27.75" customHeight="1"/>
    <row r="58" s="39" customFormat="1" ht="27.75" customHeight="1"/>
    <row r="59" s="39" customFormat="1" ht="27.75" customHeight="1"/>
    <row r="60" s="39" customFormat="1" ht="27.75" customHeight="1"/>
    <row r="61" s="39" customFormat="1" ht="27.75" customHeight="1"/>
    <row r="62" s="39" customFormat="1" ht="27.75" customHeight="1"/>
    <row r="63" s="39" customFormat="1" ht="27.75" customHeight="1"/>
    <row r="64" s="39" customFormat="1" ht="27.75" customHeight="1"/>
    <row r="65" s="39" customFormat="1" ht="27.75" customHeight="1"/>
    <row r="66" s="39" customFormat="1" ht="27.75" customHeight="1"/>
    <row r="67" s="39" customFormat="1" ht="27.75" customHeight="1"/>
    <row r="68" s="39" customFormat="1" ht="27.75" customHeight="1"/>
    <row r="69" s="39" customFormat="1" ht="27.75" customHeight="1"/>
    <row r="70" s="39" customFormat="1" ht="27.75" customHeight="1"/>
    <row r="71" s="39" customFormat="1" ht="27.75" customHeight="1"/>
    <row r="72" s="39" customFormat="1" ht="27.75" customHeight="1"/>
    <row r="73" s="39" customFormat="1" ht="27.75" customHeight="1"/>
    <row r="74" s="39" customFormat="1" ht="27.75" customHeight="1"/>
    <row r="75" s="39" customFormat="1" ht="27.75" customHeight="1"/>
    <row r="76" s="39" customFormat="1" ht="27.75" customHeight="1"/>
    <row r="77" s="39" customFormat="1" ht="27.75" customHeight="1"/>
    <row r="78" s="39" customFormat="1" ht="27.75" customHeight="1"/>
    <row r="79" s="39" customFormat="1" ht="27.75" customHeight="1"/>
    <row r="80" s="39" customFormat="1" ht="27.75" customHeight="1"/>
    <row r="81" s="39" customFormat="1" ht="27.75" customHeight="1"/>
    <row r="82" s="39" customFormat="1" ht="27.75" customHeight="1"/>
    <row r="83" s="39" customFormat="1" ht="27.75" customHeight="1"/>
    <row r="84" s="39" customFormat="1" ht="27.75" customHeight="1"/>
    <row r="85" s="39" customFormat="1" ht="27.75" customHeight="1"/>
    <row r="86" s="39" customFormat="1" ht="27.75" customHeight="1"/>
    <row r="87" s="39" customFormat="1" ht="27.75" customHeight="1"/>
    <row r="88" s="39" customFormat="1" ht="27.75" customHeight="1"/>
    <row r="89" s="39" customFormat="1" ht="27.75" customHeight="1"/>
    <row r="90" s="39" customFormat="1" ht="27.75" customHeight="1"/>
    <row r="91" s="39" customFormat="1" ht="27.75" customHeight="1"/>
    <row r="92" s="39" customFormat="1" ht="27.75" customHeight="1"/>
    <row r="93" s="39" customFormat="1" ht="27.75" customHeight="1"/>
    <row r="94" s="39" customFormat="1" ht="27.75" customHeight="1"/>
    <row r="95" s="39" customFormat="1" ht="27.75" customHeight="1"/>
    <row r="96" s="39" customFormat="1" ht="27.75" customHeight="1"/>
    <row r="97" s="39" customFormat="1" ht="27.75" customHeight="1"/>
    <row r="98" s="39" customFormat="1" ht="27.75" customHeight="1"/>
    <row r="99" s="39" customFormat="1" ht="27.75" customHeight="1"/>
    <row r="100" s="39" customFormat="1" ht="27.75" customHeight="1"/>
    <row r="101" s="39" customFormat="1" ht="27.75" customHeight="1"/>
    <row r="102" s="39" customFormat="1" ht="27.75" customHeight="1"/>
    <row r="103" s="39" customFormat="1" ht="27.75" customHeight="1"/>
    <row r="104" s="39" customFormat="1" ht="27.75" customHeight="1"/>
    <row r="105" s="39" customFormat="1" ht="27.75" customHeight="1"/>
    <row r="106" s="39" customFormat="1" ht="27.75" customHeight="1"/>
    <row r="107" s="39" customFormat="1" ht="27.75" customHeight="1"/>
    <row r="108" s="39" customFormat="1" ht="27.75" customHeight="1"/>
    <row r="109" s="39" customFormat="1" ht="27.75" customHeight="1"/>
    <row r="110" s="39" customFormat="1" ht="27.75" customHeight="1"/>
    <row r="111" s="39" customFormat="1" ht="27.75" customHeight="1"/>
    <row r="112" s="39" customFormat="1" ht="27.75" customHeight="1"/>
    <row r="113" s="39" customFormat="1" ht="27.75" customHeight="1"/>
    <row r="114" s="39" customFormat="1" ht="27.75" customHeight="1"/>
    <row r="115" s="39" customFormat="1" ht="27.75" customHeight="1"/>
    <row r="116" s="39" customFormat="1" ht="27.75" customHeight="1"/>
    <row r="117" s="39" customFormat="1" ht="27.75" customHeight="1"/>
    <row r="118" s="39" customFormat="1" ht="27.75" customHeight="1"/>
    <row r="119" s="39" customFormat="1" ht="27.75" customHeight="1"/>
    <row r="120" s="39" customFormat="1" ht="27.75" customHeight="1"/>
    <row r="121" s="39" customFormat="1" ht="27.75" customHeight="1"/>
    <row r="122" s="39" customFormat="1" ht="27.75" customHeight="1"/>
    <row r="123" s="39" customFormat="1" ht="27.75" customHeight="1"/>
    <row r="124" s="39" customFormat="1" ht="27.75" customHeight="1"/>
    <row r="125" s="39" customFormat="1" ht="27.75" customHeight="1"/>
    <row r="126" s="39" customFormat="1" ht="27.75" customHeight="1"/>
    <row r="127" s="39" customFormat="1" ht="27.75" customHeight="1"/>
    <row r="128" s="39" customFormat="1" ht="27.75" customHeight="1"/>
    <row r="129" s="39" customFormat="1" ht="27.75" customHeight="1"/>
    <row r="130" s="39" customFormat="1" ht="27.75" customHeight="1"/>
    <row r="131" s="39" customFormat="1" ht="27.75" customHeight="1"/>
    <row r="132" s="39" customFormat="1" ht="27.75" customHeight="1"/>
    <row r="133" s="39" customFormat="1" ht="27.75" customHeight="1"/>
    <row r="134" s="39" customFormat="1" ht="27.75" customHeight="1"/>
    <row r="135" s="39" customFormat="1" ht="27.75" customHeight="1"/>
    <row r="136" s="39" customFormat="1" ht="27.75" customHeight="1"/>
    <row r="137" s="39" customFormat="1" ht="27.75" customHeight="1"/>
    <row r="138" s="39" customFormat="1" ht="27.75" customHeight="1"/>
    <row r="139" s="39" customFormat="1" ht="27.75" customHeight="1"/>
    <row r="140" s="39" customFormat="1" ht="27.75" customHeight="1"/>
    <row r="141" s="39" customFormat="1" ht="27.75" customHeight="1"/>
    <row r="142" s="39" customFormat="1" ht="27.75" customHeight="1"/>
    <row r="143" s="39" customFormat="1" ht="27.75" customHeight="1"/>
    <row r="144" s="39" customFormat="1" ht="27.75" customHeight="1"/>
    <row r="145" s="39" customFormat="1" ht="27.75" customHeight="1"/>
    <row r="146" s="39" customFormat="1" ht="27.75" customHeight="1"/>
    <row r="147" s="39" customFormat="1" ht="27.75" customHeight="1"/>
    <row r="148" s="39" customFormat="1" ht="27.75" customHeight="1"/>
    <row r="149" s="39" customFormat="1" ht="27.75" customHeight="1"/>
    <row r="150" s="39" customFormat="1" ht="27.75" customHeight="1"/>
    <row r="151" s="39" customFormat="1" ht="27.75" customHeight="1"/>
    <row r="152" s="39" customFormat="1" ht="27.75" customHeight="1"/>
    <row r="153" s="39" customFormat="1" ht="27.75" customHeight="1"/>
    <row r="154" s="39" customFormat="1" ht="27.75" customHeight="1"/>
    <row r="155" s="39" customFormat="1" ht="27.75" customHeight="1"/>
    <row r="156" s="39" customFormat="1" ht="27.75" customHeight="1"/>
    <row r="157" s="39" customFormat="1" ht="27.75" customHeight="1"/>
    <row r="158" s="39" customFormat="1" ht="27.75" customHeight="1"/>
    <row r="159" s="39" customFormat="1" ht="27.75" customHeight="1"/>
    <row r="160" s="39" customFormat="1" ht="27.75" customHeight="1"/>
    <row r="161" s="39" customFormat="1" ht="27.75" customHeight="1"/>
    <row r="162" s="39" customFormat="1" ht="27.75" customHeight="1"/>
    <row r="163" s="39" customFormat="1" ht="27.75" customHeight="1"/>
    <row r="164" s="39" customFormat="1" ht="27.75" customHeight="1"/>
    <row r="165" s="39" customFormat="1" ht="27.75" customHeight="1"/>
    <row r="166" s="39" customFormat="1" ht="27.75" customHeight="1"/>
    <row r="167" s="39" customFormat="1" ht="27.75" customHeight="1"/>
    <row r="168" s="39" customFormat="1" ht="27.75" customHeight="1"/>
    <row r="169" s="39" customFormat="1" ht="27.75" customHeight="1"/>
    <row r="170" s="39" customFormat="1" ht="27.75" customHeight="1"/>
    <row r="171" s="39" customFormat="1" ht="27.75" customHeight="1"/>
    <row r="172" s="39" customFormat="1" ht="27.75" customHeight="1"/>
    <row r="173" s="39" customFormat="1" ht="27.75" customHeight="1"/>
    <row r="174" s="39" customFormat="1" ht="27.75" customHeight="1"/>
    <row r="175" s="39" customFormat="1" ht="27.75" customHeight="1"/>
    <row r="176" s="39" customFormat="1" ht="27.75" customHeight="1"/>
    <row r="177" s="39" customFormat="1" ht="27.75" customHeight="1"/>
    <row r="178" s="39" customFormat="1" ht="27.75" customHeight="1"/>
    <row r="179" s="39" customFormat="1" ht="27.75" customHeight="1"/>
    <row r="180" s="39" customFormat="1" ht="27.75" customHeight="1"/>
    <row r="181" s="39" customFormat="1" ht="27.75" customHeight="1"/>
    <row r="182" s="39" customFormat="1" ht="27.75" customHeight="1"/>
    <row r="183" s="39" customFormat="1" ht="27.75" customHeight="1"/>
    <row r="184" s="39" customFormat="1" ht="27.75" customHeight="1"/>
    <row r="185" s="39" customFormat="1" ht="27.75" customHeight="1"/>
    <row r="186" s="39" customFormat="1" ht="27.75" customHeight="1"/>
    <row r="187" s="39" customFormat="1" ht="27.75" customHeight="1"/>
    <row r="188" s="39" customFormat="1" ht="27.75" customHeight="1"/>
    <row r="189" s="39" customFormat="1" ht="27.75" customHeight="1"/>
    <row r="190" s="39" customFormat="1" ht="27.75" customHeight="1"/>
    <row r="191" s="39" customFormat="1" ht="27.75" customHeight="1"/>
    <row r="192" s="39" customFormat="1" ht="27.75" customHeight="1"/>
    <row r="193" s="39" customFormat="1" ht="27.75" customHeight="1"/>
    <row r="194" s="39" customFormat="1" ht="27.75" customHeight="1"/>
    <row r="195" s="39" customFormat="1" ht="27.75" customHeight="1"/>
    <row r="196" s="39" customFormat="1" ht="27.75" customHeight="1"/>
    <row r="197" s="39" customFormat="1" ht="27.75" customHeight="1"/>
    <row r="198" s="39" customFormat="1" ht="27.75" customHeight="1"/>
    <row r="199" s="39" customFormat="1" ht="27.75" customHeight="1"/>
    <row r="200" s="39" customFormat="1" ht="27.75" customHeight="1"/>
    <row r="201" s="39" customFormat="1" ht="27.75" customHeight="1"/>
    <row r="202" s="39" customFormat="1" ht="27.75" customHeight="1"/>
    <row r="203" s="39" customFormat="1" ht="27.75" customHeight="1"/>
    <row r="204" s="39" customFormat="1" ht="27.75" customHeight="1"/>
    <row r="205" s="39" customFormat="1" ht="27.75" customHeight="1"/>
    <row r="206" s="39" customFormat="1" ht="27.75" customHeight="1"/>
    <row r="207" s="39" customFormat="1" ht="27.75" customHeight="1"/>
    <row r="208" s="39" customFormat="1" ht="27.75" customHeight="1"/>
    <row r="209" s="39" customFormat="1" ht="27.75" customHeight="1"/>
    <row r="210" s="39" customFormat="1" ht="27.75" customHeight="1"/>
    <row r="211" s="39" customFormat="1" ht="27.75" customHeight="1"/>
    <row r="212" s="39" customFormat="1" ht="27.75" customHeight="1"/>
    <row r="213" s="39" customFormat="1" ht="27.75" customHeight="1"/>
    <row r="214" s="39" customFormat="1" ht="27.75" customHeight="1"/>
    <row r="215" s="39" customFormat="1" ht="27.75" customHeight="1"/>
    <row r="216" s="39" customFormat="1" ht="27.75" customHeight="1"/>
    <row r="217" s="39" customFormat="1" ht="27.75" customHeight="1"/>
    <row r="218" s="39" customFormat="1" ht="27.75" customHeight="1"/>
    <row r="219" s="39" customFormat="1" ht="27.75" customHeight="1"/>
    <row r="220" s="39" customFormat="1" ht="27.75" customHeight="1"/>
    <row r="221" s="39" customFormat="1" ht="27.75" customHeight="1"/>
    <row r="222" s="39" customFormat="1" ht="27.75" customHeight="1"/>
    <row r="223" s="39" customFormat="1" ht="27.75" customHeight="1"/>
    <row r="224" s="39" customFormat="1" ht="27.75" customHeight="1"/>
    <row r="225" s="39" customFormat="1" ht="27.75" customHeight="1"/>
    <row r="226" s="39" customFormat="1" ht="27.75" customHeight="1"/>
    <row r="227" s="39" customFormat="1" ht="27.75" customHeight="1"/>
    <row r="228" s="39" customFormat="1" ht="27.75" customHeight="1"/>
    <row r="229" s="39" customFormat="1" ht="27.75" customHeight="1"/>
    <row r="230" s="39" customFormat="1" ht="27.75" customHeight="1"/>
    <row r="231" s="39" customFormat="1" ht="27.75" customHeight="1"/>
    <row r="232" s="39" customFormat="1" ht="27.75" customHeight="1"/>
    <row r="233" s="39" customFormat="1" ht="27.75" customHeight="1"/>
    <row r="234" s="39" customFormat="1" ht="27.75" customHeight="1"/>
    <row r="235" s="39" customFormat="1" ht="27.75" customHeight="1"/>
    <row r="236" s="39" customFormat="1" ht="27.75" customHeight="1"/>
    <row r="237" s="39" customFormat="1" ht="27.75" customHeight="1"/>
    <row r="238" s="39" customFormat="1" ht="27.75" customHeight="1"/>
    <row r="239" s="39" customFormat="1" ht="27.75" customHeight="1"/>
    <row r="240" s="39" customFormat="1" ht="27.75" customHeight="1"/>
    <row r="241" s="39" customFormat="1" ht="27.75" customHeight="1"/>
    <row r="242" s="39" customFormat="1" ht="27.75" customHeight="1"/>
    <row r="243" s="39" customFormat="1" ht="27.75" customHeight="1"/>
    <row r="244" s="39" customFormat="1" ht="27.75" customHeight="1"/>
    <row r="245" s="39" customFormat="1" ht="27.75" customHeight="1"/>
    <row r="246" s="39" customFormat="1" ht="27.75" customHeight="1"/>
    <row r="247" s="39" customFormat="1" ht="27.75" customHeight="1"/>
    <row r="248" s="39" customFormat="1" ht="27.75" customHeight="1"/>
    <row r="249" s="39" customFormat="1" ht="27.75" customHeight="1"/>
    <row r="250" s="39" customFormat="1" ht="27.75" customHeight="1"/>
    <row r="251" s="39" customFormat="1" ht="27.75" customHeight="1"/>
    <row r="252" s="39" customFormat="1" ht="27.75" customHeight="1"/>
    <row r="253" s="39" customFormat="1" ht="27.75" customHeight="1"/>
    <row r="254" s="39" customFormat="1" ht="27.75" customHeight="1"/>
    <row r="255" s="39" customFormat="1" ht="27.75" customHeight="1"/>
    <row r="256" s="39" customFormat="1" ht="27.75" customHeight="1"/>
    <row r="257" s="39" customFormat="1" ht="27.75" customHeight="1"/>
    <row r="258" s="39" customFormat="1" ht="27.75" customHeight="1"/>
    <row r="259" s="39" customFormat="1" ht="27.75" customHeight="1"/>
    <row r="260" s="39" customFormat="1" ht="27.75" customHeight="1"/>
    <row r="261" s="39" customFormat="1" ht="27.75" customHeight="1"/>
    <row r="262" s="39" customFormat="1" ht="27.75" customHeight="1"/>
    <row r="263" s="39" customFormat="1" ht="27.75" customHeight="1"/>
    <row r="264" s="39" customFormat="1" ht="27.75" customHeight="1"/>
    <row r="265" s="39" customFormat="1" ht="27.75" customHeight="1"/>
    <row r="266" s="39" customFormat="1" ht="27.75" customHeight="1"/>
    <row r="267" s="39" customFormat="1" ht="27.75" customHeight="1"/>
    <row r="268" s="39" customFormat="1" ht="27.75" customHeight="1"/>
    <row r="269" s="39" customFormat="1" ht="27.75" customHeight="1"/>
    <row r="270" s="39" customFormat="1" ht="27.75" customHeight="1"/>
    <row r="271" s="39" customFormat="1" ht="27.75" customHeight="1"/>
    <row r="272" s="39" customFormat="1" ht="27.75" customHeight="1"/>
    <row r="273" s="39" customFormat="1" ht="27.75" customHeight="1"/>
    <row r="274" s="39" customFormat="1" ht="27.75" customHeight="1"/>
    <row r="275" s="39" customFormat="1" ht="27.75" customHeight="1"/>
    <row r="276" s="39" customFormat="1" ht="27.75" customHeight="1"/>
    <row r="277" s="39" customFormat="1" ht="27.75" customHeight="1"/>
    <row r="278" s="39" customFormat="1" ht="27.75" customHeight="1"/>
    <row r="279" s="39" customFormat="1" ht="27.75" customHeight="1"/>
    <row r="280" s="39" customFormat="1" ht="27.75" customHeight="1"/>
    <row r="281" s="39" customFormat="1" ht="27.75" customHeight="1"/>
    <row r="282" s="39" customFormat="1" ht="27.75" customHeight="1"/>
    <row r="283" s="39" customFormat="1" ht="27.75" customHeight="1"/>
    <row r="284" s="39" customFormat="1" ht="27.75" customHeight="1"/>
    <row r="285" s="39" customFormat="1" ht="27.75" customHeight="1"/>
    <row r="286" s="39" customFormat="1" ht="27.75" customHeight="1"/>
    <row r="287" s="39" customFormat="1" ht="27.75" customHeight="1"/>
    <row r="288" s="39" customFormat="1" ht="27.75" customHeight="1"/>
    <row r="289" s="39" customFormat="1" ht="27.75" customHeight="1"/>
    <row r="290" s="39" customFormat="1" ht="27.75" customHeight="1"/>
    <row r="291" s="39" customFormat="1" ht="27.75" customHeight="1"/>
    <row r="292" s="39" customFormat="1" ht="27.75" customHeight="1"/>
    <row r="293" s="39" customFormat="1" ht="27.75" customHeight="1"/>
    <row r="294" s="39" customFormat="1" ht="27.75" customHeight="1"/>
    <row r="295" s="39" customFormat="1" ht="27.75" customHeight="1"/>
    <row r="296" s="39" customFormat="1" ht="27.75" customHeight="1"/>
    <row r="297" s="39" customFormat="1" ht="27.75" customHeight="1"/>
    <row r="298" s="39" customFormat="1" ht="27.75" customHeight="1"/>
    <row r="299" s="39" customFormat="1" ht="27.75" customHeight="1"/>
    <row r="300" s="39" customFormat="1" ht="27.75" customHeight="1"/>
    <row r="301" s="39" customFormat="1" ht="27.75" customHeight="1"/>
    <row r="302" s="39" customFormat="1" ht="27.75" customHeight="1"/>
    <row r="303" s="39" customFormat="1" ht="27.75" customHeight="1"/>
    <row r="304" s="39" customFormat="1" ht="27.75" customHeight="1"/>
    <row r="305" s="39" customFormat="1" ht="27.75" customHeight="1"/>
    <row r="306" s="39" customFormat="1" ht="27.75" customHeight="1"/>
    <row r="307" s="39" customFormat="1" ht="27.75" customHeight="1"/>
    <row r="308" s="39" customFormat="1" ht="27.75" customHeight="1"/>
    <row r="309" s="39" customFormat="1" ht="27.75" customHeight="1"/>
    <row r="310" s="39" customFormat="1" ht="27.75" customHeight="1"/>
    <row r="311" s="39" customFormat="1" ht="27.75" customHeight="1"/>
    <row r="312" s="39" customFormat="1" ht="27.75" customHeight="1"/>
    <row r="313" s="39" customFormat="1" ht="27.75" customHeight="1"/>
    <row r="314" s="39" customFormat="1" ht="27.75" customHeight="1"/>
    <row r="315" s="39" customFormat="1" ht="27.75" customHeight="1"/>
    <row r="316" s="39" customFormat="1" ht="27.75" customHeight="1"/>
    <row r="317" s="39" customFormat="1" ht="27.75" customHeight="1"/>
    <row r="318" s="39" customFormat="1" ht="27.75" customHeight="1"/>
    <row r="319" s="39" customFormat="1" ht="27.75" customHeight="1"/>
    <row r="320" s="39" customFormat="1" ht="27.75" customHeight="1"/>
    <row r="321" s="39" customFormat="1" ht="27.75" customHeight="1"/>
    <row r="322" s="39" customFormat="1" ht="27.75" customHeight="1"/>
    <row r="323" s="39" customFormat="1" ht="27.75" customHeight="1"/>
    <row r="324" s="39" customFormat="1" ht="27.75" customHeight="1"/>
    <row r="325" s="39" customFormat="1" ht="27.75" customHeight="1"/>
    <row r="326" s="39" customFormat="1" ht="27.75" customHeight="1"/>
    <row r="327" s="39" customFormat="1" ht="27.75" customHeight="1"/>
    <row r="328" s="39" customFormat="1" ht="27.75" customHeight="1"/>
    <row r="329" s="39" customFormat="1" ht="27.75" customHeight="1"/>
    <row r="330" s="39" customFormat="1" ht="27.75" customHeight="1"/>
    <row r="331" s="39" customFormat="1" ht="27.75" customHeight="1"/>
    <row r="332" s="39" customFormat="1" ht="27.75" customHeight="1"/>
    <row r="333" s="39" customFormat="1" ht="27.75" customHeight="1"/>
    <row r="334" s="39" customFormat="1" ht="27.75" customHeight="1"/>
    <row r="335" s="39" customFormat="1" ht="27.75" customHeight="1"/>
    <row r="336" s="39" customFormat="1" ht="27.75" customHeight="1"/>
    <row r="337" s="39" customFormat="1" ht="27.75" customHeight="1"/>
    <row r="338" s="39" customFormat="1" ht="27.75" customHeight="1"/>
    <row r="339" s="39" customFormat="1" ht="27.75" customHeight="1"/>
    <row r="340" s="39" customFormat="1" ht="27.75" customHeight="1"/>
    <row r="341" s="39" customFormat="1" ht="27.75" customHeight="1"/>
    <row r="342" s="39" customFormat="1" ht="27.75" customHeight="1"/>
    <row r="343" s="39" customFormat="1" ht="27.75" customHeight="1"/>
    <row r="344" s="39" customFormat="1" ht="27.75" customHeight="1"/>
    <row r="345" s="39" customFormat="1" ht="27.75" customHeight="1"/>
    <row r="346" s="39" customFormat="1" ht="27.75" customHeight="1"/>
    <row r="347" s="39" customFormat="1" ht="27.75" customHeight="1"/>
    <row r="348" s="39" customFormat="1" ht="27.75" customHeight="1"/>
    <row r="349" s="39" customFormat="1" ht="27.75" customHeight="1"/>
    <row r="350" s="39" customFormat="1" ht="27.75" customHeight="1"/>
    <row r="351" s="39" customFormat="1" ht="27.75" customHeight="1"/>
    <row r="352" s="39" customFormat="1" ht="27.75" customHeight="1"/>
    <row r="353" s="39" customFormat="1" ht="27.75" customHeight="1"/>
    <row r="354" s="39" customFormat="1" ht="27.75" customHeight="1"/>
    <row r="355" s="39" customFormat="1" ht="27.75" customHeight="1"/>
    <row r="356" s="39" customFormat="1" ht="27.75" customHeight="1"/>
    <row r="357" s="39" customFormat="1" ht="27.75" customHeight="1"/>
    <row r="358" s="39" customFormat="1" ht="27.75" customHeight="1"/>
    <row r="359" s="39" customFormat="1" ht="27.75" customHeight="1"/>
    <row r="360" s="39" customFormat="1" ht="27.75" customHeight="1"/>
    <row r="361" s="39" customFormat="1" ht="27.75" customHeight="1"/>
    <row r="362" s="39" customFormat="1" ht="27.75" customHeight="1"/>
    <row r="363" s="39" customFormat="1" ht="27.75" customHeight="1"/>
    <row r="364" s="39" customFormat="1" ht="27.75" customHeight="1"/>
    <row r="365" s="39" customFormat="1" ht="27.75" customHeight="1"/>
    <row r="366" s="39" customFormat="1" ht="27.75" customHeight="1"/>
    <row r="367" s="39" customFormat="1" ht="27.75" customHeight="1"/>
    <row r="368" s="39" customFormat="1" ht="27.75" customHeight="1"/>
    <row r="369" s="39" customFormat="1" ht="27.75" customHeight="1"/>
    <row r="370" s="39" customFormat="1" ht="27.75" customHeight="1"/>
    <row r="371" s="39" customFormat="1" ht="27.75" customHeight="1"/>
    <row r="372" s="39" customFormat="1" ht="27.75" customHeight="1"/>
    <row r="373" s="39" customFormat="1" ht="27.75" customHeight="1"/>
    <row r="374" s="39" customFormat="1" ht="27.75" customHeight="1"/>
    <row r="375" s="39" customFormat="1" ht="27.75" customHeight="1"/>
    <row r="376" s="39" customFormat="1" ht="27.75" customHeight="1"/>
    <row r="377" s="39" customFormat="1" ht="27.75" customHeight="1"/>
    <row r="378" s="39" customFormat="1" ht="27.75" customHeight="1"/>
    <row r="379" s="39" customFormat="1" ht="27.75" customHeight="1"/>
    <row r="380" s="39" customFormat="1" ht="27.75" customHeight="1"/>
    <row r="381" s="39" customFormat="1" ht="27.75" customHeight="1"/>
    <row r="382" s="39" customFormat="1" ht="27.75" customHeight="1"/>
    <row r="383" s="39" customFormat="1" ht="27.75" customHeight="1"/>
    <row r="384" s="39" customFormat="1" ht="27.75" customHeight="1"/>
    <row r="385" s="39" customFormat="1" ht="27.75" customHeight="1"/>
    <row r="386" s="39" customFormat="1" ht="27.75" customHeight="1"/>
    <row r="387" s="39" customFormat="1" ht="27.75" customHeight="1"/>
    <row r="388" s="39" customFormat="1" ht="27.75" customHeight="1"/>
    <row r="389" s="39" customFormat="1" ht="27.75" customHeight="1"/>
    <row r="390" s="39" customFormat="1" ht="27.75" customHeight="1"/>
    <row r="391" s="39" customFormat="1" ht="27.75" customHeight="1"/>
    <row r="392" s="39" customFormat="1" ht="27.75" customHeight="1"/>
    <row r="393" s="39" customFormat="1" ht="27.75" customHeight="1"/>
    <row r="394" s="39" customFormat="1" ht="27.75" customHeight="1"/>
    <row r="395" s="39" customFormat="1" ht="27.75" customHeight="1"/>
    <row r="396" s="39" customFormat="1" ht="27.75" customHeight="1"/>
    <row r="397" s="39" customFormat="1" ht="27.75" customHeight="1"/>
    <row r="398" s="39" customFormat="1" ht="27.75" customHeight="1"/>
    <row r="399" s="39" customFormat="1" ht="27.75" customHeight="1"/>
    <row r="400" s="39" customFormat="1" ht="27.75" customHeight="1"/>
    <row r="401" s="39" customFormat="1" ht="27.75" customHeight="1"/>
    <row r="402" s="39" customFormat="1" ht="27.75" customHeight="1"/>
    <row r="403" s="39" customFormat="1" ht="27.75" customHeight="1"/>
    <row r="404" s="39" customFormat="1" ht="27.75" customHeight="1"/>
    <row r="405" s="39" customFormat="1" ht="27.75" customHeight="1"/>
    <row r="406" s="39" customFormat="1" ht="27.75" customHeight="1"/>
    <row r="407" s="39" customFormat="1" ht="27.75" customHeight="1"/>
    <row r="408" s="39" customFormat="1" ht="27.75" customHeight="1"/>
    <row r="409" s="39" customFormat="1" ht="27.75" customHeight="1"/>
    <row r="410" s="39" customFormat="1" ht="27.75" customHeight="1"/>
    <row r="411" s="39" customFormat="1" ht="27.75" customHeight="1"/>
    <row r="412" s="39" customFormat="1" ht="27.75" customHeight="1"/>
    <row r="413" s="39" customFormat="1" ht="27.75" customHeight="1"/>
    <row r="414" s="39" customFormat="1" ht="27.75" customHeight="1"/>
    <row r="415" s="39" customFormat="1" ht="27.75" customHeight="1"/>
    <row r="416" s="39" customFormat="1" ht="27.75" customHeight="1"/>
    <row r="417" s="39" customFormat="1" ht="27.75" customHeight="1"/>
    <row r="418" s="39" customFormat="1" ht="27.75" customHeight="1"/>
    <row r="419" s="39" customFormat="1" ht="27.75" customHeight="1"/>
    <row r="420" s="39" customFormat="1" ht="27.75" customHeight="1"/>
    <row r="421" s="39" customFormat="1" ht="27.75" customHeight="1"/>
    <row r="422" s="39" customFormat="1" ht="27.75" customHeight="1"/>
    <row r="423" s="39" customFormat="1" ht="27.75" customHeight="1"/>
    <row r="424" s="39" customFormat="1" ht="27.75" customHeight="1"/>
    <row r="425" s="39" customFormat="1" ht="27.75" customHeight="1"/>
    <row r="426" s="39" customFormat="1" ht="27.75" customHeight="1"/>
    <row r="427" s="39" customFormat="1" ht="27.75" customHeight="1"/>
    <row r="428" s="39" customFormat="1" ht="27.75" customHeight="1"/>
    <row r="429" s="39" customFormat="1" ht="27.75" customHeight="1"/>
    <row r="430" s="39" customFormat="1" ht="27.75" customHeight="1"/>
    <row r="431" s="39" customFormat="1" ht="27.75" customHeight="1"/>
    <row r="432" s="39" customFormat="1" ht="27.75" customHeight="1"/>
    <row r="433" s="39" customFormat="1" ht="27.75" customHeight="1"/>
    <row r="434" s="39" customFormat="1" ht="27.75" customHeight="1"/>
    <row r="435" s="39" customFormat="1" ht="27.75" customHeight="1"/>
    <row r="436" s="39" customFormat="1" ht="27.75" customHeight="1"/>
    <row r="437" s="39" customFormat="1" ht="27.75" customHeight="1"/>
    <row r="438" s="39" customFormat="1" ht="27.75" customHeight="1"/>
    <row r="439" s="39" customFormat="1" ht="27.75" customHeight="1"/>
    <row r="440" s="39" customFormat="1" ht="27.75" customHeight="1"/>
    <row r="441" s="39" customFormat="1" ht="27.75" customHeight="1"/>
    <row r="442" s="39" customFormat="1" ht="27.75" customHeight="1"/>
    <row r="443" s="39" customFormat="1" ht="27.75" customHeight="1"/>
    <row r="444" s="39" customFormat="1" ht="27.75" customHeight="1"/>
    <row r="445" s="39" customFormat="1" ht="27.75" customHeight="1"/>
    <row r="446" s="39" customFormat="1" ht="27.75" customHeight="1"/>
    <row r="447" s="39" customFormat="1" ht="27.75" customHeight="1"/>
    <row r="448" s="39" customFormat="1" ht="27.75" customHeight="1"/>
    <row r="449" s="39" customFormat="1" ht="27.75" customHeight="1"/>
    <row r="450" s="39" customFormat="1" ht="27.75" customHeight="1"/>
    <row r="451" s="39" customFormat="1" ht="27.75" customHeight="1"/>
    <row r="452" s="39" customFormat="1" ht="27.75" customHeight="1"/>
    <row r="453" s="39" customFormat="1" ht="27.75" customHeight="1"/>
    <row r="454" s="39" customFormat="1" ht="27.75" customHeight="1"/>
    <row r="455" s="39" customFormat="1" ht="27.75" customHeight="1"/>
    <row r="456" s="39" customFormat="1" ht="27.75" customHeight="1"/>
    <row r="457" s="39" customFormat="1" ht="27.75" customHeight="1"/>
    <row r="458" s="39" customFormat="1" ht="27.75" customHeight="1"/>
    <row r="459" s="39" customFormat="1" ht="27.75" customHeight="1"/>
    <row r="460" s="39" customFormat="1" ht="27.75" customHeight="1"/>
    <row r="461" s="39" customFormat="1" ht="27.75" customHeight="1"/>
    <row r="462" s="39" customFormat="1" ht="27.75" customHeight="1"/>
    <row r="463" s="39" customFormat="1" ht="27.75" customHeight="1"/>
    <row r="464" s="39" customFormat="1" ht="27.75" customHeight="1"/>
    <row r="465" s="39" customFormat="1" ht="27.75" customHeight="1"/>
    <row r="466" s="39" customFormat="1" ht="27.75" customHeight="1"/>
    <row r="467" s="39" customFormat="1" ht="27.75" customHeight="1"/>
    <row r="468" s="39" customFormat="1" ht="27.75" customHeight="1"/>
    <row r="469" s="39" customFormat="1" ht="27.75" customHeight="1"/>
    <row r="470" s="39" customFormat="1" ht="27.75" customHeight="1"/>
    <row r="471" s="39" customFormat="1" ht="27.75" customHeight="1"/>
    <row r="472" s="39" customFormat="1" ht="27.75" customHeight="1"/>
    <row r="473" s="39" customFormat="1" ht="27.75" customHeight="1"/>
    <row r="474" s="39" customFormat="1" ht="27.75" customHeight="1"/>
    <row r="475" s="39" customFormat="1" ht="27.75" customHeight="1"/>
    <row r="476" s="39" customFormat="1" ht="27.75" customHeight="1"/>
    <row r="477" s="39" customFormat="1" ht="27.75" customHeight="1"/>
    <row r="478" s="39" customFormat="1" ht="27.75" customHeight="1"/>
    <row r="479" s="39" customFormat="1" ht="27.75" customHeight="1"/>
    <row r="480" s="39" customFormat="1" ht="27.75" customHeight="1"/>
    <row r="481" s="39" customFormat="1" ht="27.75" customHeight="1"/>
    <row r="482" s="39" customFormat="1" ht="27.75" customHeight="1"/>
    <row r="483" s="39" customFormat="1" ht="27.75" customHeight="1"/>
    <row r="484" s="39" customFormat="1" ht="27.75" customHeight="1"/>
    <row r="485" s="39" customFormat="1" ht="27.75" customHeight="1"/>
    <row r="486" s="39" customFormat="1" ht="27.75" customHeight="1"/>
    <row r="487" s="39" customFormat="1" ht="27.75" customHeight="1"/>
    <row r="488" s="39" customFormat="1" ht="27.75" customHeight="1"/>
    <row r="489" s="39" customFormat="1" ht="27.75" customHeight="1"/>
    <row r="490" s="39" customFormat="1" ht="27.75" customHeight="1"/>
    <row r="491" s="39" customFormat="1" ht="27.75" customHeight="1"/>
    <row r="492" s="39" customFormat="1" ht="27.75" customHeight="1"/>
    <row r="493" s="39" customFormat="1" ht="27.75" customHeight="1"/>
    <row r="494" s="39" customFormat="1" ht="27.75" customHeight="1"/>
    <row r="495" s="39" customFormat="1" ht="27.75" customHeight="1"/>
    <row r="496" s="39" customFormat="1" ht="27.75" customHeight="1"/>
    <row r="497" s="39" customFormat="1" ht="27.75" customHeight="1"/>
    <row r="498" s="39" customFormat="1" ht="27.75" customHeight="1"/>
    <row r="499" s="39" customFormat="1" ht="27.75" customHeight="1"/>
    <row r="500" s="39" customFormat="1" ht="27.75" customHeight="1"/>
    <row r="501" s="39" customFormat="1" ht="27.75" customHeight="1"/>
    <row r="502" s="39" customFormat="1" ht="27.75" customHeight="1"/>
    <row r="503" s="39" customFormat="1" ht="27.75" customHeight="1"/>
    <row r="504" s="39" customFormat="1" ht="27.75" customHeight="1"/>
    <row r="505" s="39" customFormat="1" ht="27.75" customHeight="1"/>
    <row r="506" s="39" customFormat="1" ht="27.75" customHeight="1"/>
    <row r="507" s="39" customFormat="1" ht="27.75" customHeight="1"/>
    <row r="508" s="39" customFormat="1" ht="27.75" customHeight="1"/>
    <row r="509" s="39" customFormat="1" ht="27.75" customHeight="1"/>
  </sheetData>
  <autoFilter ref="A3:M8" xr:uid="{5E8330BB-28EE-4D19-A3B7-0FB7B91864ED}"/>
  <mergeCells count="9">
    <mergeCell ref="A1:L1"/>
    <mergeCell ref="J2:L2"/>
    <mergeCell ref="T2:W2"/>
    <mergeCell ref="A6:L7"/>
    <mergeCell ref="A8:B8"/>
    <mergeCell ref="C8:E8"/>
    <mergeCell ref="F8:H8"/>
    <mergeCell ref="I8:J8"/>
    <mergeCell ref="K8:L8"/>
  </mergeCells>
  <phoneticPr fontId="3" type="noConversion"/>
  <pageMargins left="0.75" right="0.75" top="1" bottom="1" header="0.5" footer="0.5"/>
  <pageSetup paperSize="9" scale="93" orientation="landscape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7FBA4E-4C77-4042-A311-243B40D6DF00}">
  <sheetPr>
    <pageSetUpPr fitToPage="1"/>
  </sheetPr>
  <dimension ref="A1:AA545"/>
  <sheetViews>
    <sheetView view="pageBreakPreview" zoomScale="60" zoomScaleNormal="70" workbookViewId="0">
      <selection activeCell="M45" sqref="M45"/>
    </sheetView>
  </sheetViews>
  <sheetFormatPr defaultColWidth="10" defaultRowHeight="27.75" customHeight="1"/>
  <cols>
    <col min="1" max="1" width="6.109375" style="1" bestFit="1" customWidth="1"/>
    <col min="2" max="2" width="15.88671875" style="1" customWidth="1"/>
    <col min="3" max="3" width="31.109375" style="1" customWidth="1"/>
    <col min="4" max="4" width="16" style="1" customWidth="1"/>
    <col min="5" max="5" width="9.21875" style="1" customWidth="1"/>
    <col min="6" max="6" width="8.44140625" style="1" customWidth="1"/>
    <col min="7" max="8" width="17.5546875" style="21" customWidth="1"/>
    <col min="9" max="9" width="5.6640625" style="1" customWidth="1"/>
    <col min="10" max="10" width="11.77734375" style="21" customWidth="1"/>
    <col min="11" max="12" width="17.21875" style="21" customWidth="1"/>
    <col min="13" max="14" width="16.88671875" style="21" customWidth="1"/>
    <col min="15" max="15" width="21" style="1" customWidth="1"/>
    <col min="16" max="16" width="41.6640625" style="1" customWidth="1"/>
    <col min="17" max="17" width="14.44140625" style="1" customWidth="1"/>
    <col min="18" max="18" width="22.5546875" style="1" customWidth="1"/>
    <col min="19" max="19" width="11" style="1" customWidth="1"/>
    <col min="20" max="20" width="11.21875" style="1" customWidth="1"/>
    <col min="21" max="21" width="14.33203125" style="1" customWidth="1"/>
    <col min="22" max="22" width="10" style="1"/>
    <col min="23" max="23" width="11.44140625" style="1" customWidth="1"/>
    <col min="24" max="29" width="10" style="1"/>
    <col min="30" max="30" width="21" style="1" customWidth="1"/>
    <col min="31" max="261" width="10" style="1"/>
    <col min="262" max="262" width="6.109375" style="1" bestFit="1" customWidth="1"/>
    <col min="263" max="263" width="25.5546875" style="1" customWidth="1"/>
    <col min="264" max="264" width="23.44140625" style="1" customWidth="1"/>
    <col min="265" max="265" width="7.21875" style="1" customWidth="1"/>
    <col min="266" max="266" width="11.77734375" style="1" customWidth="1"/>
    <col min="267" max="267" width="5.6640625" style="1" customWidth="1"/>
    <col min="268" max="268" width="11.77734375" style="1" customWidth="1"/>
    <col min="269" max="270" width="11.88671875" style="1" customWidth="1"/>
    <col min="271" max="271" width="15.21875" style="1" customWidth="1"/>
    <col min="272" max="272" width="11.6640625" style="1" customWidth="1"/>
    <col min="273" max="517" width="10" style="1"/>
    <col min="518" max="518" width="6.109375" style="1" bestFit="1" customWidth="1"/>
    <col min="519" max="519" width="25.5546875" style="1" customWidth="1"/>
    <col min="520" max="520" width="23.44140625" style="1" customWidth="1"/>
    <col min="521" max="521" width="7.21875" style="1" customWidth="1"/>
    <col min="522" max="522" width="11.77734375" style="1" customWidth="1"/>
    <col min="523" max="523" width="5.6640625" style="1" customWidth="1"/>
    <col min="524" max="524" width="11.77734375" style="1" customWidth="1"/>
    <col min="525" max="526" width="11.88671875" style="1" customWidth="1"/>
    <col min="527" max="527" width="15.21875" style="1" customWidth="1"/>
    <col min="528" max="528" width="11.6640625" style="1" customWidth="1"/>
    <col min="529" max="773" width="10" style="1"/>
    <col min="774" max="774" width="6.109375" style="1" bestFit="1" customWidth="1"/>
    <col min="775" max="775" width="25.5546875" style="1" customWidth="1"/>
    <col min="776" max="776" width="23.44140625" style="1" customWidth="1"/>
    <col min="777" max="777" width="7.21875" style="1" customWidth="1"/>
    <col min="778" max="778" width="11.77734375" style="1" customWidth="1"/>
    <col min="779" max="779" width="5.6640625" style="1" customWidth="1"/>
    <col min="780" max="780" width="11.77734375" style="1" customWidth="1"/>
    <col min="781" max="782" width="11.88671875" style="1" customWidth="1"/>
    <col min="783" max="783" width="15.21875" style="1" customWidth="1"/>
    <col min="784" max="784" width="11.6640625" style="1" customWidth="1"/>
    <col min="785" max="1029" width="10" style="1"/>
    <col min="1030" max="1030" width="6.109375" style="1" bestFit="1" customWidth="1"/>
    <col min="1031" max="1031" width="25.5546875" style="1" customWidth="1"/>
    <col min="1032" max="1032" width="23.44140625" style="1" customWidth="1"/>
    <col min="1033" max="1033" width="7.21875" style="1" customWidth="1"/>
    <col min="1034" max="1034" width="11.77734375" style="1" customWidth="1"/>
    <col min="1035" max="1035" width="5.6640625" style="1" customWidth="1"/>
    <col min="1036" max="1036" width="11.77734375" style="1" customWidth="1"/>
    <col min="1037" max="1038" width="11.88671875" style="1" customWidth="1"/>
    <col min="1039" max="1039" width="15.21875" style="1" customWidth="1"/>
    <col min="1040" max="1040" width="11.6640625" style="1" customWidth="1"/>
    <col min="1041" max="1285" width="10" style="1"/>
    <col min="1286" max="1286" width="6.109375" style="1" bestFit="1" customWidth="1"/>
    <col min="1287" max="1287" width="25.5546875" style="1" customWidth="1"/>
    <col min="1288" max="1288" width="23.44140625" style="1" customWidth="1"/>
    <col min="1289" max="1289" width="7.21875" style="1" customWidth="1"/>
    <col min="1290" max="1290" width="11.77734375" style="1" customWidth="1"/>
    <col min="1291" max="1291" width="5.6640625" style="1" customWidth="1"/>
    <col min="1292" max="1292" width="11.77734375" style="1" customWidth="1"/>
    <col min="1293" max="1294" width="11.88671875" style="1" customWidth="1"/>
    <col min="1295" max="1295" width="15.21875" style="1" customWidth="1"/>
    <col min="1296" max="1296" width="11.6640625" style="1" customWidth="1"/>
    <col min="1297" max="1541" width="10" style="1"/>
    <col min="1542" max="1542" width="6.109375" style="1" bestFit="1" customWidth="1"/>
    <col min="1543" max="1543" width="25.5546875" style="1" customWidth="1"/>
    <col min="1544" max="1544" width="23.44140625" style="1" customWidth="1"/>
    <col min="1545" max="1545" width="7.21875" style="1" customWidth="1"/>
    <col min="1546" max="1546" width="11.77734375" style="1" customWidth="1"/>
    <col min="1547" max="1547" width="5.6640625" style="1" customWidth="1"/>
    <col min="1548" max="1548" width="11.77734375" style="1" customWidth="1"/>
    <col min="1549" max="1550" width="11.88671875" style="1" customWidth="1"/>
    <col min="1551" max="1551" width="15.21875" style="1" customWidth="1"/>
    <col min="1552" max="1552" width="11.6640625" style="1" customWidth="1"/>
    <col min="1553" max="1797" width="10" style="1"/>
    <col min="1798" max="1798" width="6.109375" style="1" bestFit="1" customWidth="1"/>
    <col min="1799" max="1799" width="25.5546875" style="1" customWidth="1"/>
    <col min="1800" max="1800" width="23.44140625" style="1" customWidth="1"/>
    <col min="1801" max="1801" width="7.21875" style="1" customWidth="1"/>
    <col min="1802" max="1802" width="11.77734375" style="1" customWidth="1"/>
    <col min="1803" max="1803" width="5.6640625" style="1" customWidth="1"/>
    <col min="1804" max="1804" width="11.77734375" style="1" customWidth="1"/>
    <col min="1805" max="1806" width="11.88671875" style="1" customWidth="1"/>
    <col min="1807" max="1807" width="15.21875" style="1" customWidth="1"/>
    <col min="1808" max="1808" width="11.6640625" style="1" customWidth="1"/>
    <col min="1809" max="2053" width="10" style="1"/>
    <col min="2054" max="2054" width="6.109375" style="1" bestFit="1" customWidth="1"/>
    <col min="2055" max="2055" width="25.5546875" style="1" customWidth="1"/>
    <col min="2056" max="2056" width="23.44140625" style="1" customWidth="1"/>
    <col min="2057" max="2057" width="7.21875" style="1" customWidth="1"/>
    <col min="2058" max="2058" width="11.77734375" style="1" customWidth="1"/>
    <col min="2059" max="2059" width="5.6640625" style="1" customWidth="1"/>
    <col min="2060" max="2060" width="11.77734375" style="1" customWidth="1"/>
    <col min="2061" max="2062" width="11.88671875" style="1" customWidth="1"/>
    <col min="2063" max="2063" width="15.21875" style="1" customWidth="1"/>
    <col min="2064" max="2064" width="11.6640625" style="1" customWidth="1"/>
    <col min="2065" max="2309" width="10" style="1"/>
    <col min="2310" max="2310" width="6.109375" style="1" bestFit="1" customWidth="1"/>
    <col min="2311" max="2311" width="25.5546875" style="1" customWidth="1"/>
    <col min="2312" max="2312" width="23.44140625" style="1" customWidth="1"/>
    <col min="2313" max="2313" width="7.21875" style="1" customWidth="1"/>
    <col min="2314" max="2314" width="11.77734375" style="1" customWidth="1"/>
    <col min="2315" max="2315" width="5.6640625" style="1" customWidth="1"/>
    <col min="2316" max="2316" width="11.77734375" style="1" customWidth="1"/>
    <col min="2317" max="2318" width="11.88671875" style="1" customWidth="1"/>
    <col min="2319" max="2319" width="15.21875" style="1" customWidth="1"/>
    <col min="2320" max="2320" width="11.6640625" style="1" customWidth="1"/>
    <col min="2321" max="2565" width="10" style="1"/>
    <col min="2566" max="2566" width="6.109375" style="1" bestFit="1" customWidth="1"/>
    <col min="2567" max="2567" width="25.5546875" style="1" customWidth="1"/>
    <col min="2568" max="2568" width="23.44140625" style="1" customWidth="1"/>
    <col min="2569" max="2569" width="7.21875" style="1" customWidth="1"/>
    <col min="2570" max="2570" width="11.77734375" style="1" customWidth="1"/>
    <col min="2571" max="2571" width="5.6640625" style="1" customWidth="1"/>
    <col min="2572" max="2572" width="11.77734375" style="1" customWidth="1"/>
    <col min="2573" max="2574" width="11.88671875" style="1" customWidth="1"/>
    <col min="2575" max="2575" width="15.21875" style="1" customWidth="1"/>
    <col min="2576" max="2576" width="11.6640625" style="1" customWidth="1"/>
    <col min="2577" max="2821" width="10" style="1"/>
    <col min="2822" max="2822" width="6.109375" style="1" bestFit="1" customWidth="1"/>
    <col min="2823" max="2823" width="25.5546875" style="1" customWidth="1"/>
    <col min="2824" max="2824" width="23.44140625" style="1" customWidth="1"/>
    <col min="2825" max="2825" width="7.21875" style="1" customWidth="1"/>
    <col min="2826" max="2826" width="11.77734375" style="1" customWidth="1"/>
    <col min="2827" max="2827" width="5.6640625" style="1" customWidth="1"/>
    <col min="2828" max="2828" width="11.77734375" style="1" customWidth="1"/>
    <col min="2829" max="2830" width="11.88671875" style="1" customWidth="1"/>
    <col min="2831" max="2831" width="15.21875" style="1" customWidth="1"/>
    <col min="2832" max="2832" width="11.6640625" style="1" customWidth="1"/>
    <col min="2833" max="3077" width="10" style="1"/>
    <col min="3078" max="3078" width="6.109375" style="1" bestFit="1" customWidth="1"/>
    <col min="3079" max="3079" width="25.5546875" style="1" customWidth="1"/>
    <col min="3080" max="3080" width="23.44140625" style="1" customWidth="1"/>
    <col min="3081" max="3081" width="7.21875" style="1" customWidth="1"/>
    <col min="3082" max="3082" width="11.77734375" style="1" customWidth="1"/>
    <col min="3083" max="3083" width="5.6640625" style="1" customWidth="1"/>
    <col min="3084" max="3084" width="11.77734375" style="1" customWidth="1"/>
    <col min="3085" max="3086" width="11.88671875" style="1" customWidth="1"/>
    <col min="3087" max="3087" width="15.21875" style="1" customWidth="1"/>
    <col min="3088" max="3088" width="11.6640625" style="1" customWidth="1"/>
    <col min="3089" max="3333" width="10" style="1"/>
    <col min="3334" max="3334" width="6.109375" style="1" bestFit="1" customWidth="1"/>
    <col min="3335" max="3335" width="25.5546875" style="1" customWidth="1"/>
    <col min="3336" max="3336" width="23.44140625" style="1" customWidth="1"/>
    <col min="3337" max="3337" width="7.21875" style="1" customWidth="1"/>
    <col min="3338" max="3338" width="11.77734375" style="1" customWidth="1"/>
    <col min="3339" max="3339" width="5.6640625" style="1" customWidth="1"/>
    <col min="3340" max="3340" width="11.77734375" style="1" customWidth="1"/>
    <col min="3341" max="3342" width="11.88671875" style="1" customWidth="1"/>
    <col min="3343" max="3343" width="15.21875" style="1" customWidth="1"/>
    <col min="3344" max="3344" width="11.6640625" style="1" customWidth="1"/>
    <col min="3345" max="3589" width="10" style="1"/>
    <col min="3590" max="3590" width="6.109375" style="1" bestFit="1" customWidth="1"/>
    <col min="3591" max="3591" width="25.5546875" style="1" customWidth="1"/>
    <col min="3592" max="3592" width="23.44140625" style="1" customWidth="1"/>
    <col min="3593" max="3593" width="7.21875" style="1" customWidth="1"/>
    <col min="3594" max="3594" width="11.77734375" style="1" customWidth="1"/>
    <col min="3595" max="3595" width="5.6640625" style="1" customWidth="1"/>
    <col min="3596" max="3596" width="11.77734375" style="1" customWidth="1"/>
    <col min="3597" max="3598" width="11.88671875" style="1" customWidth="1"/>
    <col min="3599" max="3599" width="15.21875" style="1" customWidth="1"/>
    <col min="3600" max="3600" width="11.6640625" style="1" customWidth="1"/>
    <col min="3601" max="3845" width="10" style="1"/>
    <col min="3846" max="3846" width="6.109375" style="1" bestFit="1" customWidth="1"/>
    <col min="3847" max="3847" width="25.5546875" style="1" customWidth="1"/>
    <col min="3848" max="3848" width="23.44140625" style="1" customWidth="1"/>
    <col min="3849" max="3849" width="7.21875" style="1" customWidth="1"/>
    <col min="3850" max="3850" width="11.77734375" style="1" customWidth="1"/>
    <col min="3851" max="3851" width="5.6640625" style="1" customWidth="1"/>
    <col min="3852" max="3852" width="11.77734375" style="1" customWidth="1"/>
    <col min="3853" max="3854" width="11.88671875" style="1" customWidth="1"/>
    <col min="3855" max="3855" width="15.21875" style="1" customWidth="1"/>
    <col min="3856" max="3856" width="11.6640625" style="1" customWidth="1"/>
    <col min="3857" max="4101" width="10" style="1"/>
    <col min="4102" max="4102" width="6.109375" style="1" bestFit="1" customWidth="1"/>
    <col min="4103" max="4103" width="25.5546875" style="1" customWidth="1"/>
    <col min="4104" max="4104" width="23.44140625" style="1" customWidth="1"/>
    <col min="4105" max="4105" width="7.21875" style="1" customWidth="1"/>
    <col min="4106" max="4106" width="11.77734375" style="1" customWidth="1"/>
    <col min="4107" max="4107" width="5.6640625" style="1" customWidth="1"/>
    <col min="4108" max="4108" width="11.77734375" style="1" customWidth="1"/>
    <col min="4109" max="4110" width="11.88671875" style="1" customWidth="1"/>
    <col min="4111" max="4111" width="15.21875" style="1" customWidth="1"/>
    <col min="4112" max="4112" width="11.6640625" style="1" customWidth="1"/>
    <col min="4113" max="4357" width="10" style="1"/>
    <col min="4358" max="4358" width="6.109375" style="1" bestFit="1" customWidth="1"/>
    <col min="4359" max="4359" width="25.5546875" style="1" customWidth="1"/>
    <col min="4360" max="4360" width="23.44140625" style="1" customWidth="1"/>
    <col min="4361" max="4361" width="7.21875" style="1" customWidth="1"/>
    <col min="4362" max="4362" width="11.77734375" style="1" customWidth="1"/>
    <col min="4363" max="4363" width="5.6640625" style="1" customWidth="1"/>
    <col min="4364" max="4364" width="11.77734375" style="1" customWidth="1"/>
    <col min="4365" max="4366" width="11.88671875" style="1" customWidth="1"/>
    <col min="4367" max="4367" width="15.21875" style="1" customWidth="1"/>
    <col min="4368" max="4368" width="11.6640625" style="1" customWidth="1"/>
    <col min="4369" max="4613" width="10" style="1"/>
    <col min="4614" max="4614" width="6.109375" style="1" bestFit="1" customWidth="1"/>
    <col min="4615" max="4615" width="25.5546875" style="1" customWidth="1"/>
    <col min="4616" max="4616" width="23.44140625" style="1" customWidth="1"/>
    <col min="4617" max="4617" width="7.21875" style="1" customWidth="1"/>
    <col min="4618" max="4618" width="11.77734375" style="1" customWidth="1"/>
    <col min="4619" max="4619" width="5.6640625" style="1" customWidth="1"/>
    <col min="4620" max="4620" width="11.77734375" style="1" customWidth="1"/>
    <col min="4621" max="4622" width="11.88671875" style="1" customWidth="1"/>
    <col min="4623" max="4623" width="15.21875" style="1" customWidth="1"/>
    <col min="4624" max="4624" width="11.6640625" style="1" customWidth="1"/>
    <col min="4625" max="4869" width="10" style="1"/>
    <col min="4870" max="4870" width="6.109375" style="1" bestFit="1" customWidth="1"/>
    <col min="4871" max="4871" width="25.5546875" style="1" customWidth="1"/>
    <col min="4872" max="4872" width="23.44140625" style="1" customWidth="1"/>
    <col min="4873" max="4873" width="7.21875" style="1" customWidth="1"/>
    <col min="4874" max="4874" width="11.77734375" style="1" customWidth="1"/>
    <col min="4875" max="4875" width="5.6640625" style="1" customWidth="1"/>
    <col min="4876" max="4876" width="11.77734375" style="1" customWidth="1"/>
    <col min="4877" max="4878" width="11.88671875" style="1" customWidth="1"/>
    <col min="4879" max="4879" width="15.21875" style="1" customWidth="1"/>
    <col min="4880" max="4880" width="11.6640625" style="1" customWidth="1"/>
    <col min="4881" max="5125" width="10" style="1"/>
    <col min="5126" max="5126" width="6.109375" style="1" bestFit="1" customWidth="1"/>
    <col min="5127" max="5127" width="25.5546875" style="1" customWidth="1"/>
    <col min="5128" max="5128" width="23.44140625" style="1" customWidth="1"/>
    <col min="5129" max="5129" width="7.21875" style="1" customWidth="1"/>
    <col min="5130" max="5130" width="11.77734375" style="1" customWidth="1"/>
    <col min="5131" max="5131" width="5.6640625" style="1" customWidth="1"/>
    <col min="5132" max="5132" width="11.77734375" style="1" customWidth="1"/>
    <col min="5133" max="5134" width="11.88671875" style="1" customWidth="1"/>
    <col min="5135" max="5135" width="15.21875" style="1" customWidth="1"/>
    <col min="5136" max="5136" width="11.6640625" style="1" customWidth="1"/>
    <col min="5137" max="5381" width="10" style="1"/>
    <col min="5382" max="5382" width="6.109375" style="1" bestFit="1" customWidth="1"/>
    <col min="5383" max="5383" width="25.5546875" style="1" customWidth="1"/>
    <col min="5384" max="5384" width="23.44140625" style="1" customWidth="1"/>
    <col min="5385" max="5385" width="7.21875" style="1" customWidth="1"/>
    <col min="5386" max="5386" width="11.77734375" style="1" customWidth="1"/>
    <col min="5387" max="5387" width="5.6640625" style="1" customWidth="1"/>
    <col min="5388" max="5388" width="11.77734375" style="1" customWidth="1"/>
    <col min="5389" max="5390" width="11.88671875" style="1" customWidth="1"/>
    <col min="5391" max="5391" width="15.21875" style="1" customWidth="1"/>
    <col min="5392" max="5392" width="11.6640625" style="1" customWidth="1"/>
    <col min="5393" max="5637" width="10" style="1"/>
    <col min="5638" max="5638" width="6.109375" style="1" bestFit="1" customWidth="1"/>
    <col min="5639" max="5639" width="25.5546875" style="1" customWidth="1"/>
    <col min="5640" max="5640" width="23.44140625" style="1" customWidth="1"/>
    <col min="5641" max="5641" width="7.21875" style="1" customWidth="1"/>
    <col min="5642" max="5642" width="11.77734375" style="1" customWidth="1"/>
    <col min="5643" max="5643" width="5.6640625" style="1" customWidth="1"/>
    <col min="5644" max="5644" width="11.77734375" style="1" customWidth="1"/>
    <col min="5645" max="5646" width="11.88671875" style="1" customWidth="1"/>
    <col min="5647" max="5647" width="15.21875" style="1" customWidth="1"/>
    <col min="5648" max="5648" width="11.6640625" style="1" customWidth="1"/>
    <col min="5649" max="5893" width="10" style="1"/>
    <col min="5894" max="5894" width="6.109375" style="1" bestFit="1" customWidth="1"/>
    <col min="5895" max="5895" width="25.5546875" style="1" customWidth="1"/>
    <col min="5896" max="5896" width="23.44140625" style="1" customWidth="1"/>
    <col min="5897" max="5897" width="7.21875" style="1" customWidth="1"/>
    <col min="5898" max="5898" width="11.77734375" style="1" customWidth="1"/>
    <col min="5899" max="5899" width="5.6640625" style="1" customWidth="1"/>
    <col min="5900" max="5900" width="11.77734375" style="1" customWidth="1"/>
    <col min="5901" max="5902" width="11.88671875" style="1" customWidth="1"/>
    <col min="5903" max="5903" width="15.21875" style="1" customWidth="1"/>
    <col min="5904" max="5904" width="11.6640625" style="1" customWidth="1"/>
    <col min="5905" max="6149" width="10" style="1"/>
    <col min="6150" max="6150" width="6.109375" style="1" bestFit="1" customWidth="1"/>
    <col min="6151" max="6151" width="25.5546875" style="1" customWidth="1"/>
    <col min="6152" max="6152" width="23.44140625" style="1" customWidth="1"/>
    <col min="6153" max="6153" width="7.21875" style="1" customWidth="1"/>
    <col min="6154" max="6154" width="11.77734375" style="1" customWidth="1"/>
    <col min="6155" max="6155" width="5.6640625" style="1" customWidth="1"/>
    <col min="6156" max="6156" width="11.77734375" style="1" customWidth="1"/>
    <col min="6157" max="6158" width="11.88671875" style="1" customWidth="1"/>
    <col min="6159" max="6159" width="15.21875" style="1" customWidth="1"/>
    <col min="6160" max="6160" width="11.6640625" style="1" customWidth="1"/>
    <col min="6161" max="6405" width="10" style="1"/>
    <col min="6406" max="6406" width="6.109375" style="1" bestFit="1" customWidth="1"/>
    <col min="6407" max="6407" width="25.5546875" style="1" customWidth="1"/>
    <col min="6408" max="6408" width="23.44140625" style="1" customWidth="1"/>
    <col min="6409" max="6409" width="7.21875" style="1" customWidth="1"/>
    <col min="6410" max="6410" width="11.77734375" style="1" customWidth="1"/>
    <col min="6411" max="6411" width="5.6640625" style="1" customWidth="1"/>
    <col min="6412" max="6412" width="11.77734375" style="1" customWidth="1"/>
    <col min="6413" max="6414" width="11.88671875" style="1" customWidth="1"/>
    <col min="6415" max="6415" width="15.21875" style="1" customWidth="1"/>
    <col min="6416" max="6416" width="11.6640625" style="1" customWidth="1"/>
    <col min="6417" max="6661" width="10" style="1"/>
    <col min="6662" max="6662" width="6.109375" style="1" bestFit="1" customWidth="1"/>
    <col min="6663" max="6663" width="25.5546875" style="1" customWidth="1"/>
    <col min="6664" max="6664" width="23.44140625" style="1" customWidth="1"/>
    <col min="6665" max="6665" width="7.21875" style="1" customWidth="1"/>
    <col min="6666" max="6666" width="11.77734375" style="1" customWidth="1"/>
    <col min="6667" max="6667" width="5.6640625" style="1" customWidth="1"/>
    <col min="6668" max="6668" width="11.77734375" style="1" customWidth="1"/>
    <col min="6669" max="6670" width="11.88671875" style="1" customWidth="1"/>
    <col min="6671" max="6671" width="15.21875" style="1" customWidth="1"/>
    <col min="6672" max="6672" width="11.6640625" style="1" customWidth="1"/>
    <col min="6673" max="6917" width="10" style="1"/>
    <col min="6918" max="6918" width="6.109375" style="1" bestFit="1" customWidth="1"/>
    <col min="6919" max="6919" width="25.5546875" style="1" customWidth="1"/>
    <col min="6920" max="6920" width="23.44140625" style="1" customWidth="1"/>
    <col min="6921" max="6921" width="7.21875" style="1" customWidth="1"/>
    <col min="6922" max="6922" width="11.77734375" style="1" customWidth="1"/>
    <col min="6923" max="6923" width="5.6640625" style="1" customWidth="1"/>
    <col min="6924" max="6924" width="11.77734375" style="1" customWidth="1"/>
    <col min="6925" max="6926" width="11.88671875" style="1" customWidth="1"/>
    <col min="6927" max="6927" width="15.21875" style="1" customWidth="1"/>
    <col min="6928" max="6928" width="11.6640625" style="1" customWidth="1"/>
    <col min="6929" max="7173" width="10" style="1"/>
    <col min="7174" max="7174" width="6.109375" style="1" bestFit="1" customWidth="1"/>
    <col min="7175" max="7175" width="25.5546875" style="1" customWidth="1"/>
    <col min="7176" max="7176" width="23.44140625" style="1" customWidth="1"/>
    <col min="7177" max="7177" width="7.21875" style="1" customWidth="1"/>
    <col min="7178" max="7178" width="11.77734375" style="1" customWidth="1"/>
    <col min="7179" max="7179" width="5.6640625" style="1" customWidth="1"/>
    <col min="7180" max="7180" width="11.77734375" style="1" customWidth="1"/>
    <col min="7181" max="7182" width="11.88671875" style="1" customWidth="1"/>
    <col min="7183" max="7183" width="15.21875" style="1" customWidth="1"/>
    <col min="7184" max="7184" width="11.6640625" style="1" customWidth="1"/>
    <col min="7185" max="7429" width="10" style="1"/>
    <col min="7430" max="7430" width="6.109375" style="1" bestFit="1" customWidth="1"/>
    <col min="7431" max="7431" width="25.5546875" style="1" customWidth="1"/>
    <col min="7432" max="7432" width="23.44140625" style="1" customWidth="1"/>
    <col min="7433" max="7433" width="7.21875" style="1" customWidth="1"/>
    <col min="7434" max="7434" width="11.77734375" style="1" customWidth="1"/>
    <col min="7435" max="7435" width="5.6640625" style="1" customWidth="1"/>
    <col min="7436" max="7436" width="11.77734375" style="1" customWidth="1"/>
    <col min="7437" max="7438" width="11.88671875" style="1" customWidth="1"/>
    <col min="7439" max="7439" width="15.21875" style="1" customWidth="1"/>
    <col min="7440" max="7440" width="11.6640625" style="1" customWidth="1"/>
    <col min="7441" max="7685" width="10" style="1"/>
    <col min="7686" max="7686" width="6.109375" style="1" bestFit="1" customWidth="1"/>
    <col min="7687" max="7687" width="25.5546875" style="1" customWidth="1"/>
    <col min="7688" max="7688" width="23.44140625" style="1" customWidth="1"/>
    <col min="7689" max="7689" width="7.21875" style="1" customWidth="1"/>
    <col min="7690" max="7690" width="11.77734375" style="1" customWidth="1"/>
    <col min="7691" max="7691" width="5.6640625" style="1" customWidth="1"/>
    <col min="7692" max="7692" width="11.77734375" style="1" customWidth="1"/>
    <col min="7693" max="7694" width="11.88671875" style="1" customWidth="1"/>
    <col min="7695" max="7695" width="15.21875" style="1" customWidth="1"/>
    <col min="7696" max="7696" width="11.6640625" style="1" customWidth="1"/>
    <col min="7697" max="7941" width="10" style="1"/>
    <col min="7942" max="7942" width="6.109375" style="1" bestFit="1" customWidth="1"/>
    <col min="7943" max="7943" width="25.5546875" style="1" customWidth="1"/>
    <col min="7944" max="7944" width="23.44140625" style="1" customWidth="1"/>
    <col min="7945" max="7945" width="7.21875" style="1" customWidth="1"/>
    <col min="7946" max="7946" width="11.77734375" style="1" customWidth="1"/>
    <col min="7947" max="7947" width="5.6640625" style="1" customWidth="1"/>
    <col min="7948" max="7948" width="11.77734375" style="1" customWidth="1"/>
    <col min="7949" max="7950" width="11.88671875" style="1" customWidth="1"/>
    <col min="7951" max="7951" width="15.21875" style="1" customWidth="1"/>
    <col min="7952" max="7952" width="11.6640625" style="1" customWidth="1"/>
    <col min="7953" max="8197" width="10" style="1"/>
    <col min="8198" max="8198" width="6.109375" style="1" bestFit="1" customWidth="1"/>
    <col min="8199" max="8199" width="25.5546875" style="1" customWidth="1"/>
    <col min="8200" max="8200" width="23.44140625" style="1" customWidth="1"/>
    <col min="8201" max="8201" width="7.21875" style="1" customWidth="1"/>
    <col min="8202" max="8202" width="11.77734375" style="1" customWidth="1"/>
    <col min="8203" max="8203" width="5.6640625" style="1" customWidth="1"/>
    <col min="8204" max="8204" width="11.77734375" style="1" customWidth="1"/>
    <col min="8205" max="8206" width="11.88671875" style="1" customWidth="1"/>
    <col min="8207" max="8207" width="15.21875" style="1" customWidth="1"/>
    <col min="8208" max="8208" width="11.6640625" style="1" customWidth="1"/>
    <col min="8209" max="8453" width="10" style="1"/>
    <col min="8454" max="8454" width="6.109375" style="1" bestFit="1" customWidth="1"/>
    <col min="8455" max="8455" width="25.5546875" style="1" customWidth="1"/>
    <col min="8456" max="8456" width="23.44140625" style="1" customWidth="1"/>
    <col min="8457" max="8457" width="7.21875" style="1" customWidth="1"/>
    <col min="8458" max="8458" width="11.77734375" style="1" customWidth="1"/>
    <col min="8459" max="8459" width="5.6640625" style="1" customWidth="1"/>
    <col min="8460" max="8460" width="11.77734375" style="1" customWidth="1"/>
    <col min="8461" max="8462" width="11.88671875" style="1" customWidth="1"/>
    <col min="8463" max="8463" width="15.21875" style="1" customWidth="1"/>
    <col min="8464" max="8464" width="11.6640625" style="1" customWidth="1"/>
    <col min="8465" max="8709" width="10" style="1"/>
    <col min="8710" max="8710" width="6.109375" style="1" bestFit="1" customWidth="1"/>
    <col min="8711" max="8711" width="25.5546875" style="1" customWidth="1"/>
    <col min="8712" max="8712" width="23.44140625" style="1" customWidth="1"/>
    <col min="8713" max="8713" width="7.21875" style="1" customWidth="1"/>
    <col min="8714" max="8714" width="11.77734375" style="1" customWidth="1"/>
    <col min="8715" max="8715" width="5.6640625" style="1" customWidth="1"/>
    <col min="8716" max="8716" width="11.77734375" style="1" customWidth="1"/>
    <col min="8717" max="8718" width="11.88671875" style="1" customWidth="1"/>
    <col min="8719" max="8719" width="15.21875" style="1" customWidth="1"/>
    <col min="8720" max="8720" width="11.6640625" style="1" customWidth="1"/>
    <col min="8721" max="8965" width="10" style="1"/>
    <col min="8966" max="8966" width="6.109375" style="1" bestFit="1" customWidth="1"/>
    <col min="8967" max="8967" width="25.5546875" style="1" customWidth="1"/>
    <col min="8968" max="8968" width="23.44140625" style="1" customWidth="1"/>
    <col min="8969" max="8969" width="7.21875" style="1" customWidth="1"/>
    <col min="8970" max="8970" width="11.77734375" style="1" customWidth="1"/>
    <col min="8971" max="8971" width="5.6640625" style="1" customWidth="1"/>
    <col min="8972" max="8972" width="11.77734375" style="1" customWidth="1"/>
    <col min="8973" max="8974" width="11.88671875" style="1" customWidth="1"/>
    <col min="8975" max="8975" width="15.21875" style="1" customWidth="1"/>
    <col min="8976" max="8976" width="11.6640625" style="1" customWidth="1"/>
    <col min="8977" max="9221" width="10" style="1"/>
    <col min="9222" max="9222" width="6.109375" style="1" bestFit="1" customWidth="1"/>
    <col min="9223" max="9223" width="25.5546875" style="1" customWidth="1"/>
    <col min="9224" max="9224" width="23.44140625" style="1" customWidth="1"/>
    <col min="9225" max="9225" width="7.21875" style="1" customWidth="1"/>
    <col min="9226" max="9226" width="11.77734375" style="1" customWidth="1"/>
    <col min="9227" max="9227" width="5.6640625" style="1" customWidth="1"/>
    <col min="9228" max="9228" width="11.77734375" style="1" customWidth="1"/>
    <col min="9229" max="9230" width="11.88671875" style="1" customWidth="1"/>
    <col min="9231" max="9231" width="15.21875" style="1" customWidth="1"/>
    <col min="9232" max="9232" width="11.6640625" style="1" customWidth="1"/>
    <col min="9233" max="9477" width="10" style="1"/>
    <col min="9478" max="9478" width="6.109375" style="1" bestFit="1" customWidth="1"/>
    <col min="9479" max="9479" width="25.5546875" style="1" customWidth="1"/>
    <col min="9480" max="9480" width="23.44140625" style="1" customWidth="1"/>
    <col min="9481" max="9481" width="7.21875" style="1" customWidth="1"/>
    <col min="9482" max="9482" width="11.77734375" style="1" customWidth="1"/>
    <col min="9483" max="9483" width="5.6640625" style="1" customWidth="1"/>
    <col min="9484" max="9484" width="11.77734375" style="1" customWidth="1"/>
    <col min="9485" max="9486" width="11.88671875" style="1" customWidth="1"/>
    <col min="9487" max="9487" width="15.21875" style="1" customWidth="1"/>
    <col min="9488" max="9488" width="11.6640625" style="1" customWidth="1"/>
    <col min="9489" max="9733" width="10" style="1"/>
    <col min="9734" max="9734" width="6.109375" style="1" bestFit="1" customWidth="1"/>
    <col min="9735" max="9735" width="25.5546875" style="1" customWidth="1"/>
    <col min="9736" max="9736" width="23.44140625" style="1" customWidth="1"/>
    <col min="9737" max="9737" width="7.21875" style="1" customWidth="1"/>
    <col min="9738" max="9738" width="11.77734375" style="1" customWidth="1"/>
    <col min="9739" max="9739" width="5.6640625" style="1" customWidth="1"/>
    <col min="9740" max="9740" width="11.77734375" style="1" customWidth="1"/>
    <col min="9741" max="9742" width="11.88671875" style="1" customWidth="1"/>
    <col min="9743" max="9743" width="15.21875" style="1" customWidth="1"/>
    <col min="9744" max="9744" width="11.6640625" style="1" customWidth="1"/>
    <col min="9745" max="9989" width="10" style="1"/>
    <col min="9990" max="9990" width="6.109375" style="1" bestFit="1" customWidth="1"/>
    <col min="9991" max="9991" width="25.5546875" style="1" customWidth="1"/>
    <col min="9992" max="9992" width="23.44140625" style="1" customWidth="1"/>
    <col min="9993" max="9993" width="7.21875" style="1" customWidth="1"/>
    <col min="9994" max="9994" width="11.77734375" style="1" customWidth="1"/>
    <col min="9995" max="9995" width="5.6640625" style="1" customWidth="1"/>
    <col min="9996" max="9996" width="11.77734375" style="1" customWidth="1"/>
    <col min="9997" max="9998" width="11.88671875" style="1" customWidth="1"/>
    <col min="9999" max="9999" width="15.21875" style="1" customWidth="1"/>
    <col min="10000" max="10000" width="11.6640625" style="1" customWidth="1"/>
    <col min="10001" max="10245" width="10" style="1"/>
    <col min="10246" max="10246" width="6.109375" style="1" bestFit="1" customWidth="1"/>
    <col min="10247" max="10247" width="25.5546875" style="1" customWidth="1"/>
    <col min="10248" max="10248" width="23.44140625" style="1" customWidth="1"/>
    <col min="10249" max="10249" width="7.21875" style="1" customWidth="1"/>
    <col min="10250" max="10250" width="11.77734375" style="1" customWidth="1"/>
    <col min="10251" max="10251" width="5.6640625" style="1" customWidth="1"/>
    <col min="10252" max="10252" width="11.77734375" style="1" customWidth="1"/>
    <col min="10253" max="10254" width="11.88671875" style="1" customWidth="1"/>
    <col min="10255" max="10255" width="15.21875" style="1" customWidth="1"/>
    <col min="10256" max="10256" width="11.6640625" style="1" customWidth="1"/>
    <col min="10257" max="10501" width="10" style="1"/>
    <col min="10502" max="10502" width="6.109375" style="1" bestFit="1" customWidth="1"/>
    <col min="10503" max="10503" width="25.5546875" style="1" customWidth="1"/>
    <col min="10504" max="10504" width="23.44140625" style="1" customWidth="1"/>
    <col min="10505" max="10505" width="7.21875" style="1" customWidth="1"/>
    <col min="10506" max="10506" width="11.77734375" style="1" customWidth="1"/>
    <col min="10507" max="10507" width="5.6640625" style="1" customWidth="1"/>
    <col min="10508" max="10508" width="11.77734375" style="1" customWidth="1"/>
    <col min="10509" max="10510" width="11.88671875" style="1" customWidth="1"/>
    <col min="10511" max="10511" width="15.21875" style="1" customWidth="1"/>
    <col min="10512" max="10512" width="11.6640625" style="1" customWidth="1"/>
    <col min="10513" max="10757" width="10" style="1"/>
    <col min="10758" max="10758" width="6.109375" style="1" bestFit="1" customWidth="1"/>
    <col min="10759" max="10759" width="25.5546875" style="1" customWidth="1"/>
    <col min="10760" max="10760" width="23.44140625" style="1" customWidth="1"/>
    <col min="10761" max="10761" width="7.21875" style="1" customWidth="1"/>
    <col min="10762" max="10762" width="11.77734375" style="1" customWidth="1"/>
    <col min="10763" max="10763" width="5.6640625" style="1" customWidth="1"/>
    <col min="10764" max="10764" width="11.77734375" style="1" customWidth="1"/>
    <col min="10765" max="10766" width="11.88671875" style="1" customWidth="1"/>
    <col min="10767" max="10767" width="15.21875" style="1" customWidth="1"/>
    <col min="10768" max="10768" width="11.6640625" style="1" customWidth="1"/>
    <col min="10769" max="11013" width="10" style="1"/>
    <col min="11014" max="11014" width="6.109375" style="1" bestFit="1" customWidth="1"/>
    <col min="11015" max="11015" width="25.5546875" style="1" customWidth="1"/>
    <col min="11016" max="11016" width="23.44140625" style="1" customWidth="1"/>
    <col min="11017" max="11017" width="7.21875" style="1" customWidth="1"/>
    <col min="11018" max="11018" width="11.77734375" style="1" customWidth="1"/>
    <col min="11019" max="11019" width="5.6640625" style="1" customWidth="1"/>
    <col min="11020" max="11020" width="11.77734375" style="1" customWidth="1"/>
    <col min="11021" max="11022" width="11.88671875" style="1" customWidth="1"/>
    <col min="11023" max="11023" width="15.21875" style="1" customWidth="1"/>
    <col min="11024" max="11024" width="11.6640625" style="1" customWidth="1"/>
    <col min="11025" max="11269" width="10" style="1"/>
    <col min="11270" max="11270" width="6.109375" style="1" bestFit="1" customWidth="1"/>
    <col min="11271" max="11271" width="25.5546875" style="1" customWidth="1"/>
    <col min="11272" max="11272" width="23.44140625" style="1" customWidth="1"/>
    <col min="11273" max="11273" width="7.21875" style="1" customWidth="1"/>
    <col min="11274" max="11274" width="11.77734375" style="1" customWidth="1"/>
    <col min="11275" max="11275" width="5.6640625" style="1" customWidth="1"/>
    <col min="11276" max="11276" width="11.77734375" style="1" customWidth="1"/>
    <col min="11277" max="11278" width="11.88671875" style="1" customWidth="1"/>
    <col min="11279" max="11279" width="15.21875" style="1" customWidth="1"/>
    <col min="11280" max="11280" width="11.6640625" style="1" customWidth="1"/>
    <col min="11281" max="11525" width="10" style="1"/>
    <col min="11526" max="11526" width="6.109375" style="1" bestFit="1" customWidth="1"/>
    <col min="11527" max="11527" width="25.5546875" style="1" customWidth="1"/>
    <col min="11528" max="11528" width="23.44140625" style="1" customWidth="1"/>
    <col min="11529" max="11529" width="7.21875" style="1" customWidth="1"/>
    <col min="11530" max="11530" width="11.77734375" style="1" customWidth="1"/>
    <col min="11531" max="11531" width="5.6640625" style="1" customWidth="1"/>
    <col min="11532" max="11532" width="11.77734375" style="1" customWidth="1"/>
    <col min="11533" max="11534" width="11.88671875" style="1" customWidth="1"/>
    <col min="11535" max="11535" width="15.21875" style="1" customWidth="1"/>
    <col min="11536" max="11536" width="11.6640625" style="1" customWidth="1"/>
    <col min="11537" max="11781" width="10" style="1"/>
    <col min="11782" max="11782" width="6.109375" style="1" bestFit="1" customWidth="1"/>
    <col min="11783" max="11783" width="25.5546875" style="1" customWidth="1"/>
    <col min="11784" max="11784" width="23.44140625" style="1" customWidth="1"/>
    <col min="11785" max="11785" width="7.21875" style="1" customWidth="1"/>
    <col min="11786" max="11786" width="11.77734375" style="1" customWidth="1"/>
    <col min="11787" max="11787" width="5.6640625" style="1" customWidth="1"/>
    <col min="11788" max="11788" width="11.77734375" style="1" customWidth="1"/>
    <col min="11789" max="11790" width="11.88671875" style="1" customWidth="1"/>
    <col min="11791" max="11791" width="15.21875" style="1" customWidth="1"/>
    <col min="11792" max="11792" width="11.6640625" style="1" customWidth="1"/>
    <col min="11793" max="12037" width="10" style="1"/>
    <col min="12038" max="12038" width="6.109375" style="1" bestFit="1" customWidth="1"/>
    <col min="12039" max="12039" width="25.5546875" style="1" customWidth="1"/>
    <col min="12040" max="12040" width="23.44140625" style="1" customWidth="1"/>
    <col min="12041" max="12041" width="7.21875" style="1" customWidth="1"/>
    <col min="12042" max="12042" width="11.77734375" style="1" customWidth="1"/>
    <col min="12043" max="12043" width="5.6640625" style="1" customWidth="1"/>
    <col min="12044" max="12044" width="11.77734375" style="1" customWidth="1"/>
    <col min="12045" max="12046" width="11.88671875" style="1" customWidth="1"/>
    <col min="12047" max="12047" width="15.21875" style="1" customWidth="1"/>
    <col min="12048" max="12048" width="11.6640625" style="1" customWidth="1"/>
    <col min="12049" max="12293" width="10" style="1"/>
    <col min="12294" max="12294" width="6.109375" style="1" bestFit="1" customWidth="1"/>
    <col min="12295" max="12295" width="25.5546875" style="1" customWidth="1"/>
    <col min="12296" max="12296" width="23.44140625" style="1" customWidth="1"/>
    <col min="12297" max="12297" width="7.21875" style="1" customWidth="1"/>
    <col min="12298" max="12298" width="11.77734375" style="1" customWidth="1"/>
    <col min="12299" max="12299" width="5.6640625" style="1" customWidth="1"/>
    <col min="12300" max="12300" width="11.77734375" style="1" customWidth="1"/>
    <col min="12301" max="12302" width="11.88671875" style="1" customWidth="1"/>
    <col min="12303" max="12303" width="15.21875" style="1" customWidth="1"/>
    <col min="12304" max="12304" width="11.6640625" style="1" customWidth="1"/>
    <col min="12305" max="12549" width="10" style="1"/>
    <col min="12550" max="12550" width="6.109375" style="1" bestFit="1" customWidth="1"/>
    <col min="12551" max="12551" width="25.5546875" style="1" customWidth="1"/>
    <col min="12552" max="12552" width="23.44140625" style="1" customWidth="1"/>
    <col min="12553" max="12553" width="7.21875" style="1" customWidth="1"/>
    <col min="12554" max="12554" width="11.77734375" style="1" customWidth="1"/>
    <col min="12555" max="12555" width="5.6640625" style="1" customWidth="1"/>
    <col min="12556" max="12556" width="11.77734375" style="1" customWidth="1"/>
    <col min="12557" max="12558" width="11.88671875" style="1" customWidth="1"/>
    <col min="12559" max="12559" width="15.21875" style="1" customWidth="1"/>
    <col min="12560" max="12560" width="11.6640625" style="1" customWidth="1"/>
    <col min="12561" max="12805" width="10" style="1"/>
    <col min="12806" max="12806" width="6.109375" style="1" bestFit="1" customWidth="1"/>
    <col min="12807" max="12807" width="25.5546875" style="1" customWidth="1"/>
    <col min="12808" max="12808" width="23.44140625" style="1" customWidth="1"/>
    <col min="12809" max="12809" width="7.21875" style="1" customWidth="1"/>
    <col min="12810" max="12810" width="11.77734375" style="1" customWidth="1"/>
    <col min="12811" max="12811" width="5.6640625" style="1" customWidth="1"/>
    <col min="12812" max="12812" width="11.77734375" style="1" customWidth="1"/>
    <col min="12813" max="12814" width="11.88671875" style="1" customWidth="1"/>
    <col min="12815" max="12815" width="15.21875" style="1" customWidth="1"/>
    <col min="12816" max="12816" width="11.6640625" style="1" customWidth="1"/>
    <col min="12817" max="13061" width="10" style="1"/>
    <col min="13062" max="13062" width="6.109375" style="1" bestFit="1" customWidth="1"/>
    <col min="13063" max="13063" width="25.5546875" style="1" customWidth="1"/>
    <col min="13064" max="13064" width="23.44140625" style="1" customWidth="1"/>
    <col min="13065" max="13065" width="7.21875" style="1" customWidth="1"/>
    <col min="13066" max="13066" width="11.77734375" style="1" customWidth="1"/>
    <col min="13067" max="13067" width="5.6640625" style="1" customWidth="1"/>
    <col min="13068" max="13068" width="11.77734375" style="1" customWidth="1"/>
    <col min="13069" max="13070" width="11.88671875" style="1" customWidth="1"/>
    <col min="13071" max="13071" width="15.21875" style="1" customWidth="1"/>
    <col min="13072" max="13072" width="11.6640625" style="1" customWidth="1"/>
    <col min="13073" max="13317" width="10" style="1"/>
    <col min="13318" max="13318" width="6.109375" style="1" bestFit="1" customWidth="1"/>
    <col min="13319" max="13319" width="25.5546875" style="1" customWidth="1"/>
    <col min="13320" max="13320" width="23.44140625" style="1" customWidth="1"/>
    <col min="13321" max="13321" width="7.21875" style="1" customWidth="1"/>
    <col min="13322" max="13322" width="11.77734375" style="1" customWidth="1"/>
    <col min="13323" max="13323" width="5.6640625" style="1" customWidth="1"/>
    <col min="13324" max="13324" width="11.77734375" style="1" customWidth="1"/>
    <col min="13325" max="13326" width="11.88671875" style="1" customWidth="1"/>
    <col min="13327" max="13327" width="15.21875" style="1" customWidth="1"/>
    <col min="13328" max="13328" width="11.6640625" style="1" customWidth="1"/>
    <col min="13329" max="13573" width="10" style="1"/>
    <col min="13574" max="13574" width="6.109375" style="1" bestFit="1" customWidth="1"/>
    <col min="13575" max="13575" width="25.5546875" style="1" customWidth="1"/>
    <col min="13576" max="13576" width="23.44140625" style="1" customWidth="1"/>
    <col min="13577" max="13577" width="7.21875" style="1" customWidth="1"/>
    <col min="13578" max="13578" width="11.77734375" style="1" customWidth="1"/>
    <col min="13579" max="13579" width="5.6640625" style="1" customWidth="1"/>
    <col min="13580" max="13580" width="11.77734375" style="1" customWidth="1"/>
    <col min="13581" max="13582" width="11.88671875" style="1" customWidth="1"/>
    <col min="13583" max="13583" width="15.21875" style="1" customWidth="1"/>
    <col min="13584" max="13584" width="11.6640625" style="1" customWidth="1"/>
    <col min="13585" max="13829" width="10" style="1"/>
    <col min="13830" max="13830" width="6.109375" style="1" bestFit="1" customWidth="1"/>
    <col min="13831" max="13831" width="25.5546875" style="1" customWidth="1"/>
    <col min="13832" max="13832" width="23.44140625" style="1" customWidth="1"/>
    <col min="13833" max="13833" width="7.21875" style="1" customWidth="1"/>
    <col min="13834" max="13834" width="11.77734375" style="1" customWidth="1"/>
    <col min="13835" max="13835" width="5.6640625" style="1" customWidth="1"/>
    <col min="13836" max="13836" width="11.77734375" style="1" customWidth="1"/>
    <col min="13837" max="13838" width="11.88671875" style="1" customWidth="1"/>
    <col min="13839" max="13839" width="15.21875" style="1" customWidth="1"/>
    <col min="13840" max="13840" width="11.6640625" style="1" customWidth="1"/>
    <col min="13841" max="14085" width="10" style="1"/>
    <col min="14086" max="14086" width="6.109375" style="1" bestFit="1" customWidth="1"/>
    <col min="14087" max="14087" width="25.5546875" style="1" customWidth="1"/>
    <col min="14088" max="14088" width="23.44140625" style="1" customWidth="1"/>
    <col min="14089" max="14089" width="7.21875" style="1" customWidth="1"/>
    <col min="14090" max="14090" width="11.77734375" style="1" customWidth="1"/>
    <col min="14091" max="14091" width="5.6640625" style="1" customWidth="1"/>
    <col min="14092" max="14092" width="11.77734375" style="1" customWidth="1"/>
    <col min="14093" max="14094" width="11.88671875" style="1" customWidth="1"/>
    <col min="14095" max="14095" width="15.21875" style="1" customWidth="1"/>
    <col min="14096" max="14096" width="11.6640625" style="1" customWidth="1"/>
    <col min="14097" max="14341" width="10" style="1"/>
    <col min="14342" max="14342" width="6.109375" style="1" bestFit="1" customWidth="1"/>
    <col min="14343" max="14343" width="25.5546875" style="1" customWidth="1"/>
    <col min="14344" max="14344" width="23.44140625" style="1" customWidth="1"/>
    <col min="14345" max="14345" width="7.21875" style="1" customWidth="1"/>
    <col min="14346" max="14346" width="11.77734375" style="1" customWidth="1"/>
    <col min="14347" max="14347" width="5.6640625" style="1" customWidth="1"/>
    <col min="14348" max="14348" width="11.77734375" style="1" customWidth="1"/>
    <col min="14349" max="14350" width="11.88671875" style="1" customWidth="1"/>
    <col min="14351" max="14351" width="15.21875" style="1" customWidth="1"/>
    <col min="14352" max="14352" width="11.6640625" style="1" customWidth="1"/>
    <col min="14353" max="14597" width="10" style="1"/>
    <col min="14598" max="14598" width="6.109375" style="1" bestFit="1" customWidth="1"/>
    <col min="14599" max="14599" width="25.5546875" style="1" customWidth="1"/>
    <col min="14600" max="14600" width="23.44140625" style="1" customWidth="1"/>
    <col min="14601" max="14601" width="7.21875" style="1" customWidth="1"/>
    <col min="14602" max="14602" width="11.77734375" style="1" customWidth="1"/>
    <col min="14603" max="14603" width="5.6640625" style="1" customWidth="1"/>
    <col min="14604" max="14604" width="11.77734375" style="1" customWidth="1"/>
    <col min="14605" max="14606" width="11.88671875" style="1" customWidth="1"/>
    <col min="14607" max="14607" width="15.21875" style="1" customWidth="1"/>
    <col min="14608" max="14608" width="11.6640625" style="1" customWidth="1"/>
    <col min="14609" max="14853" width="10" style="1"/>
    <col min="14854" max="14854" width="6.109375" style="1" bestFit="1" customWidth="1"/>
    <col min="14855" max="14855" width="25.5546875" style="1" customWidth="1"/>
    <col min="14856" max="14856" width="23.44140625" style="1" customWidth="1"/>
    <col min="14857" max="14857" width="7.21875" style="1" customWidth="1"/>
    <col min="14858" max="14858" width="11.77734375" style="1" customWidth="1"/>
    <col min="14859" max="14859" width="5.6640625" style="1" customWidth="1"/>
    <col min="14860" max="14860" width="11.77734375" style="1" customWidth="1"/>
    <col min="14861" max="14862" width="11.88671875" style="1" customWidth="1"/>
    <col min="14863" max="14863" width="15.21875" style="1" customWidth="1"/>
    <col min="14864" max="14864" width="11.6640625" style="1" customWidth="1"/>
    <col min="14865" max="15109" width="10" style="1"/>
    <col min="15110" max="15110" width="6.109375" style="1" bestFit="1" customWidth="1"/>
    <col min="15111" max="15111" width="25.5546875" style="1" customWidth="1"/>
    <col min="15112" max="15112" width="23.44140625" style="1" customWidth="1"/>
    <col min="15113" max="15113" width="7.21875" style="1" customWidth="1"/>
    <col min="15114" max="15114" width="11.77734375" style="1" customWidth="1"/>
    <col min="15115" max="15115" width="5.6640625" style="1" customWidth="1"/>
    <col min="15116" max="15116" width="11.77734375" style="1" customWidth="1"/>
    <col min="15117" max="15118" width="11.88671875" style="1" customWidth="1"/>
    <col min="15119" max="15119" width="15.21875" style="1" customWidth="1"/>
    <col min="15120" max="15120" width="11.6640625" style="1" customWidth="1"/>
    <col min="15121" max="15365" width="10" style="1"/>
    <col min="15366" max="15366" width="6.109375" style="1" bestFit="1" customWidth="1"/>
    <col min="15367" max="15367" width="25.5546875" style="1" customWidth="1"/>
    <col min="15368" max="15368" width="23.44140625" style="1" customWidth="1"/>
    <col min="15369" max="15369" width="7.21875" style="1" customWidth="1"/>
    <col min="15370" max="15370" width="11.77734375" style="1" customWidth="1"/>
    <col min="15371" max="15371" width="5.6640625" style="1" customWidth="1"/>
    <col min="15372" max="15372" width="11.77734375" style="1" customWidth="1"/>
    <col min="15373" max="15374" width="11.88671875" style="1" customWidth="1"/>
    <col min="15375" max="15375" width="15.21875" style="1" customWidth="1"/>
    <col min="15376" max="15376" width="11.6640625" style="1" customWidth="1"/>
    <col min="15377" max="15621" width="10" style="1"/>
    <col min="15622" max="15622" width="6.109375" style="1" bestFit="1" customWidth="1"/>
    <col min="15623" max="15623" width="25.5546875" style="1" customWidth="1"/>
    <col min="15624" max="15624" width="23.44140625" style="1" customWidth="1"/>
    <col min="15625" max="15625" width="7.21875" style="1" customWidth="1"/>
    <col min="15626" max="15626" width="11.77734375" style="1" customWidth="1"/>
    <col min="15627" max="15627" width="5.6640625" style="1" customWidth="1"/>
    <col min="15628" max="15628" width="11.77734375" style="1" customWidth="1"/>
    <col min="15629" max="15630" width="11.88671875" style="1" customWidth="1"/>
    <col min="15631" max="15631" width="15.21875" style="1" customWidth="1"/>
    <col min="15632" max="15632" width="11.6640625" style="1" customWidth="1"/>
    <col min="15633" max="15877" width="10" style="1"/>
    <col min="15878" max="15878" width="6.109375" style="1" bestFit="1" customWidth="1"/>
    <col min="15879" max="15879" width="25.5546875" style="1" customWidth="1"/>
    <col min="15880" max="15880" width="23.44140625" style="1" customWidth="1"/>
    <col min="15881" max="15881" width="7.21875" style="1" customWidth="1"/>
    <col min="15882" max="15882" width="11.77734375" style="1" customWidth="1"/>
    <col min="15883" max="15883" width="5.6640625" style="1" customWidth="1"/>
    <col min="15884" max="15884" width="11.77734375" style="1" customWidth="1"/>
    <col min="15885" max="15886" width="11.88671875" style="1" customWidth="1"/>
    <col min="15887" max="15887" width="15.21875" style="1" customWidth="1"/>
    <col min="15888" max="15888" width="11.6640625" style="1" customWidth="1"/>
    <col min="15889" max="16133" width="10" style="1"/>
    <col min="16134" max="16134" width="6.109375" style="1" bestFit="1" customWidth="1"/>
    <col min="16135" max="16135" width="25.5546875" style="1" customWidth="1"/>
    <col min="16136" max="16136" width="23.44140625" style="1" customWidth="1"/>
    <col min="16137" max="16137" width="7.21875" style="1" customWidth="1"/>
    <col min="16138" max="16138" width="11.77734375" style="1" customWidth="1"/>
    <col min="16139" max="16139" width="5.6640625" style="1" customWidth="1"/>
    <col min="16140" max="16140" width="11.77734375" style="1" customWidth="1"/>
    <col min="16141" max="16142" width="11.88671875" style="1" customWidth="1"/>
    <col min="16143" max="16143" width="15.21875" style="1" customWidth="1"/>
    <col min="16144" max="16144" width="11.6640625" style="1" customWidth="1"/>
    <col min="16145" max="16384" width="10" style="1"/>
  </cols>
  <sheetData>
    <row r="1" spans="1:27" ht="27.75" customHeight="1">
      <c r="A1" s="189" t="s">
        <v>0</v>
      </c>
      <c r="B1" s="189"/>
      <c r="C1" s="189"/>
      <c r="D1" s="189"/>
      <c r="E1" s="189"/>
      <c r="F1" s="189"/>
      <c r="G1" s="189"/>
      <c r="H1" s="189"/>
      <c r="I1" s="189"/>
      <c r="J1" s="189"/>
      <c r="K1" s="189"/>
      <c r="L1" s="189"/>
      <c r="M1" s="189"/>
      <c r="N1" s="189"/>
      <c r="O1" s="189"/>
      <c r="P1" s="189"/>
    </row>
    <row r="2" spans="1:27" s="39" customFormat="1" ht="27.75" customHeight="1">
      <c r="M2" s="195" t="s">
        <v>1</v>
      </c>
      <c r="N2" s="195"/>
      <c r="O2" s="195"/>
      <c r="P2" s="195"/>
      <c r="X2" s="195"/>
      <c r="Y2" s="195"/>
      <c r="Z2" s="195"/>
      <c r="AA2" s="195"/>
    </row>
    <row r="3" spans="1:27" s="83" customFormat="1" ht="39" customHeight="1">
      <c r="A3" s="81" t="s">
        <v>2</v>
      </c>
      <c r="B3" s="81" t="s">
        <v>3</v>
      </c>
      <c r="C3" s="81" t="s">
        <v>4</v>
      </c>
      <c r="D3" s="81" t="s">
        <v>141</v>
      </c>
      <c r="E3" s="81" t="s">
        <v>600</v>
      </c>
      <c r="F3" s="81" t="s">
        <v>5</v>
      </c>
      <c r="G3" s="82" t="s">
        <v>602</v>
      </c>
      <c r="H3" s="82" t="s">
        <v>603</v>
      </c>
      <c r="I3" s="82" t="s">
        <v>7</v>
      </c>
      <c r="J3" s="82" t="s">
        <v>8</v>
      </c>
      <c r="K3" s="82" t="s">
        <v>606</v>
      </c>
      <c r="L3" s="82" t="s">
        <v>604</v>
      </c>
      <c r="M3" s="82" t="s">
        <v>607</v>
      </c>
      <c r="N3" s="82" t="s">
        <v>605</v>
      </c>
      <c r="O3" s="81" t="s">
        <v>11</v>
      </c>
      <c r="P3" s="81" t="s">
        <v>12</v>
      </c>
      <c r="Q3" s="95"/>
    </row>
    <row r="4" spans="1:27" s="83" customFormat="1" ht="39.6" customHeight="1">
      <c r="A4" s="34">
        <v>1</v>
      </c>
      <c r="B4" s="114"/>
      <c r="C4" s="114" t="s">
        <v>565</v>
      </c>
      <c r="D4" s="35"/>
      <c r="E4" s="35">
        <v>1800</v>
      </c>
      <c r="F4" s="34" t="s">
        <v>601</v>
      </c>
      <c r="G4" s="80">
        <v>1.00373</v>
      </c>
      <c r="H4" s="80">
        <f>E4*G4</f>
        <v>1806.7139999999999</v>
      </c>
      <c r="I4" s="36">
        <v>0.13</v>
      </c>
      <c r="J4" s="97"/>
      <c r="K4" s="80">
        <v>1</v>
      </c>
      <c r="L4" s="80">
        <f>K4*E4</f>
        <v>1800</v>
      </c>
      <c r="M4" s="80">
        <v>1</v>
      </c>
      <c r="N4" s="80">
        <v>1800</v>
      </c>
      <c r="O4" s="93" t="s">
        <v>385</v>
      </c>
      <c r="P4" s="112"/>
      <c r="R4" s="113"/>
    </row>
    <row r="5" spans="1:27" s="83" customFormat="1" ht="39.6" customHeight="1">
      <c r="A5" s="34">
        <v>2</v>
      </c>
      <c r="B5" s="114"/>
      <c r="C5" s="114" t="s">
        <v>566</v>
      </c>
      <c r="D5" s="35"/>
      <c r="E5" s="35">
        <v>665</v>
      </c>
      <c r="F5" s="34" t="s">
        <v>601</v>
      </c>
      <c r="G5" s="80">
        <v>1.6133000000000002</v>
      </c>
      <c r="H5" s="80">
        <f t="shared" ref="H5:H40" si="0">E5*G5</f>
        <v>1072.8445000000002</v>
      </c>
      <c r="I5" s="36">
        <v>0.13</v>
      </c>
      <c r="J5" s="97"/>
      <c r="K5" s="80">
        <v>1.5</v>
      </c>
      <c r="L5" s="80">
        <f t="shared" ref="L5:L40" si="1">K5*E5</f>
        <v>997.5</v>
      </c>
      <c r="M5" s="80">
        <v>1.5</v>
      </c>
      <c r="N5" s="80">
        <v>997.5</v>
      </c>
      <c r="O5" s="93" t="s">
        <v>385</v>
      </c>
      <c r="P5" s="112"/>
      <c r="R5" s="113"/>
    </row>
    <row r="6" spans="1:27" s="83" customFormat="1" ht="39.6" customHeight="1">
      <c r="A6" s="34">
        <v>3</v>
      </c>
      <c r="B6" s="114"/>
      <c r="C6" s="114" t="s">
        <v>567</v>
      </c>
      <c r="D6" s="35"/>
      <c r="E6" s="35">
        <v>4048</v>
      </c>
      <c r="F6" s="34" t="s">
        <v>601</v>
      </c>
      <c r="G6" s="80">
        <v>1.00373</v>
      </c>
      <c r="H6" s="80">
        <f t="shared" si="0"/>
        <v>4063.0990400000001</v>
      </c>
      <c r="I6" s="36">
        <v>0.13</v>
      </c>
      <c r="J6" s="97"/>
      <c r="K6" s="80">
        <v>1</v>
      </c>
      <c r="L6" s="80">
        <f t="shared" si="1"/>
        <v>4048</v>
      </c>
      <c r="M6" s="80">
        <v>1</v>
      </c>
      <c r="N6" s="80">
        <v>4048</v>
      </c>
      <c r="O6" s="93" t="s">
        <v>385</v>
      </c>
      <c r="P6" s="112"/>
      <c r="R6" s="113"/>
    </row>
    <row r="7" spans="1:27" s="83" customFormat="1" ht="39.6" customHeight="1">
      <c r="A7" s="34">
        <v>4</v>
      </c>
      <c r="B7" s="114"/>
      <c r="C7" s="114" t="s">
        <v>568</v>
      </c>
      <c r="D7" s="35"/>
      <c r="E7" s="35">
        <v>236</v>
      </c>
      <c r="F7" s="34" t="s">
        <v>601</v>
      </c>
      <c r="G7" s="80">
        <v>10.5</v>
      </c>
      <c r="H7" s="80">
        <f t="shared" si="0"/>
        <v>2478</v>
      </c>
      <c r="I7" s="36">
        <v>0.13</v>
      </c>
      <c r="J7" s="97"/>
      <c r="K7" s="80">
        <v>10</v>
      </c>
      <c r="L7" s="80">
        <f t="shared" si="1"/>
        <v>2360</v>
      </c>
      <c r="M7" s="80">
        <v>10</v>
      </c>
      <c r="N7" s="80">
        <v>2360</v>
      </c>
      <c r="O7" s="93" t="s">
        <v>385</v>
      </c>
      <c r="P7" s="112"/>
      <c r="R7" s="113"/>
    </row>
    <row r="8" spans="1:27" s="83" customFormat="1" ht="39.6" customHeight="1">
      <c r="A8" s="34">
        <v>5</v>
      </c>
      <c r="B8" s="114"/>
      <c r="C8" s="114" t="s">
        <v>569</v>
      </c>
      <c r="D8" s="35"/>
      <c r="E8" s="35">
        <v>3430</v>
      </c>
      <c r="F8" s="34" t="s">
        <v>601</v>
      </c>
      <c r="G8" s="80">
        <v>3.4642400000000002</v>
      </c>
      <c r="H8" s="80">
        <f t="shared" si="0"/>
        <v>11882.343200000001</v>
      </c>
      <c r="I8" s="36">
        <v>0.13</v>
      </c>
      <c r="J8" s="97"/>
      <c r="K8" s="80">
        <v>3</v>
      </c>
      <c r="L8" s="80">
        <f t="shared" si="1"/>
        <v>10290</v>
      </c>
      <c r="M8" s="80">
        <v>3</v>
      </c>
      <c r="N8" s="80">
        <v>10290</v>
      </c>
      <c r="O8" s="93" t="s">
        <v>385</v>
      </c>
      <c r="P8" s="112"/>
      <c r="R8" s="113"/>
    </row>
    <row r="9" spans="1:27" s="83" customFormat="1" ht="39.6" customHeight="1">
      <c r="A9" s="34">
        <v>6</v>
      </c>
      <c r="B9" s="114"/>
      <c r="C9" s="114" t="s">
        <v>570</v>
      </c>
      <c r="D9" s="35"/>
      <c r="E9" s="35">
        <v>210</v>
      </c>
      <c r="F9" s="34" t="s">
        <v>601</v>
      </c>
      <c r="G9" s="80">
        <v>5.6088500000000003</v>
      </c>
      <c r="H9" s="80">
        <f t="shared" si="0"/>
        <v>1177.8585</v>
      </c>
      <c r="I9" s="36">
        <v>0.13</v>
      </c>
      <c r="J9" s="97"/>
      <c r="K9" s="80">
        <v>5</v>
      </c>
      <c r="L9" s="80">
        <f t="shared" si="1"/>
        <v>1050</v>
      </c>
      <c r="M9" s="80">
        <v>5</v>
      </c>
      <c r="N9" s="80">
        <v>1050</v>
      </c>
      <c r="O9" s="93" t="s">
        <v>385</v>
      </c>
      <c r="P9" s="112"/>
      <c r="R9" s="113"/>
    </row>
    <row r="10" spans="1:27" s="83" customFormat="1" ht="39.6" customHeight="1">
      <c r="A10" s="34">
        <v>7</v>
      </c>
      <c r="B10" s="114"/>
      <c r="C10" s="114" t="s">
        <v>571</v>
      </c>
      <c r="D10" s="35"/>
      <c r="E10" s="35">
        <v>238</v>
      </c>
      <c r="F10" s="34" t="s">
        <v>601</v>
      </c>
      <c r="G10" s="80">
        <v>1.4157</v>
      </c>
      <c r="H10" s="80">
        <f t="shared" si="0"/>
        <v>336.9366</v>
      </c>
      <c r="I10" s="36">
        <v>0.13</v>
      </c>
      <c r="J10" s="97"/>
      <c r="K10" s="80">
        <v>1</v>
      </c>
      <c r="L10" s="80">
        <f t="shared" si="1"/>
        <v>238</v>
      </c>
      <c r="M10" s="80">
        <v>1</v>
      </c>
      <c r="N10" s="80">
        <v>238</v>
      </c>
      <c r="O10" s="93" t="s">
        <v>385</v>
      </c>
      <c r="P10" s="112"/>
      <c r="R10" s="113"/>
    </row>
    <row r="11" spans="1:27" s="83" customFormat="1" ht="39.6" customHeight="1">
      <c r="A11" s="34">
        <v>8</v>
      </c>
      <c r="B11" s="114"/>
      <c r="C11" s="114" t="s">
        <v>572</v>
      </c>
      <c r="D11" s="35"/>
      <c r="E11" s="35">
        <v>810</v>
      </c>
      <c r="F11" s="34" t="s">
        <v>601</v>
      </c>
      <c r="G11" s="80">
        <v>1.4157</v>
      </c>
      <c r="H11" s="80">
        <f t="shared" si="0"/>
        <v>1146.7169999999999</v>
      </c>
      <c r="I11" s="36">
        <v>0.13</v>
      </c>
      <c r="J11" s="97"/>
      <c r="K11" s="80">
        <v>1</v>
      </c>
      <c r="L11" s="80">
        <f t="shared" si="1"/>
        <v>810</v>
      </c>
      <c r="M11" s="80">
        <v>1</v>
      </c>
      <c r="N11" s="80">
        <v>810</v>
      </c>
      <c r="O11" s="93" t="s">
        <v>385</v>
      </c>
      <c r="P11" s="112"/>
      <c r="R11" s="113"/>
    </row>
    <row r="12" spans="1:27" s="83" customFormat="1" ht="39.6" customHeight="1">
      <c r="A12" s="34">
        <v>9</v>
      </c>
      <c r="B12" s="114"/>
      <c r="C12" s="114" t="s">
        <v>573</v>
      </c>
      <c r="D12" s="35"/>
      <c r="E12" s="35">
        <v>660</v>
      </c>
      <c r="F12" s="34" t="s">
        <v>601</v>
      </c>
      <c r="G12" s="80">
        <v>5.6095000000000006</v>
      </c>
      <c r="H12" s="80">
        <f t="shared" si="0"/>
        <v>3702.2700000000004</v>
      </c>
      <c r="I12" s="36">
        <v>0.13</v>
      </c>
      <c r="J12" s="97"/>
      <c r="K12" s="80">
        <v>5.6</v>
      </c>
      <c r="L12" s="80">
        <f t="shared" si="1"/>
        <v>3695.9999999999995</v>
      </c>
      <c r="M12" s="80">
        <v>5.6</v>
      </c>
      <c r="N12" s="80">
        <v>3695.9999999999995</v>
      </c>
      <c r="O12" s="93" t="s">
        <v>385</v>
      </c>
      <c r="P12" s="112"/>
      <c r="R12" s="113"/>
    </row>
    <row r="13" spans="1:27" s="83" customFormat="1" ht="39.6" customHeight="1">
      <c r="A13" s="34">
        <v>10</v>
      </c>
      <c r="B13" s="114"/>
      <c r="C13" s="114" t="s">
        <v>574</v>
      </c>
      <c r="D13" s="35"/>
      <c r="E13" s="35">
        <v>700</v>
      </c>
      <c r="F13" s="34" t="s">
        <v>601</v>
      </c>
      <c r="G13" s="80">
        <v>5.6088500000000003</v>
      </c>
      <c r="H13" s="80">
        <f t="shared" si="0"/>
        <v>3926.1950000000002</v>
      </c>
      <c r="I13" s="36">
        <v>0.13</v>
      </c>
      <c r="J13" s="97"/>
      <c r="K13" s="80">
        <v>5.6</v>
      </c>
      <c r="L13" s="80">
        <f t="shared" si="1"/>
        <v>3919.9999999999995</v>
      </c>
      <c r="M13" s="80">
        <v>5.6</v>
      </c>
      <c r="N13" s="80">
        <v>3919.9999999999995</v>
      </c>
      <c r="O13" s="93" t="s">
        <v>385</v>
      </c>
      <c r="P13" s="112"/>
      <c r="R13" s="113"/>
    </row>
    <row r="14" spans="1:27" s="83" customFormat="1" ht="39.6" customHeight="1">
      <c r="A14" s="34">
        <v>11</v>
      </c>
      <c r="B14" s="114"/>
      <c r="C14" s="114" t="s">
        <v>575</v>
      </c>
      <c r="D14" s="35"/>
      <c r="E14" s="35">
        <v>1350</v>
      </c>
      <c r="F14" s="34" t="s">
        <v>601</v>
      </c>
      <c r="G14" s="80">
        <v>1.06717</v>
      </c>
      <c r="H14" s="80">
        <f t="shared" si="0"/>
        <v>1440.6795</v>
      </c>
      <c r="I14" s="36">
        <v>0.13</v>
      </c>
      <c r="J14" s="97"/>
      <c r="K14" s="80">
        <v>1</v>
      </c>
      <c r="L14" s="80">
        <f t="shared" si="1"/>
        <v>1350</v>
      </c>
      <c r="M14" s="80">
        <v>1</v>
      </c>
      <c r="N14" s="80">
        <v>1350</v>
      </c>
      <c r="O14" s="93" t="s">
        <v>385</v>
      </c>
      <c r="P14" s="112"/>
      <c r="R14" s="113"/>
    </row>
    <row r="15" spans="1:27" s="83" customFormat="1" ht="39.6" customHeight="1">
      <c r="A15" s="34">
        <v>12</v>
      </c>
      <c r="B15" s="114"/>
      <c r="C15" s="114" t="s">
        <v>576</v>
      </c>
      <c r="D15" s="35"/>
      <c r="E15" s="35">
        <v>532</v>
      </c>
      <c r="F15" s="34" t="s">
        <v>601</v>
      </c>
      <c r="G15" s="80">
        <v>5.2215800000000003</v>
      </c>
      <c r="H15" s="80">
        <f t="shared" si="0"/>
        <v>2777.8805600000001</v>
      </c>
      <c r="I15" s="36">
        <v>0.13</v>
      </c>
      <c r="J15" s="97"/>
      <c r="K15" s="80">
        <v>5</v>
      </c>
      <c r="L15" s="80">
        <f t="shared" si="1"/>
        <v>2660</v>
      </c>
      <c r="M15" s="80">
        <v>5</v>
      </c>
      <c r="N15" s="80">
        <v>2660</v>
      </c>
      <c r="O15" s="93" t="s">
        <v>385</v>
      </c>
      <c r="P15" s="112"/>
      <c r="R15" s="113"/>
    </row>
    <row r="16" spans="1:27" s="83" customFormat="1" ht="39.6" customHeight="1">
      <c r="A16" s="34">
        <v>13</v>
      </c>
      <c r="B16" s="114"/>
      <c r="C16" s="114" t="s">
        <v>577</v>
      </c>
      <c r="D16" s="35"/>
      <c r="E16" s="35">
        <v>55</v>
      </c>
      <c r="F16" s="34" t="s">
        <v>601</v>
      </c>
      <c r="G16" s="80">
        <v>16</v>
      </c>
      <c r="H16" s="80">
        <f t="shared" si="0"/>
        <v>880</v>
      </c>
      <c r="I16" s="36">
        <v>0.13</v>
      </c>
      <c r="J16" s="97"/>
      <c r="K16" s="80">
        <v>16</v>
      </c>
      <c r="L16" s="80">
        <f t="shared" si="1"/>
        <v>880</v>
      </c>
      <c r="M16" s="80">
        <v>16</v>
      </c>
      <c r="N16" s="80">
        <v>880</v>
      </c>
      <c r="O16" s="93" t="s">
        <v>385</v>
      </c>
      <c r="P16" s="112"/>
      <c r="R16" s="113"/>
    </row>
    <row r="17" spans="1:18" s="83" customFormat="1" ht="39.6" customHeight="1">
      <c r="A17" s="34">
        <v>14</v>
      </c>
      <c r="B17" s="114"/>
      <c r="C17" s="114" t="s">
        <v>578</v>
      </c>
      <c r="D17" s="35"/>
      <c r="E17" s="35">
        <v>6200</v>
      </c>
      <c r="F17" s="34" t="s">
        <v>601</v>
      </c>
      <c r="G17" s="80">
        <v>0.44186999999999999</v>
      </c>
      <c r="H17" s="80">
        <f t="shared" si="0"/>
        <v>2739.5940000000001</v>
      </c>
      <c r="I17" s="36">
        <v>0.13</v>
      </c>
      <c r="J17" s="97"/>
      <c r="K17" s="80">
        <v>0.4</v>
      </c>
      <c r="L17" s="80">
        <f t="shared" si="1"/>
        <v>2480</v>
      </c>
      <c r="M17" s="80">
        <v>0.4</v>
      </c>
      <c r="N17" s="80">
        <v>2480</v>
      </c>
      <c r="O17" s="93" t="s">
        <v>385</v>
      </c>
      <c r="P17" s="112"/>
      <c r="R17" s="113"/>
    </row>
    <row r="18" spans="1:18" s="83" customFormat="1" ht="39.6" customHeight="1">
      <c r="A18" s="34">
        <v>15</v>
      </c>
      <c r="B18" s="114"/>
      <c r="C18" s="114" t="s">
        <v>579</v>
      </c>
      <c r="D18" s="35"/>
      <c r="E18" s="35">
        <v>293</v>
      </c>
      <c r="F18" s="34" t="s">
        <v>601</v>
      </c>
      <c r="G18" s="80">
        <v>3.4642400000000002</v>
      </c>
      <c r="H18" s="80">
        <f t="shared" si="0"/>
        <v>1015.02232</v>
      </c>
      <c r="I18" s="36">
        <v>0.13</v>
      </c>
      <c r="J18" s="97"/>
      <c r="K18" s="80">
        <v>3</v>
      </c>
      <c r="L18" s="80">
        <f t="shared" si="1"/>
        <v>879</v>
      </c>
      <c r="M18" s="80">
        <v>3</v>
      </c>
      <c r="N18" s="80">
        <v>879</v>
      </c>
      <c r="O18" s="93" t="s">
        <v>385</v>
      </c>
      <c r="P18" s="112"/>
      <c r="R18" s="113"/>
    </row>
    <row r="19" spans="1:18" s="83" customFormat="1" ht="39.6" customHeight="1">
      <c r="A19" s="34">
        <v>16</v>
      </c>
      <c r="B19" s="114"/>
      <c r="C19" s="114" t="s">
        <v>579</v>
      </c>
      <c r="D19" s="35"/>
      <c r="E19" s="35">
        <v>371</v>
      </c>
      <c r="F19" s="34" t="s">
        <v>601</v>
      </c>
      <c r="G19" s="80">
        <v>3.4642400000000002</v>
      </c>
      <c r="H19" s="80">
        <f t="shared" si="0"/>
        <v>1285.2330400000001</v>
      </c>
      <c r="I19" s="36">
        <v>0.13</v>
      </c>
      <c r="J19" s="97"/>
      <c r="K19" s="80">
        <v>3</v>
      </c>
      <c r="L19" s="80">
        <f t="shared" si="1"/>
        <v>1113</v>
      </c>
      <c r="M19" s="80">
        <v>3</v>
      </c>
      <c r="N19" s="80">
        <v>1113</v>
      </c>
      <c r="O19" s="93" t="s">
        <v>385</v>
      </c>
      <c r="P19" s="112"/>
      <c r="R19" s="113"/>
    </row>
    <row r="20" spans="1:18" s="83" customFormat="1" ht="39.6" customHeight="1">
      <c r="A20" s="34">
        <v>17</v>
      </c>
      <c r="B20" s="114"/>
      <c r="C20" s="114" t="s">
        <v>580</v>
      </c>
      <c r="D20" s="35"/>
      <c r="E20" s="35">
        <v>720</v>
      </c>
      <c r="F20" s="34" t="s">
        <v>601</v>
      </c>
      <c r="G20" s="80">
        <v>5.48977</v>
      </c>
      <c r="H20" s="80">
        <f t="shared" si="0"/>
        <v>3952.6343999999999</v>
      </c>
      <c r="I20" s="36">
        <v>0.13</v>
      </c>
      <c r="J20" s="97"/>
      <c r="K20" s="80">
        <v>5</v>
      </c>
      <c r="L20" s="80">
        <f t="shared" si="1"/>
        <v>3600</v>
      </c>
      <c r="M20" s="80">
        <v>5</v>
      </c>
      <c r="N20" s="80">
        <v>3600</v>
      </c>
      <c r="O20" s="93" t="s">
        <v>385</v>
      </c>
      <c r="P20" s="112"/>
      <c r="R20" s="113"/>
    </row>
    <row r="21" spans="1:18" s="83" customFormat="1" ht="39.6" customHeight="1">
      <c r="A21" s="34">
        <v>18</v>
      </c>
      <c r="B21" s="114"/>
      <c r="C21" s="114" t="s">
        <v>581</v>
      </c>
      <c r="D21" s="35"/>
      <c r="E21" s="35">
        <v>6950</v>
      </c>
      <c r="F21" s="34" t="s">
        <v>601</v>
      </c>
      <c r="G21" s="80">
        <v>0.44186999999999999</v>
      </c>
      <c r="H21" s="80">
        <f t="shared" si="0"/>
        <v>3070.9964999999997</v>
      </c>
      <c r="I21" s="36">
        <v>0.13</v>
      </c>
      <c r="J21" s="97"/>
      <c r="K21" s="80">
        <v>0.4</v>
      </c>
      <c r="L21" s="80">
        <f t="shared" si="1"/>
        <v>2780</v>
      </c>
      <c r="M21" s="80">
        <v>0.4</v>
      </c>
      <c r="N21" s="80">
        <v>2780</v>
      </c>
      <c r="O21" s="93" t="s">
        <v>385</v>
      </c>
      <c r="P21" s="112"/>
      <c r="R21" s="113"/>
    </row>
    <row r="22" spans="1:18" s="83" customFormat="1" ht="39.6" customHeight="1">
      <c r="A22" s="34">
        <v>19</v>
      </c>
      <c r="B22" s="114"/>
      <c r="C22" s="114" t="s">
        <v>582</v>
      </c>
      <c r="D22" s="35"/>
      <c r="E22" s="35">
        <v>1530</v>
      </c>
      <c r="F22" s="34" t="s">
        <v>601</v>
      </c>
      <c r="G22" s="80">
        <v>0.61074000000000006</v>
      </c>
      <c r="H22" s="80">
        <f t="shared" si="0"/>
        <v>934.43220000000008</v>
      </c>
      <c r="I22" s="36">
        <v>0.13</v>
      </c>
      <c r="J22" s="97"/>
      <c r="K22" s="80">
        <v>0.6</v>
      </c>
      <c r="L22" s="80">
        <f t="shared" si="1"/>
        <v>918</v>
      </c>
      <c r="M22" s="80">
        <v>0.6</v>
      </c>
      <c r="N22" s="80">
        <v>918</v>
      </c>
      <c r="O22" s="93" t="s">
        <v>385</v>
      </c>
      <c r="P22" s="112"/>
      <c r="R22" s="113"/>
    </row>
    <row r="23" spans="1:18" s="83" customFormat="1" ht="39.6" customHeight="1">
      <c r="A23" s="34">
        <v>20</v>
      </c>
      <c r="B23" s="114"/>
      <c r="C23" s="114" t="s">
        <v>582</v>
      </c>
      <c r="D23" s="35"/>
      <c r="E23" s="35">
        <v>390</v>
      </c>
      <c r="F23" s="34" t="s">
        <v>601</v>
      </c>
      <c r="G23" s="80">
        <v>0.61074000000000006</v>
      </c>
      <c r="H23" s="80">
        <f t="shared" si="0"/>
        <v>238.18860000000004</v>
      </c>
      <c r="I23" s="36">
        <v>0.13</v>
      </c>
      <c r="J23" s="97"/>
      <c r="K23" s="80">
        <v>0.6</v>
      </c>
      <c r="L23" s="80">
        <f t="shared" si="1"/>
        <v>234</v>
      </c>
      <c r="M23" s="80">
        <v>0.6</v>
      </c>
      <c r="N23" s="80">
        <v>234</v>
      </c>
      <c r="O23" s="93" t="s">
        <v>385</v>
      </c>
      <c r="P23" s="112"/>
      <c r="R23" s="113"/>
    </row>
    <row r="24" spans="1:18" s="83" customFormat="1" ht="39.6" customHeight="1">
      <c r="A24" s="34">
        <v>21</v>
      </c>
      <c r="B24" s="114"/>
      <c r="C24" s="114" t="s">
        <v>583</v>
      </c>
      <c r="D24" s="35"/>
      <c r="E24" s="35">
        <v>1360</v>
      </c>
      <c r="F24" s="34" t="s">
        <v>601</v>
      </c>
      <c r="G24" s="80">
        <v>0.49153000000000002</v>
      </c>
      <c r="H24" s="80">
        <f t="shared" si="0"/>
        <v>668.48080000000004</v>
      </c>
      <c r="I24" s="36">
        <v>0.13</v>
      </c>
      <c r="J24" s="97"/>
      <c r="K24" s="80">
        <v>0.4</v>
      </c>
      <c r="L24" s="80">
        <f t="shared" si="1"/>
        <v>544</v>
      </c>
      <c r="M24" s="80">
        <v>0.4</v>
      </c>
      <c r="N24" s="80">
        <v>544</v>
      </c>
      <c r="O24" s="93" t="s">
        <v>385</v>
      </c>
      <c r="P24" s="112"/>
      <c r="R24" s="113"/>
    </row>
    <row r="25" spans="1:18" s="83" customFormat="1" ht="39.6" customHeight="1">
      <c r="A25" s="34">
        <v>22</v>
      </c>
      <c r="B25" s="114"/>
      <c r="C25" s="114" t="s">
        <v>584</v>
      </c>
      <c r="D25" s="35"/>
      <c r="E25" s="35">
        <v>120</v>
      </c>
      <c r="F25" s="34" t="s">
        <v>601</v>
      </c>
      <c r="G25" s="80">
        <v>3.4642400000000002</v>
      </c>
      <c r="H25" s="80">
        <f t="shared" si="0"/>
        <v>415.7088</v>
      </c>
      <c r="I25" s="36">
        <v>0.13</v>
      </c>
      <c r="J25" s="97"/>
      <c r="K25" s="80">
        <v>3</v>
      </c>
      <c r="L25" s="80">
        <f t="shared" si="1"/>
        <v>360</v>
      </c>
      <c r="M25" s="80">
        <v>3</v>
      </c>
      <c r="N25" s="80">
        <v>360</v>
      </c>
      <c r="O25" s="93" t="s">
        <v>385</v>
      </c>
      <c r="P25" s="112"/>
      <c r="R25" s="113"/>
    </row>
    <row r="26" spans="1:18" s="83" customFormat="1" ht="39.6" customHeight="1">
      <c r="A26" s="34">
        <v>23</v>
      </c>
      <c r="B26" s="114"/>
      <c r="C26" s="114" t="s">
        <v>585</v>
      </c>
      <c r="D26" s="35"/>
      <c r="E26" s="35">
        <v>120</v>
      </c>
      <c r="F26" s="34" t="s">
        <v>601</v>
      </c>
      <c r="G26" s="80">
        <v>5.6088500000000003</v>
      </c>
      <c r="H26" s="80">
        <f t="shared" si="0"/>
        <v>673.06200000000001</v>
      </c>
      <c r="I26" s="36">
        <v>0.13</v>
      </c>
      <c r="J26" s="97"/>
      <c r="K26" s="80">
        <v>5</v>
      </c>
      <c r="L26" s="80">
        <f t="shared" si="1"/>
        <v>600</v>
      </c>
      <c r="M26" s="80">
        <v>5</v>
      </c>
      <c r="N26" s="80">
        <v>600</v>
      </c>
      <c r="O26" s="93" t="s">
        <v>385</v>
      </c>
      <c r="P26" s="112"/>
      <c r="R26" s="113"/>
    </row>
    <row r="27" spans="1:18" s="83" customFormat="1" ht="39.6" customHeight="1">
      <c r="A27" s="34">
        <v>24</v>
      </c>
      <c r="B27" s="114"/>
      <c r="C27" s="114" t="s">
        <v>586</v>
      </c>
      <c r="D27" s="35"/>
      <c r="E27" s="35">
        <v>227</v>
      </c>
      <c r="F27" s="34" t="s">
        <v>601</v>
      </c>
      <c r="G27" s="80">
        <v>0.94224000000000008</v>
      </c>
      <c r="H27" s="80">
        <f t="shared" si="0"/>
        <v>213.88848000000002</v>
      </c>
      <c r="I27" s="36">
        <v>0.13</v>
      </c>
      <c r="J27" s="97"/>
      <c r="K27" s="80">
        <v>0.9</v>
      </c>
      <c r="L27" s="80">
        <f t="shared" si="1"/>
        <v>204.3</v>
      </c>
      <c r="M27" s="80">
        <v>0.9</v>
      </c>
      <c r="N27" s="80">
        <v>204.3</v>
      </c>
      <c r="O27" s="93" t="s">
        <v>385</v>
      </c>
      <c r="P27" s="112"/>
      <c r="R27" s="113"/>
    </row>
    <row r="28" spans="1:18" s="83" customFormat="1" ht="39.6" customHeight="1">
      <c r="A28" s="34">
        <v>25</v>
      </c>
      <c r="B28" s="114"/>
      <c r="C28" s="114" t="s">
        <v>587</v>
      </c>
      <c r="D28" s="35"/>
      <c r="E28" s="35">
        <v>550</v>
      </c>
      <c r="F28" s="34" t="s">
        <v>601</v>
      </c>
      <c r="G28" s="80">
        <v>5.8372599999999997</v>
      </c>
      <c r="H28" s="80">
        <f t="shared" si="0"/>
        <v>3210.4929999999999</v>
      </c>
      <c r="I28" s="36">
        <v>0.13</v>
      </c>
      <c r="J28" s="97"/>
      <c r="K28" s="80">
        <v>5.8</v>
      </c>
      <c r="L28" s="80">
        <f t="shared" si="1"/>
        <v>3190</v>
      </c>
      <c r="M28" s="80">
        <v>5.8</v>
      </c>
      <c r="N28" s="80">
        <v>3190</v>
      </c>
      <c r="O28" s="93" t="s">
        <v>385</v>
      </c>
      <c r="P28" s="112"/>
      <c r="R28" s="113"/>
    </row>
    <row r="29" spans="1:18" s="83" customFormat="1" ht="39.6" customHeight="1">
      <c r="A29" s="34">
        <v>26</v>
      </c>
      <c r="B29" s="114"/>
      <c r="C29" s="114" t="s">
        <v>588</v>
      </c>
      <c r="D29" s="35"/>
      <c r="E29" s="35">
        <v>2200</v>
      </c>
      <c r="F29" s="34" t="s">
        <v>601</v>
      </c>
      <c r="G29" s="80">
        <v>0.45188000000000006</v>
      </c>
      <c r="H29" s="80">
        <f t="shared" si="0"/>
        <v>994.13600000000008</v>
      </c>
      <c r="I29" s="36">
        <v>0.13</v>
      </c>
      <c r="J29" s="97"/>
      <c r="K29" s="80">
        <v>0.4</v>
      </c>
      <c r="L29" s="80">
        <f t="shared" si="1"/>
        <v>880</v>
      </c>
      <c r="M29" s="80">
        <v>0.4</v>
      </c>
      <c r="N29" s="80">
        <v>880</v>
      </c>
      <c r="O29" s="93" t="s">
        <v>385</v>
      </c>
      <c r="P29" s="112"/>
      <c r="R29" s="113"/>
    </row>
    <row r="30" spans="1:18" s="83" customFormat="1" ht="39.6" customHeight="1">
      <c r="A30" s="34">
        <v>27</v>
      </c>
      <c r="B30" s="114"/>
      <c r="C30" s="114" t="s">
        <v>589</v>
      </c>
      <c r="D30" s="35"/>
      <c r="E30" s="35">
        <v>18</v>
      </c>
      <c r="F30" s="34" t="s">
        <v>601</v>
      </c>
      <c r="G30" s="80">
        <v>7.1372599999999995</v>
      </c>
      <c r="H30" s="80">
        <f t="shared" si="0"/>
        <v>128.47067999999999</v>
      </c>
      <c r="I30" s="36">
        <v>0.13</v>
      </c>
      <c r="J30" s="97"/>
      <c r="K30" s="80">
        <v>7</v>
      </c>
      <c r="L30" s="80">
        <f t="shared" si="1"/>
        <v>126</v>
      </c>
      <c r="M30" s="80">
        <v>7</v>
      </c>
      <c r="N30" s="80">
        <v>126</v>
      </c>
      <c r="O30" s="93" t="s">
        <v>385</v>
      </c>
      <c r="P30" s="112"/>
      <c r="R30" s="113"/>
    </row>
    <row r="31" spans="1:18" s="83" customFormat="1" ht="39.6" customHeight="1">
      <c r="A31" s="34">
        <v>28</v>
      </c>
      <c r="B31" s="114"/>
      <c r="C31" s="114" t="s">
        <v>590</v>
      </c>
      <c r="D31" s="35"/>
      <c r="E31" s="35">
        <v>1013</v>
      </c>
      <c r="F31" s="34" t="s">
        <v>601</v>
      </c>
      <c r="G31" s="80">
        <v>5.8372599999999997</v>
      </c>
      <c r="H31" s="80">
        <f t="shared" si="0"/>
        <v>5913.1443799999997</v>
      </c>
      <c r="I31" s="36">
        <v>0.13</v>
      </c>
      <c r="J31" s="97"/>
      <c r="K31" s="115">
        <v>5.8600197433366237</v>
      </c>
      <c r="L31" s="80">
        <f>E31*K31</f>
        <v>5936.2</v>
      </c>
      <c r="M31" s="80">
        <v>5.8600197433366237</v>
      </c>
      <c r="N31" s="80">
        <v>5936.2</v>
      </c>
      <c r="O31" s="93" t="s">
        <v>385</v>
      </c>
      <c r="P31" s="112"/>
      <c r="R31" s="113"/>
    </row>
    <row r="32" spans="1:18" s="83" customFormat="1" ht="39.6" customHeight="1">
      <c r="A32" s="34">
        <v>29</v>
      </c>
      <c r="B32" s="114"/>
      <c r="C32" s="114" t="s">
        <v>591</v>
      </c>
      <c r="D32" s="35"/>
      <c r="E32" s="35">
        <v>210</v>
      </c>
      <c r="F32" s="34" t="s">
        <v>601</v>
      </c>
      <c r="G32" s="80">
        <v>1.4159599999999999</v>
      </c>
      <c r="H32" s="80">
        <f t="shared" si="0"/>
        <v>297.35159999999996</v>
      </c>
      <c r="I32" s="36">
        <v>0.13</v>
      </c>
      <c r="J32" s="97"/>
      <c r="K32" s="80">
        <v>1</v>
      </c>
      <c r="L32" s="80">
        <f t="shared" si="1"/>
        <v>210</v>
      </c>
      <c r="M32" s="80">
        <v>1</v>
      </c>
      <c r="N32" s="80">
        <v>210</v>
      </c>
      <c r="O32" s="93" t="s">
        <v>385</v>
      </c>
      <c r="P32" s="112"/>
      <c r="R32" s="113"/>
    </row>
    <row r="33" spans="1:18" s="83" customFormat="1" ht="39.6" customHeight="1">
      <c r="A33" s="34">
        <v>30</v>
      </c>
      <c r="B33" s="114"/>
      <c r="C33" s="114" t="s">
        <v>592</v>
      </c>
      <c r="D33" s="35"/>
      <c r="E33" s="35">
        <v>1250</v>
      </c>
      <c r="F33" s="34" t="s">
        <v>601</v>
      </c>
      <c r="G33" s="80">
        <v>0.61074000000000006</v>
      </c>
      <c r="H33" s="80">
        <f t="shared" si="0"/>
        <v>763.42500000000007</v>
      </c>
      <c r="I33" s="36">
        <v>0.13</v>
      </c>
      <c r="J33" s="97"/>
      <c r="K33" s="80">
        <v>0.6</v>
      </c>
      <c r="L33" s="80">
        <f t="shared" si="1"/>
        <v>750</v>
      </c>
      <c r="M33" s="80">
        <v>0.6</v>
      </c>
      <c r="N33" s="80">
        <v>750</v>
      </c>
      <c r="O33" s="93" t="s">
        <v>385</v>
      </c>
      <c r="P33" s="112"/>
      <c r="R33" s="113"/>
    </row>
    <row r="34" spans="1:18" s="83" customFormat="1" ht="39.6" customHeight="1">
      <c r="A34" s="34">
        <v>31</v>
      </c>
      <c r="B34" s="114"/>
      <c r="C34" s="114" t="s">
        <v>593</v>
      </c>
      <c r="D34" s="35"/>
      <c r="E34" s="35">
        <v>16</v>
      </c>
      <c r="F34" s="34" t="s">
        <v>601</v>
      </c>
      <c r="G34" s="80">
        <v>7.1372599999999995</v>
      </c>
      <c r="H34" s="80">
        <f t="shared" si="0"/>
        <v>114.19615999999999</v>
      </c>
      <c r="I34" s="36">
        <v>0.13</v>
      </c>
      <c r="J34" s="97"/>
      <c r="K34" s="80">
        <v>7</v>
      </c>
      <c r="L34" s="80">
        <f t="shared" si="1"/>
        <v>112</v>
      </c>
      <c r="M34" s="80">
        <v>7</v>
      </c>
      <c r="N34" s="80">
        <v>112</v>
      </c>
      <c r="O34" s="93" t="s">
        <v>385</v>
      </c>
      <c r="P34" s="112"/>
      <c r="R34" s="113"/>
    </row>
    <row r="35" spans="1:18" s="83" customFormat="1" ht="39.6" customHeight="1">
      <c r="A35" s="34">
        <v>32</v>
      </c>
      <c r="B35" s="114"/>
      <c r="C35" s="114" t="s">
        <v>594</v>
      </c>
      <c r="D35" s="35"/>
      <c r="E35" s="35">
        <v>330</v>
      </c>
      <c r="F35" s="34" t="s">
        <v>601</v>
      </c>
      <c r="G35" s="80">
        <v>14.168699999999999</v>
      </c>
      <c r="H35" s="80">
        <f t="shared" si="0"/>
        <v>4675.6709999999994</v>
      </c>
      <c r="I35" s="36">
        <v>0.13</v>
      </c>
      <c r="J35" s="97"/>
      <c r="K35" s="80">
        <v>14</v>
      </c>
      <c r="L35" s="80">
        <f>E35*K35</f>
        <v>4620</v>
      </c>
      <c r="M35" s="80">
        <v>14</v>
      </c>
      <c r="N35" s="80">
        <v>4620</v>
      </c>
      <c r="O35" s="93" t="s">
        <v>385</v>
      </c>
      <c r="P35" s="112"/>
      <c r="R35" s="113"/>
    </row>
    <row r="36" spans="1:18" s="83" customFormat="1" ht="39.6" customHeight="1">
      <c r="A36" s="34">
        <v>33</v>
      </c>
      <c r="B36" s="114"/>
      <c r="C36" s="114" t="s">
        <v>595</v>
      </c>
      <c r="D36" s="35"/>
      <c r="E36" s="35">
        <v>150</v>
      </c>
      <c r="F36" s="34" t="s">
        <v>601</v>
      </c>
      <c r="G36" s="80">
        <v>5.8370000000000006</v>
      </c>
      <c r="H36" s="80">
        <f t="shared" si="0"/>
        <v>875.55000000000007</v>
      </c>
      <c r="I36" s="36">
        <v>0.13</v>
      </c>
      <c r="J36" s="97"/>
      <c r="K36" s="80">
        <v>5</v>
      </c>
      <c r="L36" s="80">
        <f t="shared" si="1"/>
        <v>750</v>
      </c>
      <c r="M36" s="80">
        <v>5</v>
      </c>
      <c r="N36" s="80">
        <v>750</v>
      </c>
      <c r="O36" s="93" t="s">
        <v>385</v>
      </c>
      <c r="P36" s="112"/>
      <c r="R36" s="113"/>
    </row>
    <row r="37" spans="1:18" s="83" customFormat="1" ht="39.6" customHeight="1">
      <c r="A37" s="34">
        <v>34</v>
      </c>
      <c r="B37" s="114"/>
      <c r="C37" s="114" t="s">
        <v>596</v>
      </c>
      <c r="D37" s="35"/>
      <c r="E37" s="35">
        <v>236</v>
      </c>
      <c r="F37" s="34" t="s">
        <v>601</v>
      </c>
      <c r="G37" s="80">
        <v>14.168699999999999</v>
      </c>
      <c r="H37" s="80">
        <f t="shared" si="0"/>
        <v>3343.8132000000001</v>
      </c>
      <c r="I37" s="36">
        <v>0.13</v>
      </c>
      <c r="J37" s="97"/>
      <c r="K37" s="80">
        <v>14</v>
      </c>
      <c r="L37" s="80">
        <f t="shared" si="1"/>
        <v>3304</v>
      </c>
      <c r="M37" s="80">
        <v>14</v>
      </c>
      <c r="N37" s="80">
        <v>3304</v>
      </c>
      <c r="O37" s="93" t="s">
        <v>385</v>
      </c>
      <c r="P37" s="112"/>
      <c r="R37" s="113"/>
    </row>
    <row r="38" spans="1:18" s="83" customFormat="1" ht="39.6" customHeight="1">
      <c r="A38" s="34">
        <v>35</v>
      </c>
      <c r="B38" s="114"/>
      <c r="C38" s="114" t="s">
        <v>597</v>
      </c>
      <c r="D38" s="35"/>
      <c r="E38" s="35">
        <v>1452</v>
      </c>
      <c r="F38" s="34" t="s">
        <v>601</v>
      </c>
      <c r="G38" s="80">
        <v>1.4159599999999999</v>
      </c>
      <c r="H38" s="80">
        <f t="shared" si="0"/>
        <v>2055.9739199999999</v>
      </c>
      <c r="I38" s="36">
        <v>0.13</v>
      </c>
      <c r="J38" s="97"/>
      <c r="K38" s="80">
        <v>1</v>
      </c>
      <c r="L38" s="80">
        <f t="shared" si="1"/>
        <v>1452</v>
      </c>
      <c r="M38" s="80">
        <v>1</v>
      </c>
      <c r="N38" s="80">
        <v>1452</v>
      </c>
      <c r="O38" s="93" t="s">
        <v>385</v>
      </c>
      <c r="P38" s="112"/>
      <c r="R38" s="113"/>
    </row>
    <row r="39" spans="1:18" s="83" customFormat="1" ht="39.6" customHeight="1">
      <c r="A39" s="34">
        <v>36</v>
      </c>
      <c r="B39" s="114"/>
      <c r="C39" s="114" t="s">
        <v>598</v>
      </c>
      <c r="D39" s="35"/>
      <c r="E39" s="35">
        <v>245</v>
      </c>
      <c r="F39" s="34" t="s">
        <v>601</v>
      </c>
      <c r="G39" s="80">
        <v>0.67027999999999999</v>
      </c>
      <c r="H39" s="80">
        <f t="shared" si="0"/>
        <v>164.21860000000001</v>
      </c>
      <c r="I39" s="36">
        <v>0.13</v>
      </c>
      <c r="J39" s="97"/>
      <c r="K39" s="80">
        <v>0.6</v>
      </c>
      <c r="L39" s="80">
        <f t="shared" si="1"/>
        <v>147</v>
      </c>
      <c r="M39" s="80">
        <v>0.6</v>
      </c>
      <c r="N39" s="80">
        <v>147</v>
      </c>
      <c r="O39" s="93" t="s">
        <v>385</v>
      </c>
      <c r="P39" s="112"/>
      <c r="R39" s="113"/>
    </row>
    <row r="40" spans="1:18" s="83" customFormat="1" ht="39.6" customHeight="1">
      <c r="A40" s="34">
        <v>37</v>
      </c>
      <c r="B40" s="114"/>
      <c r="C40" s="114" t="s">
        <v>599</v>
      </c>
      <c r="D40" s="35"/>
      <c r="E40" s="35">
        <v>1185</v>
      </c>
      <c r="F40" s="34" t="s">
        <v>601</v>
      </c>
      <c r="G40" s="80">
        <v>0.67027999999999999</v>
      </c>
      <c r="H40" s="80">
        <f t="shared" si="0"/>
        <v>794.28179999999998</v>
      </c>
      <c r="I40" s="36">
        <v>0.13</v>
      </c>
      <c r="J40" s="97"/>
      <c r="K40" s="80">
        <v>0.6</v>
      </c>
      <c r="L40" s="80">
        <f t="shared" si="1"/>
        <v>711</v>
      </c>
      <c r="M40" s="80">
        <v>0.6</v>
      </c>
      <c r="N40" s="80">
        <v>711</v>
      </c>
      <c r="O40" s="93" t="s">
        <v>385</v>
      </c>
      <c r="P40" s="112"/>
      <c r="R40" s="113"/>
    </row>
    <row r="41" spans="1:18" s="83" customFormat="1" ht="39.6" customHeight="1">
      <c r="A41" s="34"/>
      <c r="B41" s="114"/>
      <c r="C41" s="114"/>
      <c r="D41" s="35"/>
      <c r="E41" s="35"/>
      <c r="F41" s="34"/>
      <c r="G41" s="80"/>
      <c r="H41" s="80">
        <f>SUM(H4:H40)</f>
        <v>75229.504379999998</v>
      </c>
      <c r="I41" s="36"/>
      <c r="J41" s="97"/>
      <c r="K41" s="80"/>
      <c r="L41" s="80">
        <f>SUM(L4:L40)</f>
        <v>70000</v>
      </c>
      <c r="M41" s="80"/>
      <c r="N41" s="80"/>
      <c r="O41" s="93"/>
      <c r="P41" s="112"/>
      <c r="R41" s="113"/>
    </row>
    <row r="42" spans="1:18" s="39" customFormat="1" ht="27.75" customHeight="1">
      <c r="A42" s="196" t="s">
        <v>608</v>
      </c>
      <c r="B42" s="196"/>
      <c r="C42" s="196"/>
      <c r="D42" s="196"/>
      <c r="E42" s="196"/>
      <c r="F42" s="196"/>
      <c r="G42" s="196"/>
      <c r="H42" s="196"/>
      <c r="I42" s="196"/>
      <c r="J42" s="196"/>
      <c r="K42" s="196"/>
      <c r="L42" s="196"/>
      <c r="M42" s="196"/>
      <c r="N42" s="196"/>
      <c r="O42" s="196"/>
      <c r="P42" s="196"/>
    </row>
    <row r="43" spans="1:18" s="39" customFormat="1" ht="42" customHeight="1">
      <c r="A43" s="196"/>
      <c r="B43" s="196"/>
      <c r="C43" s="196"/>
      <c r="D43" s="196"/>
      <c r="E43" s="196"/>
      <c r="F43" s="196"/>
      <c r="G43" s="196"/>
      <c r="H43" s="196"/>
      <c r="I43" s="196"/>
      <c r="J43" s="196"/>
      <c r="K43" s="196"/>
      <c r="L43" s="196"/>
      <c r="M43" s="196"/>
      <c r="N43" s="196"/>
      <c r="O43" s="196"/>
      <c r="P43" s="196"/>
    </row>
    <row r="44" spans="1:18" s="39" customFormat="1" ht="93" customHeight="1">
      <c r="A44" s="197" t="s">
        <v>13</v>
      </c>
      <c r="B44" s="198"/>
      <c r="C44" s="199" t="s">
        <v>14</v>
      </c>
      <c r="D44" s="199"/>
      <c r="E44" s="199"/>
      <c r="F44" s="199"/>
      <c r="G44" s="200" t="s">
        <v>15</v>
      </c>
      <c r="H44" s="201"/>
      <c r="I44" s="201"/>
      <c r="J44" s="201"/>
      <c r="K44" s="200" t="s">
        <v>16</v>
      </c>
      <c r="L44" s="201"/>
      <c r="M44" s="201"/>
      <c r="N44" s="94"/>
      <c r="O44" s="196" t="s">
        <v>17</v>
      </c>
      <c r="P44" s="196"/>
    </row>
    <row r="45" spans="1:18" s="39" customFormat="1" ht="27.75" customHeight="1"/>
    <row r="46" spans="1:18" s="39" customFormat="1" ht="27.75" customHeight="1"/>
    <row r="47" spans="1:18" s="39" customFormat="1" ht="27.75" customHeight="1"/>
    <row r="48" spans="1:18" s="39" customFormat="1" ht="27.75" customHeight="1"/>
    <row r="49" s="39" customFormat="1" ht="27.75" customHeight="1"/>
    <row r="50" s="39" customFormat="1" ht="27.75" customHeight="1"/>
    <row r="51" s="39" customFormat="1" ht="27.75" customHeight="1"/>
    <row r="52" s="39" customFormat="1" ht="27.75" customHeight="1"/>
    <row r="53" s="39" customFormat="1" ht="27.75" customHeight="1"/>
    <row r="54" s="39" customFormat="1" ht="27.75" customHeight="1"/>
    <row r="55" s="39" customFormat="1" ht="27.75" customHeight="1"/>
    <row r="56" s="39" customFormat="1" ht="27.75" customHeight="1"/>
    <row r="57" s="39" customFormat="1" ht="27.75" customHeight="1"/>
    <row r="58" s="39" customFormat="1" ht="27.75" customHeight="1"/>
    <row r="59" s="39" customFormat="1" ht="27.75" customHeight="1"/>
    <row r="60" s="39" customFormat="1" ht="27.75" customHeight="1"/>
    <row r="61" s="39" customFormat="1" ht="27.75" customHeight="1"/>
    <row r="62" s="39" customFormat="1" ht="27.75" customHeight="1"/>
    <row r="63" s="39" customFormat="1" ht="27.75" customHeight="1"/>
    <row r="64" s="39" customFormat="1" ht="27.75" customHeight="1"/>
    <row r="65" s="39" customFormat="1" ht="27.75" customHeight="1"/>
    <row r="66" s="39" customFormat="1" ht="27.75" customHeight="1"/>
    <row r="67" s="39" customFormat="1" ht="27.75" customHeight="1"/>
    <row r="68" s="39" customFormat="1" ht="27.75" customHeight="1"/>
    <row r="69" s="39" customFormat="1" ht="27.75" customHeight="1"/>
    <row r="70" s="39" customFormat="1" ht="27.75" customHeight="1"/>
    <row r="71" s="39" customFormat="1" ht="27.75" customHeight="1"/>
    <row r="72" s="39" customFormat="1" ht="27.75" customHeight="1"/>
    <row r="73" s="39" customFormat="1" ht="27.75" customHeight="1"/>
    <row r="74" s="39" customFormat="1" ht="27.75" customHeight="1"/>
    <row r="75" s="39" customFormat="1" ht="27.75" customHeight="1"/>
    <row r="76" s="39" customFormat="1" ht="27.75" customHeight="1"/>
    <row r="77" s="39" customFormat="1" ht="27.75" customHeight="1"/>
    <row r="78" s="39" customFormat="1" ht="27.75" customHeight="1"/>
    <row r="79" s="39" customFormat="1" ht="27.75" customHeight="1"/>
    <row r="80" s="39" customFormat="1" ht="27.75" customHeight="1"/>
    <row r="81" s="39" customFormat="1" ht="27.75" customHeight="1"/>
    <row r="82" s="39" customFormat="1" ht="27.75" customHeight="1"/>
    <row r="83" s="39" customFormat="1" ht="27.75" customHeight="1"/>
    <row r="84" s="39" customFormat="1" ht="27.75" customHeight="1"/>
    <row r="85" s="39" customFormat="1" ht="27.75" customHeight="1"/>
    <row r="86" s="39" customFormat="1" ht="27.75" customHeight="1"/>
    <row r="87" s="39" customFormat="1" ht="27.75" customHeight="1"/>
    <row r="88" s="39" customFormat="1" ht="27.75" customHeight="1"/>
    <row r="89" s="39" customFormat="1" ht="27.75" customHeight="1"/>
    <row r="90" s="39" customFormat="1" ht="27.75" customHeight="1"/>
    <row r="91" s="39" customFormat="1" ht="27.75" customHeight="1"/>
    <row r="92" s="39" customFormat="1" ht="27.75" customHeight="1"/>
    <row r="93" s="39" customFormat="1" ht="27.75" customHeight="1"/>
    <row r="94" s="39" customFormat="1" ht="27.75" customHeight="1"/>
    <row r="95" s="39" customFormat="1" ht="27.75" customHeight="1"/>
    <row r="96" s="39" customFormat="1" ht="27.75" customHeight="1"/>
    <row r="97" s="39" customFormat="1" ht="27.75" customHeight="1"/>
    <row r="98" s="39" customFormat="1" ht="27.75" customHeight="1"/>
    <row r="99" s="39" customFormat="1" ht="27.75" customHeight="1"/>
    <row r="100" s="39" customFormat="1" ht="27.75" customHeight="1"/>
    <row r="101" s="39" customFormat="1" ht="27.75" customHeight="1"/>
    <row r="102" s="39" customFormat="1" ht="27.75" customHeight="1"/>
    <row r="103" s="39" customFormat="1" ht="27.75" customHeight="1"/>
    <row r="104" s="39" customFormat="1" ht="27.75" customHeight="1"/>
    <row r="105" s="39" customFormat="1" ht="27.75" customHeight="1"/>
    <row r="106" s="39" customFormat="1" ht="27.75" customHeight="1"/>
    <row r="107" s="39" customFormat="1" ht="27.75" customHeight="1"/>
    <row r="108" s="39" customFormat="1" ht="27.75" customHeight="1"/>
    <row r="109" s="39" customFormat="1" ht="27.75" customHeight="1"/>
    <row r="110" s="39" customFormat="1" ht="27.75" customHeight="1"/>
    <row r="111" s="39" customFormat="1" ht="27.75" customHeight="1"/>
    <row r="112" s="39" customFormat="1" ht="27.75" customHeight="1"/>
    <row r="113" s="39" customFormat="1" ht="27.75" customHeight="1"/>
    <row r="114" s="39" customFormat="1" ht="27.75" customHeight="1"/>
    <row r="115" s="39" customFormat="1" ht="27.75" customHeight="1"/>
    <row r="116" s="39" customFormat="1" ht="27.75" customHeight="1"/>
    <row r="117" s="39" customFormat="1" ht="27.75" customHeight="1"/>
    <row r="118" s="39" customFormat="1" ht="27.75" customHeight="1"/>
    <row r="119" s="39" customFormat="1" ht="27.75" customHeight="1"/>
    <row r="120" s="39" customFormat="1" ht="27.75" customHeight="1"/>
    <row r="121" s="39" customFormat="1" ht="27.75" customHeight="1"/>
    <row r="122" s="39" customFormat="1" ht="27.75" customHeight="1"/>
    <row r="123" s="39" customFormat="1" ht="27.75" customHeight="1"/>
    <row r="124" s="39" customFormat="1" ht="27.75" customHeight="1"/>
    <row r="125" s="39" customFormat="1" ht="27.75" customHeight="1"/>
    <row r="126" s="39" customFormat="1" ht="27.75" customHeight="1"/>
    <row r="127" s="39" customFormat="1" ht="27.75" customHeight="1"/>
    <row r="128" s="39" customFormat="1" ht="27.75" customHeight="1"/>
    <row r="129" s="39" customFormat="1" ht="27.75" customHeight="1"/>
    <row r="130" s="39" customFormat="1" ht="27.75" customHeight="1"/>
    <row r="131" s="39" customFormat="1" ht="27.75" customHeight="1"/>
    <row r="132" s="39" customFormat="1" ht="27.75" customHeight="1"/>
    <row r="133" s="39" customFormat="1" ht="27.75" customHeight="1"/>
    <row r="134" s="39" customFormat="1" ht="27.75" customHeight="1"/>
    <row r="135" s="39" customFormat="1" ht="27.75" customHeight="1"/>
    <row r="136" s="39" customFormat="1" ht="27.75" customHeight="1"/>
    <row r="137" s="39" customFormat="1" ht="27.75" customHeight="1"/>
    <row r="138" s="39" customFormat="1" ht="27.75" customHeight="1"/>
    <row r="139" s="39" customFormat="1" ht="27.75" customHeight="1"/>
    <row r="140" s="39" customFormat="1" ht="27.75" customHeight="1"/>
    <row r="141" s="39" customFormat="1" ht="27.75" customHeight="1"/>
    <row r="142" s="39" customFormat="1" ht="27.75" customHeight="1"/>
    <row r="143" s="39" customFormat="1" ht="27.75" customHeight="1"/>
    <row r="144" s="39" customFormat="1" ht="27.75" customHeight="1"/>
    <row r="145" s="39" customFormat="1" ht="27.75" customHeight="1"/>
    <row r="146" s="39" customFormat="1" ht="27.75" customHeight="1"/>
    <row r="147" s="39" customFormat="1" ht="27.75" customHeight="1"/>
    <row r="148" s="39" customFormat="1" ht="27.75" customHeight="1"/>
    <row r="149" s="39" customFormat="1" ht="27.75" customHeight="1"/>
    <row r="150" s="39" customFormat="1" ht="27.75" customHeight="1"/>
    <row r="151" s="39" customFormat="1" ht="27.75" customHeight="1"/>
    <row r="152" s="39" customFormat="1" ht="27.75" customHeight="1"/>
    <row r="153" s="39" customFormat="1" ht="27.75" customHeight="1"/>
    <row r="154" s="39" customFormat="1" ht="27.75" customHeight="1"/>
    <row r="155" s="39" customFormat="1" ht="27.75" customHeight="1"/>
    <row r="156" s="39" customFormat="1" ht="27.75" customHeight="1"/>
    <row r="157" s="39" customFormat="1" ht="27.75" customHeight="1"/>
    <row r="158" s="39" customFormat="1" ht="27.75" customHeight="1"/>
    <row r="159" s="39" customFormat="1" ht="27.75" customHeight="1"/>
    <row r="160" s="39" customFormat="1" ht="27.75" customHeight="1"/>
    <row r="161" s="39" customFormat="1" ht="27.75" customHeight="1"/>
    <row r="162" s="39" customFormat="1" ht="27.75" customHeight="1"/>
    <row r="163" s="39" customFormat="1" ht="27.75" customHeight="1"/>
    <row r="164" s="39" customFormat="1" ht="27.75" customHeight="1"/>
    <row r="165" s="39" customFormat="1" ht="27.75" customHeight="1"/>
    <row r="166" s="39" customFormat="1" ht="27.75" customHeight="1"/>
    <row r="167" s="39" customFormat="1" ht="27.75" customHeight="1"/>
    <row r="168" s="39" customFormat="1" ht="27.75" customHeight="1"/>
    <row r="169" s="39" customFormat="1" ht="27.75" customHeight="1"/>
    <row r="170" s="39" customFormat="1" ht="27.75" customHeight="1"/>
    <row r="171" s="39" customFormat="1" ht="27.75" customHeight="1"/>
    <row r="172" s="39" customFormat="1" ht="27.75" customHeight="1"/>
    <row r="173" s="39" customFormat="1" ht="27.75" customHeight="1"/>
    <row r="174" s="39" customFormat="1" ht="27.75" customHeight="1"/>
    <row r="175" s="39" customFormat="1" ht="27.75" customHeight="1"/>
    <row r="176" s="39" customFormat="1" ht="27.75" customHeight="1"/>
    <row r="177" s="39" customFormat="1" ht="27.75" customHeight="1"/>
    <row r="178" s="39" customFormat="1" ht="27.75" customHeight="1"/>
    <row r="179" s="39" customFormat="1" ht="27.75" customHeight="1"/>
    <row r="180" s="39" customFormat="1" ht="27.75" customHeight="1"/>
    <row r="181" s="39" customFormat="1" ht="27.75" customHeight="1"/>
    <row r="182" s="39" customFormat="1" ht="27.75" customHeight="1"/>
    <row r="183" s="39" customFormat="1" ht="27.75" customHeight="1"/>
    <row r="184" s="39" customFormat="1" ht="27.75" customHeight="1"/>
    <row r="185" s="39" customFormat="1" ht="27.75" customHeight="1"/>
    <row r="186" s="39" customFormat="1" ht="27.75" customHeight="1"/>
    <row r="187" s="39" customFormat="1" ht="27.75" customHeight="1"/>
    <row r="188" s="39" customFormat="1" ht="27.75" customHeight="1"/>
    <row r="189" s="39" customFormat="1" ht="27.75" customHeight="1"/>
    <row r="190" s="39" customFormat="1" ht="27.75" customHeight="1"/>
    <row r="191" s="39" customFormat="1" ht="27.75" customHeight="1"/>
    <row r="192" s="39" customFormat="1" ht="27.75" customHeight="1"/>
    <row r="193" s="39" customFormat="1" ht="27.75" customHeight="1"/>
    <row r="194" s="39" customFormat="1" ht="27.75" customHeight="1"/>
    <row r="195" s="39" customFormat="1" ht="27.75" customHeight="1"/>
    <row r="196" s="39" customFormat="1" ht="27.75" customHeight="1"/>
    <row r="197" s="39" customFormat="1" ht="27.75" customHeight="1"/>
    <row r="198" s="39" customFormat="1" ht="27.75" customHeight="1"/>
    <row r="199" s="39" customFormat="1" ht="27.75" customHeight="1"/>
    <row r="200" s="39" customFormat="1" ht="27.75" customHeight="1"/>
    <row r="201" s="39" customFormat="1" ht="27.75" customHeight="1"/>
    <row r="202" s="39" customFormat="1" ht="27.75" customHeight="1"/>
    <row r="203" s="39" customFormat="1" ht="27.75" customHeight="1"/>
    <row r="204" s="39" customFormat="1" ht="27.75" customHeight="1"/>
    <row r="205" s="39" customFormat="1" ht="27.75" customHeight="1"/>
    <row r="206" s="39" customFormat="1" ht="27.75" customHeight="1"/>
    <row r="207" s="39" customFormat="1" ht="27.75" customHeight="1"/>
    <row r="208" s="39" customFormat="1" ht="27.75" customHeight="1"/>
    <row r="209" s="39" customFormat="1" ht="27.75" customHeight="1"/>
    <row r="210" s="39" customFormat="1" ht="27.75" customHeight="1"/>
    <row r="211" s="39" customFormat="1" ht="27.75" customHeight="1"/>
    <row r="212" s="39" customFormat="1" ht="27.75" customHeight="1"/>
    <row r="213" s="39" customFormat="1" ht="27.75" customHeight="1"/>
    <row r="214" s="39" customFormat="1" ht="27.75" customHeight="1"/>
    <row r="215" s="39" customFormat="1" ht="27.75" customHeight="1"/>
    <row r="216" s="39" customFormat="1" ht="27.75" customHeight="1"/>
    <row r="217" s="39" customFormat="1" ht="27.75" customHeight="1"/>
    <row r="218" s="39" customFormat="1" ht="27.75" customHeight="1"/>
    <row r="219" s="39" customFormat="1" ht="27.75" customHeight="1"/>
    <row r="220" s="39" customFormat="1" ht="27.75" customHeight="1"/>
    <row r="221" s="39" customFormat="1" ht="27.75" customHeight="1"/>
    <row r="222" s="39" customFormat="1" ht="27.75" customHeight="1"/>
    <row r="223" s="39" customFormat="1" ht="27.75" customHeight="1"/>
    <row r="224" s="39" customFormat="1" ht="27.75" customHeight="1"/>
    <row r="225" s="39" customFormat="1" ht="27.75" customHeight="1"/>
    <row r="226" s="39" customFormat="1" ht="27.75" customHeight="1"/>
    <row r="227" s="39" customFormat="1" ht="27.75" customHeight="1"/>
    <row r="228" s="39" customFormat="1" ht="27.75" customHeight="1"/>
    <row r="229" s="39" customFormat="1" ht="27.75" customHeight="1"/>
    <row r="230" s="39" customFormat="1" ht="27.75" customHeight="1"/>
    <row r="231" s="39" customFormat="1" ht="27.75" customHeight="1"/>
    <row r="232" s="39" customFormat="1" ht="27.75" customHeight="1"/>
    <row r="233" s="39" customFormat="1" ht="27.75" customHeight="1"/>
    <row r="234" s="39" customFormat="1" ht="27.75" customHeight="1"/>
    <row r="235" s="39" customFormat="1" ht="27.75" customHeight="1"/>
    <row r="236" s="39" customFormat="1" ht="27.75" customHeight="1"/>
    <row r="237" s="39" customFormat="1" ht="27.75" customHeight="1"/>
    <row r="238" s="39" customFormat="1" ht="27.75" customHeight="1"/>
    <row r="239" s="39" customFormat="1" ht="27.75" customHeight="1"/>
    <row r="240" s="39" customFormat="1" ht="27.75" customHeight="1"/>
    <row r="241" s="39" customFormat="1" ht="27.75" customHeight="1"/>
    <row r="242" s="39" customFormat="1" ht="27.75" customHeight="1"/>
    <row r="243" s="39" customFormat="1" ht="27.75" customHeight="1"/>
    <row r="244" s="39" customFormat="1" ht="27.75" customHeight="1"/>
    <row r="245" s="39" customFormat="1" ht="27.75" customHeight="1"/>
    <row r="246" s="39" customFormat="1" ht="27.75" customHeight="1"/>
    <row r="247" s="39" customFormat="1" ht="27.75" customHeight="1"/>
    <row r="248" s="39" customFormat="1" ht="27.75" customHeight="1"/>
    <row r="249" s="39" customFormat="1" ht="27.75" customHeight="1"/>
    <row r="250" s="39" customFormat="1" ht="27.75" customHeight="1"/>
    <row r="251" s="39" customFormat="1" ht="27.75" customHeight="1"/>
    <row r="252" s="39" customFormat="1" ht="27.75" customHeight="1"/>
    <row r="253" s="39" customFormat="1" ht="27.75" customHeight="1"/>
    <row r="254" s="39" customFormat="1" ht="27.75" customHeight="1"/>
    <row r="255" s="39" customFormat="1" ht="27.75" customHeight="1"/>
    <row r="256" s="39" customFormat="1" ht="27.75" customHeight="1"/>
    <row r="257" s="39" customFormat="1" ht="27.75" customHeight="1"/>
    <row r="258" s="39" customFormat="1" ht="27.75" customHeight="1"/>
    <row r="259" s="39" customFormat="1" ht="27.75" customHeight="1"/>
    <row r="260" s="39" customFormat="1" ht="27.75" customHeight="1"/>
    <row r="261" s="39" customFormat="1" ht="27.75" customHeight="1"/>
    <row r="262" s="39" customFormat="1" ht="27.75" customHeight="1"/>
    <row r="263" s="39" customFormat="1" ht="27.75" customHeight="1"/>
    <row r="264" s="39" customFormat="1" ht="27.75" customHeight="1"/>
    <row r="265" s="39" customFormat="1" ht="27.75" customHeight="1"/>
    <row r="266" s="39" customFormat="1" ht="27.75" customHeight="1"/>
    <row r="267" s="39" customFormat="1" ht="27.75" customHeight="1"/>
    <row r="268" s="39" customFormat="1" ht="27.75" customHeight="1"/>
    <row r="269" s="39" customFormat="1" ht="27.75" customHeight="1"/>
    <row r="270" s="39" customFormat="1" ht="27.75" customHeight="1"/>
    <row r="271" s="39" customFormat="1" ht="27.75" customHeight="1"/>
    <row r="272" s="39" customFormat="1" ht="27.75" customHeight="1"/>
    <row r="273" s="39" customFormat="1" ht="27.75" customHeight="1"/>
    <row r="274" s="39" customFormat="1" ht="27.75" customHeight="1"/>
    <row r="275" s="39" customFormat="1" ht="27.75" customHeight="1"/>
    <row r="276" s="39" customFormat="1" ht="27.75" customHeight="1"/>
    <row r="277" s="39" customFormat="1" ht="27.75" customHeight="1"/>
    <row r="278" s="39" customFormat="1" ht="27.75" customHeight="1"/>
    <row r="279" s="39" customFormat="1" ht="27.75" customHeight="1"/>
    <row r="280" s="39" customFormat="1" ht="27.75" customHeight="1"/>
    <row r="281" s="39" customFormat="1" ht="27.75" customHeight="1"/>
    <row r="282" s="39" customFormat="1" ht="27.75" customHeight="1"/>
    <row r="283" s="39" customFormat="1" ht="27.75" customHeight="1"/>
    <row r="284" s="39" customFormat="1" ht="27.75" customHeight="1"/>
    <row r="285" s="39" customFormat="1" ht="27.75" customHeight="1"/>
    <row r="286" s="39" customFormat="1" ht="27.75" customHeight="1"/>
    <row r="287" s="39" customFormat="1" ht="27.75" customHeight="1"/>
    <row r="288" s="39" customFormat="1" ht="27.75" customHeight="1"/>
    <row r="289" s="39" customFormat="1" ht="27.75" customHeight="1"/>
    <row r="290" s="39" customFormat="1" ht="27.75" customHeight="1"/>
    <row r="291" s="39" customFormat="1" ht="27.75" customHeight="1"/>
    <row r="292" s="39" customFormat="1" ht="27.75" customHeight="1"/>
    <row r="293" s="39" customFormat="1" ht="27.75" customHeight="1"/>
    <row r="294" s="39" customFormat="1" ht="27.75" customHeight="1"/>
    <row r="295" s="39" customFormat="1" ht="27.75" customHeight="1"/>
    <row r="296" s="39" customFormat="1" ht="27.75" customHeight="1"/>
    <row r="297" s="39" customFormat="1" ht="27.75" customHeight="1"/>
    <row r="298" s="39" customFormat="1" ht="27.75" customHeight="1"/>
    <row r="299" s="39" customFormat="1" ht="27.75" customHeight="1"/>
    <row r="300" s="39" customFormat="1" ht="27.75" customHeight="1"/>
    <row r="301" s="39" customFormat="1" ht="27.75" customHeight="1"/>
    <row r="302" s="39" customFormat="1" ht="27.75" customHeight="1"/>
    <row r="303" s="39" customFormat="1" ht="27.75" customHeight="1"/>
    <row r="304" s="39" customFormat="1" ht="27.75" customHeight="1"/>
    <row r="305" s="39" customFormat="1" ht="27.75" customHeight="1"/>
    <row r="306" s="39" customFormat="1" ht="27.75" customHeight="1"/>
    <row r="307" s="39" customFormat="1" ht="27.75" customHeight="1"/>
    <row r="308" s="39" customFormat="1" ht="27.75" customHeight="1"/>
    <row r="309" s="39" customFormat="1" ht="27.75" customHeight="1"/>
    <row r="310" s="39" customFormat="1" ht="27.75" customHeight="1"/>
    <row r="311" s="39" customFormat="1" ht="27.75" customHeight="1"/>
    <row r="312" s="39" customFormat="1" ht="27.75" customHeight="1"/>
    <row r="313" s="39" customFormat="1" ht="27.75" customHeight="1"/>
    <row r="314" s="39" customFormat="1" ht="27.75" customHeight="1"/>
    <row r="315" s="39" customFormat="1" ht="27.75" customHeight="1"/>
    <row r="316" s="39" customFormat="1" ht="27.75" customHeight="1"/>
    <row r="317" s="39" customFormat="1" ht="27.75" customHeight="1"/>
    <row r="318" s="39" customFormat="1" ht="27.75" customHeight="1"/>
    <row r="319" s="39" customFormat="1" ht="27.75" customHeight="1"/>
    <row r="320" s="39" customFormat="1" ht="27.75" customHeight="1"/>
    <row r="321" s="39" customFormat="1" ht="27.75" customHeight="1"/>
    <row r="322" s="39" customFormat="1" ht="27.75" customHeight="1"/>
    <row r="323" s="39" customFormat="1" ht="27.75" customHeight="1"/>
    <row r="324" s="39" customFormat="1" ht="27.75" customHeight="1"/>
    <row r="325" s="39" customFormat="1" ht="27.75" customHeight="1"/>
    <row r="326" s="39" customFormat="1" ht="27.75" customHeight="1"/>
    <row r="327" s="39" customFormat="1" ht="27.75" customHeight="1"/>
    <row r="328" s="39" customFormat="1" ht="27.75" customHeight="1"/>
    <row r="329" s="39" customFormat="1" ht="27.75" customHeight="1"/>
    <row r="330" s="39" customFormat="1" ht="27.75" customHeight="1"/>
    <row r="331" s="39" customFormat="1" ht="27.75" customHeight="1"/>
    <row r="332" s="39" customFormat="1" ht="27.75" customHeight="1"/>
    <row r="333" s="39" customFormat="1" ht="27.75" customHeight="1"/>
    <row r="334" s="39" customFormat="1" ht="27.75" customHeight="1"/>
    <row r="335" s="39" customFormat="1" ht="27.75" customHeight="1"/>
    <row r="336" s="39" customFormat="1" ht="27.75" customHeight="1"/>
    <row r="337" s="39" customFormat="1" ht="27.75" customHeight="1"/>
    <row r="338" s="39" customFormat="1" ht="27.75" customHeight="1"/>
    <row r="339" s="39" customFormat="1" ht="27.75" customHeight="1"/>
    <row r="340" s="39" customFormat="1" ht="27.75" customHeight="1"/>
    <row r="341" s="39" customFormat="1" ht="27.75" customHeight="1"/>
    <row r="342" s="39" customFormat="1" ht="27.75" customHeight="1"/>
    <row r="343" s="39" customFormat="1" ht="27.75" customHeight="1"/>
    <row r="344" s="39" customFormat="1" ht="27.75" customHeight="1"/>
    <row r="345" s="39" customFormat="1" ht="27.75" customHeight="1"/>
    <row r="346" s="39" customFormat="1" ht="27.75" customHeight="1"/>
    <row r="347" s="39" customFormat="1" ht="27.75" customHeight="1"/>
    <row r="348" s="39" customFormat="1" ht="27.75" customHeight="1"/>
    <row r="349" s="39" customFormat="1" ht="27.75" customHeight="1"/>
    <row r="350" s="39" customFormat="1" ht="27.75" customHeight="1"/>
    <row r="351" s="39" customFormat="1" ht="27.75" customHeight="1"/>
    <row r="352" s="39" customFormat="1" ht="27.75" customHeight="1"/>
    <row r="353" s="39" customFormat="1" ht="27.75" customHeight="1"/>
    <row r="354" s="39" customFormat="1" ht="27.75" customHeight="1"/>
    <row r="355" s="39" customFormat="1" ht="27.75" customHeight="1"/>
    <row r="356" s="39" customFormat="1" ht="27.75" customHeight="1"/>
    <row r="357" s="39" customFormat="1" ht="27.75" customHeight="1"/>
    <row r="358" s="39" customFormat="1" ht="27.75" customHeight="1"/>
    <row r="359" s="39" customFormat="1" ht="27.75" customHeight="1"/>
    <row r="360" s="39" customFormat="1" ht="27.75" customHeight="1"/>
    <row r="361" s="39" customFormat="1" ht="27.75" customHeight="1"/>
    <row r="362" s="39" customFormat="1" ht="27.75" customHeight="1"/>
    <row r="363" s="39" customFormat="1" ht="27.75" customHeight="1"/>
    <row r="364" s="39" customFormat="1" ht="27.75" customHeight="1"/>
    <row r="365" s="39" customFormat="1" ht="27.75" customHeight="1"/>
    <row r="366" s="39" customFormat="1" ht="27.75" customHeight="1"/>
    <row r="367" s="39" customFormat="1" ht="27.75" customHeight="1"/>
    <row r="368" s="39" customFormat="1" ht="27.75" customHeight="1"/>
    <row r="369" s="39" customFormat="1" ht="27.75" customHeight="1"/>
    <row r="370" s="39" customFormat="1" ht="27.75" customHeight="1"/>
    <row r="371" s="39" customFormat="1" ht="27.75" customHeight="1"/>
    <row r="372" s="39" customFormat="1" ht="27.75" customHeight="1"/>
    <row r="373" s="39" customFormat="1" ht="27.75" customHeight="1"/>
    <row r="374" s="39" customFormat="1" ht="27.75" customHeight="1"/>
    <row r="375" s="39" customFormat="1" ht="27.75" customHeight="1"/>
    <row r="376" s="39" customFormat="1" ht="27.75" customHeight="1"/>
    <row r="377" s="39" customFormat="1" ht="27.75" customHeight="1"/>
    <row r="378" s="39" customFormat="1" ht="27.75" customHeight="1"/>
    <row r="379" s="39" customFormat="1" ht="27.75" customHeight="1"/>
    <row r="380" s="39" customFormat="1" ht="27.75" customHeight="1"/>
    <row r="381" s="39" customFormat="1" ht="27.75" customHeight="1"/>
    <row r="382" s="39" customFormat="1" ht="27.75" customHeight="1"/>
    <row r="383" s="39" customFormat="1" ht="27.75" customHeight="1"/>
    <row r="384" s="39" customFormat="1" ht="27.75" customHeight="1"/>
    <row r="385" s="39" customFormat="1" ht="27.75" customHeight="1"/>
    <row r="386" s="39" customFormat="1" ht="27.75" customHeight="1"/>
    <row r="387" s="39" customFormat="1" ht="27.75" customHeight="1"/>
    <row r="388" s="39" customFormat="1" ht="27.75" customHeight="1"/>
    <row r="389" s="39" customFormat="1" ht="27.75" customHeight="1"/>
    <row r="390" s="39" customFormat="1" ht="27.75" customHeight="1"/>
    <row r="391" s="39" customFormat="1" ht="27.75" customHeight="1"/>
    <row r="392" s="39" customFormat="1" ht="27.75" customHeight="1"/>
    <row r="393" s="39" customFormat="1" ht="27.75" customHeight="1"/>
    <row r="394" s="39" customFormat="1" ht="27.75" customHeight="1"/>
    <row r="395" s="39" customFormat="1" ht="27.75" customHeight="1"/>
    <row r="396" s="39" customFormat="1" ht="27.75" customHeight="1"/>
    <row r="397" s="39" customFormat="1" ht="27.75" customHeight="1"/>
    <row r="398" s="39" customFormat="1" ht="27.75" customHeight="1"/>
    <row r="399" s="39" customFormat="1" ht="27.75" customHeight="1"/>
    <row r="400" s="39" customFormat="1" ht="27.75" customHeight="1"/>
    <row r="401" s="39" customFormat="1" ht="27.75" customHeight="1"/>
    <row r="402" s="39" customFormat="1" ht="27.75" customHeight="1"/>
    <row r="403" s="39" customFormat="1" ht="27.75" customHeight="1"/>
    <row r="404" s="39" customFormat="1" ht="27.75" customHeight="1"/>
    <row r="405" s="39" customFormat="1" ht="27.75" customHeight="1"/>
    <row r="406" s="39" customFormat="1" ht="27.75" customHeight="1"/>
    <row r="407" s="39" customFormat="1" ht="27.75" customHeight="1"/>
    <row r="408" s="39" customFormat="1" ht="27.75" customHeight="1"/>
    <row r="409" s="39" customFormat="1" ht="27.75" customHeight="1"/>
    <row r="410" s="39" customFormat="1" ht="27.75" customHeight="1"/>
    <row r="411" s="39" customFormat="1" ht="27.75" customHeight="1"/>
    <row r="412" s="39" customFormat="1" ht="27.75" customHeight="1"/>
    <row r="413" s="39" customFormat="1" ht="27.75" customHeight="1"/>
    <row r="414" s="39" customFormat="1" ht="27.75" customHeight="1"/>
    <row r="415" s="39" customFormat="1" ht="27.75" customHeight="1"/>
    <row r="416" s="39" customFormat="1" ht="27.75" customHeight="1"/>
    <row r="417" s="39" customFormat="1" ht="27.75" customHeight="1"/>
    <row r="418" s="39" customFormat="1" ht="27.75" customHeight="1"/>
    <row r="419" s="39" customFormat="1" ht="27.75" customHeight="1"/>
    <row r="420" s="39" customFormat="1" ht="27.75" customHeight="1"/>
    <row r="421" s="39" customFormat="1" ht="27.75" customHeight="1"/>
    <row r="422" s="39" customFormat="1" ht="27.75" customHeight="1"/>
    <row r="423" s="39" customFormat="1" ht="27.75" customHeight="1"/>
    <row r="424" s="39" customFormat="1" ht="27.75" customHeight="1"/>
    <row r="425" s="39" customFormat="1" ht="27.75" customHeight="1"/>
    <row r="426" s="39" customFormat="1" ht="27.75" customHeight="1"/>
    <row r="427" s="39" customFormat="1" ht="27.75" customHeight="1"/>
    <row r="428" s="39" customFormat="1" ht="27.75" customHeight="1"/>
    <row r="429" s="39" customFormat="1" ht="27.75" customHeight="1"/>
    <row r="430" s="39" customFormat="1" ht="27.75" customHeight="1"/>
    <row r="431" s="39" customFormat="1" ht="27.75" customHeight="1"/>
    <row r="432" s="39" customFormat="1" ht="27.75" customHeight="1"/>
    <row r="433" s="39" customFormat="1" ht="27.75" customHeight="1"/>
    <row r="434" s="39" customFormat="1" ht="27.75" customHeight="1"/>
    <row r="435" s="39" customFormat="1" ht="27.75" customHeight="1"/>
    <row r="436" s="39" customFormat="1" ht="27.75" customHeight="1"/>
    <row r="437" s="39" customFormat="1" ht="27.75" customHeight="1"/>
    <row r="438" s="39" customFormat="1" ht="27.75" customHeight="1"/>
    <row r="439" s="39" customFormat="1" ht="27.75" customHeight="1"/>
    <row r="440" s="39" customFormat="1" ht="27.75" customHeight="1"/>
    <row r="441" s="39" customFormat="1" ht="27.75" customHeight="1"/>
    <row r="442" s="39" customFormat="1" ht="27.75" customHeight="1"/>
    <row r="443" s="39" customFormat="1" ht="27.75" customHeight="1"/>
    <row r="444" s="39" customFormat="1" ht="27.75" customHeight="1"/>
    <row r="445" s="39" customFormat="1" ht="27.75" customHeight="1"/>
    <row r="446" s="39" customFormat="1" ht="27.75" customHeight="1"/>
    <row r="447" s="39" customFormat="1" ht="27.75" customHeight="1"/>
    <row r="448" s="39" customFormat="1" ht="27.75" customHeight="1"/>
    <row r="449" s="39" customFormat="1" ht="27.75" customHeight="1"/>
    <row r="450" s="39" customFormat="1" ht="27.75" customHeight="1"/>
    <row r="451" s="39" customFormat="1" ht="27.75" customHeight="1"/>
    <row r="452" s="39" customFormat="1" ht="27.75" customHeight="1"/>
    <row r="453" s="39" customFormat="1" ht="27.75" customHeight="1"/>
    <row r="454" s="39" customFormat="1" ht="27.75" customHeight="1"/>
    <row r="455" s="39" customFormat="1" ht="27.75" customHeight="1"/>
    <row r="456" s="39" customFormat="1" ht="27.75" customHeight="1"/>
    <row r="457" s="39" customFormat="1" ht="27.75" customHeight="1"/>
    <row r="458" s="39" customFormat="1" ht="27.75" customHeight="1"/>
    <row r="459" s="39" customFormat="1" ht="27.75" customHeight="1"/>
    <row r="460" s="39" customFormat="1" ht="27.75" customHeight="1"/>
    <row r="461" s="39" customFormat="1" ht="27.75" customHeight="1"/>
    <row r="462" s="39" customFormat="1" ht="27.75" customHeight="1"/>
    <row r="463" s="39" customFormat="1" ht="27.75" customHeight="1"/>
    <row r="464" s="39" customFormat="1" ht="27.75" customHeight="1"/>
    <row r="465" s="39" customFormat="1" ht="27.75" customHeight="1"/>
    <row r="466" s="39" customFormat="1" ht="27.75" customHeight="1"/>
    <row r="467" s="39" customFormat="1" ht="27.75" customHeight="1"/>
    <row r="468" s="39" customFormat="1" ht="27.75" customHeight="1"/>
    <row r="469" s="39" customFormat="1" ht="27.75" customHeight="1"/>
    <row r="470" s="39" customFormat="1" ht="27.75" customHeight="1"/>
    <row r="471" s="39" customFormat="1" ht="27.75" customHeight="1"/>
    <row r="472" s="39" customFormat="1" ht="27.75" customHeight="1"/>
    <row r="473" s="39" customFormat="1" ht="27.75" customHeight="1"/>
    <row r="474" s="39" customFormat="1" ht="27.75" customHeight="1"/>
    <row r="475" s="39" customFormat="1" ht="27.75" customHeight="1"/>
    <row r="476" s="39" customFormat="1" ht="27.75" customHeight="1"/>
    <row r="477" s="39" customFormat="1" ht="27.75" customHeight="1"/>
    <row r="478" s="39" customFormat="1" ht="27.75" customHeight="1"/>
    <row r="479" s="39" customFormat="1" ht="27.75" customHeight="1"/>
    <row r="480" s="39" customFormat="1" ht="27.75" customHeight="1"/>
    <row r="481" s="39" customFormat="1" ht="27.75" customHeight="1"/>
    <row r="482" s="39" customFormat="1" ht="27.75" customHeight="1"/>
    <row r="483" s="39" customFormat="1" ht="27.75" customHeight="1"/>
    <row r="484" s="39" customFormat="1" ht="27.75" customHeight="1"/>
    <row r="485" s="39" customFormat="1" ht="27.75" customHeight="1"/>
    <row r="486" s="39" customFormat="1" ht="27.75" customHeight="1"/>
    <row r="487" s="39" customFormat="1" ht="27.75" customHeight="1"/>
    <row r="488" s="39" customFormat="1" ht="27.75" customHeight="1"/>
    <row r="489" s="39" customFormat="1" ht="27.75" customHeight="1"/>
    <row r="490" s="39" customFormat="1" ht="27.75" customHeight="1"/>
    <row r="491" s="39" customFormat="1" ht="27.75" customHeight="1"/>
    <row r="492" s="39" customFormat="1" ht="27.75" customHeight="1"/>
    <row r="493" s="39" customFormat="1" ht="27.75" customHeight="1"/>
    <row r="494" s="39" customFormat="1" ht="27.75" customHeight="1"/>
    <row r="495" s="39" customFormat="1" ht="27.75" customHeight="1"/>
    <row r="496" s="39" customFormat="1" ht="27.75" customHeight="1"/>
    <row r="497" s="39" customFormat="1" ht="27.75" customHeight="1"/>
    <row r="498" s="39" customFormat="1" ht="27.75" customHeight="1"/>
    <row r="499" s="39" customFormat="1" ht="27.75" customHeight="1"/>
    <row r="500" s="39" customFormat="1" ht="27.75" customHeight="1"/>
    <row r="501" s="39" customFormat="1" ht="27.75" customHeight="1"/>
    <row r="502" s="39" customFormat="1" ht="27.75" customHeight="1"/>
    <row r="503" s="39" customFormat="1" ht="27.75" customHeight="1"/>
    <row r="504" s="39" customFormat="1" ht="27.75" customHeight="1"/>
    <row r="505" s="39" customFormat="1" ht="27.75" customHeight="1"/>
    <row r="506" s="39" customFormat="1" ht="27.75" customHeight="1"/>
    <row r="507" s="39" customFormat="1" ht="27.75" customHeight="1"/>
    <row r="508" s="39" customFormat="1" ht="27.75" customHeight="1"/>
    <row r="509" s="39" customFormat="1" ht="27.75" customHeight="1"/>
    <row r="510" s="39" customFormat="1" ht="27.75" customHeight="1"/>
    <row r="511" s="39" customFormat="1" ht="27.75" customHeight="1"/>
    <row r="512" s="39" customFormat="1" ht="27.75" customHeight="1"/>
    <row r="513" s="39" customFormat="1" ht="27.75" customHeight="1"/>
    <row r="514" s="39" customFormat="1" ht="27.75" customHeight="1"/>
    <row r="515" s="39" customFormat="1" ht="27.75" customHeight="1"/>
    <row r="516" s="39" customFormat="1" ht="27.75" customHeight="1"/>
    <row r="517" s="39" customFormat="1" ht="27.75" customHeight="1"/>
    <row r="518" s="39" customFormat="1" ht="27.75" customHeight="1"/>
    <row r="519" s="39" customFormat="1" ht="27.75" customHeight="1"/>
    <row r="520" s="39" customFormat="1" ht="27.75" customHeight="1"/>
    <row r="521" s="39" customFormat="1" ht="27.75" customHeight="1"/>
    <row r="522" s="39" customFormat="1" ht="27.75" customHeight="1"/>
    <row r="523" s="39" customFormat="1" ht="27.75" customHeight="1"/>
    <row r="524" s="39" customFormat="1" ht="27.75" customHeight="1"/>
    <row r="525" s="39" customFormat="1" ht="27.75" customHeight="1"/>
    <row r="526" s="39" customFormat="1" ht="27.75" customHeight="1"/>
    <row r="527" s="39" customFormat="1" ht="27.75" customHeight="1"/>
    <row r="528" s="39" customFormat="1" ht="27.75" customHeight="1"/>
    <row r="529" s="39" customFormat="1" ht="27.75" customHeight="1"/>
    <row r="530" s="39" customFormat="1" ht="27.75" customHeight="1"/>
    <row r="531" s="39" customFormat="1" ht="27.75" customHeight="1"/>
    <row r="532" s="39" customFormat="1" ht="27.75" customHeight="1"/>
    <row r="533" s="39" customFormat="1" ht="27.75" customHeight="1"/>
    <row r="534" s="39" customFormat="1" ht="27.75" customHeight="1"/>
    <row r="535" s="39" customFormat="1" ht="27.75" customHeight="1"/>
    <row r="536" s="39" customFormat="1" ht="27.75" customHeight="1"/>
    <row r="537" s="39" customFormat="1" ht="27.75" customHeight="1"/>
    <row r="538" s="39" customFormat="1" ht="27.75" customHeight="1"/>
    <row r="539" s="39" customFormat="1" ht="27.75" customHeight="1"/>
    <row r="540" s="39" customFormat="1" ht="27.75" customHeight="1"/>
    <row r="541" s="39" customFormat="1" ht="27.75" customHeight="1"/>
    <row r="542" s="39" customFormat="1" ht="27.75" customHeight="1"/>
    <row r="543" s="39" customFormat="1" ht="27.75" customHeight="1"/>
    <row r="544" s="39" customFormat="1" ht="27.75" customHeight="1"/>
    <row r="545" s="39" customFormat="1" ht="27.75" customHeight="1"/>
  </sheetData>
  <autoFilter ref="A3:Q44" xr:uid="{5E8330BB-28EE-4D19-A3B7-0FB7B91864ED}"/>
  <mergeCells count="9">
    <mergeCell ref="A1:P1"/>
    <mergeCell ref="M2:P2"/>
    <mergeCell ref="X2:AA2"/>
    <mergeCell ref="A42:P43"/>
    <mergeCell ref="A44:B44"/>
    <mergeCell ref="C44:F44"/>
    <mergeCell ref="G44:J44"/>
    <mergeCell ref="K44:M44"/>
    <mergeCell ref="O44:P44"/>
  </mergeCells>
  <phoneticPr fontId="3" type="noConversion"/>
  <pageMargins left="0.75" right="0.75" top="1" bottom="1" header="0.5" footer="0.5"/>
  <pageSetup paperSize="9" scale="13" orientation="landscape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6275B6-C3FC-4C43-BF04-D3EA6C24B00B}">
  <sheetPr>
    <pageSetUpPr fitToPage="1"/>
  </sheetPr>
  <dimension ref="A1:W509"/>
  <sheetViews>
    <sheetView zoomScale="70" zoomScaleNormal="70" workbookViewId="0">
      <selection activeCell="K4" sqref="K4"/>
    </sheetView>
  </sheetViews>
  <sheetFormatPr defaultColWidth="10" defaultRowHeight="27.75" customHeight="1"/>
  <cols>
    <col min="1" max="1" width="6.109375" style="1" bestFit="1" customWidth="1"/>
    <col min="2" max="2" width="15.88671875" style="1" customWidth="1"/>
    <col min="3" max="3" width="29.77734375" style="1" customWidth="1"/>
    <col min="4" max="4" width="16" style="1" customWidth="1"/>
    <col min="5" max="5" width="8" style="1" customWidth="1"/>
    <col min="6" max="6" width="17.5546875" style="21" customWidth="1"/>
    <col min="7" max="7" width="5.6640625" style="1" customWidth="1"/>
    <col min="8" max="8" width="11.77734375" style="21" customWidth="1"/>
    <col min="9" max="9" width="13.21875" style="21" customWidth="1"/>
    <col min="10" max="10" width="16.88671875" style="21" customWidth="1"/>
    <col min="11" max="11" width="21" style="1" customWidth="1"/>
    <col min="12" max="12" width="41.6640625" style="1" customWidth="1"/>
    <col min="13" max="13" width="14.44140625" style="1" customWidth="1"/>
    <col min="14" max="14" width="22.5546875" style="1" customWidth="1"/>
    <col min="15" max="15" width="11" style="1" customWidth="1"/>
    <col min="16" max="16" width="11.21875" style="1" customWidth="1"/>
    <col min="17" max="17" width="14.33203125" style="1" customWidth="1"/>
    <col min="18" max="18" width="10" style="1"/>
    <col min="19" max="19" width="11.44140625" style="1" customWidth="1"/>
    <col min="20" max="25" width="10" style="1"/>
    <col min="26" max="26" width="21" style="1" customWidth="1"/>
    <col min="27" max="257" width="10" style="1"/>
    <col min="258" max="258" width="6.109375" style="1" bestFit="1" customWidth="1"/>
    <col min="259" max="259" width="25.5546875" style="1" customWidth="1"/>
    <col min="260" max="260" width="23.44140625" style="1" customWidth="1"/>
    <col min="261" max="261" width="7.21875" style="1" customWidth="1"/>
    <col min="262" max="262" width="11.77734375" style="1" customWidth="1"/>
    <col min="263" max="263" width="5.6640625" style="1" customWidth="1"/>
    <col min="264" max="264" width="11.77734375" style="1" customWidth="1"/>
    <col min="265" max="266" width="11.88671875" style="1" customWidth="1"/>
    <col min="267" max="267" width="15.21875" style="1" customWidth="1"/>
    <col min="268" max="268" width="11.6640625" style="1" customWidth="1"/>
    <col min="269" max="513" width="10" style="1"/>
    <col min="514" max="514" width="6.109375" style="1" bestFit="1" customWidth="1"/>
    <col min="515" max="515" width="25.5546875" style="1" customWidth="1"/>
    <col min="516" max="516" width="23.44140625" style="1" customWidth="1"/>
    <col min="517" max="517" width="7.21875" style="1" customWidth="1"/>
    <col min="518" max="518" width="11.77734375" style="1" customWidth="1"/>
    <col min="519" max="519" width="5.6640625" style="1" customWidth="1"/>
    <col min="520" max="520" width="11.77734375" style="1" customWidth="1"/>
    <col min="521" max="522" width="11.88671875" style="1" customWidth="1"/>
    <col min="523" max="523" width="15.21875" style="1" customWidth="1"/>
    <col min="524" max="524" width="11.6640625" style="1" customWidth="1"/>
    <col min="525" max="769" width="10" style="1"/>
    <col min="770" max="770" width="6.109375" style="1" bestFit="1" customWidth="1"/>
    <col min="771" max="771" width="25.5546875" style="1" customWidth="1"/>
    <col min="772" max="772" width="23.44140625" style="1" customWidth="1"/>
    <col min="773" max="773" width="7.21875" style="1" customWidth="1"/>
    <col min="774" max="774" width="11.77734375" style="1" customWidth="1"/>
    <col min="775" max="775" width="5.6640625" style="1" customWidth="1"/>
    <col min="776" max="776" width="11.77734375" style="1" customWidth="1"/>
    <col min="777" max="778" width="11.88671875" style="1" customWidth="1"/>
    <col min="779" max="779" width="15.21875" style="1" customWidth="1"/>
    <col min="780" max="780" width="11.6640625" style="1" customWidth="1"/>
    <col min="781" max="1025" width="10" style="1"/>
    <col min="1026" max="1026" width="6.109375" style="1" bestFit="1" customWidth="1"/>
    <col min="1027" max="1027" width="25.5546875" style="1" customWidth="1"/>
    <col min="1028" max="1028" width="23.44140625" style="1" customWidth="1"/>
    <col min="1029" max="1029" width="7.21875" style="1" customWidth="1"/>
    <col min="1030" max="1030" width="11.77734375" style="1" customWidth="1"/>
    <col min="1031" max="1031" width="5.6640625" style="1" customWidth="1"/>
    <col min="1032" max="1032" width="11.77734375" style="1" customWidth="1"/>
    <col min="1033" max="1034" width="11.88671875" style="1" customWidth="1"/>
    <col min="1035" max="1035" width="15.21875" style="1" customWidth="1"/>
    <col min="1036" max="1036" width="11.6640625" style="1" customWidth="1"/>
    <col min="1037" max="1281" width="10" style="1"/>
    <col min="1282" max="1282" width="6.109375" style="1" bestFit="1" customWidth="1"/>
    <col min="1283" max="1283" width="25.5546875" style="1" customWidth="1"/>
    <col min="1284" max="1284" width="23.44140625" style="1" customWidth="1"/>
    <col min="1285" max="1285" width="7.21875" style="1" customWidth="1"/>
    <col min="1286" max="1286" width="11.77734375" style="1" customWidth="1"/>
    <col min="1287" max="1287" width="5.6640625" style="1" customWidth="1"/>
    <col min="1288" max="1288" width="11.77734375" style="1" customWidth="1"/>
    <col min="1289" max="1290" width="11.88671875" style="1" customWidth="1"/>
    <col min="1291" max="1291" width="15.21875" style="1" customWidth="1"/>
    <col min="1292" max="1292" width="11.6640625" style="1" customWidth="1"/>
    <col min="1293" max="1537" width="10" style="1"/>
    <col min="1538" max="1538" width="6.109375" style="1" bestFit="1" customWidth="1"/>
    <col min="1539" max="1539" width="25.5546875" style="1" customWidth="1"/>
    <col min="1540" max="1540" width="23.44140625" style="1" customWidth="1"/>
    <col min="1541" max="1541" width="7.21875" style="1" customWidth="1"/>
    <col min="1542" max="1542" width="11.77734375" style="1" customWidth="1"/>
    <col min="1543" max="1543" width="5.6640625" style="1" customWidth="1"/>
    <col min="1544" max="1544" width="11.77734375" style="1" customWidth="1"/>
    <col min="1545" max="1546" width="11.88671875" style="1" customWidth="1"/>
    <col min="1547" max="1547" width="15.21875" style="1" customWidth="1"/>
    <col min="1548" max="1548" width="11.6640625" style="1" customWidth="1"/>
    <col min="1549" max="1793" width="10" style="1"/>
    <col min="1794" max="1794" width="6.109375" style="1" bestFit="1" customWidth="1"/>
    <col min="1795" max="1795" width="25.5546875" style="1" customWidth="1"/>
    <col min="1796" max="1796" width="23.44140625" style="1" customWidth="1"/>
    <col min="1797" max="1797" width="7.21875" style="1" customWidth="1"/>
    <col min="1798" max="1798" width="11.77734375" style="1" customWidth="1"/>
    <col min="1799" max="1799" width="5.6640625" style="1" customWidth="1"/>
    <col min="1800" max="1800" width="11.77734375" style="1" customWidth="1"/>
    <col min="1801" max="1802" width="11.88671875" style="1" customWidth="1"/>
    <col min="1803" max="1803" width="15.21875" style="1" customWidth="1"/>
    <col min="1804" max="1804" width="11.6640625" style="1" customWidth="1"/>
    <col min="1805" max="2049" width="10" style="1"/>
    <col min="2050" max="2050" width="6.109375" style="1" bestFit="1" customWidth="1"/>
    <col min="2051" max="2051" width="25.5546875" style="1" customWidth="1"/>
    <col min="2052" max="2052" width="23.44140625" style="1" customWidth="1"/>
    <col min="2053" max="2053" width="7.21875" style="1" customWidth="1"/>
    <col min="2054" max="2054" width="11.77734375" style="1" customWidth="1"/>
    <col min="2055" max="2055" width="5.6640625" style="1" customWidth="1"/>
    <col min="2056" max="2056" width="11.77734375" style="1" customWidth="1"/>
    <col min="2057" max="2058" width="11.88671875" style="1" customWidth="1"/>
    <col min="2059" max="2059" width="15.21875" style="1" customWidth="1"/>
    <col min="2060" max="2060" width="11.6640625" style="1" customWidth="1"/>
    <col min="2061" max="2305" width="10" style="1"/>
    <col min="2306" max="2306" width="6.109375" style="1" bestFit="1" customWidth="1"/>
    <col min="2307" max="2307" width="25.5546875" style="1" customWidth="1"/>
    <col min="2308" max="2308" width="23.44140625" style="1" customWidth="1"/>
    <col min="2309" max="2309" width="7.21875" style="1" customWidth="1"/>
    <col min="2310" max="2310" width="11.77734375" style="1" customWidth="1"/>
    <col min="2311" max="2311" width="5.6640625" style="1" customWidth="1"/>
    <col min="2312" max="2312" width="11.77734375" style="1" customWidth="1"/>
    <col min="2313" max="2314" width="11.88671875" style="1" customWidth="1"/>
    <col min="2315" max="2315" width="15.21875" style="1" customWidth="1"/>
    <col min="2316" max="2316" width="11.6640625" style="1" customWidth="1"/>
    <col min="2317" max="2561" width="10" style="1"/>
    <col min="2562" max="2562" width="6.109375" style="1" bestFit="1" customWidth="1"/>
    <col min="2563" max="2563" width="25.5546875" style="1" customWidth="1"/>
    <col min="2564" max="2564" width="23.44140625" style="1" customWidth="1"/>
    <col min="2565" max="2565" width="7.21875" style="1" customWidth="1"/>
    <col min="2566" max="2566" width="11.77734375" style="1" customWidth="1"/>
    <col min="2567" max="2567" width="5.6640625" style="1" customWidth="1"/>
    <col min="2568" max="2568" width="11.77734375" style="1" customWidth="1"/>
    <col min="2569" max="2570" width="11.88671875" style="1" customWidth="1"/>
    <col min="2571" max="2571" width="15.21875" style="1" customWidth="1"/>
    <col min="2572" max="2572" width="11.6640625" style="1" customWidth="1"/>
    <col min="2573" max="2817" width="10" style="1"/>
    <col min="2818" max="2818" width="6.109375" style="1" bestFit="1" customWidth="1"/>
    <col min="2819" max="2819" width="25.5546875" style="1" customWidth="1"/>
    <col min="2820" max="2820" width="23.44140625" style="1" customWidth="1"/>
    <col min="2821" max="2821" width="7.21875" style="1" customWidth="1"/>
    <col min="2822" max="2822" width="11.77734375" style="1" customWidth="1"/>
    <col min="2823" max="2823" width="5.6640625" style="1" customWidth="1"/>
    <col min="2824" max="2824" width="11.77734375" style="1" customWidth="1"/>
    <col min="2825" max="2826" width="11.88671875" style="1" customWidth="1"/>
    <col min="2827" max="2827" width="15.21875" style="1" customWidth="1"/>
    <col min="2828" max="2828" width="11.6640625" style="1" customWidth="1"/>
    <col min="2829" max="3073" width="10" style="1"/>
    <col min="3074" max="3074" width="6.109375" style="1" bestFit="1" customWidth="1"/>
    <col min="3075" max="3075" width="25.5546875" style="1" customWidth="1"/>
    <col min="3076" max="3076" width="23.44140625" style="1" customWidth="1"/>
    <col min="3077" max="3077" width="7.21875" style="1" customWidth="1"/>
    <col min="3078" max="3078" width="11.77734375" style="1" customWidth="1"/>
    <col min="3079" max="3079" width="5.6640625" style="1" customWidth="1"/>
    <col min="3080" max="3080" width="11.77734375" style="1" customWidth="1"/>
    <col min="3081" max="3082" width="11.88671875" style="1" customWidth="1"/>
    <col min="3083" max="3083" width="15.21875" style="1" customWidth="1"/>
    <col min="3084" max="3084" width="11.6640625" style="1" customWidth="1"/>
    <col min="3085" max="3329" width="10" style="1"/>
    <col min="3330" max="3330" width="6.109375" style="1" bestFit="1" customWidth="1"/>
    <col min="3331" max="3331" width="25.5546875" style="1" customWidth="1"/>
    <col min="3332" max="3332" width="23.44140625" style="1" customWidth="1"/>
    <col min="3333" max="3333" width="7.21875" style="1" customWidth="1"/>
    <col min="3334" max="3334" width="11.77734375" style="1" customWidth="1"/>
    <col min="3335" max="3335" width="5.6640625" style="1" customWidth="1"/>
    <col min="3336" max="3336" width="11.77734375" style="1" customWidth="1"/>
    <col min="3337" max="3338" width="11.88671875" style="1" customWidth="1"/>
    <col min="3339" max="3339" width="15.21875" style="1" customWidth="1"/>
    <col min="3340" max="3340" width="11.6640625" style="1" customWidth="1"/>
    <col min="3341" max="3585" width="10" style="1"/>
    <col min="3586" max="3586" width="6.109375" style="1" bestFit="1" customWidth="1"/>
    <col min="3587" max="3587" width="25.5546875" style="1" customWidth="1"/>
    <col min="3588" max="3588" width="23.44140625" style="1" customWidth="1"/>
    <col min="3589" max="3589" width="7.21875" style="1" customWidth="1"/>
    <col min="3590" max="3590" width="11.77734375" style="1" customWidth="1"/>
    <col min="3591" max="3591" width="5.6640625" style="1" customWidth="1"/>
    <col min="3592" max="3592" width="11.77734375" style="1" customWidth="1"/>
    <col min="3593" max="3594" width="11.88671875" style="1" customWidth="1"/>
    <col min="3595" max="3595" width="15.21875" style="1" customWidth="1"/>
    <col min="3596" max="3596" width="11.6640625" style="1" customWidth="1"/>
    <col min="3597" max="3841" width="10" style="1"/>
    <col min="3842" max="3842" width="6.109375" style="1" bestFit="1" customWidth="1"/>
    <col min="3843" max="3843" width="25.5546875" style="1" customWidth="1"/>
    <col min="3844" max="3844" width="23.44140625" style="1" customWidth="1"/>
    <col min="3845" max="3845" width="7.21875" style="1" customWidth="1"/>
    <col min="3846" max="3846" width="11.77734375" style="1" customWidth="1"/>
    <col min="3847" max="3847" width="5.6640625" style="1" customWidth="1"/>
    <col min="3848" max="3848" width="11.77734375" style="1" customWidth="1"/>
    <col min="3849" max="3850" width="11.88671875" style="1" customWidth="1"/>
    <col min="3851" max="3851" width="15.21875" style="1" customWidth="1"/>
    <col min="3852" max="3852" width="11.6640625" style="1" customWidth="1"/>
    <col min="3853" max="4097" width="10" style="1"/>
    <col min="4098" max="4098" width="6.109375" style="1" bestFit="1" customWidth="1"/>
    <col min="4099" max="4099" width="25.5546875" style="1" customWidth="1"/>
    <col min="4100" max="4100" width="23.44140625" style="1" customWidth="1"/>
    <col min="4101" max="4101" width="7.21875" style="1" customWidth="1"/>
    <col min="4102" max="4102" width="11.77734375" style="1" customWidth="1"/>
    <col min="4103" max="4103" width="5.6640625" style="1" customWidth="1"/>
    <col min="4104" max="4104" width="11.77734375" style="1" customWidth="1"/>
    <col min="4105" max="4106" width="11.88671875" style="1" customWidth="1"/>
    <col min="4107" max="4107" width="15.21875" style="1" customWidth="1"/>
    <col min="4108" max="4108" width="11.6640625" style="1" customWidth="1"/>
    <col min="4109" max="4353" width="10" style="1"/>
    <col min="4354" max="4354" width="6.109375" style="1" bestFit="1" customWidth="1"/>
    <col min="4355" max="4355" width="25.5546875" style="1" customWidth="1"/>
    <col min="4356" max="4356" width="23.44140625" style="1" customWidth="1"/>
    <col min="4357" max="4357" width="7.21875" style="1" customWidth="1"/>
    <col min="4358" max="4358" width="11.77734375" style="1" customWidth="1"/>
    <col min="4359" max="4359" width="5.6640625" style="1" customWidth="1"/>
    <col min="4360" max="4360" width="11.77734375" style="1" customWidth="1"/>
    <col min="4361" max="4362" width="11.88671875" style="1" customWidth="1"/>
    <col min="4363" max="4363" width="15.21875" style="1" customWidth="1"/>
    <col min="4364" max="4364" width="11.6640625" style="1" customWidth="1"/>
    <col min="4365" max="4609" width="10" style="1"/>
    <col min="4610" max="4610" width="6.109375" style="1" bestFit="1" customWidth="1"/>
    <col min="4611" max="4611" width="25.5546875" style="1" customWidth="1"/>
    <col min="4612" max="4612" width="23.44140625" style="1" customWidth="1"/>
    <col min="4613" max="4613" width="7.21875" style="1" customWidth="1"/>
    <col min="4614" max="4614" width="11.77734375" style="1" customWidth="1"/>
    <col min="4615" max="4615" width="5.6640625" style="1" customWidth="1"/>
    <col min="4616" max="4616" width="11.77734375" style="1" customWidth="1"/>
    <col min="4617" max="4618" width="11.88671875" style="1" customWidth="1"/>
    <col min="4619" max="4619" width="15.21875" style="1" customWidth="1"/>
    <col min="4620" max="4620" width="11.6640625" style="1" customWidth="1"/>
    <col min="4621" max="4865" width="10" style="1"/>
    <col min="4866" max="4866" width="6.109375" style="1" bestFit="1" customWidth="1"/>
    <col min="4867" max="4867" width="25.5546875" style="1" customWidth="1"/>
    <col min="4868" max="4868" width="23.44140625" style="1" customWidth="1"/>
    <col min="4869" max="4869" width="7.21875" style="1" customWidth="1"/>
    <col min="4870" max="4870" width="11.77734375" style="1" customWidth="1"/>
    <col min="4871" max="4871" width="5.6640625" style="1" customWidth="1"/>
    <col min="4872" max="4872" width="11.77734375" style="1" customWidth="1"/>
    <col min="4873" max="4874" width="11.88671875" style="1" customWidth="1"/>
    <col min="4875" max="4875" width="15.21875" style="1" customWidth="1"/>
    <col min="4876" max="4876" width="11.6640625" style="1" customWidth="1"/>
    <col min="4877" max="5121" width="10" style="1"/>
    <col min="5122" max="5122" width="6.109375" style="1" bestFit="1" customWidth="1"/>
    <col min="5123" max="5123" width="25.5546875" style="1" customWidth="1"/>
    <col min="5124" max="5124" width="23.44140625" style="1" customWidth="1"/>
    <col min="5125" max="5125" width="7.21875" style="1" customWidth="1"/>
    <col min="5126" max="5126" width="11.77734375" style="1" customWidth="1"/>
    <col min="5127" max="5127" width="5.6640625" style="1" customWidth="1"/>
    <col min="5128" max="5128" width="11.77734375" style="1" customWidth="1"/>
    <col min="5129" max="5130" width="11.88671875" style="1" customWidth="1"/>
    <col min="5131" max="5131" width="15.21875" style="1" customWidth="1"/>
    <col min="5132" max="5132" width="11.6640625" style="1" customWidth="1"/>
    <col min="5133" max="5377" width="10" style="1"/>
    <col min="5378" max="5378" width="6.109375" style="1" bestFit="1" customWidth="1"/>
    <col min="5379" max="5379" width="25.5546875" style="1" customWidth="1"/>
    <col min="5380" max="5380" width="23.44140625" style="1" customWidth="1"/>
    <col min="5381" max="5381" width="7.21875" style="1" customWidth="1"/>
    <col min="5382" max="5382" width="11.77734375" style="1" customWidth="1"/>
    <col min="5383" max="5383" width="5.6640625" style="1" customWidth="1"/>
    <col min="5384" max="5384" width="11.77734375" style="1" customWidth="1"/>
    <col min="5385" max="5386" width="11.88671875" style="1" customWidth="1"/>
    <col min="5387" max="5387" width="15.21875" style="1" customWidth="1"/>
    <col min="5388" max="5388" width="11.6640625" style="1" customWidth="1"/>
    <col min="5389" max="5633" width="10" style="1"/>
    <col min="5634" max="5634" width="6.109375" style="1" bestFit="1" customWidth="1"/>
    <col min="5635" max="5635" width="25.5546875" style="1" customWidth="1"/>
    <col min="5636" max="5636" width="23.44140625" style="1" customWidth="1"/>
    <col min="5637" max="5637" width="7.21875" style="1" customWidth="1"/>
    <col min="5638" max="5638" width="11.77734375" style="1" customWidth="1"/>
    <col min="5639" max="5639" width="5.6640625" style="1" customWidth="1"/>
    <col min="5640" max="5640" width="11.77734375" style="1" customWidth="1"/>
    <col min="5641" max="5642" width="11.88671875" style="1" customWidth="1"/>
    <col min="5643" max="5643" width="15.21875" style="1" customWidth="1"/>
    <col min="5644" max="5644" width="11.6640625" style="1" customWidth="1"/>
    <col min="5645" max="5889" width="10" style="1"/>
    <col min="5890" max="5890" width="6.109375" style="1" bestFit="1" customWidth="1"/>
    <col min="5891" max="5891" width="25.5546875" style="1" customWidth="1"/>
    <col min="5892" max="5892" width="23.44140625" style="1" customWidth="1"/>
    <col min="5893" max="5893" width="7.21875" style="1" customWidth="1"/>
    <col min="5894" max="5894" width="11.77734375" style="1" customWidth="1"/>
    <col min="5895" max="5895" width="5.6640625" style="1" customWidth="1"/>
    <col min="5896" max="5896" width="11.77734375" style="1" customWidth="1"/>
    <col min="5897" max="5898" width="11.88671875" style="1" customWidth="1"/>
    <col min="5899" max="5899" width="15.21875" style="1" customWidth="1"/>
    <col min="5900" max="5900" width="11.6640625" style="1" customWidth="1"/>
    <col min="5901" max="6145" width="10" style="1"/>
    <col min="6146" max="6146" width="6.109375" style="1" bestFit="1" customWidth="1"/>
    <col min="6147" max="6147" width="25.5546875" style="1" customWidth="1"/>
    <col min="6148" max="6148" width="23.44140625" style="1" customWidth="1"/>
    <col min="6149" max="6149" width="7.21875" style="1" customWidth="1"/>
    <col min="6150" max="6150" width="11.77734375" style="1" customWidth="1"/>
    <col min="6151" max="6151" width="5.6640625" style="1" customWidth="1"/>
    <col min="6152" max="6152" width="11.77734375" style="1" customWidth="1"/>
    <col min="6153" max="6154" width="11.88671875" style="1" customWidth="1"/>
    <col min="6155" max="6155" width="15.21875" style="1" customWidth="1"/>
    <col min="6156" max="6156" width="11.6640625" style="1" customWidth="1"/>
    <col min="6157" max="6401" width="10" style="1"/>
    <col min="6402" max="6402" width="6.109375" style="1" bestFit="1" customWidth="1"/>
    <col min="6403" max="6403" width="25.5546875" style="1" customWidth="1"/>
    <col min="6404" max="6404" width="23.44140625" style="1" customWidth="1"/>
    <col min="6405" max="6405" width="7.21875" style="1" customWidth="1"/>
    <col min="6406" max="6406" width="11.77734375" style="1" customWidth="1"/>
    <col min="6407" max="6407" width="5.6640625" style="1" customWidth="1"/>
    <col min="6408" max="6408" width="11.77734375" style="1" customWidth="1"/>
    <col min="6409" max="6410" width="11.88671875" style="1" customWidth="1"/>
    <col min="6411" max="6411" width="15.21875" style="1" customWidth="1"/>
    <col min="6412" max="6412" width="11.6640625" style="1" customWidth="1"/>
    <col min="6413" max="6657" width="10" style="1"/>
    <col min="6658" max="6658" width="6.109375" style="1" bestFit="1" customWidth="1"/>
    <col min="6659" max="6659" width="25.5546875" style="1" customWidth="1"/>
    <col min="6660" max="6660" width="23.44140625" style="1" customWidth="1"/>
    <col min="6661" max="6661" width="7.21875" style="1" customWidth="1"/>
    <col min="6662" max="6662" width="11.77734375" style="1" customWidth="1"/>
    <col min="6663" max="6663" width="5.6640625" style="1" customWidth="1"/>
    <col min="6664" max="6664" width="11.77734375" style="1" customWidth="1"/>
    <col min="6665" max="6666" width="11.88671875" style="1" customWidth="1"/>
    <col min="6667" max="6667" width="15.21875" style="1" customWidth="1"/>
    <col min="6668" max="6668" width="11.6640625" style="1" customWidth="1"/>
    <col min="6669" max="6913" width="10" style="1"/>
    <col min="6914" max="6914" width="6.109375" style="1" bestFit="1" customWidth="1"/>
    <col min="6915" max="6915" width="25.5546875" style="1" customWidth="1"/>
    <col min="6916" max="6916" width="23.44140625" style="1" customWidth="1"/>
    <col min="6917" max="6917" width="7.21875" style="1" customWidth="1"/>
    <col min="6918" max="6918" width="11.77734375" style="1" customWidth="1"/>
    <col min="6919" max="6919" width="5.6640625" style="1" customWidth="1"/>
    <col min="6920" max="6920" width="11.77734375" style="1" customWidth="1"/>
    <col min="6921" max="6922" width="11.88671875" style="1" customWidth="1"/>
    <col min="6923" max="6923" width="15.21875" style="1" customWidth="1"/>
    <col min="6924" max="6924" width="11.6640625" style="1" customWidth="1"/>
    <col min="6925" max="7169" width="10" style="1"/>
    <col min="7170" max="7170" width="6.109375" style="1" bestFit="1" customWidth="1"/>
    <col min="7171" max="7171" width="25.5546875" style="1" customWidth="1"/>
    <col min="7172" max="7172" width="23.44140625" style="1" customWidth="1"/>
    <col min="7173" max="7173" width="7.21875" style="1" customWidth="1"/>
    <col min="7174" max="7174" width="11.77734375" style="1" customWidth="1"/>
    <col min="7175" max="7175" width="5.6640625" style="1" customWidth="1"/>
    <col min="7176" max="7176" width="11.77734375" style="1" customWidth="1"/>
    <col min="7177" max="7178" width="11.88671875" style="1" customWidth="1"/>
    <col min="7179" max="7179" width="15.21875" style="1" customWidth="1"/>
    <col min="7180" max="7180" width="11.6640625" style="1" customWidth="1"/>
    <col min="7181" max="7425" width="10" style="1"/>
    <col min="7426" max="7426" width="6.109375" style="1" bestFit="1" customWidth="1"/>
    <col min="7427" max="7427" width="25.5546875" style="1" customWidth="1"/>
    <col min="7428" max="7428" width="23.44140625" style="1" customWidth="1"/>
    <col min="7429" max="7429" width="7.21875" style="1" customWidth="1"/>
    <col min="7430" max="7430" width="11.77734375" style="1" customWidth="1"/>
    <col min="7431" max="7431" width="5.6640625" style="1" customWidth="1"/>
    <col min="7432" max="7432" width="11.77734375" style="1" customWidth="1"/>
    <col min="7433" max="7434" width="11.88671875" style="1" customWidth="1"/>
    <col min="7435" max="7435" width="15.21875" style="1" customWidth="1"/>
    <col min="7436" max="7436" width="11.6640625" style="1" customWidth="1"/>
    <col min="7437" max="7681" width="10" style="1"/>
    <col min="7682" max="7682" width="6.109375" style="1" bestFit="1" customWidth="1"/>
    <col min="7683" max="7683" width="25.5546875" style="1" customWidth="1"/>
    <col min="7684" max="7684" width="23.44140625" style="1" customWidth="1"/>
    <col min="7685" max="7685" width="7.21875" style="1" customWidth="1"/>
    <col min="7686" max="7686" width="11.77734375" style="1" customWidth="1"/>
    <col min="7687" max="7687" width="5.6640625" style="1" customWidth="1"/>
    <col min="7688" max="7688" width="11.77734375" style="1" customWidth="1"/>
    <col min="7689" max="7690" width="11.88671875" style="1" customWidth="1"/>
    <col min="7691" max="7691" width="15.21875" style="1" customWidth="1"/>
    <col min="7692" max="7692" width="11.6640625" style="1" customWidth="1"/>
    <col min="7693" max="7937" width="10" style="1"/>
    <col min="7938" max="7938" width="6.109375" style="1" bestFit="1" customWidth="1"/>
    <col min="7939" max="7939" width="25.5546875" style="1" customWidth="1"/>
    <col min="7940" max="7940" width="23.44140625" style="1" customWidth="1"/>
    <col min="7941" max="7941" width="7.21875" style="1" customWidth="1"/>
    <col min="7942" max="7942" width="11.77734375" style="1" customWidth="1"/>
    <col min="7943" max="7943" width="5.6640625" style="1" customWidth="1"/>
    <col min="7944" max="7944" width="11.77734375" style="1" customWidth="1"/>
    <col min="7945" max="7946" width="11.88671875" style="1" customWidth="1"/>
    <col min="7947" max="7947" width="15.21875" style="1" customWidth="1"/>
    <col min="7948" max="7948" width="11.6640625" style="1" customWidth="1"/>
    <col min="7949" max="8193" width="10" style="1"/>
    <col min="8194" max="8194" width="6.109375" style="1" bestFit="1" customWidth="1"/>
    <col min="8195" max="8195" width="25.5546875" style="1" customWidth="1"/>
    <col min="8196" max="8196" width="23.44140625" style="1" customWidth="1"/>
    <col min="8197" max="8197" width="7.21875" style="1" customWidth="1"/>
    <col min="8198" max="8198" width="11.77734375" style="1" customWidth="1"/>
    <col min="8199" max="8199" width="5.6640625" style="1" customWidth="1"/>
    <col min="8200" max="8200" width="11.77734375" style="1" customWidth="1"/>
    <col min="8201" max="8202" width="11.88671875" style="1" customWidth="1"/>
    <col min="8203" max="8203" width="15.21875" style="1" customWidth="1"/>
    <col min="8204" max="8204" width="11.6640625" style="1" customWidth="1"/>
    <col min="8205" max="8449" width="10" style="1"/>
    <col min="8450" max="8450" width="6.109375" style="1" bestFit="1" customWidth="1"/>
    <col min="8451" max="8451" width="25.5546875" style="1" customWidth="1"/>
    <col min="8452" max="8452" width="23.44140625" style="1" customWidth="1"/>
    <col min="8453" max="8453" width="7.21875" style="1" customWidth="1"/>
    <col min="8454" max="8454" width="11.77734375" style="1" customWidth="1"/>
    <col min="8455" max="8455" width="5.6640625" style="1" customWidth="1"/>
    <col min="8456" max="8456" width="11.77734375" style="1" customWidth="1"/>
    <col min="8457" max="8458" width="11.88671875" style="1" customWidth="1"/>
    <col min="8459" max="8459" width="15.21875" style="1" customWidth="1"/>
    <col min="8460" max="8460" width="11.6640625" style="1" customWidth="1"/>
    <col min="8461" max="8705" width="10" style="1"/>
    <col min="8706" max="8706" width="6.109375" style="1" bestFit="1" customWidth="1"/>
    <col min="8707" max="8707" width="25.5546875" style="1" customWidth="1"/>
    <col min="8708" max="8708" width="23.44140625" style="1" customWidth="1"/>
    <col min="8709" max="8709" width="7.21875" style="1" customWidth="1"/>
    <col min="8710" max="8710" width="11.77734375" style="1" customWidth="1"/>
    <col min="8711" max="8711" width="5.6640625" style="1" customWidth="1"/>
    <col min="8712" max="8712" width="11.77734375" style="1" customWidth="1"/>
    <col min="8713" max="8714" width="11.88671875" style="1" customWidth="1"/>
    <col min="8715" max="8715" width="15.21875" style="1" customWidth="1"/>
    <col min="8716" max="8716" width="11.6640625" style="1" customWidth="1"/>
    <col min="8717" max="8961" width="10" style="1"/>
    <col min="8962" max="8962" width="6.109375" style="1" bestFit="1" customWidth="1"/>
    <col min="8963" max="8963" width="25.5546875" style="1" customWidth="1"/>
    <col min="8964" max="8964" width="23.44140625" style="1" customWidth="1"/>
    <col min="8965" max="8965" width="7.21875" style="1" customWidth="1"/>
    <col min="8966" max="8966" width="11.77734375" style="1" customWidth="1"/>
    <col min="8967" max="8967" width="5.6640625" style="1" customWidth="1"/>
    <col min="8968" max="8968" width="11.77734375" style="1" customWidth="1"/>
    <col min="8969" max="8970" width="11.88671875" style="1" customWidth="1"/>
    <col min="8971" max="8971" width="15.21875" style="1" customWidth="1"/>
    <col min="8972" max="8972" width="11.6640625" style="1" customWidth="1"/>
    <col min="8973" max="9217" width="10" style="1"/>
    <col min="9218" max="9218" width="6.109375" style="1" bestFit="1" customWidth="1"/>
    <col min="9219" max="9219" width="25.5546875" style="1" customWidth="1"/>
    <col min="9220" max="9220" width="23.44140625" style="1" customWidth="1"/>
    <col min="9221" max="9221" width="7.21875" style="1" customWidth="1"/>
    <col min="9222" max="9222" width="11.77734375" style="1" customWidth="1"/>
    <col min="9223" max="9223" width="5.6640625" style="1" customWidth="1"/>
    <col min="9224" max="9224" width="11.77734375" style="1" customWidth="1"/>
    <col min="9225" max="9226" width="11.88671875" style="1" customWidth="1"/>
    <col min="9227" max="9227" width="15.21875" style="1" customWidth="1"/>
    <col min="9228" max="9228" width="11.6640625" style="1" customWidth="1"/>
    <col min="9229" max="9473" width="10" style="1"/>
    <col min="9474" max="9474" width="6.109375" style="1" bestFit="1" customWidth="1"/>
    <col min="9475" max="9475" width="25.5546875" style="1" customWidth="1"/>
    <col min="9476" max="9476" width="23.44140625" style="1" customWidth="1"/>
    <col min="9477" max="9477" width="7.21875" style="1" customWidth="1"/>
    <col min="9478" max="9478" width="11.77734375" style="1" customWidth="1"/>
    <col min="9479" max="9479" width="5.6640625" style="1" customWidth="1"/>
    <col min="9480" max="9480" width="11.77734375" style="1" customWidth="1"/>
    <col min="9481" max="9482" width="11.88671875" style="1" customWidth="1"/>
    <col min="9483" max="9483" width="15.21875" style="1" customWidth="1"/>
    <col min="9484" max="9484" width="11.6640625" style="1" customWidth="1"/>
    <col min="9485" max="9729" width="10" style="1"/>
    <col min="9730" max="9730" width="6.109375" style="1" bestFit="1" customWidth="1"/>
    <col min="9731" max="9731" width="25.5546875" style="1" customWidth="1"/>
    <col min="9732" max="9732" width="23.44140625" style="1" customWidth="1"/>
    <col min="9733" max="9733" width="7.21875" style="1" customWidth="1"/>
    <col min="9734" max="9734" width="11.77734375" style="1" customWidth="1"/>
    <col min="9735" max="9735" width="5.6640625" style="1" customWidth="1"/>
    <col min="9736" max="9736" width="11.77734375" style="1" customWidth="1"/>
    <col min="9737" max="9738" width="11.88671875" style="1" customWidth="1"/>
    <col min="9739" max="9739" width="15.21875" style="1" customWidth="1"/>
    <col min="9740" max="9740" width="11.6640625" style="1" customWidth="1"/>
    <col min="9741" max="9985" width="10" style="1"/>
    <col min="9986" max="9986" width="6.109375" style="1" bestFit="1" customWidth="1"/>
    <col min="9987" max="9987" width="25.5546875" style="1" customWidth="1"/>
    <col min="9988" max="9988" width="23.44140625" style="1" customWidth="1"/>
    <col min="9989" max="9989" width="7.21875" style="1" customWidth="1"/>
    <col min="9990" max="9990" width="11.77734375" style="1" customWidth="1"/>
    <col min="9991" max="9991" width="5.6640625" style="1" customWidth="1"/>
    <col min="9992" max="9992" width="11.77734375" style="1" customWidth="1"/>
    <col min="9993" max="9994" width="11.88671875" style="1" customWidth="1"/>
    <col min="9995" max="9995" width="15.21875" style="1" customWidth="1"/>
    <col min="9996" max="9996" width="11.6640625" style="1" customWidth="1"/>
    <col min="9997" max="10241" width="10" style="1"/>
    <col min="10242" max="10242" width="6.109375" style="1" bestFit="1" customWidth="1"/>
    <col min="10243" max="10243" width="25.5546875" style="1" customWidth="1"/>
    <col min="10244" max="10244" width="23.44140625" style="1" customWidth="1"/>
    <col min="10245" max="10245" width="7.21875" style="1" customWidth="1"/>
    <col min="10246" max="10246" width="11.77734375" style="1" customWidth="1"/>
    <col min="10247" max="10247" width="5.6640625" style="1" customWidth="1"/>
    <col min="10248" max="10248" width="11.77734375" style="1" customWidth="1"/>
    <col min="10249" max="10250" width="11.88671875" style="1" customWidth="1"/>
    <col min="10251" max="10251" width="15.21875" style="1" customWidth="1"/>
    <col min="10252" max="10252" width="11.6640625" style="1" customWidth="1"/>
    <col min="10253" max="10497" width="10" style="1"/>
    <col min="10498" max="10498" width="6.109375" style="1" bestFit="1" customWidth="1"/>
    <col min="10499" max="10499" width="25.5546875" style="1" customWidth="1"/>
    <col min="10500" max="10500" width="23.44140625" style="1" customWidth="1"/>
    <col min="10501" max="10501" width="7.21875" style="1" customWidth="1"/>
    <col min="10502" max="10502" width="11.77734375" style="1" customWidth="1"/>
    <col min="10503" max="10503" width="5.6640625" style="1" customWidth="1"/>
    <col min="10504" max="10504" width="11.77734375" style="1" customWidth="1"/>
    <col min="10505" max="10506" width="11.88671875" style="1" customWidth="1"/>
    <col min="10507" max="10507" width="15.21875" style="1" customWidth="1"/>
    <col min="10508" max="10508" width="11.6640625" style="1" customWidth="1"/>
    <col min="10509" max="10753" width="10" style="1"/>
    <col min="10754" max="10754" width="6.109375" style="1" bestFit="1" customWidth="1"/>
    <col min="10755" max="10755" width="25.5546875" style="1" customWidth="1"/>
    <col min="10756" max="10756" width="23.44140625" style="1" customWidth="1"/>
    <col min="10757" max="10757" width="7.21875" style="1" customWidth="1"/>
    <col min="10758" max="10758" width="11.77734375" style="1" customWidth="1"/>
    <col min="10759" max="10759" width="5.6640625" style="1" customWidth="1"/>
    <col min="10760" max="10760" width="11.77734375" style="1" customWidth="1"/>
    <col min="10761" max="10762" width="11.88671875" style="1" customWidth="1"/>
    <col min="10763" max="10763" width="15.21875" style="1" customWidth="1"/>
    <col min="10764" max="10764" width="11.6640625" style="1" customWidth="1"/>
    <col min="10765" max="11009" width="10" style="1"/>
    <col min="11010" max="11010" width="6.109375" style="1" bestFit="1" customWidth="1"/>
    <col min="11011" max="11011" width="25.5546875" style="1" customWidth="1"/>
    <col min="11012" max="11012" width="23.44140625" style="1" customWidth="1"/>
    <col min="11013" max="11013" width="7.21875" style="1" customWidth="1"/>
    <col min="11014" max="11014" width="11.77734375" style="1" customWidth="1"/>
    <col min="11015" max="11015" width="5.6640625" style="1" customWidth="1"/>
    <col min="11016" max="11016" width="11.77734375" style="1" customWidth="1"/>
    <col min="11017" max="11018" width="11.88671875" style="1" customWidth="1"/>
    <col min="11019" max="11019" width="15.21875" style="1" customWidth="1"/>
    <col min="11020" max="11020" width="11.6640625" style="1" customWidth="1"/>
    <col min="11021" max="11265" width="10" style="1"/>
    <col min="11266" max="11266" width="6.109375" style="1" bestFit="1" customWidth="1"/>
    <col min="11267" max="11267" width="25.5546875" style="1" customWidth="1"/>
    <col min="11268" max="11268" width="23.44140625" style="1" customWidth="1"/>
    <col min="11269" max="11269" width="7.21875" style="1" customWidth="1"/>
    <col min="11270" max="11270" width="11.77734375" style="1" customWidth="1"/>
    <col min="11271" max="11271" width="5.6640625" style="1" customWidth="1"/>
    <col min="11272" max="11272" width="11.77734375" style="1" customWidth="1"/>
    <col min="11273" max="11274" width="11.88671875" style="1" customWidth="1"/>
    <col min="11275" max="11275" width="15.21875" style="1" customWidth="1"/>
    <col min="11276" max="11276" width="11.6640625" style="1" customWidth="1"/>
    <col min="11277" max="11521" width="10" style="1"/>
    <col min="11522" max="11522" width="6.109375" style="1" bestFit="1" customWidth="1"/>
    <col min="11523" max="11523" width="25.5546875" style="1" customWidth="1"/>
    <col min="11524" max="11524" width="23.44140625" style="1" customWidth="1"/>
    <col min="11525" max="11525" width="7.21875" style="1" customWidth="1"/>
    <col min="11526" max="11526" width="11.77734375" style="1" customWidth="1"/>
    <col min="11527" max="11527" width="5.6640625" style="1" customWidth="1"/>
    <col min="11528" max="11528" width="11.77734375" style="1" customWidth="1"/>
    <col min="11529" max="11530" width="11.88671875" style="1" customWidth="1"/>
    <col min="11531" max="11531" width="15.21875" style="1" customWidth="1"/>
    <col min="11532" max="11532" width="11.6640625" style="1" customWidth="1"/>
    <col min="11533" max="11777" width="10" style="1"/>
    <col min="11778" max="11778" width="6.109375" style="1" bestFit="1" customWidth="1"/>
    <col min="11779" max="11779" width="25.5546875" style="1" customWidth="1"/>
    <col min="11780" max="11780" width="23.44140625" style="1" customWidth="1"/>
    <col min="11781" max="11781" width="7.21875" style="1" customWidth="1"/>
    <col min="11782" max="11782" width="11.77734375" style="1" customWidth="1"/>
    <col min="11783" max="11783" width="5.6640625" style="1" customWidth="1"/>
    <col min="11784" max="11784" width="11.77734375" style="1" customWidth="1"/>
    <col min="11785" max="11786" width="11.88671875" style="1" customWidth="1"/>
    <col min="11787" max="11787" width="15.21875" style="1" customWidth="1"/>
    <col min="11788" max="11788" width="11.6640625" style="1" customWidth="1"/>
    <col min="11789" max="12033" width="10" style="1"/>
    <col min="12034" max="12034" width="6.109375" style="1" bestFit="1" customWidth="1"/>
    <col min="12035" max="12035" width="25.5546875" style="1" customWidth="1"/>
    <col min="12036" max="12036" width="23.44140625" style="1" customWidth="1"/>
    <col min="12037" max="12037" width="7.21875" style="1" customWidth="1"/>
    <col min="12038" max="12038" width="11.77734375" style="1" customWidth="1"/>
    <col min="12039" max="12039" width="5.6640625" style="1" customWidth="1"/>
    <col min="12040" max="12040" width="11.77734375" style="1" customWidth="1"/>
    <col min="12041" max="12042" width="11.88671875" style="1" customWidth="1"/>
    <col min="12043" max="12043" width="15.21875" style="1" customWidth="1"/>
    <col min="12044" max="12044" width="11.6640625" style="1" customWidth="1"/>
    <col min="12045" max="12289" width="10" style="1"/>
    <col min="12290" max="12290" width="6.109375" style="1" bestFit="1" customWidth="1"/>
    <col min="12291" max="12291" width="25.5546875" style="1" customWidth="1"/>
    <col min="12292" max="12292" width="23.44140625" style="1" customWidth="1"/>
    <col min="12293" max="12293" width="7.21875" style="1" customWidth="1"/>
    <col min="12294" max="12294" width="11.77734375" style="1" customWidth="1"/>
    <col min="12295" max="12295" width="5.6640625" style="1" customWidth="1"/>
    <col min="12296" max="12296" width="11.77734375" style="1" customWidth="1"/>
    <col min="12297" max="12298" width="11.88671875" style="1" customWidth="1"/>
    <col min="12299" max="12299" width="15.21875" style="1" customWidth="1"/>
    <col min="12300" max="12300" width="11.6640625" style="1" customWidth="1"/>
    <col min="12301" max="12545" width="10" style="1"/>
    <col min="12546" max="12546" width="6.109375" style="1" bestFit="1" customWidth="1"/>
    <col min="12547" max="12547" width="25.5546875" style="1" customWidth="1"/>
    <col min="12548" max="12548" width="23.44140625" style="1" customWidth="1"/>
    <col min="12549" max="12549" width="7.21875" style="1" customWidth="1"/>
    <col min="12550" max="12550" width="11.77734375" style="1" customWidth="1"/>
    <col min="12551" max="12551" width="5.6640625" style="1" customWidth="1"/>
    <col min="12552" max="12552" width="11.77734375" style="1" customWidth="1"/>
    <col min="12553" max="12554" width="11.88671875" style="1" customWidth="1"/>
    <col min="12555" max="12555" width="15.21875" style="1" customWidth="1"/>
    <col min="12556" max="12556" width="11.6640625" style="1" customWidth="1"/>
    <col min="12557" max="12801" width="10" style="1"/>
    <col min="12802" max="12802" width="6.109375" style="1" bestFit="1" customWidth="1"/>
    <col min="12803" max="12803" width="25.5546875" style="1" customWidth="1"/>
    <col min="12804" max="12804" width="23.44140625" style="1" customWidth="1"/>
    <col min="12805" max="12805" width="7.21875" style="1" customWidth="1"/>
    <col min="12806" max="12806" width="11.77734375" style="1" customWidth="1"/>
    <col min="12807" max="12807" width="5.6640625" style="1" customWidth="1"/>
    <col min="12808" max="12808" width="11.77734375" style="1" customWidth="1"/>
    <col min="12809" max="12810" width="11.88671875" style="1" customWidth="1"/>
    <col min="12811" max="12811" width="15.21875" style="1" customWidth="1"/>
    <col min="12812" max="12812" width="11.6640625" style="1" customWidth="1"/>
    <col min="12813" max="13057" width="10" style="1"/>
    <col min="13058" max="13058" width="6.109375" style="1" bestFit="1" customWidth="1"/>
    <col min="13059" max="13059" width="25.5546875" style="1" customWidth="1"/>
    <col min="13060" max="13060" width="23.44140625" style="1" customWidth="1"/>
    <col min="13061" max="13061" width="7.21875" style="1" customWidth="1"/>
    <col min="13062" max="13062" width="11.77734375" style="1" customWidth="1"/>
    <col min="13063" max="13063" width="5.6640625" style="1" customWidth="1"/>
    <col min="13064" max="13064" width="11.77734375" style="1" customWidth="1"/>
    <col min="13065" max="13066" width="11.88671875" style="1" customWidth="1"/>
    <col min="13067" max="13067" width="15.21875" style="1" customWidth="1"/>
    <col min="13068" max="13068" width="11.6640625" style="1" customWidth="1"/>
    <col min="13069" max="13313" width="10" style="1"/>
    <col min="13314" max="13314" width="6.109375" style="1" bestFit="1" customWidth="1"/>
    <col min="13315" max="13315" width="25.5546875" style="1" customWidth="1"/>
    <col min="13316" max="13316" width="23.44140625" style="1" customWidth="1"/>
    <col min="13317" max="13317" width="7.21875" style="1" customWidth="1"/>
    <col min="13318" max="13318" width="11.77734375" style="1" customWidth="1"/>
    <col min="13319" max="13319" width="5.6640625" style="1" customWidth="1"/>
    <col min="13320" max="13320" width="11.77734375" style="1" customWidth="1"/>
    <col min="13321" max="13322" width="11.88671875" style="1" customWidth="1"/>
    <col min="13323" max="13323" width="15.21875" style="1" customWidth="1"/>
    <col min="13324" max="13324" width="11.6640625" style="1" customWidth="1"/>
    <col min="13325" max="13569" width="10" style="1"/>
    <col min="13570" max="13570" width="6.109375" style="1" bestFit="1" customWidth="1"/>
    <col min="13571" max="13571" width="25.5546875" style="1" customWidth="1"/>
    <col min="13572" max="13572" width="23.44140625" style="1" customWidth="1"/>
    <col min="13573" max="13573" width="7.21875" style="1" customWidth="1"/>
    <col min="13574" max="13574" width="11.77734375" style="1" customWidth="1"/>
    <col min="13575" max="13575" width="5.6640625" style="1" customWidth="1"/>
    <col min="13576" max="13576" width="11.77734375" style="1" customWidth="1"/>
    <col min="13577" max="13578" width="11.88671875" style="1" customWidth="1"/>
    <col min="13579" max="13579" width="15.21875" style="1" customWidth="1"/>
    <col min="13580" max="13580" width="11.6640625" style="1" customWidth="1"/>
    <col min="13581" max="13825" width="10" style="1"/>
    <col min="13826" max="13826" width="6.109375" style="1" bestFit="1" customWidth="1"/>
    <col min="13827" max="13827" width="25.5546875" style="1" customWidth="1"/>
    <col min="13828" max="13828" width="23.44140625" style="1" customWidth="1"/>
    <col min="13829" max="13829" width="7.21875" style="1" customWidth="1"/>
    <col min="13830" max="13830" width="11.77734375" style="1" customWidth="1"/>
    <col min="13831" max="13831" width="5.6640625" style="1" customWidth="1"/>
    <col min="13832" max="13832" width="11.77734375" style="1" customWidth="1"/>
    <col min="13833" max="13834" width="11.88671875" style="1" customWidth="1"/>
    <col min="13835" max="13835" width="15.21875" style="1" customWidth="1"/>
    <col min="13836" max="13836" width="11.6640625" style="1" customWidth="1"/>
    <col min="13837" max="14081" width="10" style="1"/>
    <col min="14082" max="14082" width="6.109375" style="1" bestFit="1" customWidth="1"/>
    <col min="14083" max="14083" width="25.5546875" style="1" customWidth="1"/>
    <col min="14084" max="14084" width="23.44140625" style="1" customWidth="1"/>
    <col min="14085" max="14085" width="7.21875" style="1" customWidth="1"/>
    <col min="14086" max="14086" width="11.77734375" style="1" customWidth="1"/>
    <col min="14087" max="14087" width="5.6640625" style="1" customWidth="1"/>
    <col min="14088" max="14088" width="11.77734375" style="1" customWidth="1"/>
    <col min="14089" max="14090" width="11.88671875" style="1" customWidth="1"/>
    <col min="14091" max="14091" width="15.21875" style="1" customWidth="1"/>
    <col min="14092" max="14092" width="11.6640625" style="1" customWidth="1"/>
    <col min="14093" max="14337" width="10" style="1"/>
    <col min="14338" max="14338" width="6.109375" style="1" bestFit="1" customWidth="1"/>
    <col min="14339" max="14339" width="25.5546875" style="1" customWidth="1"/>
    <col min="14340" max="14340" width="23.44140625" style="1" customWidth="1"/>
    <col min="14341" max="14341" width="7.21875" style="1" customWidth="1"/>
    <col min="14342" max="14342" width="11.77734375" style="1" customWidth="1"/>
    <col min="14343" max="14343" width="5.6640625" style="1" customWidth="1"/>
    <col min="14344" max="14344" width="11.77734375" style="1" customWidth="1"/>
    <col min="14345" max="14346" width="11.88671875" style="1" customWidth="1"/>
    <col min="14347" max="14347" width="15.21875" style="1" customWidth="1"/>
    <col min="14348" max="14348" width="11.6640625" style="1" customWidth="1"/>
    <col min="14349" max="14593" width="10" style="1"/>
    <col min="14594" max="14594" width="6.109375" style="1" bestFit="1" customWidth="1"/>
    <col min="14595" max="14595" width="25.5546875" style="1" customWidth="1"/>
    <col min="14596" max="14596" width="23.44140625" style="1" customWidth="1"/>
    <col min="14597" max="14597" width="7.21875" style="1" customWidth="1"/>
    <col min="14598" max="14598" width="11.77734375" style="1" customWidth="1"/>
    <col min="14599" max="14599" width="5.6640625" style="1" customWidth="1"/>
    <col min="14600" max="14600" width="11.77734375" style="1" customWidth="1"/>
    <col min="14601" max="14602" width="11.88671875" style="1" customWidth="1"/>
    <col min="14603" max="14603" width="15.21875" style="1" customWidth="1"/>
    <col min="14604" max="14604" width="11.6640625" style="1" customWidth="1"/>
    <col min="14605" max="14849" width="10" style="1"/>
    <col min="14850" max="14850" width="6.109375" style="1" bestFit="1" customWidth="1"/>
    <col min="14851" max="14851" width="25.5546875" style="1" customWidth="1"/>
    <col min="14852" max="14852" width="23.44140625" style="1" customWidth="1"/>
    <col min="14853" max="14853" width="7.21875" style="1" customWidth="1"/>
    <col min="14854" max="14854" width="11.77734375" style="1" customWidth="1"/>
    <col min="14855" max="14855" width="5.6640625" style="1" customWidth="1"/>
    <col min="14856" max="14856" width="11.77734375" style="1" customWidth="1"/>
    <col min="14857" max="14858" width="11.88671875" style="1" customWidth="1"/>
    <col min="14859" max="14859" width="15.21875" style="1" customWidth="1"/>
    <col min="14860" max="14860" width="11.6640625" style="1" customWidth="1"/>
    <col min="14861" max="15105" width="10" style="1"/>
    <col min="15106" max="15106" width="6.109375" style="1" bestFit="1" customWidth="1"/>
    <col min="15107" max="15107" width="25.5546875" style="1" customWidth="1"/>
    <col min="15108" max="15108" width="23.44140625" style="1" customWidth="1"/>
    <col min="15109" max="15109" width="7.21875" style="1" customWidth="1"/>
    <col min="15110" max="15110" width="11.77734375" style="1" customWidth="1"/>
    <col min="15111" max="15111" width="5.6640625" style="1" customWidth="1"/>
    <col min="15112" max="15112" width="11.77734375" style="1" customWidth="1"/>
    <col min="15113" max="15114" width="11.88671875" style="1" customWidth="1"/>
    <col min="15115" max="15115" width="15.21875" style="1" customWidth="1"/>
    <col min="15116" max="15116" width="11.6640625" style="1" customWidth="1"/>
    <col min="15117" max="15361" width="10" style="1"/>
    <col min="15362" max="15362" width="6.109375" style="1" bestFit="1" customWidth="1"/>
    <col min="15363" max="15363" width="25.5546875" style="1" customWidth="1"/>
    <col min="15364" max="15364" width="23.44140625" style="1" customWidth="1"/>
    <col min="15365" max="15365" width="7.21875" style="1" customWidth="1"/>
    <col min="15366" max="15366" width="11.77734375" style="1" customWidth="1"/>
    <col min="15367" max="15367" width="5.6640625" style="1" customWidth="1"/>
    <col min="15368" max="15368" width="11.77734375" style="1" customWidth="1"/>
    <col min="15369" max="15370" width="11.88671875" style="1" customWidth="1"/>
    <col min="15371" max="15371" width="15.21875" style="1" customWidth="1"/>
    <col min="15372" max="15372" width="11.6640625" style="1" customWidth="1"/>
    <col min="15373" max="15617" width="10" style="1"/>
    <col min="15618" max="15618" width="6.109375" style="1" bestFit="1" customWidth="1"/>
    <col min="15619" max="15619" width="25.5546875" style="1" customWidth="1"/>
    <col min="15620" max="15620" width="23.44140625" style="1" customWidth="1"/>
    <col min="15621" max="15621" width="7.21875" style="1" customWidth="1"/>
    <col min="15622" max="15622" width="11.77734375" style="1" customWidth="1"/>
    <col min="15623" max="15623" width="5.6640625" style="1" customWidth="1"/>
    <col min="15624" max="15624" width="11.77734375" style="1" customWidth="1"/>
    <col min="15625" max="15626" width="11.88671875" style="1" customWidth="1"/>
    <col min="15627" max="15627" width="15.21875" style="1" customWidth="1"/>
    <col min="15628" max="15628" width="11.6640625" style="1" customWidth="1"/>
    <col min="15629" max="15873" width="10" style="1"/>
    <col min="15874" max="15874" width="6.109375" style="1" bestFit="1" customWidth="1"/>
    <col min="15875" max="15875" width="25.5546875" style="1" customWidth="1"/>
    <col min="15876" max="15876" width="23.44140625" style="1" customWidth="1"/>
    <col min="15877" max="15877" width="7.21875" style="1" customWidth="1"/>
    <col min="15878" max="15878" width="11.77734375" style="1" customWidth="1"/>
    <col min="15879" max="15879" width="5.6640625" style="1" customWidth="1"/>
    <col min="15880" max="15880" width="11.77734375" style="1" customWidth="1"/>
    <col min="15881" max="15882" width="11.88671875" style="1" customWidth="1"/>
    <col min="15883" max="15883" width="15.21875" style="1" customWidth="1"/>
    <col min="15884" max="15884" width="11.6640625" style="1" customWidth="1"/>
    <col min="15885" max="16129" width="10" style="1"/>
    <col min="16130" max="16130" width="6.109375" style="1" bestFit="1" customWidth="1"/>
    <col min="16131" max="16131" width="25.5546875" style="1" customWidth="1"/>
    <col min="16132" max="16132" width="23.44140625" style="1" customWidth="1"/>
    <col min="16133" max="16133" width="7.21875" style="1" customWidth="1"/>
    <col min="16134" max="16134" width="11.77734375" style="1" customWidth="1"/>
    <col min="16135" max="16135" width="5.6640625" style="1" customWidth="1"/>
    <col min="16136" max="16136" width="11.77734375" style="1" customWidth="1"/>
    <col min="16137" max="16138" width="11.88671875" style="1" customWidth="1"/>
    <col min="16139" max="16139" width="15.21875" style="1" customWidth="1"/>
    <col min="16140" max="16140" width="11.6640625" style="1" customWidth="1"/>
    <col min="16141" max="16384" width="10" style="1"/>
  </cols>
  <sheetData>
    <row r="1" spans="1:23" ht="27.75" customHeight="1">
      <c r="A1" s="189" t="s">
        <v>0</v>
      </c>
      <c r="B1" s="189"/>
      <c r="C1" s="189"/>
      <c r="D1" s="189"/>
      <c r="E1" s="189"/>
      <c r="F1" s="189"/>
      <c r="G1" s="189"/>
      <c r="H1" s="189"/>
      <c r="I1" s="189"/>
      <c r="J1" s="189"/>
      <c r="K1" s="189"/>
      <c r="L1" s="189"/>
    </row>
    <row r="2" spans="1:23" s="39" customFormat="1" ht="27.75" customHeight="1">
      <c r="J2" s="195" t="s">
        <v>1</v>
      </c>
      <c r="K2" s="195"/>
      <c r="L2" s="195"/>
      <c r="T2" s="195"/>
      <c r="U2" s="195"/>
      <c r="V2" s="195"/>
      <c r="W2" s="195"/>
    </row>
    <row r="3" spans="1:23" s="83" customFormat="1" ht="39" customHeight="1">
      <c r="A3" s="81" t="s">
        <v>2</v>
      </c>
      <c r="B3" s="81" t="s">
        <v>3</v>
      </c>
      <c r="C3" s="81" t="s">
        <v>4</v>
      </c>
      <c r="D3" s="81" t="s">
        <v>141</v>
      </c>
      <c r="E3" s="81" t="s">
        <v>5</v>
      </c>
      <c r="F3" s="82" t="s">
        <v>6</v>
      </c>
      <c r="G3" s="82" t="s">
        <v>7</v>
      </c>
      <c r="H3" s="82" t="s">
        <v>8</v>
      </c>
      <c r="I3" s="82" t="s">
        <v>9</v>
      </c>
      <c r="J3" s="82" t="s">
        <v>10</v>
      </c>
      <c r="K3" s="81" t="s">
        <v>11</v>
      </c>
      <c r="L3" s="81" t="s">
        <v>12</v>
      </c>
      <c r="M3" s="95"/>
    </row>
    <row r="4" spans="1:23" s="83" customFormat="1" ht="73.8" customHeight="1">
      <c r="A4" s="34">
        <v>1</v>
      </c>
      <c r="B4" s="34" t="s">
        <v>310</v>
      </c>
      <c r="C4" s="35" t="s">
        <v>311</v>
      </c>
      <c r="D4" s="35"/>
      <c r="E4" s="34" t="s">
        <v>20</v>
      </c>
      <c r="F4" s="80">
        <v>1.25</v>
      </c>
      <c r="G4" s="36">
        <v>0.13</v>
      </c>
      <c r="H4" s="97"/>
      <c r="I4" s="80">
        <v>1.25</v>
      </c>
      <c r="J4" s="80">
        <v>1.25</v>
      </c>
      <c r="K4" s="93" t="s">
        <v>278</v>
      </c>
      <c r="L4" s="112" t="s">
        <v>609</v>
      </c>
      <c r="N4" s="113"/>
    </row>
    <row r="5" spans="1:23" s="83" customFormat="1" ht="67.8" customHeight="1">
      <c r="A5" s="34"/>
      <c r="B5" s="34"/>
      <c r="C5" s="35"/>
      <c r="D5" s="35"/>
      <c r="E5" s="34"/>
      <c r="F5" s="80"/>
      <c r="G5" s="36"/>
      <c r="H5" s="97"/>
      <c r="I5" s="80"/>
      <c r="J5" s="80"/>
      <c r="K5" s="93"/>
      <c r="L5" s="93"/>
      <c r="N5" s="96"/>
    </row>
    <row r="6" spans="1:23" s="39" customFormat="1" ht="27.75" customHeight="1">
      <c r="A6" s="196" t="s">
        <v>610</v>
      </c>
      <c r="B6" s="196"/>
      <c r="C6" s="196"/>
      <c r="D6" s="196"/>
      <c r="E6" s="196"/>
      <c r="F6" s="196"/>
      <c r="G6" s="196"/>
      <c r="H6" s="196"/>
      <c r="I6" s="196"/>
      <c r="J6" s="196"/>
      <c r="K6" s="196"/>
      <c r="L6" s="196"/>
    </row>
    <row r="7" spans="1:23" s="39" customFormat="1" ht="42" customHeight="1">
      <c r="A7" s="196"/>
      <c r="B7" s="196"/>
      <c r="C7" s="196"/>
      <c r="D7" s="196"/>
      <c r="E7" s="196"/>
      <c r="F7" s="196"/>
      <c r="G7" s="196"/>
      <c r="H7" s="196"/>
      <c r="I7" s="196"/>
      <c r="J7" s="196"/>
      <c r="K7" s="196"/>
      <c r="L7" s="196"/>
    </row>
    <row r="8" spans="1:23" s="39" customFormat="1" ht="93" customHeight="1">
      <c r="A8" s="197" t="s">
        <v>13</v>
      </c>
      <c r="B8" s="198"/>
      <c r="C8" s="199" t="s">
        <v>14</v>
      </c>
      <c r="D8" s="199"/>
      <c r="E8" s="199"/>
      <c r="F8" s="200" t="s">
        <v>15</v>
      </c>
      <c r="G8" s="201"/>
      <c r="H8" s="201"/>
      <c r="I8" s="200" t="s">
        <v>16</v>
      </c>
      <c r="J8" s="201"/>
      <c r="K8" s="196" t="s">
        <v>17</v>
      </c>
      <c r="L8" s="196"/>
    </row>
    <row r="9" spans="1:23" s="39" customFormat="1" ht="27.75" customHeight="1"/>
    <row r="10" spans="1:23" s="39" customFormat="1" ht="27.75" customHeight="1"/>
    <row r="11" spans="1:23" s="39" customFormat="1" ht="27.75" customHeight="1"/>
    <row r="12" spans="1:23" s="39" customFormat="1" ht="27.75" customHeight="1"/>
    <row r="13" spans="1:23" s="39" customFormat="1" ht="27.75" customHeight="1"/>
    <row r="14" spans="1:23" s="39" customFormat="1" ht="27.75" customHeight="1"/>
    <row r="15" spans="1:23" s="39" customFormat="1" ht="27.75" customHeight="1"/>
    <row r="16" spans="1:23" s="39" customFormat="1" ht="27.75" customHeight="1"/>
    <row r="17" s="39" customFormat="1" ht="27.75" customHeight="1"/>
    <row r="18" s="39" customFormat="1" ht="27.75" customHeight="1"/>
    <row r="19" s="39" customFormat="1" ht="27.75" customHeight="1"/>
    <row r="20" s="39" customFormat="1" ht="27.75" customHeight="1"/>
    <row r="21" s="39" customFormat="1" ht="27.75" customHeight="1"/>
    <row r="22" s="39" customFormat="1" ht="27.75" customHeight="1"/>
    <row r="23" s="39" customFormat="1" ht="27.75" customHeight="1"/>
    <row r="24" s="39" customFormat="1" ht="27.75" customHeight="1"/>
    <row r="25" s="39" customFormat="1" ht="27.75" customHeight="1"/>
    <row r="26" s="39" customFormat="1" ht="27.75" customHeight="1"/>
    <row r="27" s="39" customFormat="1" ht="27.75" customHeight="1"/>
    <row r="28" s="39" customFormat="1" ht="27.75" customHeight="1"/>
    <row r="29" s="39" customFormat="1" ht="27.75" customHeight="1"/>
    <row r="30" s="39" customFormat="1" ht="27.75" customHeight="1"/>
    <row r="31" s="39" customFormat="1" ht="27.75" customHeight="1"/>
    <row r="32" s="39" customFormat="1" ht="27.75" customHeight="1"/>
    <row r="33" s="39" customFormat="1" ht="27.75" customHeight="1"/>
    <row r="34" s="39" customFormat="1" ht="27.75" customHeight="1"/>
    <row r="35" s="39" customFormat="1" ht="27.75" customHeight="1"/>
    <row r="36" s="39" customFormat="1" ht="27.75" customHeight="1"/>
    <row r="37" s="39" customFormat="1" ht="27.75" customHeight="1"/>
    <row r="38" s="39" customFormat="1" ht="27.75" customHeight="1"/>
    <row r="39" s="39" customFormat="1" ht="27.75" customHeight="1"/>
    <row r="40" s="39" customFormat="1" ht="27.75" customHeight="1"/>
    <row r="41" s="39" customFormat="1" ht="27.75" customHeight="1"/>
    <row r="42" s="39" customFormat="1" ht="27.75" customHeight="1"/>
    <row r="43" s="39" customFormat="1" ht="27.75" customHeight="1"/>
    <row r="44" s="39" customFormat="1" ht="27.75" customHeight="1"/>
    <row r="45" s="39" customFormat="1" ht="27.75" customHeight="1"/>
    <row r="46" s="39" customFormat="1" ht="27.75" customHeight="1"/>
    <row r="47" s="39" customFormat="1" ht="27.75" customHeight="1"/>
    <row r="48" s="39" customFormat="1" ht="27.75" customHeight="1"/>
    <row r="49" s="39" customFormat="1" ht="27.75" customHeight="1"/>
    <row r="50" s="39" customFormat="1" ht="27.75" customHeight="1"/>
    <row r="51" s="39" customFormat="1" ht="27.75" customHeight="1"/>
    <row r="52" s="39" customFormat="1" ht="27.75" customHeight="1"/>
    <row r="53" s="39" customFormat="1" ht="27.75" customHeight="1"/>
    <row r="54" s="39" customFormat="1" ht="27.75" customHeight="1"/>
    <row r="55" s="39" customFormat="1" ht="27.75" customHeight="1"/>
    <row r="56" s="39" customFormat="1" ht="27.75" customHeight="1"/>
    <row r="57" s="39" customFormat="1" ht="27.75" customHeight="1"/>
    <row r="58" s="39" customFormat="1" ht="27.75" customHeight="1"/>
    <row r="59" s="39" customFormat="1" ht="27.75" customHeight="1"/>
    <row r="60" s="39" customFormat="1" ht="27.75" customHeight="1"/>
    <row r="61" s="39" customFormat="1" ht="27.75" customHeight="1"/>
    <row r="62" s="39" customFormat="1" ht="27.75" customHeight="1"/>
    <row r="63" s="39" customFormat="1" ht="27.75" customHeight="1"/>
    <row r="64" s="39" customFormat="1" ht="27.75" customHeight="1"/>
    <row r="65" s="39" customFormat="1" ht="27.75" customHeight="1"/>
    <row r="66" s="39" customFormat="1" ht="27.75" customHeight="1"/>
    <row r="67" s="39" customFormat="1" ht="27.75" customHeight="1"/>
    <row r="68" s="39" customFormat="1" ht="27.75" customHeight="1"/>
    <row r="69" s="39" customFormat="1" ht="27.75" customHeight="1"/>
    <row r="70" s="39" customFormat="1" ht="27.75" customHeight="1"/>
    <row r="71" s="39" customFormat="1" ht="27.75" customHeight="1"/>
    <row r="72" s="39" customFormat="1" ht="27.75" customHeight="1"/>
    <row r="73" s="39" customFormat="1" ht="27.75" customHeight="1"/>
    <row r="74" s="39" customFormat="1" ht="27.75" customHeight="1"/>
    <row r="75" s="39" customFormat="1" ht="27.75" customHeight="1"/>
    <row r="76" s="39" customFormat="1" ht="27.75" customHeight="1"/>
    <row r="77" s="39" customFormat="1" ht="27.75" customHeight="1"/>
    <row r="78" s="39" customFormat="1" ht="27.75" customHeight="1"/>
    <row r="79" s="39" customFormat="1" ht="27.75" customHeight="1"/>
    <row r="80" s="39" customFormat="1" ht="27.75" customHeight="1"/>
    <row r="81" s="39" customFormat="1" ht="27.75" customHeight="1"/>
    <row r="82" s="39" customFormat="1" ht="27.75" customHeight="1"/>
    <row r="83" s="39" customFormat="1" ht="27.75" customHeight="1"/>
    <row r="84" s="39" customFormat="1" ht="27.75" customHeight="1"/>
    <row r="85" s="39" customFormat="1" ht="27.75" customHeight="1"/>
    <row r="86" s="39" customFormat="1" ht="27.75" customHeight="1"/>
    <row r="87" s="39" customFormat="1" ht="27.75" customHeight="1"/>
    <row r="88" s="39" customFormat="1" ht="27.75" customHeight="1"/>
    <row r="89" s="39" customFormat="1" ht="27.75" customHeight="1"/>
    <row r="90" s="39" customFormat="1" ht="27.75" customHeight="1"/>
    <row r="91" s="39" customFormat="1" ht="27.75" customHeight="1"/>
    <row r="92" s="39" customFormat="1" ht="27.75" customHeight="1"/>
    <row r="93" s="39" customFormat="1" ht="27.75" customHeight="1"/>
    <row r="94" s="39" customFormat="1" ht="27.75" customHeight="1"/>
    <row r="95" s="39" customFormat="1" ht="27.75" customHeight="1"/>
    <row r="96" s="39" customFormat="1" ht="27.75" customHeight="1"/>
    <row r="97" s="39" customFormat="1" ht="27.75" customHeight="1"/>
    <row r="98" s="39" customFormat="1" ht="27.75" customHeight="1"/>
    <row r="99" s="39" customFormat="1" ht="27.75" customHeight="1"/>
    <row r="100" s="39" customFormat="1" ht="27.75" customHeight="1"/>
    <row r="101" s="39" customFormat="1" ht="27.75" customHeight="1"/>
    <row r="102" s="39" customFormat="1" ht="27.75" customHeight="1"/>
    <row r="103" s="39" customFormat="1" ht="27.75" customHeight="1"/>
    <row r="104" s="39" customFormat="1" ht="27.75" customHeight="1"/>
    <row r="105" s="39" customFormat="1" ht="27.75" customHeight="1"/>
    <row r="106" s="39" customFormat="1" ht="27.75" customHeight="1"/>
    <row r="107" s="39" customFormat="1" ht="27.75" customHeight="1"/>
    <row r="108" s="39" customFormat="1" ht="27.75" customHeight="1"/>
    <row r="109" s="39" customFormat="1" ht="27.75" customHeight="1"/>
    <row r="110" s="39" customFormat="1" ht="27.75" customHeight="1"/>
    <row r="111" s="39" customFormat="1" ht="27.75" customHeight="1"/>
    <row r="112" s="39" customFormat="1" ht="27.75" customHeight="1"/>
    <row r="113" s="39" customFormat="1" ht="27.75" customHeight="1"/>
    <row r="114" s="39" customFormat="1" ht="27.75" customHeight="1"/>
    <row r="115" s="39" customFormat="1" ht="27.75" customHeight="1"/>
    <row r="116" s="39" customFormat="1" ht="27.75" customHeight="1"/>
    <row r="117" s="39" customFormat="1" ht="27.75" customHeight="1"/>
    <row r="118" s="39" customFormat="1" ht="27.75" customHeight="1"/>
    <row r="119" s="39" customFormat="1" ht="27.75" customHeight="1"/>
    <row r="120" s="39" customFormat="1" ht="27.75" customHeight="1"/>
    <row r="121" s="39" customFormat="1" ht="27.75" customHeight="1"/>
    <row r="122" s="39" customFormat="1" ht="27.75" customHeight="1"/>
    <row r="123" s="39" customFormat="1" ht="27.75" customHeight="1"/>
    <row r="124" s="39" customFormat="1" ht="27.75" customHeight="1"/>
    <row r="125" s="39" customFormat="1" ht="27.75" customHeight="1"/>
    <row r="126" s="39" customFormat="1" ht="27.75" customHeight="1"/>
    <row r="127" s="39" customFormat="1" ht="27.75" customHeight="1"/>
    <row r="128" s="39" customFormat="1" ht="27.75" customHeight="1"/>
    <row r="129" s="39" customFormat="1" ht="27.75" customHeight="1"/>
    <row r="130" s="39" customFormat="1" ht="27.75" customHeight="1"/>
    <row r="131" s="39" customFormat="1" ht="27.75" customHeight="1"/>
    <row r="132" s="39" customFormat="1" ht="27.75" customHeight="1"/>
    <row r="133" s="39" customFormat="1" ht="27.75" customHeight="1"/>
    <row r="134" s="39" customFormat="1" ht="27.75" customHeight="1"/>
    <row r="135" s="39" customFormat="1" ht="27.75" customHeight="1"/>
    <row r="136" s="39" customFormat="1" ht="27.75" customHeight="1"/>
    <row r="137" s="39" customFormat="1" ht="27.75" customHeight="1"/>
    <row r="138" s="39" customFormat="1" ht="27.75" customHeight="1"/>
    <row r="139" s="39" customFormat="1" ht="27.75" customHeight="1"/>
    <row r="140" s="39" customFormat="1" ht="27.75" customHeight="1"/>
    <row r="141" s="39" customFormat="1" ht="27.75" customHeight="1"/>
    <row r="142" s="39" customFormat="1" ht="27.75" customHeight="1"/>
    <row r="143" s="39" customFormat="1" ht="27.75" customHeight="1"/>
    <row r="144" s="39" customFormat="1" ht="27.75" customHeight="1"/>
    <row r="145" s="39" customFormat="1" ht="27.75" customHeight="1"/>
    <row r="146" s="39" customFormat="1" ht="27.75" customHeight="1"/>
    <row r="147" s="39" customFormat="1" ht="27.75" customHeight="1"/>
    <row r="148" s="39" customFormat="1" ht="27.75" customHeight="1"/>
    <row r="149" s="39" customFormat="1" ht="27.75" customHeight="1"/>
    <row r="150" s="39" customFormat="1" ht="27.75" customHeight="1"/>
    <row r="151" s="39" customFormat="1" ht="27.75" customHeight="1"/>
    <row r="152" s="39" customFormat="1" ht="27.75" customHeight="1"/>
    <row r="153" s="39" customFormat="1" ht="27.75" customHeight="1"/>
    <row r="154" s="39" customFormat="1" ht="27.75" customHeight="1"/>
    <row r="155" s="39" customFormat="1" ht="27.75" customHeight="1"/>
    <row r="156" s="39" customFormat="1" ht="27.75" customHeight="1"/>
    <row r="157" s="39" customFormat="1" ht="27.75" customHeight="1"/>
    <row r="158" s="39" customFormat="1" ht="27.75" customHeight="1"/>
    <row r="159" s="39" customFormat="1" ht="27.75" customHeight="1"/>
    <row r="160" s="39" customFormat="1" ht="27.75" customHeight="1"/>
    <row r="161" s="39" customFormat="1" ht="27.75" customHeight="1"/>
    <row r="162" s="39" customFormat="1" ht="27.75" customHeight="1"/>
    <row r="163" s="39" customFormat="1" ht="27.75" customHeight="1"/>
    <row r="164" s="39" customFormat="1" ht="27.75" customHeight="1"/>
    <row r="165" s="39" customFormat="1" ht="27.75" customHeight="1"/>
    <row r="166" s="39" customFormat="1" ht="27.75" customHeight="1"/>
    <row r="167" s="39" customFormat="1" ht="27.75" customHeight="1"/>
    <row r="168" s="39" customFormat="1" ht="27.75" customHeight="1"/>
    <row r="169" s="39" customFormat="1" ht="27.75" customHeight="1"/>
    <row r="170" s="39" customFormat="1" ht="27.75" customHeight="1"/>
    <row r="171" s="39" customFormat="1" ht="27.75" customHeight="1"/>
    <row r="172" s="39" customFormat="1" ht="27.75" customHeight="1"/>
    <row r="173" s="39" customFormat="1" ht="27.75" customHeight="1"/>
    <row r="174" s="39" customFormat="1" ht="27.75" customHeight="1"/>
    <row r="175" s="39" customFormat="1" ht="27.75" customHeight="1"/>
    <row r="176" s="39" customFormat="1" ht="27.75" customHeight="1"/>
    <row r="177" s="39" customFormat="1" ht="27.75" customHeight="1"/>
    <row r="178" s="39" customFormat="1" ht="27.75" customHeight="1"/>
    <row r="179" s="39" customFormat="1" ht="27.75" customHeight="1"/>
    <row r="180" s="39" customFormat="1" ht="27.75" customHeight="1"/>
    <row r="181" s="39" customFormat="1" ht="27.75" customHeight="1"/>
    <row r="182" s="39" customFormat="1" ht="27.75" customHeight="1"/>
    <row r="183" s="39" customFormat="1" ht="27.75" customHeight="1"/>
    <row r="184" s="39" customFormat="1" ht="27.75" customHeight="1"/>
    <row r="185" s="39" customFormat="1" ht="27.75" customHeight="1"/>
    <row r="186" s="39" customFormat="1" ht="27.75" customHeight="1"/>
    <row r="187" s="39" customFormat="1" ht="27.75" customHeight="1"/>
    <row r="188" s="39" customFormat="1" ht="27.75" customHeight="1"/>
    <row r="189" s="39" customFormat="1" ht="27.75" customHeight="1"/>
    <row r="190" s="39" customFormat="1" ht="27.75" customHeight="1"/>
    <row r="191" s="39" customFormat="1" ht="27.75" customHeight="1"/>
    <row r="192" s="39" customFormat="1" ht="27.75" customHeight="1"/>
    <row r="193" s="39" customFormat="1" ht="27.75" customHeight="1"/>
    <row r="194" s="39" customFormat="1" ht="27.75" customHeight="1"/>
    <row r="195" s="39" customFormat="1" ht="27.75" customHeight="1"/>
    <row r="196" s="39" customFormat="1" ht="27.75" customHeight="1"/>
    <row r="197" s="39" customFormat="1" ht="27.75" customHeight="1"/>
    <row r="198" s="39" customFormat="1" ht="27.75" customHeight="1"/>
    <row r="199" s="39" customFormat="1" ht="27.75" customHeight="1"/>
    <row r="200" s="39" customFormat="1" ht="27.75" customHeight="1"/>
    <row r="201" s="39" customFormat="1" ht="27.75" customHeight="1"/>
    <row r="202" s="39" customFormat="1" ht="27.75" customHeight="1"/>
    <row r="203" s="39" customFormat="1" ht="27.75" customHeight="1"/>
    <row r="204" s="39" customFormat="1" ht="27.75" customHeight="1"/>
    <row r="205" s="39" customFormat="1" ht="27.75" customHeight="1"/>
    <row r="206" s="39" customFormat="1" ht="27.75" customHeight="1"/>
    <row r="207" s="39" customFormat="1" ht="27.75" customHeight="1"/>
    <row r="208" s="39" customFormat="1" ht="27.75" customHeight="1"/>
    <row r="209" s="39" customFormat="1" ht="27.75" customHeight="1"/>
    <row r="210" s="39" customFormat="1" ht="27.75" customHeight="1"/>
    <row r="211" s="39" customFormat="1" ht="27.75" customHeight="1"/>
    <row r="212" s="39" customFormat="1" ht="27.75" customHeight="1"/>
    <row r="213" s="39" customFormat="1" ht="27.75" customHeight="1"/>
    <row r="214" s="39" customFormat="1" ht="27.75" customHeight="1"/>
    <row r="215" s="39" customFormat="1" ht="27.75" customHeight="1"/>
    <row r="216" s="39" customFormat="1" ht="27.75" customHeight="1"/>
    <row r="217" s="39" customFormat="1" ht="27.75" customHeight="1"/>
    <row r="218" s="39" customFormat="1" ht="27.75" customHeight="1"/>
    <row r="219" s="39" customFormat="1" ht="27.75" customHeight="1"/>
    <row r="220" s="39" customFormat="1" ht="27.75" customHeight="1"/>
    <row r="221" s="39" customFormat="1" ht="27.75" customHeight="1"/>
    <row r="222" s="39" customFormat="1" ht="27.75" customHeight="1"/>
    <row r="223" s="39" customFormat="1" ht="27.75" customHeight="1"/>
    <row r="224" s="39" customFormat="1" ht="27.75" customHeight="1"/>
    <row r="225" s="39" customFormat="1" ht="27.75" customHeight="1"/>
    <row r="226" s="39" customFormat="1" ht="27.75" customHeight="1"/>
    <row r="227" s="39" customFormat="1" ht="27.75" customHeight="1"/>
    <row r="228" s="39" customFormat="1" ht="27.75" customHeight="1"/>
    <row r="229" s="39" customFormat="1" ht="27.75" customHeight="1"/>
    <row r="230" s="39" customFormat="1" ht="27.75" customHeight="1"/>
    <row r="231" s="39" customFormat="1" ht="27.75" customHeight="1"/>
    <row r="232" s="39" customFormat="1" ht="27.75" customHeight="1"/>
    <row r="233" s="39" customFormat="1" ht="27.75" customHeight="1"/>
    <row r="234" s="39" customFormat="1" ht="27.75" customHeight="1"/>
    <row r="235" s="39" customFormat="1" ht="27.75" customHeight="1"/>
    <row r="236" s="39" customFormat="1" ht="27.75" customHeight="1"/>
    <row r="237" s="39" customFormat="1" ht="27.75" customHeight="1"/>
    <row r="238" s="39" customFormat="1" ht="27.75" customHeight="1"/>
    <row r="239" s="39" customFormat="1" ht="27.75" customHeight="1"/>
    <row r="240" s="39" customFormat="1" ht="27.75" customHeight="1"/>
    <row r="241" s="39" customFormat="1" ht="27.75" customHeight="1"/>
    <row r="242" s="39" customFormat="1" ht="27.75" customHeight="1"/>
    <row r="243" s="39" customFormat="1" ht="27.75" customHeight="1"/>
    <row r="244" s="39" customFormat="1" ht="27.75" customHeight="1"/>
    <row r="245" s="39" customFormat="1" ht="27.75" customHeight="1"/>
    <row r="246" s="39" customFormat="1" ht="27.75" customHeight="1"/>
    <row r="247" s="39" customFormat="1" ht="27.75" customHeight="1"/>
    <row r="248" s="39" customFormat="1" ht="27.75" customHeight="1"/>
    <row r="249" s="39" customFormat="1" ht="27.75" customHeight="1"/>
    <row r="250" s="39" customFormat="1" ht="27.75" customHeight="1"/>
    <row r="251" s="39" customFormat="1" ht="27.75" customHeight="1"/>
    <row r="252" s="39" customFormat="1" ht="27.75" customHeight="1"/>
    <row r="253" s="39" customFormat="1" ht="27.75" customHeight="1"/>
    <row r="254" s="39" customFormat="1" ht="27.75" customHeight="1"/>
    <row r="255" s="39" customFormat="1" ht="27.75" customHeight="1"/>
    <row r="256" s="39" customFormat="1" ht="27.75" customHeight="1"/>
    <row r="257" s="39" customFormat="1" ht="27.75" customHeight="1"/>
    <row r="258" s="39" customFormat="1" ht="27.75" customHeight="1"/>
    <row r="259" s="39" customFormat="1" ht="27.75" customHeight="1"/>
    <row r="260" s="39" customFormat="1" ht="27.75" customHeight="1"/>
    <row r="261" s="39" customFormat="1" ht="27.75" customHeight="1"/>
    <row r="262" s="39" customFormat="1" ht="27.75" customHeight="1"/>
    <row r="263" s="39" customFormat="1" ht="27.75" customHeight="1"/>
    <row r="264" s="39" customFormat="1" ht="27.75" customHeight="1"/>
    <row r="265" s="39" customFormat="1" ht="27.75" customHeight="1"/>
    <row r="266" s="39" customFormat="1" ht="27.75" customHeight="1"/>
    <row r="267" s="39" customFormat="1" ht="27.75" customHeight="1"/>
    <row r="268" s="39" customFormat="1" ht="27.75" customHeight="1"/>
    <row r="269" s="39" customFormat="1" ht="27.75" customHeight="1"/>
    <row r="270" s="39" customFormat="1" ht="27.75" customHeight="1"/>
    <row r="271" s="39" customFormat="1" ht="27.75" customHeight="1"/>
    <row r="272" s="39" customFormat="1" ht="27.75" customHeight="1"/>
    <row r="273" s="39" customFormat="1" ht="27.75" customHeight="1"/>
    <row r="274" s="39" customFormat="1" ht="27.75" customHeight="1"/>
    <row r="275" s="39" customFormat="1" ht="27.75" customHeight="1"/>
    <row r="276" s="39" customFormat="1" ht="27.75" customHeight="1"/>
    <row r="277" s="39" customFormat="1" ht="27.75" customHeight="1"/>
    <row r="278" s="39" customFormat="1" ht="27.75" customHeight="1"/>
    <row r="279" s="39" customFormat="1" ht="27.75" customHeight="1"/>
    <row r="280" s="39" customFormat="1" ht="27.75" customHeight="1"/>
    <row r="281" s="39" customFormat="1" ht="27.75" customHeight="1"/>
    <row r="282" s="39" customFormat="1" ht="27.75" customHeight="1"/>
    <row r="283" s="39" customFormat="1" ht="27.75" customHeight="1"/>
    <row r="284" s="39" customFormat="1" ht="27.75" customHeight="1"/>
    <row r="285" s="39" customFormat="1" ht="27.75" customHeight="1"/>
    <row r="286" s="39" customFormat="1" ht="27.75" customHeight="1"/>
    <row r="287" s="39" customFormat="1" ht="27.75" customHeight="1"/>
    <row r="288" s="39" customFormat="1" ht="27.75" customHeight="1"/>
    <row r="289" s="39" customFormat="1" ht="27.75" customHeight="1"/>
    <row r="290" s="39" customFormat="1" ht="27.75" customHeight="1"/>
    <row r="291" s="39" customFormat="1" ht="27.75" customHeight="1"/>
    <row r="292" s="39" customFormat="1" ht="27.75" customHeight="1"/>
    <row r="293" s="39" customFormat="1" ht="27.75" customHeight="1"/>
    <row r="294" s="39" customFormat="1" ht="27.75" customHeight="1"/>
    <row r="295" s="39" customFormat="1" ht="27.75" customHeight="1"/>
    <row r="296" s="39" customFormat="1" ht="27.75" customHeight="1"/>
    <row r="297" s="39" customFormat="1" ht="27.75" customHeight="1"/>
    <row r="298" s="39" customFormat="1" ht="27.75" customHeight="1"/>
    <row r="299" s="39" customFormat="1" ht="27.75" customHeight="1"/>
    <row r="300" s="39" customFormat="1" ht="27.75" customHeight="1"/>
    <row r="301" s="39" customFormat="1" ht="27.75" customHeight="1"/>
    <row r="302" s="39" customFormat="1" ht="27.75" customHeight="1"/>
    <row r="303" s="39" customFormat="1" ht="27.75" customHeight="1"/>
    <row r="304" s="39" customFormat="1" ht="27.75" customHeight="1"/>
    <row r="305" s="39" customFormat="1" ht="27.75" customHeight="1"/>
    <row r="306" s="39" customFormat="1" ht="27.75" customHeight="1"/>
    <row r="307" s="39" customFormat="1" ht="27.75" customHeight="1"/>
    <row r="308" s="39" customFormat="1" ht="27.75" customHeight="1"/>
    <row r="309" s="39" customFormat="1" ht="27.75" customHeight="1"/>
    <row r="310" s="39" customFormat="1" ht="27.75" customHeight="1"/>
    <row r="311" s="39" customFormat="1" ht="27.75" customHeight="1"/>
    <row r="312" s="39" customFormat="1" ht="27.75" customHeight="1"/>
    <row r="313" s="39" customFormat="1" ht="27.75" customHeight="1"/>
    <row r="314" s="39" customFormat="1" ht="27.75" customHeight="1"/>
    <row r="315" s="39" customFormat="1" ht="27.75" customHeight="1"/>
    <row r="316" s="39" customFormat="1" ht="27.75" customHeight="1"/>
    <row r="317" s="39" customFormat="1" ht="27.75" customHeight="1"/>
    <row r="318" s="39" customFormat="1" ht="27.75" customHeight="1"/>
    <row r="319" s="39" customFormat="1" ht="27.75" customHeight="1"/>
    <row r="320" s="39" customFormat="1" ht="27.75" customHeight="1"/>
    <row r="321" s="39" customFormat="1" ht="27.75" customHeight="1"/>
    <row r="322" s="39" customFormat="1" ht="27.75" customHeight="1"/>
    <row r="323" s="39" customFormat="1" ht="27.75" customHeight="1"/>
    <row r="324" s="39" customFormat="1" ht="27.75" customHeight="1"/>
    <row r="325" s="39" customFormat="1" ht="27.75" customHeight="1"/>
    <row r="326" s="39" customFormat="1" ht="27.75" customHeight="1"/>
    <row r="327" s="39" customFormat="1" ht="27.75" customHeight="1"/>
    <row r="328" s="39" customFormat="1" ht="27.75" customHeight="1"/>
    <row r="329" s="39" customFormat="1" ht="27.75" customHeight="1"/>
    <row r="330" s="39" customFormat="1" ht="27.75" customHeight="1"/>
    <row r="331" s="39" customFormat="1" ht="27.75" customHeight="1"/>
    <row r="332" s="39" customFormat="1" ht="27.75" customHeight="1"/>
    <row r="333" s="39" customFormat="1" ht="27.75" customHeight="1"/>
    <row r="334" s="39" customFormat="1" ht="27.75" customHeight="1"/>
    <row r="335" s="39" customFormat="1" ht="27.75" customHeight="1"/>
    <row r="336" s="39" customFormat="1" ht="27.75" customHeight="1"/>
    <row r="337" s="39" customFormat="1" ht="27.75" customHeight="1"/>
    <row r="338" s="39" customFormat="1" ht="27.75" customHeight="1"/>
    <row r="339" s="39" customFormat="1" ht="27.75" customHeight="1"/>
    <row r="340" s="39" customFormat="1" ht="27.75" customHeight="1"/>
    <row r="341" s="39" customFormat="1" ht="27.75" customHeight="1"/>
    <row r="342" s="39" customFormat="1" ht="27.75" customHeight="1"/>
    <row r="343" s="39" customFormat="1" ht="27.75" customHeight="1"/>
    <row r="344" s="39" customFormat="1" ht="27.75" customHeight="1"/>
    <row r="345" s="39" customFormat="1" ht="27.75" customHeight="1"/>
    <row r="346" s="39" customFormat="1" ht="27.75" customHeight="1"/>
    <row r="347" s="39" customFormat="1" ht="27.75" customHeight="1"/>
    <row r="348" s="39" customFormat="1" ht="27.75" customHeight="1"/>
    <row r="349" s="39" customFormat="1" ht="27.75" customHeight="1"/>
    <row r="350" s="39" customFormat="1" ht="27.75" customHeight="1"/>
    <row r="351" s="39" customFormat="1" ht="27.75" customHeight="1"/>
    <row r="352" s="39" customFormat="1" ht="27.75" customHeight="1"/>
    <row r="353" s="39" customFormat="1" ht="27.75" customHeight="1"/>
    <row r="354" s="39" customFormat="1" ht="27.75" customHeight="1"/>
    <row r="355" s="39" customFormat="1" ht="27.75" customHeight="1"/>
    <row r="356" s="39" customFormat="1" ht="27.75" customHeight="1"/>
    <row r="357" s="39" customFormat="1" ht="27.75" customHeight="1"/>
    <row r="358" s="39" customFormat="1" ht="27.75" customHeight="1"/>
    <row r="359" s="39" customFormat="1" ht="27.75" customHeight="1"/>
    <row r="360" s="39" customFormat="1" ht="27.75" customHeight="1"/>
    <row r="361" s="39" customFormat="1" ht="27.75" customHeight="1"/>
    <row r="362" s="39" customFormat="1" ht="27.75" customHeight="1"/>
    <row r="363" s="39" customFormat="1" ht="27.75" customHeight="1"/>
    <row r="364" s="39" customFormat="1" ht="27.75" customHeight="1"/>
    <row r="365" s="39" customFormat="1" ht="27.75" customHeight="1"/>
    <row r="366" s="39" customFormat="1" ht="27.75" customHeight="1"/>
    <row r="367" s="39" customFormat="1" ht="27.75" customHeight="1"/>
    <row r="368" s="39" customFormat="1" ht="27.75" customHeight="1"/>
    <row r="369" s="39" customFormat="1" ht="27.75" customHeight="1"/>
    <row r="370" s="39" customFormat="1" ht="27.75" customHeight="1"/>
    <row r="371" s="39" customFormat="1" ht="27.75" customHeight="1"/>
    <row r="372" s="39" customFormat="1" ht="27.75" customHeight="1"/>
    <row r="373" s="39" customFormat="1" ht="27.75" customHeight="1"/>
    <row r="374" s="39" customFormat="1" ht="27.75" customHeight="1"/>
    <row r="375" s="39" customFormat="1" ht="27.75" customHeight="1"/>
    <row r="376" s="39" customFormat="1" ht="27.75" customHeight="1"/>
    <row r="377" s="39" customFormat="1" ht="27.75" customHeight="1"/>
    <row r="378" s="39" customFormat="1" ht="27.75" customHeight="1"/>
    <row r="379" s="39" customFormat="1" ht="27.75" customHeight="1"/>
    <row r="380" s="39" customFormat="1" ht="27.75" customHeight="1"/>
    <row r="381" s="39" customFormat="1" ht="27.75" customHeight="1"/>
    <row r="382" s="39" customFormat="1" ht="27.75" customHeight="1"/>
    <row r="383" s="39" customFormat="1" ht="27.75" customHeight="1"/>
    <row r="384" s="39" customFormat="1" ht="27.75" customHeight="1"/>
    <row r="385" s="39" customFormat="1" ht="27.75" customHeight="1"/>
    <row r="386" s="39" customFormat="1" ht="27.75" customHeight="1"/>
    <row r="387" s="39" customFormat="1" ht="27.75" customHeight="1"/>
    <row r="388" s="39" customFormat="1" ht="27.75" customHeight="1"/>
    <row r="389" s="39" customFormat="1" ht="27.75" customHeight="1"/>
    <row r="390" s="39" customFormat="1" ht="27.75" customHeight="1"/>
    <row r="391" s="39" customFormat="1" ht="27.75" customHeight="1"/>
    <row r="392" s="39" customFormat="1" ht="27.75" customHeight="1"/>
    <row r="393" s="39" customFormat="1" ht="27.75" customHeight="1"/>
    <row r="394" s="39" customFormat="1" ht="27.75" customHeight="1"/>
    <row r="395" s="39" customFormat="1" ht="27.75" customHeight="1"/>
    <row r="396" s="39" customFormat="1" ht="27.75" customHeight="1"/>
    <row r="397" s="39" customFormat="1" ht="27.75" customHeight="1"/>
    <row r="398" s="39" customFormat="1" ht="27.75" customHeight="1"/>
    <row r="399" s="39" customFormat="1" ht="27.75" customHeight="1"/>
    <row r="400" s="39" customFormat="1" ht="27.75" customHeight="1"/>
    <row r="401" s="39" customFormat="1" ht="27.75" customHeight="1"/>
    <row r="402" s="39" customFormat="1" ht="27.75" customHeight="1"/>
    <row r="403" s="39" customFormat="1" ht="27.75" customHeight="1"/>
    <row r="404" s="39" customFormat="1" ht="27.75" customHeight="1"/>
    <row r="405" s="39" customFormat="1" ht="27.75" customHeight="1"/>
    <row r="406" s="39" customFormat="1" ht="27.75" customHeight="1"/>
    <row r="407" s="39" customFormat="1" ht="27.75" customHeight="1"/>
    <row r="408" s="39" customFormat="1" ht="27.75" customHeight="1"/>
    <row r="409" s="39" customFormat="1" ht="27.75" customHeight="1"/>
    <row r="410" s="39" customFormat="1" ht="27.75" customHeight="1"/>
    <row r="411" s="39" customFormat="1" ht="27.75" customHeight="1"/>
    <row r="412" s="39" customFormat="1" ht="27.75" customHeight="1"/>
    <row r="413" s="39" customFormat="1" ht="27.75" customHeight="1"/>
    <row r="414" s="39" customFormat="1" ht="27.75" customHeight="1"/>
    <row r="415" s="39" customFormat="1" ht="27.75" customHeight="1"/>
    <row r="416" s="39" customFormat="1" ht="27.75" customHeight="1"/>
    <row r="417" s="39" customFormat="1" ht="27.75" customHeight="1"/>
    <row r="418" s="39" customFormat="1" ht="27.75" customHeight="1"/>
    <row r="419" s="39" customFormat="1" ht="27.75" customHeight="1"/>
    <row r="420" s="39" customFormat="1" ht="27.75" customHeight="1"/>
    <row r="421" s="39" customFormat="1" ht="27.75" customHeight="1"/>
    <row r="422" s="39" customFormat="1" ht="27.75" customHeight="1"/>
    <row r="423" s="39" customFormat="1" ht="27.75" customHeight="1"/>
    <row r="424" s="39" customFormat="1" ht="27.75" customHeight="1"/>
    <row r="425" s="39" customFormat="1" ht="27.75" customHeight="1"/>
    <row r="426" s="39" customFormat="1" ht="27.75" customHeight="1"/>
    <row r="427" s="39" customFormat="1" ht="27.75" customHeight="1"/>
    <row r="428" s="39" customFormat="1" ht="27.75" customHeight="1"/>
    <row r="429" s="39" customFormat="1" ht="27.75" customHeight="1"/>
    <row r="430" s="39" customFormat="1" ht="27.75" customHeight="1"/>
    <row r="431" s="39" customFormat="1" ht="27.75" customHeight="1"/>
    <row r="432" s="39" customFormat="1" ht="27.75" customHeight="1"/>
    <row r="433" s="39" customFormat="1" ht="27.75" customHeight="1"/>
    <row r="434" s="39" customFormat="1" ht="27.75" customHeight="1"/>
    <row r="435" s="39" customFormat="1" ht="27.75" customHeight="1"/>
    <row r="436" s="39" customFormat="1" ht="27.75" customHeight="1"/>
    <row r="437" s="39" customFormat="1" ht="27.75" customHeight="1"/>
    <row r="438" s="39" customFormat="1" ht="27.75" customHeight="1"/>
    <row r="439" s="39" customFormat="1" ht="27.75" customHeight="1"/>
    <row r="440" s="39" customFormat="1" ht="27.75" customHeight="1"/>
    <row r="441" s="39" customFormat="1" ht="27.75" customHeight="1"/>
    <row r="442" s="39" customFormat="1" ht="27.75" customHeight="1"/>
    <row r="443" s="39" customFormat="1" ht="27.75" customHeight="1"/>
    <row r="444" s="39" customFormat="1" ht="27.75" customHeight="1"/>
    <row r="445" s="39" customFormat="1" ht="27.75" customHeight="1"/>
    <row r="446" s="39" customFormat="1" ht="27.75" customHeight="1"/>
    <row r="447" s="39" customFormat="1" ht="27.75" customHeight="1"/>
    <row r="448" s="39" customFormat="1" ht="27.75" customHeight="1"/>
    <row r="449" s="39" customFormat="1" ht="27.75" customHeight="1"/>
    <row r="450" s="39" customFormat="1" ht="27.75" customHeight="1"/>
    <row r="451" s="39" customFormat="1" ht="27.75" customHeight="1"/>
    <row r="452" s="39" customFormat="1" ht="27.75" customHeight="1"/>
    <row r="453" s="39" customFormat="1" ht="27.75" customHeight="1"/>
    <row r="454" s="39" customFormat="1" ht="27.75" customHeight="1"/>
    <row r="455" s="39" customFormat="1" ht="27.75" customHeight="1"/>
    <row r="456" s="39" customFormat="1" ht="27.75" customHeight="1"/>
    <row r="457" s="39" customFormat="1" ht="27.75" customHeight="1"/>
    <row r="458" s="39" customFormat="1" ht="27.75" customHeight="1"/>
    <row r="459" s="39" customFormat="1" ht="27.75" customHeight="1"/>
    <row r="460" s="39" customFormat="1" ht="27.75" customHeight="1"/>
    <row r="461" s="39" customFormat="1" ht="27.75" customHeight="1"/>
    <row r="462" s="39" customFormat="1" ht="27.75" customHeight="1"/>
    <row r="463" s="39" customFormat="1" ht="27.75" customHeight="1"/>
    <row r="464" s="39" customFormat="1" ht="27.75" customHeight="1"/>
    <row r="465" s="39" customFormat="1" ht="27.75" customHeight="1"/>
    <row r="466" s="39" customFormat="1" ht="27.75" customHeight="1"/>
    <row r="467" s="39" customFormat="1" ht="27.75" customHeight="1"/>
    <row r="468" s="39" customFormat="1" ht="27.75" customHeight="1"/>
    <row r="469" s="39" customFormat="1" ht="27.75" customHeight="1"/>
    <row r="470" s="39" customFormat="1" ht="27.75" customHeight="1"/>
    <row r="471" s="39" customFormat="1" ht="27.75" customHeight="1"/>
    <row r="472" s="39" customFormat="1" ht="27.75" customHeight="1"/>
    <row r="473" s="39" customFormat="1" ht="27.75" customHeight="1"/>
    <row r="474" s="39" customFormat="1" ht="27.75" customHeight="1"/>
    <row r="475" s="39" customFormat="1" ht="27.75" customHeight="1"/>
    <row r="476" s="39" customFormat="1" ht="27.75" customHeight="1"/>
    <row r="477" s="39" customFormat="1" ht="27.75" customHeight="1"/>
    <row r="478" s="39" customFormat="1" ht="27.75" customHeight="1"/>
    <row r="479" s="39" customFormat="1" ht="27.75" customHeight="1"/>
    <row r="480" s="39" customFormat="1" ht="27.75" customHeight="1"/>
    <row r="481" s="39" customFormat="1" ht="27.75" customHeight="1"/>
    <row r="482" s="39" customFormat="1" ht="27.75" customHeight="1"/>
    <row r="483" s="39" customFormat="1" ht="27.75" customHeight="1"/>
    <row r="484" s="39" customFormat="1" ht="27.75" customHeight="1"/>
    <row r="485" s="39" customFormat="1" ht="27.75" customHeight="1"/>
    <row r="486" s="39" customFormat="1" ht="27.75" customHeight="1"/>
    <row r="487" s="39" customFormat="1" ht="27.75" customHeight="1"/>
    <row r="488" s="39" customFormat="1" ht="27.75" customHeight="1"/>
    <row r="489" s="39" customFormat="1" ht="27.75" customHeight="1"/>
    <row r="490" s="39" customFormat="1" ht="27.75" customHeight="1"/>
    <row r="491" s="39" customFormat="1" ht="27.75" customHeight="1"/>
    <row r="492" s="39" customFormat="1" ht="27.75" customHeight="1"/>
    <row r="493" s="39" customFormat="1" ht="27.75" customHeight="1"/>
    <row r="494" s="39" customFormat="1" ht="27.75" customHeight="1"/>
    <row r="495" s="39" customFormat="1" ht="27.75" customHeight="1"/>
    <row r="496" s="39" customFormat="1" ht="27.75" customHeight="1"/>
    <row r="497" s="39" customFormat="1" ht="27.75" customHeight="1"/>
    <row r="498" s="39" customFormat="1" ht="27.75" customHeight="1"/>
    <row r="499" s="39" customFormat="1" ht="27.75" customHeight="1"/>
    <row r="500" s="39" customFormat="1" ht="27.75" customHeight="1"/>
    <row r="501" s="39" customFormat="1" ht="27.75" customHeight="1"/>
    <row r="502" s="39" customFormat="1" ht="27.75" customHeight="1"/>
    <row r="503" s="39" customFormat="1" ht="27.75" customHeight="1"/>
    <row r="504" s="39" customFormat="1" ht="27.75" customHeight="1"/>
    <row r="505" s="39" customFormat="1" ht="27.75" customHeight="1"/>
    <row r="506" s="39" customFormat="1" ht="27.75" customHeight="1"/>
    <row r="507" s="39" customFormat="1" ht="27.75" customHeight="1"/>
    <row r="508" s="39" customFormat="1" ht="27.75" customHeight="1"/>
    <row r="509" s="39" customFormat="1" ht="27.75" customHeight="1"/>
  </sheetData>
  <autoFilter ref="A3:M8" xr:uid="{5E8330BB-28EE-4D19-A3B7-0FB7B91864ED}"/>
  <mergeCells count="9">
    <mergeCell ref="A1:L1"/>
    <mergeCell ref="J2:L2"/>
    <mergeCell ref="T2:W2"/>
    <mergeCell ref="A6:L7"/>
    <mergeCell ref="A8:B8"/>
    <mergeCell ref="C8:E8"/>
    <mergeCell ref="F8:H8"/>
    <mergeCell ref="I8:J8"/>
    <mergeCell ref="K8:L8"/>
  </mergeCells>
  <phoneticPr fontId="3" type="noConversion"/>
  <pageMargins left="0.75" right="0.75" top="1" bottom="1" header="0.5" footer="0.5"/>
  <pageSetup paperSize="9" scale="93" orientation="landscape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7100D5-5B69-4272-95C6-19189A158C53}">
  <sheetPr>
    <pageSetUpPr fitToPage="1"/>
  </sheetPr>
  <dimension ref="A1:W509"/>
  <sheetViews>
    <sheetView zoomScale="70" zoomScaleNormal="70" workbookViewId="0">
      <selection activeCell="A6" sqref="A6:L7"/>
    </sheetView>
  </sheetViews>
  <sheetFormatPr defaultColWidth="10" defaultRowHeight="27.75" customHeight="1"/>
  <cols>
    <col min="1" max="1" width="6.109375" style="1" bestFit="1" customWidth="1"/>
    <col min="2" max="2" width="15.88671875" style="1" customWidth="1"/>
    <col min="3" max="3" width="29.77734375" style="1" customWidth="1"/>
    <col min="4" max="4" width="16" style="1" customWidth="1"/>
    <col min="5" max="5" width="8" style="1" customWidth="1"/>
    <col min="6" max="6" width="17.5546875" style="21" customWidth="1"/>
    <col min="7" max="7" width="5.6640625" style="1" customWidth="1"/>
    <col min="8" max="8" width="11.77734375" style="21" customWidth="1"/>
    <col min="9" max="9" width="13.21875" style="21" customWidth="1"/>
    <col min="10" max="10" width="16.88671875" style="21" customWidth="1"/>
    <col min="11" max="11" width="21" style="1" customWidth="1"/>
    <col min="12" max="12" width="41.6640625" style="1" customWidth="1"/>
    <col min="13" max="13" width="14.44140625" style="1" customWidth="1"/>
    <col min="14" max="14" width="22.5546875" style="1" customWidth="1"/>
    <col min="15" max="15" width="11" style="1" customWidth="1"/>
    <col min="16" max="16" width="11.21875" style="1" customWidth="1"/>
    <col min="17" max="17" width="14.33203125" style="1" customWidth="1"/>
    <col min="18" max="18" width="10" style="1"/>
    <col min="19" max="19" width="11.44140625" style="1" customWidth="1"/>
    <col min="20" max="25" width="10" style="1"/>
    <col min="26" max="26" width="21" style="1" customWidth="1"/>
    <col min="27" max="257" width="10" style="1"/>
    <col min="258" max="258" width="6.109375" style="1" bestFit="1" customWidth="1"/>
    <col min="259" max="259" width="25.5546875" style="1" customWidth="1"/>
    <col min="260" max="260" width="23.44140625" style="1" customWidth="1"/>
    <col min="261" max="261" width="7.21875" style="1" customWidth="1"/>
    <col min="262" max="262" width="11.77734375" style="1" customWidth="1"/>
    <col min="263" max="263" width="5.6640625" style="1" customWidth="1"/>
    <col min="264" max="264" width="11.77734375" style="1" customWidth="1"/>
    <col min="265" max="266" width="11.88671875" style="1" customWidth="1"/>
    <col min="267" max="267" width="15.21875" style="1" customWidth="1"/>
    <col min="268" max="268" width="11.6640625" style="1" customWidth="1"/>
    <col min="269" max="513" width="10" style="1"/>
    <col min="514" max="514" width="6.109375" style="1" bestFit="1" customWidth="1"/>
    <col min="515" max="515" width="25.5546875" style="1" customWidth="1"/>
    <col min="516" max="516" width="23.44140625" style="1" customWidth="1"/>
    <col min="517" max="517" width="7.21875" style="1" customWidth="1"/>
    <col min="518" max="518" width="11.77734375" style="1" customWidth="1"/>
    <col min="519" max="519" width="5.6640625" style="1" customWidth="1"/>
    <col min="520" max="520" width="11.77734375" style="1" customWidth="1"/>
    <col min="521" max="522" width="11.88671875" style="1" customWidth="1"/>
    <col min="523" max="523" width="15.21875" style="1" customWidth="1"/>
    <col min="524" max="524" width="11.6640625" style="1" customWidth="1"/>
    <col min="525" max="769" width="10" style="1"/>
    <col min="770" max="770" width="6.109375" style="1" bestFit="1" customWidth="1"/>
    <col min="771" max="771" width="25.5546875" style="1" customWidth="1"/>
    <col min="772" max="772" width="23.44140625" style="1" customWidth="1"/>
    <col min="773" max="773" width="7.21875" style="1" customWidth="1"/>
    <col min="774" max="774" width="11.77734375" style="1" customWidth="1"/>
    <col min="775" max="775" width="5.6640625" style="1" customWidth="1"/>
    <col min="776" max="776" width="11.77734375" style="1" customWidth="1"/>
    <col min="777" max="778" width="11.88671875" style="1" customWidth="1"/>
    <col min="779" max="779" width="15.21875" style="1" customWidth="1"/>
    <col min="780" max="780" width="11.6640625" style="1" customWidth="1"/>
    <col min="781" max="1025" width="10" style="1"/>
    <col min="1026" max="1026" width="6.109375" style="1" bestFit="1" customWidth="1"/>
    <col min="1027" max="1027" width="25.5546875" style="1" customWidth="1"/>
    <col min="1028" max="1028" width="23.44140625" style="1" customWidth="1"/>
    <col min="1029" max="1029" width="7.21875" style="1" customWidth="1"/>
    <col min="1030" max="1030" width="11.77734375" style="1" customWidth="1"/>
    <col min="1031" max="1031" width="5.6640625" style="1" customWidth="1"/>
    <col min="1032" max="1032" width="11.77734375" style="1" customWidth="1"/>
    <col min="1033" max="1034" width="11.88671875" style="1" customWidth="1"/>
    <col min="1035" max="1035" width="15.21875" style="1" customWidth="1"/>
    <col min="1036" max="1036" width="11.6640625" style="1" customWidth="1"/>
    <col min="1037" max="1281" width="10" style="1"/>
    <col min="1282" max="1282" width="6.109375" style="1" bestFit="1" customWidth="1"/>
    <col min="1283" max="1283" width="25.5546875" style="1" customWidth="1"/>
    <col min="1284" max="1284" width="23.44140625" style="1" customWidth="1"/>
    <col min="1285" max="1285" width="7.21875" style="1" customWidth="1"/>
    <col min="1286" max="1286" width="11.77734375" style="1" customWidth="1"/>
    <col min="1287" max="1287" width="5.6640625" style="1" customWidth="1"/>
    <col min="1288" max="1288" width="11.77734375" style="1" customWidth="1"/>
    <col min="1289" max="1290" width="11.88671875" style="1" customWidth="1"/>
    <col min="1291" max="1291" width="15.21875" style="1" customWidth="1"/>
    <col min="1292" max="1292" width="11.6640625" style="1" customWidth="1"/>
    <col min="1293" max="1537" width="10" style="1"/>
    <col min="1538" max="1538" width="6.109375" style="1" bestFit="1" customWidth="1"/>
    <col min="1539" max="1539" width="25.5546875" style="1" customWidth="1"/>
    <col min="1540" max="1540" width="23.44140625" style="1" customWidth="1"/>
    <col min="1541" max="1541" width="7.21875" style="1" customWidth="1"/>
    <col min="1542" max="1542" width="11.77734375" style="1" customWidth="1"/>
    <col min="1543" max="1543" width="5.6640625" style="1" customWidth="1"/>
    <col min="1544" max="1544" width="11.77734375" style="1" customWidth="1"/>
    <col min="1545" max="1546" width="11.88671875" style="1" customWidth="1"/>
    <col min="1547" max="1547" width="15.21875" style="1" customWidth="1"/>
    <col min="1548" max="1548" width="11.6640625" style="1" customWidth="1"/>
    <col min="1549" max="1793" width="10" style="1"/>
    <col min="1794" max="1794" width="6.109375" style="1" bestFit="1" customWidth="1"/>
    <col min="1795" max="1795" width="25.5546875" style="1" customWidth="1"/>
    <col min="1796" max="1796" width="23.44140625" style="1" customWidth="1"/>
    <col min="1797" max="1797" width="7.21875" style="1" customWidth="1"/>
    <col min="1798" max="1798" width="11.77734375" style="1" customWidth="1"/>
    <col min="1799" max="1799" width="5.6640625" style="1" customWidth="1"/>
    <col min="1800" max="1800" width="11.77734375" style="1" customWidth="1"/>
    <col min="1801" max="1802" width="11.88671875" style="1" customWidth="1"/>
    <col min="1803" max="1803" width="15.21875" style="1" customWidth="1"/>
    <col min="1804" max="1804" width="11.6640625" style="1" customWidth="1"/>
    <col min="1805" max="2049" width="10" style="1"/>
    <col min="2050" max="2050" width="6.109375" style="1" bestFit="1" customWidth="1"/>
    <col min="2051" max="2051" width="25.5546875" style="1" customWidth="1"/>
    <col min="2052" max="2052" width="23.44140625" style="1" customWidth="1"/>
    <col min="2053" max="2053" width="7.21875" style="1" customWidth="1"/>
    <col min="2054" max="2054" width="11.77734375" style="1" customWidth="1"/>
    <col min="2055" max="2055" width="5.6640625" style="1" customWidth="1"/>
    <col min="2056" max="2056" width="11.77734375" style="1" customWidth="1"/>
    <col min="2057" max="2058" width="11.88671875" style="1" customWidth="1"/>
    <col min="2059" max="2059" width="15.21875" style="1" customWidth="1"/>
    <col min="2060" max="2060" width="11.6640625" style="1" customWidth="1"/>
    <col min="2061" max="2305" width="10" style="1"/>
    <col min="2306" max="2306" width="6.109375" style="1" bestFit="1" customWidth="1"/>
    <col min="2307" max="2307" width="25.5546875" style="1" customWidth="1"/>
    <col min="2308" max="2308" width="23.44140625" style="1" customWidth="1"/>
    <col min="2309" max="2309" width="7.21875" style="1" customWidth="1"/>
    <col min="2310" max="2310" width="11.77734375" style="1" customWidth="1"/>
    <col min="2311" max="2311" width="5.6640625" style="1" customWidth="1"/>
    <col min="2312" max="2312" width="11.77734375" style="1" customWidth="1"/>
    <col min="2313" max="2314" width="11.88671875" style="1" customWidth="1"/>
    <col min="2315" max="2315" width="15.21875" style="1" customWidth="1"/>
    <col min="2316" max="2316" width="11.6640625" style="1" customWidth="1"/>
    <col min="2317" max="2561" width="10" style="1"/>
    <col min="2562" max="2562" width="6.109375" style="1" bestFit="1" customWidth="1"/>
    <col min="2563" max="2563" width="25.5546875" style="1" customWidth="1"/>
    <col min="2564" max="2564" width="23.44140625" style="1" customWidth="1"/>
    <col min="2565" max="2565" width="7.21875" style="1" customWidth="1"/>
    <col min="2566" max="2566" width="11.77734375" style="1" customWidth="1"/>
    <col min="2567" max="2567" width="5.6640625" style="1" customWidth="1"/>
    <col min="2568" max="2568" width="11.77734375" style="1" customWidth="1"/>
    <col min="2569" max="2570" width="11.88671875" style="1" customWidth="1"/>
    <col min="2571" max="2571" width="15.21875" style="1" customWidth="1"/>
    <col min="2572" max="2572" width="11.6640625" style="1" customWidth="1"/>
    <col min="2573" max="2817" width="10" style="1"/>
    <col min="2818" max="2818" width="6.109375" style="1" bestFit="1" customWidth="1"/>
    <col min="2819" max="2819" width="25.5546875" style="1" customWidth="1"/>
    <col min="2820" max="2820" width="23.44140625" style="1" customWidth="1"/>
    <col min="2821" max="2821" width="7.21875" style="1" customWidth="1"/>
    <col min="2822" max="2822" width="11.77734375" style="1" customWidth="1"/>
    <col min="2823" max="2823" width="5.6640625" style="1" customWidth="1"/>
    <col min="2824" max="2824" width="11.77734375" style="1" customWidth="1"/>
    <col min="2825" max="2826" width="11.88671875" style="1" customWidth="1"/>
    <col min="2827" max="2827" width="15.21875" style="1" customWidth="1"/>
    <col min="2828" max="2828" width="11.6640625" style="1" customWidth="1"/>
    <col min="2829" max="3073" width="10" style="1"/>
    <col min="3074" max="3074" width="6.109375" style="1" bestFit="1" customWidth="1"/>
    <col min="3075" max="3075" width="25.5546875" style="1" customWidth="1"/>
    <col min="3076" max="3076" width="23.44140625" style="1" customWidth="1"/>
    <col min="3077" max="3077" width="7.21875" style="1" customWidth="1"/>
    <col min="3078" max="3078" width="11.77734375" style="1" customWidth="1"/>
    <col min="3079" max="3079" width="5.6640625" style="1" customWidth="1"/>
    <col min="3080" max="3080" width="11.77734375" style="1" customWidth="1"/>
    <col min="3081" max="3082" width="11.88671875" style="1" customWidth="1"/>
    <col min="3083" max="3083" width="15.21875" style="1" customWidth="1"/>
    <col min="3084" max="3084" width="11.6640625" style="1" customWidth="1"/>
    <col min="3085" max="3329" width="10" style="1"/>
    <col min="3330" max="3330" width="6.109375" style="1" bestFit="1" customWidth="1"/>
    <col min="3331" max="3331" width="25.5546875" style="1" customWidth="1"/>
    <col min="3332" max="3332" width="23.44140625" style="1" customWidth="1"/>
    <col min="3333" max="3333" width="7.21875" style="1" customWidth="1"/>
    <col min="3334" max="3334" width="11.77734375" style="1" customWidth="1"/>
    <col min="3335" max="3335" width="5.6640625" style="1" customWidth="1"/>
    <col min="3336" max="3336" width="11.77734375" style="1" customWidth="1"/>
    <col min="3337" max="3338" width="11.88671875" style="1" customWidth="1"/>
    <col min="3339" max="3339" width="15.21875" style="1" customWidth="1"/>
    <col min="3340" max="3340" width="11.6640625" style="1" customWidth="1"/>
    <col min="3341" max="3585" width="10" style="1"/>
    <col min="3586" max="3586" width="6.109375" style="1" bestFit="1" customWidth="1"/>
    <col min="3587" max="3587" width="25.5546875" style="1" customWidth="1"/>
    <col min="3588" max="3588" width="23.44140625" style="1" customWidth="1"/>
    <col min="3589" max="3589" width="7.21875" style="1" customWidth="1"/>
    <col min="3590" max="3590" width="11.77734375" style="1" customWidth="1"/>
    <col min="3591" max="3591" width="5.6640625" style="1" customWidth="1"/>
    <col min="3592" max="3592" width="11.77734375" style="1" customWidth="1"/>
    <col min="3593" max="3594" width="11.88671875" style="1" customWidth="1"/>
    <col min="3595" max="3595" width="15.21875" style="1" customWidth="1"/>
    <col min="3596" max="3596" width="11.6640625" style="1" customWidth="1"/>
    <col min="3597" max="3841" width="10" style="1"/>
    <col min="3842" max="3842" width="6.109375" style="1" bestFit="1" customWidth="1"/>
    <col min="3843" max="3843" width="25.5546875" style="1" customWidth="1"/>
    <col min="3844" max="3844" width="23.44140625" style="1" customWidth="1"/>
    <col min="3845" max="3845" width="7.21875" style="1" customWidth="1"/>
    <col min="3846" max="3846" width="11.77734375" style="1" customWidth="1"/>
    <col min="3847" max="3847" width="5.6640625" style="1" customWidth="1"/>
    <col min="3848" max="3848" width="11.77734375" style="1" customWidth="1"/>
    <col min="3849" max="3850" width="11.88671875" style="1" customWidth="1"/>
    <col min="3851" max="3851" width="15.21875" style="1" customWidth="1"/>
    <col min="3852" max="3852" width="11.6640625" style="1" customWidth="1"/>
    <col min="3853" max="4097" width="10" style="1"/>
    <col min="4098" max="4098" width="6.109375" style="1" bestFit="1" customWidth="1"/>
    <col min="4099" max="4099" width="25.5546875" style="1" customWidth="1"/>
    <col min="4100" max="4100" width="23.44140625" style="1" customWidth="1"/>
    <col min="4101" max="4101" width="7.21875" style="1" customWidth="1"/>
    <col min="4102" max="4102" width="11.77734375" style="1" customWidth="1"/>
    <col min="4103" max="4103" width="5.6640625" style="1" customWidth="1"/>
    <col min="4104" max="4104" width="11.77734375" style="1" customWidth="1"/>
    <col min="4105" max="4106" width="11.88671875" style="1" customWidth="1"/>
    <col min="4107" max="4107" width="15.21875" style="1" customWidth="1"/>
    <col min="4108" max="4108" width="11.6640625" style="1" customWidth="1"/>
    <col min="4109" max="4353" width="10" style="1"/>
    <col min="4354" max="4354" width="6.109375" style="1" bestFit="1" customWidth="1"/>
    <col min="4355" max="4355" width="25.5546875" style="1" customWidth="1"/>
    <col min="4356" max="4356" width="23.44140625" style="1" customWidth="1"/>
    <col min="4357" max="4357" width="7.21875" style="1" customWidth="1"/>
    <col min="4358" max="4358" width="11.77734375" style="1" customWidth="1"/>
    <col min="4359" max="4359" width="5.6640625" style="1" customWidth="1"/>
    <col min="4360" max="4360" width="11.77734375" style="1" customWidth="1"/>
    <col min="4361" max="4362" width="11.88671875" style="1" customWidth="1"/>
    <col min="4363" max="4363" width="15.21875" style="1" customWidth="1"/>
    <col min="4364" max="4364" width="11.6640625" style="1" customWidth="1"/>
    <col min="4365" max="4609" width="10" style="1"/>
    <col min="4610" max="4610" width="6.109375" style="1" bestFit="1" customWidth="1"/>
    <col min="4611" max="4611" width="25.5546875" style="1" customWidth="1"/>
    <col min="4612" max="4612" width="23.44140625" style="1" customWidth="1"/>
    <col min="4613" max="4613" width="7.21875" style="1" customWidth="1"/>
    <col min="4614" max="4614" width="11.77734375" style="1" customWidth="1"/>
    <col min="4615" max="4615" width="5.6640625" style="1" customWidth="1"/>
    <col min="4616" max="4616" width="11.77734375" style="1" customWidth="1"/>
    <col min="4617" max="4618" width="11.88671875" style="1" customWidth="1"/>
    <col min="4619" max="4619" width="15.21875" style="1" customWidth="1"/>
    <col min="4620" max="4620" width="11.6640625" style="1" customWidth="1"/>
    <col min="4621" max="4865" width="10" style="1"/>
    <col min="4866" max="4866" width="6.109375" style="1" bestFit="1" customWidth="1"/>
    <col min="4867" max="4867" width="25.5546875" style="1" customWidth="1"/>
    <col min="4868" max="4868" width="23.44140625" style="1" customWidth="1"/>
    <col min="4869" max="4869" width="7.21875" style="1" customWidth="1"/>
    <col min="4870" max="4870" width="11.77734375" style="1" customWidth="1"/>
    <col min="4871" max="4871" width="5.6640625" style="1" customWidth="1"/>
    <col min="4872" max="4872" width="11.77734375" style="1" customWidth="1"/>
    <col min="4873" max="4874" width="11.88671875" style="1" customWidth="1"/>
    <col min="4875" max="4875" width="15.21875" style="1" customWidth="1"/>
    <col min="4876" max="4876" width="11.6640625" style="1" customWidth="1"/>
    <col min="4877" max="5121" width="10" style="1"/>
    <col min="5122" max="5122" width="6.109375" style="1" bestFit="1" customWidth="1"/>
    <col min="5123" max="5123" width="25.5546875" style="1" customWidth="1"/>
    <col min="5124" max="5124" width="23.44140625" style="1" customWidth="1"/>
    <col min="5125" max="5125" width="7.21875" style="1" customWidth="1"/>
    <col min="5126" max="5126" width="11.77734375" style="1" customWidth="1"/>
    <col min="5127" max="5127" width="5.6640625" style="1" customWidth="1"/>
    <col min="5128" max="5128" width="11.77734375" style="1" customWidth="1"/>
    <col min="5129" max="5130" width="11.88671875" style="1" customWidth="1"/>
    <col min="5131" max="5131" width="15.21875" style="1" customWidth="1"/>
    <col min="5132" max="5132" width="11.6640625" style="1" customWidth="1"/>
    <col min="5133" max="5377" width="10" style="1"/>
    <col min="5378" max="5378" width="6.109375" style="1" bestFit="1" customWidth="1"/>
    <col min="5379" max="5379" width="25.5546875" style="1" customWidth="1"/>
    <col min="5380" max="5380" width="23.44140625" style="1" customWidth="1"/>
    <col min="5381" max="5381" width="7.21875" style="1" customWidth="1"/>
    <col min="5382" max="5382" width="11.77734375" style="1" customWidth="1"/>
    <col min="5383" max="5383" width="5.6640625" style="1" customWidth="1"/>
    <col min="5384" max="5384" width="11.77734375" style="1" customWidth="1"/>
    <col min="5385" max="5386" width="11.88671875" style="1" customWidth="1"/>
    <col min="5387" max="5387" width="15.21875" style="1" customWidth="1"/>
    <col min="5388" max="5388" width="11.6640625" style="1" customWidth="1"/>
    <col min="5389" max="5633" width="10" style="1"/>
    <col min="5634" max="5634" width="6.109375" style="1" bestFit="1" customWidth="1"/>
    <col min="5635" max="5635" width="25.5546875" style="1" customWidth="1"/>
    <col min="5636" max="5636" width="23.44140625" style="1" customWidth="1"/>
    <col min="5637" max="5637" width="7.21875" style="1" customWidth="1"/>
    <col min="5638" max="5638" width="11.77734375" style="1" customWidth="1"/>
    <col min="5639" max="5639" width="5.6640625" style="1" customWidth="1"/>
    <col min="5640" max="5640" width="11.77734375" style="1" customWidth="1"/>
    <col min="5641" max="5642" width="11.88671875" style="1" customWidth="1"/>
    <col min="5643" max="5643" width="15.21875" style="1" customWidth="1"/>
    <col min="5644" max="5644" width="11.6640625" style="1" customWidth="1"/>
    <col min="5645" max="5889" width="10" style="1"/>
    <col min="5890" max="5890" width="6.109375" style="1" bestFit="1" customWidth="1"/>
    <col min="5891" max="5891" width="25.5546875" style="1" customWidth="1"/>
    <col min="5892" max="5892" width="23.44140625" style="1" customWidth="1"/>
    <col min="5893" max="5893" width="7.21875" style="1" customWidth="1"/>
    <col min="5894" max="5894" width="11.77734375" style="1" customWidth="1"/>
    <col min="5895" max="5895" width="5.6640625" style="1" customWidth="1"/>
    <col min="5896" max="5896" width="11.77734375" style="1" customWidth="1"/>
    <col min="5897" max="5898" width="11.88671875" style="1" customWidth="1"/>
    <col min="5899" max="5899" width="15.21875" style="1" customWidth="1"/>
    <col min="5900" max="5900" width="11.6640625" style="1" customWidth="1"/>
    <col min="5901" max="6145" width="10" style="1"/>
    <col min="6146" max="6146" width="6.109375" style="1" bestFit="1" customWidth="1"/>
    <col min="6147" max="6147" width="25.5546875" style="1" customWidth="1"/>
    <col min="6148" max="6148" width="23.44140625" style="1" customWidth="1"/>
    <col min="6149" max="6149" width="7.21875" style="1" customWidth="1"/>
    <col min="6150" max="6150" width="11.77734375" style="1" customWidth="1"/>
    <col min="6151" max="6151" width="5.6640625" style="1" customWidth="1"/>
    <col min="6152" max="6152" width="11.77734375" style="1" customWidth="1"/>
    <col min="6153" max="6154" width="11.88671875" style="1" customWidth="1"/>
    <col min="6155" max="6155" width="15.21875" style="1" customWidth="1"/>
    <col min="6156" max="6156" width="11.6640625" style="1" customWidth="1"/>
    <col min="6157" max="6401" width="10" style="1"/>
    <col min="6402" max="6402" width="6.109375" style="1" bestFit="1" customWidth="1"/>
    <col min="6403" max="6403" width="25.5546875" style="1" customWidth="1"/>
    <col min="6404" max="6404" width="23.44140625" style="1" customWidth="1"/>
    <col min="6405" max="6405" width="7.21875" style="1" customWidth="1"/>
    <col min="6406" max="6406" width="11.77734375" style="1" customWidth="1"/>
    <col min="6407" max="6407" width="5.6640625" style="1" customWidth="1"/>
    <col min="6408" max="6408" width="11.77734375" style="1" customWidth="1"/>
    <col min="6409" max="6410" width="11.88671875" style="1" customWidth="1"/>
    <col min="6411" max="6411" width="15.21875" style="1" customWidth="1"/>
    <col min="6412" max="6412" width="11.6640625" style="1" customWidth="1"/>
    <col min="6413" max="6657" width="10" style="1"/>
    <col min="6658" max="6658" width="6.109375" style="1" bestFit="1" customWidth="1"/>
    <col min="6659" max="6659" width="25.5546875" style="1" customWidth="1"/>
    <col min="6660" max="6660" width="23.44140625" style="1" customWidth="1"/>
    <col min="6661" max="6661" width="7.21875" style="1" customWidth="1"/>
    <col min="6662" max="6662" width="11.77734375" style="1" customWidth="1"/>
    <col min="6663" max="6663" width="5.6640625" style="1" customWidth="1"/>
    <col min="6664" max="6664" width="11.77734375" style="1" customWidth="1"/>
    <col min="6665" max="6666" width="11.88671875" style="1" customWidth="1"/>
    <col min="6667" max="6667" width="15.21875" style="1" customWidth="1"/>
    <col min="6668" max="6668" width="11.6640625" style="1" customWidth="1"/>
    <col min="6669" max="6913" width="10" style="1"/>
    <col min="6914" max="6914" width="6.109375" style="1" bestFit="1" customWidth="1"/>
    <col min="6915" max="6915" width="25.5546875" style="1" customWidth="1"/>
    <col min="6916" max="6916" width="23.44140625" style="1" customWidth="1"/>
    <col min="6917" max="6917" width="7.21875" style="1" customWidth="1"/>
    <col min="6918" max="6918" width="11.77734375" style="1" customWidth="1"/>
    <col min="6919" max="6919" width="5.6640625" style="1" customWidth="1"/>
    <col min="6920" max="6920" width="11.77734375" style="1" customWidth="1"/>
    <col min="6921" max="6922" width="11.88671875" style="1" customWidth="1"/>
    <col min="6923" max="6923" width="15.21875" style="1" customWidth="1"/>
    <col min="6924" max="6924" width="11.6640625" style="1" customWidth="1"/>
    <col min="6925" max="7169" width="10" style="1"/>
    <col min="7170" max="7170" width="6.109375" style="1" bestFit="1" customWidth="1"/>
    <col min="7171" max="7171" width="25.5546875" style="1" customWidth="1"/>
    <col min="7172" max="7172" width="23.44140625" style="1" customWidth="1"/>
    <col min="7173" max="7173" width="7.21875" style="1" customWidth="1"/>
    <col min="7174" max="7174" width="11.77734375" style="1" customWidth="1"/>
    <col min="7175" max="7175" width="5.6640625" style="1" customWidth="1"/>
    <col min="7176" max="7176" width="11.77734375" style="1" customWidth="1"/>
    <col min="7177" max="7178" width="11.88671875" style="1" customWidth="1"/>
    <col min="7179" max="7179" width="15.21875" style="1" customWidth="1"/>
    <col min="7180" max="7180" width="11.6640625" style="1" customWidth="1"/>
    <col min="7181" max="7425" width="10" style="1"/>
    <col min="7426" max="7426" width="6.109375" style="1" bestFit="1" customWidth="1"/>
    <col min="7427" max="7427" width="25.5546875" style="1" customWidth="1"/>
    <col min="7428" max="7428" width="23.44140625" style="1" customWidth="1"/>
    <col min="7429" max="7429" width="7.21875" style="1" customWidth="1"/>
    <col min="7430" max="7430" width="11.77734375" style="1" customWidth="1"/>
    <col min="7431" max="7431" width="5.6640625" style="1" customWidth="1"/>
    <col min="7432" max="7432" width="11.77734375" style="1" customWidth="1"/>
    <col min="7433" max="7434" width="11.88671875" style="1" customWidth="1"/>
    <col min="7435" max="7435" width="15.21875" style="1" customWidth="1"/>
    <col min="7436" max="7436" width="11.6640625" style="1" customWidth="1"/>
    <col min="7437" max="7681" width="10" style="1"/>
    <col min="7682" max="7682" width="6.109375" style="1" bestFit="1" customWidth="1"/>
    <col min="7683" max="7683" width="25.5546875" style="1" customWidth="1"/>
    <col min="7684" max="7684" width="23.44140625" style="1" customWidth="1"/>
    <col min="7685" max="7685" width="7.21875" style="1" customWidth="1"/>
    <col min="7686" max="7686" width="11.77734375" style="1" customWidth="1"/>
    <col min="7687" max="7687" width="5.6640625" style="1" customWidth="1"/>
    <col min="7688" max="7688" width="11.77734375" style="1" customWidth="1"/>
    <col min="7689" max="7690" width="11.88671875" style="1" customWidth="1"/>
    <col min="7691" max="7691" width="15.21875" style="1" customWidth="1"/>
    <col min="7692" max="7692" width="11.6640625" style="1" customWidth="1"/>
    <col min="7693" max="7937" width="10" style="1"/>
    <col min="7938" max="7938" width="6.109375" style="1" bestFit="1" customWidth="1"/>
    <col min="7939" max="7939" width="25.5546875" style="1" customWidth="1"/>
    <col min="7940" max="7940" width="23.44140625" style="1" customWidth="1"/>
    <col min="7941" max="7941" width="7.21875" style="1" customWidth="1"/>
    <col min="7942" max="7942" width="11.77734375" style="1" customWidth="1"/>
    <col min="7943" max="7943" width="5.6640625" style="1" customWidth="1"/>
    <col min="7944" max="7944" width="11.77734375" style="1" customWidth="1"/>
    <col min="7945" max="7946" width="11.88671875" style="1" customWidth="1"/>
    <col min="7947" max="7947" width="15.21875" style="1" customWidth="1"/>
    <col min="7948" max="7948" width="11.6640625" style="1" customWidth="1"/>
    <col min="7949" max="8193" width="10" style="1"/>
    <col min="8194" max="8194" width="6.109375" style="1" bestFit="1" customWidth="1"/>
    <col min="8195" max="8195" width="25.5546875" style="1" customWidth="1"/>
    <col min="8196" max="8196" width="23.44140625" style="1" customWidth="1"/>
    <col min="8197" max="8197" width="7.21875" style="1" customWidth="1"/>
    <col min="8198" max="8198" width="11.77734375" style="1" customWidth="1"/>
    <col min="8199" max="8199" width="5.6640625" style="1" customWidth="1"/>
    <col min="8200" max="8200" width="11.77734375" style="1" customWidth="1"/>
    <col min="8201" max="8202" width="11.88671875" style="1" customWidth="1"/>
    <col min="8203" max="8203" width="15.21875" style="1" customWidth="1"/>
    <col min="8204" max="8204" width="11.6640625" style="1" customWidth="1"/>
    <col min="8205" max="8449" width="10" style="1"/>
    <col min="8450" max="8450" width="6.109375" style="1" bestFit="1" customWidth="1"/>
    <col min="8451" max="8451" width="25.5546875" style="1" customWidth="1"/>
    <col min="8452" max="8452" width="23.44140625" style="1" customWidth="1"/>
    <col min="8453" max="8453" width="7.21875" style="1" customWidth="1"/>
    <col min="8454" max="8454" width="11.77734375" style="1" customWidth="1"/>
    <col min="8455" max="8455" width="5.6640625" style="1" customWidth="1"/>
    <col min="8456" max="8456" width="11.77734375" style="1" customWidth="1"/>
    <col min="8457" max="8458" width="11.88671875" style="1" customWidth="1"/>
    <col min="8459" max="8459" width="15.21875" style="1" customWidth="1"/>
    <col min="8460" max="8460" width="11.6640625" style="1" customWidth="1"/>
    <col min="8461" max="8705" width="10" style="1"/>
    <col min="8706" max="8706" width="6.109375" style="1" bestFit="1" customWidth="1"/>
    <col min="8707" max="8707" width="25.5546875" style="1" customWidth="1"/>
    <col min="8708" max="8708" width="23.44140625" style="1" customWidth="1"/>
    <col min="8709" max="8709" width="7.21875" style="1" customWidth="1"/>
    <col min="8710" max="8710" width="11.77734375" style="1" customWidth="1"/>
    <col min="8711" max="8711" width="5.6640625" style="1" customWidth="1"/>
    <col min="8712" max="8712" width="11.77734375" style="1" customWidth="1"/>
    <col min="8713" max="8714" width="11.88671875" style="1" customWidth="1"/>
    <col min="8715" max="8715" width="15.21875" style="1" customWidth="1"/>
    <col min="8716" max="8716" width="11.6640625" style="1" customWidth="1"/>
    <col min="8717" max="8961" width="10" style="1"/>
    <col min="8962" max="8962" width="6.109375" style="1" bestFit="1" customWidth="1"/>
    <col min="8963" max="8963" width="25.5546875" style="1" customWidth="1"/>
    <col min="8964" max="8964" width="23.44140625" style="1" customWidth="1"/>
    <col min="8965" max="8965" width="7.21875" style="1" customWidth="1"/>
    <col min="8966" max="8966" width="11.77734375" style="1" customWidth="1"/>
    <col min="8967" max="8967" width="5.6640625" style="1" customWidth="1"/>
    <col min="8968" max="8968" width="11.77734375" style="1" customWidth="1"/>
    <col min="8969" max="8970" width="11.88671875" style="1" customWidth="1"/>
    <col min="8971" max="8971" width="15.21875" style="1" customWidth="1"/>
    <col min="8972" max="8972" width="11.6640625" style="1" customWidth="1"/>
    <col min="8973" max="9217" width="10" style="1"/>
    <col min="9218" max="9218" width="6.109375" style="1" bestFit="1" customWidth="1"/>
    <col min="9219" max="9219" width="25.5546875" style="1" customWidth="1"/>
    <col min="9220" max="9220" width="23.44140625" style="1" customWidth="1"/>
    <col min="9221" max="9221" width="7.21875" style="1" customWidth="1"/>
    <col min="9222" max="9222" width="11.77734375" style="1" customWidth="1"/>
    <col min="9223" max="9223" width="5.6640625" style="1" customWidth="1"/>
    <col min="9224" max="9224" width="11.77734375" style="1" customWidth="1"/>
    <col min="9225" max="9226" width="11.88671875" style="1" customWidth="1"/>
    <col min="9227" max="9227" width="15.21875" style="1" customWidth="1"/>
    <col min="9228" max="9228" width="11.6640625" style="1" customWidth="1"/>
    <col min="9229" max="9473" width="10" style="1"/>
    <col min="9474" max="9474" width="6.109375" style="1" bestFit="1" customWidth="1"/>
    <col min="9475" max="9475" width="25.5546875" style="1" customWidth="1"/>
    <col min="9476" max="9476" width="23.44140625" style="1" customWidth="1"/>
    <col min="9477" max="9477" width="7.21875" style="1" customWidth="1"/>
    <col min="9478" max="9478" width="11.77734375" style="1" customWidth="1"/>
    <col min="9479" max="9479" width="5.6640625" style="1" customWidth="1"/>
    <col min="9480" max="9480" width="11.77734375" style="1" customWidth="1"/>
    <col min="9481" max="9482" width="11.88671875" style="1" customWidth="1"/>
    <col min="9483" max="9483" width="15.21875" style="1" customWidth="1"/>
    <col min="9484" max="9484" width="11.6640625" style="1" customWidth="1"/>
    <col min="9485" max="9729" width="10" style="1"/>
    <col min="9730" max="9730" width="6.109375" style="1" bestFit="1" customWidth="1"/>
    <col min="9731" max="9731" width="25.5546875" style="1" customWidth="1"/>
    <col min="9732" max="9732" width="23.44140625" style="1" customWidth="1"/>
    <col min="9733" max="9733" width="7.21875" style="1" customWidth="1"/>
    <col min="9734" max="9734" width="11.77734375" style="1" customWidth="1"/>
    <col min="9735" max="9735" width="5.6640625" style="1" customWidth="1"/>
    <col min="9736" max="9736" width="11.77734375" style="1" customWidth="1"/>
    <col min="9737" max="9738" width="11.88671875" style="1" customWidth="1"/>
    <col min="9739" max="9739" width="15.21875" style="1" customWidth="1"/>
    <col min="9740" max="9740" width="11.6640625" style="1" customWidth="1"/>
    <col min="9741" max="9985" width="10" style="1"/>
    <col min="9986" max="9986" width="6.109375" style="1" bestFit="1" customWidth="1"/>
    <col min="9987" max="9987" width="25.5546875" style="1" customWidth="1"/>
    <col min="9988" max="9988" width="23.44140625" style="1" customWidth="1"/>
    <col min="9989" max="9989" width="7.21875" style="1" customWidth="1"/>
    <col min="9990" max="9990" width="11.77734375" style="1" customWidth="1"/>
    <col min="9991" max="9991" width="5.6640625" style="1" customWidth="1"/>
    <col min="9992" max="9992" width="11.77734375" style="1" customWidth="1"/>
    <col min="9993" max="9994" width="11.88671875" style="1" customWidth="1"/>
    <col min="9995" max="9995" width="15.21875" style="1" customWidth="1"/>
    <col min="9996" max="9996" width="11.6640625" style="1" customWidth="1"/>
    <col min="9997" max="10241" width="10" style="1"/>
    <col min="10242" max="10242" width="6.109375" style="1" bestFit="1" customWidth="1"/>
    <col min="10243" max="10243" width="25.5546875" style="1" customWidth="1"/>
    <col min="10244" max="10244" width="23.44140625" style="1" customWidth="1"/>
    <col min="10245" max="10245" width="7.21875" style="1" customWidth="1"/>
    <col min="10246" max="10246" width="11.77734375" style="1" customWidth="1"/>
    <col min="10247" max="10247" width="5.6640625" style="1" customWidth="1"/>
    <col min="10248" max="10248" width="11.77734375" style="1" customWidth="1"/>
    <col min="10249" max="10250" width="11.88671875" style="1" customWidth="1"/>
    <col min="10251" max="10251" width="15.21875" style="1" customWidth="1"/>
    <col min="10252" max="10252" width="11.6640625" style="1" customWidth="1"/>
    <col min="10253" max="10497" width="10" style="1"/>
    <col min="10498" max="10498" width="6.109375" style="1" bestFit="1" customWidth="1"/>
    <col min="10499" max="10499" width="25.5546875" style="1" customWidth="1"/>
    <col min="10500" max="10500" width="23.44140625" style="1" customWidth="1"/>
    <col min="10501" max="10501" width="7.21875" style="1" customWidth="1"/>
    <col min="10502" max="10502" width="11.77734375" style="1" customWidth="1"/>
    <col min="10503" max="10503" width="5.6640625" style="1" customWidth="1"/>
    <col min="10504" max="10504" width="11.77734375" style="1" customWidth="1"/>
    <col min="10505" max="10506" width="11.88671875" style="1" customWidth="1"/>
    <col min="10507" max="10507" width="15.21875" style="1" customWidth="1"/>
    <col min="10508" max="10508" width="11.6640625" style="1" customWidth="1"/>
    <col min="10509" max="10753" width="10" style="1"/>
    <col min="10754" max="10754" width="6.109375" style="1" bestFit="1" customWidth="1"/>
    <col min="10755" max="10755" width="25.5546875" style="1" customWidth="1"/>
    <col min="10756" max="10756" width="23.44140625" style="1" customWidth="1"/>
    <col min="10757" max="10757" width="7.21875" style="1" customWidth="1"/>
    <col min="10758" max="10758" width="11.77734375" style="1" customWidth="1"/>
    <col min="10759" max="10759" width="5.6640625" style="1" customWidth="1"/>
    <col min="10760" max="10760" width="11.77734375" style="1" customWidth="1"/>
    <col min="10761" max="10762" width="11.88671875" style="1" customWidth="1"/>
    <col min="10763" max="10763" width="15.21875" style="1" customWidth="1"/>
    <col min="10764" max="10764" width="11.6640625" style="1" customWidth="1"/>
    <col min="10765" max="11009" width="10" style="1"/>
    <col min="11010" max="11010" width="6.109375" style="1" bestFit="1" customWidth="1"/>
    <col min="11011" max="11011" width="25.5546875" style="1" customWidth="1"/>
    <col min="11012" max="11012" width="23.44140625" style="1" customWidth="1"/>
    <col min="11013" max="11013" width="7.21875" style="1" customWidth="1"/>
    <col min="11014" max="11014" width="11.77734375" style="1" customWidth="1"/>
    <col min="11015" max="11015" width="5.6640625" style="1" customWidth="1"/>
    <col min="11016" max="11016" width="11.77734375" style="1" customWidth="1"/>
    <col min="11017" max="11018" width="11.88671875" style="1" customWidth="1"/>
    <col min="11019" max="11019" width="15.21875" style="1" customWidth="1"/>
    <col min="11020" max="11020" width="11.6640625" style="1" customWidth="1"/>
    <col min="11021" max="11265" width="10" style="1"/>
    <col min="11266" max="11266" width="6.109375" style="1" bestFit="1" customWidth="1"/>
    <col min="11267" max="11267" width="25.5546875" style="1" customWidth="1"/>
    <col min="11268" max="11268" width="23.44140625" style="1" customWidth="1"/>
    <col min="11269" max="11269" width="7.21875" style="1" customWidth="1"/>
    <col min="11270" max="11270" width="11.77734375" style="1" customWidth="1"/>
    <col min="11271" max="11271" width="5.6640625" style="1" customWidth="1"/>
    <col min="11272" max="11272" width="11.77734375" style="1" customWidth="1"/>
    <col min="11273" max="11274" width="11.88671875" style="1" customWidth="1"/>
    <col min="11275" max="11275" width="15.21875" style="1" customWidth="1"/>
    <col min="11276" max="11276" width="11.6640625" style="1" customWidth="1"/>
    <col min="11277" max="11521" width="10" style="1"/>
    <col min="11522" max="11522" width="6.109375" style="1" bestFit="1" customWidth="1"/>
    <col min="11523" max="11523" width="25.5546875" style="1" customWidth="1"/>
    <col min="11524" max="11524" width="23.44140625" style="1" customWidth="1"/>
    <col min="11525" max="11525" width="7.21875" style="1" customWidth="1"/>
    <col min="11526" max="11526" width="11.77734375" style="1" customWidth="1"/>
    <col min="11527" max="11527" width="5.6640625" style="1" customWidth="1"/>
    <col min="11528" max="11528" width="11.77734375" style="1" customWidth="1"/>
    <col min="11529" max="11530" width="11.88671875" style="1" customWidth="1"/>
    <col min="11531" max="11531" width="15.21875" style="1" customWidth="1"/>
    <col min="11532" max="11532" width="11.6640625" style="1" customWidth="1"/>
    <col min="11533" max="11777" width="10" style="1"/>
    <col min="11778" max="11778" width="6.109375" style="1" bestFit="1" customWidth="1"/>
    <col min="11779" max="11779" width="25.5546875" style="1" customWidth="1"/>
    <col min="11780" max="11780" width="23.44140625" style="1" customWidth="1"/>
    <col min="11781" max="11781" width="7.21875" style="1" customWidth="1"/>
    <col min="11782" max="11782" width="11.77734375" style="1" customWidth="1"/>
    <col min="11783" max="11783" width="5.6640625" style="1" customWidth="1"/>
    <col min="11784" max="11784" width="11.77734375" style="1" customWidth="1"/>
    <col min="11785" max="11786" width="11.88671875" style="1" customWidth="1"/>
    <col min="11787" max="11787" width="15.21875" style="1" customWidth="1"/>
    <col min="11788" max="11788" width="11.6640625" style="1" customWidth="1"/>
    <col min="11789" max="12033" width="10" style="1"/>
    <col min="12034" max="12034" width="6.109375" style="1" bestFit="1" customWidth="1"/>
    <col min="12035" max="12035" width="25.5546875" style="1" customWidth="1"/>
    <col min="12036" max="12036" width="23.44140625" style="1" customWidth="1"/>
    <col min="12037" max="12037" width="7.21875" style="1" customWidth="1"/>
    <col min="12038" max="12038" width="11.77734375" style="1" customWidth="1"/>
    <col min="12039" max="12039" width="5.6640625" style="1" customWidth="1"/>
    <col min="12040" max="12040" width="11.77734375" style="1" customWidth="1"/>
    <col min="12041" max="12042" width="11.88671875" style="1" customWidth="1"/>
    <col min="12043" max="12043" width="15.21875" style="1" customWidth="1"/>
    <col min="12044" max="12044" width="11.6640625" style="1" customWidth="1"/>
    <col min="12045" max="12289" width="10" style="1"/>
    <col min="12290" max="12290" width="6.109375" style="1" bestFit="1" customWidth="1"/>
    <col min="12291" max="12291" width="25.5546875" style="1" customWidth="1"/>
    <col min="12292" max="12292" width="23.44140625" style="1" customWidth="1"/>
    <col min="12293" max="12293" width="7.21875" style="1" customWidth="1"/>
    <col min="12294" max="12294" width="11.77734375" style="1" customWidth="1"/>
    <col min="12295" max="12295" width="5.6640625" style="1" customWidth="1"/>
    <col min="12296" max="12296" width="11.77734375" style="1" customWidth="1"/>
    <col min="12297" max="12298" width="11.88671875" style="1" customWidth="1"/>
    <col min="12299" max="12299" width="15.21875" style="1" customWidth="1"/>
    <col min="12300" max="12300" width="11.6640625" style="1" customWidth="1"/>
    <col min="12301" max="12545" width="10" style="1"/>
    <col min="12546" max="12546" width="6.109375" style="1" bestFit="1" customWidth="1"/>
    <col min="12547" max="12547" width="25.5546875" style="1" customWidth="1"/>
    <col min="12548" max="12548" width="23.44140625" style="1" customWidth="1"/>
    <col min="12549" max="12549" width="7.21875" style="1" customWidth="1"/>
    <col min="12550" max="12550" width="11.77734375" style="1" customWidth="1"/>
    <col min="12551" max="12551" width="5.6640625" style="1" customWidth="1"/>
    <col min="12552" max="12552" width="11.77734375" style="1" customWidth="1"/>
    <col min="12553" max="12554" width="11.88671875" style="1" customWidth="1"/>
    <col min="12555" max="12555" width="15.21875" style="1" customWidth="1"/>
    <col min="12556" max="12556" width="11.6640625" style="1" customWidth="1"/>
    <col min="12557" max="12801" width="10" style="1"/>
    <col min="12802" max="12802" width="6.109375" style="1" bestFit="1" customWidth="1"/>
    <col min="12803" max="12803" width="25.5546875" style="1" customWidth="1"/>
    <col min="12804" max="12804" width="23.44140625" style="1" customWidth="1"/>
    <col min="12805" max="12805" width="7.21875" style="1" customWidth="1"/>
    <col min="12806" max="12806" width="11.77734375" style="1" customWidth="1"/>
    <col min="12807" max="12807" width="5.6640625" style="1" customWidth="1"/>
    <col min="12808" max="12808" width="11.77734375" style="1" customWidth="1"/>
    <col min="12809" max="12810" width="11.88671875" style="1" customWidth="1"/>
    <col min="12811" max="12811" width="15.21875" style="1" customWidth="1"/>
    <col min="12812" max="12812" width="11.6640625" style="1" customWidth="1"/>
    <col min="12813" max="13057" width="10" style="1"/>
    <col min="13058" max="13058" width="6.109375" style="1" bestFit="1" customWidth="1"/>
    <col min="13059" max="13059" width="25.5546875" style="1" customWidth="1"/>
    <col min="13060" max="13060" width="23.44140625" style="1" customWidth="1"/>
    <col min="13061" max="13061" width="7.21875" style="1" customWidth="1"/>
    <col min="13062" max="13062" width="11.77734375" style="1" customWidth="1"/>
    <col min="13063" max="13063" width="5.6640625" style="1" customWidth="1"/>
    <col min="13064" max="13064" width="11.77734375" style="1" customWidth="1"/>
    <col min="13065" max="13066" width="11.88671875" style="1" customWidth="1"/>
    <col min="13067" max="13067" width="15.21875" style="1" customWidth="1"/>
    <col min="13068" max="13068" width="11.6640625" style="1" customWidth="1"/>
    <col min="13069" max="13313" width="10" style="1"/>
    <col min="13314" max="13314" width="6.109375" style="1" bestFit="1" customWidth="1"/>
    <col min="13315" max="13315" width="25.5546875" style="1" customWidth="1"/>
    <col min="13316" max="13316" width="23.44140625" style="1" customWidth="1"/>
    <col min="13317" max="13317" width="7.21875" style="1" customWidth="1"/>
    <col min="13318" max="13318" width="11.77734375" style="1" customWidth="1"/>
    <col min="13319" max="13319" width="5.6640625" style="1" customWidth="1"/>
    <col min="13320" max="13320" width="11.77734375" style="1" customWidth="1"/>
    <col min="13321" max="13322" width="11.88671875" style="1" customWidth="1"/>
    <col min="13323" max="13323" width="15.21875" style="1" customWidth="1"/>
    <col min="13324" max="13324" width="11.6640625" style="1" customWidth="1"/>
    <col min="13325" max="13569" width="10" style="1"/>
    <col min="13570" max="13570" width="6.109375" style="1" bestFit="1" customWidth="1"/>
    <col min="13571" max="13571" width="25.5546875" style="1" customWidth="1"/>
    <col min="13572" max="13572" width="23.44140625" style="1" customWidth="1"/>
    <col min="13573" max="13573" width="7.21875" style="1" customWidth="1"/>
    <col min="13574" max="13574" width="11.77734375" style="1" customWidth="1"/>
    <col min="13575" max="13575" width="5.6640625" style="1" customWidth="1"/>
    <col min="13576" max="13576" width="11.77734375" style="1" customWidth="1"/>
    <col min="13577" max="13578" width="11.88671875" style="1" customWidth="1"/>
    <col min="13579" max="13579" width="15.21875" style="1" customWidth="1"/>
    <col min="13580" max="13580" width="11.6640625" style="1" customWidth="1"/>
    <col min="13581" max="13825" width="10" style="1"/>
    <col min="13826" max="13826" width="6.109375" style="1" bestFit="1" customWidth="1"/>
    <col min="13827" max="13827" width="25.5546875" style="1" customWidth="1"/>
    <col min="13828" max="13828" width="23.44140625" style="1" customWidth="1"/>
    <col min="13829" max="13829" width="7.21875" style="1" customWidth="1"/>
    <col min="13830" max="13830" width="11.77734375" style="1" customWidth="1"/>
    <col min="13831" max="13831" width="5.6640625" style="1" customWidth="1"/>
    <col min="13832" max="13832" width="11.77734375" style="1" customWidth="1"/>
    <col min="13833" max="13834" width="11.88671875" style="1" customWidth="1"/>
    <col min="13835" max="13835" width="15.21875" style="1" customWidth="1"/>
    <col min="13836" max="13836" width="11.6640625" style="1" customWidth="1"/>
    <col min="13837" max="14081" width="10" style="1"/>
    <col min="14082" max="14082" width="6.109375" style="1" bestFit="1" customWidth="1"/>
    <col min="14083" max="14083" width="25.5546875" style="1" customWidth="1"/>
    <col min="14084" max="14084" width="23.44140625" style="1" customWidth="1"/>
    <col min="14085" max="14085" width="7.21875" style="1" customWidth="1"/>
    <col min="14086" max="14086" width="11.77734375" style="1" customWidth="1"/>
    <col min="14087" max="14087" width="5.6640625" style="1" customWidth="1"/>
    <col min="14088" max="14088" width="11.77734375" style="1" customWidth="1"/>
    <col min="14089" max="14090" width="11.88671875" style="1" customWidth="1"/>
    <col min="14091" max="14091" width="15.21875" style="1" customWidth="1"/>
    <col min="14092" max="14092" width="11.6640625" style="1" customWidth="1"/>
    <col min="14093" max="14337" width="10" style="1"/>
    <col min="14338" max="14338" width="6.109375" style="1" bestFit="1" customWidth="1"/>
    <col min="14339" max="14339" width="25.5546875" style="1" customWidth="1"/>
    <col min="14340" max="14340" width="23.44140625" style="1" customWidth="1"/>
    <col min="14341" max="14341" width="7.21875" style="1" customWidth="1"/>
    <col min="14342" max="14342" width="11.77734375" style="1" customWidth="1"/>
    <col min="14343" max="14343" width="5.6640625" style="1" customWidth="1"/>
    <col min="14344" max="14344" width="11.77734375" style="1" customWidth="1"/>
    <col min="14345" max="14346" width="11.88671875" style="1" customWidth="1"/>
    <col min="14347" max="14347" width="15.21875" style="1" customWidth="1"/>
    <col min="14348" max="14348" width="11.6640625" style="1" customWidth="1"/>
    <col min="14349" max="14593" width="10" style="1"/>
    <col min="14594" max="14594" width="6.109375" style="1" bestFit="1" customWidth="1"/>
    <col min="14595" max="14595" width="25.5546875" style="1" customWidth="1"/>
    <col min="14596" max="14596" width="23.44140625" style="1" customWidth="1"/>
    <col min="14597" max="14597" width="7.21875" style="1" customWidth="1"/>
    <col min="14598" max="14598" width="11.77734375" style="1" customWidth="1"/>
    <col min="14599" max="14599" width="5.6640625" style="1" customWidth="1"/>
    <col min="14600" max="14600" width="11.77734375" style="1" customWidth="1"/>
    <col min="14601" max="14602" width="11.88671875" style="1" customWidth="1"/>
    <col min="14603" max="14603" width="15.21875" style="1" customWidth="1"/>
    <col min="14604" max="14604" width="11.6640625" style="1" customWidth="1"/>
    <col min="14605" max="14849" width="10" style="1"/>
    <col min="14850" max="14850" width="6.109375" style="1" bestFit="1" customWidth="1"/>
    <col min="14851" max="14851" width="25.5546875" style="1" customWidth="1"/>
    <col min="14852" max="14852" width="23.44140625" style="1" customWidth="1"/>
    <col min="14853" max="14853" width="7.21875" style="1" customWidth="1"/>
    <col min="14854" max="14854" width="11.77734375" style="1" customWidth="1"/>
    <col min="14855" max="14855" width="5.6640625" style="1" customWidth="1"/>
    <col min="14856" max="14856" width="11.77734375" style="1" customWidth="1"/>
    <col min="14857" max="14858" width="11.88671875" style="1" customWidth="1"/>
    <col min="14859" max="14859" width="15.21875" style="1" customWidth="1"/>
    <col min="14860" max="14860" width="11.6640625" style="1" customWidth="1"/>
    <col min="14861" max="15105" width="10" style="1"/>
    <col min="15106" max="15106" width="6.109375" style="1" bestFit="1" customWidth="1"/>
    <col min="15107" max="15107" width="25.5546875" style="1" customWidth="1"/>
    <col min="15108" max="15108" width="23.44140625" style="1" customWidth="1"/>
    <col min="15109" max="15109" width="7.21875" style="1" customWidth="1"/>
    <col min="15110" max="15110" width="11.77734375" style="1" customWidth="1"/>
    <col min="15111" max="15111" width="5.6640625" style="1" customWidth="1"/>
    <col min="15112" max="15112" width="11.77734375" style="1" customWidth="1"/>
    <col min="15113" max="15114" width="11.88671875" style="1" customWidth="1"/>
    <col min="15115" max="15115" width="15.21875" style="1" customWidth="1"/>
    <col min="15116" max="15116" width="11.6640625" style="1" customWidth="1"/>
    <col min="15117" max="15361" width="10" style="1"/>
    <col min="15362" max="15362" width="6.109375" style="1" bestFit="1" customWidth="1"/>
    <col min="15363" max="15363" width="25.5546875" style="1" customWidth="1"/>
    <col min="15364" max="15364" width="23.44140625" style="1" customWidth="1"/>
    <col min="15365" max="15365" width="7.21875" style="1" customWidth="1"/>
    <col min="15366" max="15366" width="11.77734375" style="1" customWidth="1"/>
    <col min="15367" max="15367" width="5.6640625" style="1" customWidth="1"/>
    <col min="15368" max="15368" width="11.77734375" style="1" customWidth="1"/>
    <col min="15369" max="15370" width="11.88671875" style="1" customWidth="1"/>
    <col min="15371" max="15371" width="15.21875" style="1" customWidth="1"/>
    <col min="15372" max="15372" width="11.6640625" style="1" customWidth="1"/>
    <col min="15373" max="15617" width="10" style="1"/>
    <col min="15618" max="15618" width="6.109375" style="1" bestFit="1" customWidth="1"/>
    <col min="15619" max="15619" width="25.5546875" style="1" customWidth="1"/>
    <col min="15620" max="15620" width="23.44140625" style="1" customWidth="1"/>
    <col min="15621" max="15621" width="7.21875" style="1" customWidth="1"/>
    <col min="15622" max="15622" width="11.77734375" style="1" customWidth="1"/>
    <col min="15623" max="15623" width="5.6640625" style="1" customWidth="1"/>
    <col min="15624" max="15624" width="11.77734375" style="1" customWidth="1"/>
    <col min="15625" max="15626" width="11.88671875" style="1" customWidth="1"/>
    <col min="15627" max="15627" width="15.21875" style="1" customWidth="1"/>
    <col min="15628" max="15628" width="11.6640625" style="1" customWidth="1"/>
    <col min="15629" max="15873" width="10" style="1"/>
    <col min="15874" max="15874" width="6.109375" style="1" bestFit="1" customWidth="1"/>
    <col min="15875" max="15875" width="25.5546875" style="1" customWidth="1"/>
    <col min="15876" max="15876" width="23.44140625" style="1" customWidth="1"/>
    <col min="15877" max="15877" width="7.21875" style="1" customWidth="1"/>
    <col min="15878" max="15878" width="11.77734375" style="1" customWidth="1"/>
    <col min="15879" max="15879" width="5.6640625" style="1" customWidth="1"/>
    <col min="15880" max="15880" width="11.77734375" style="1" customWidth="1"/>
    <col min="15881" max="15882" width="11.88671875" style="1" customWidth="1"/>
    <col min="15883" max="15883" width="15.21875" style="1" customWidth="1"/>
    <col min="15884" max="15884" width="11.6640625" style="1" customWidth="1"/>
    <col min="15885" max="16129" width="10" style="1"/>
    <col min="16130" max="16130" width="6.109375" style="1" bestFit="1" customWidth="1"/>
    <col min="16131" max="16131" width="25.5546875" style="1" customWidth="1"/>
    <col min="16132" max="16132" width="23.44140625" style="1" customWidth="1"/>
    <col min="16133" max="16133" width="7.21875" style="1" customWidth="1"/>
    <col min="16134" max="16134" width="11.77734375" style="1" customWidth="1"/>
    <col min="16135" max="16135" width="5.6640625" style="1" customWidth="1"/>
    <col min="16136" max="16136" width="11.77734375" style="1" customWidth="1"/>
    <col min="16137" max="16138" width="11.88671875" style="1" customWidth="1"/>
    <col min="16139" max="16139" width="15.21875" style="1" customWidth="1"/>
    <col min="16140" max="16140" width="11.6640625" style="1" customWidth="1"/>
    <col min="16141" max="16384" width="10" style="1"/>
  </cols>
  <sheetData>
    <row r="1" spans="1:23" ht="27.75" customHeight="1">
      <c r="A1" s="189" t="s">
        <v>0</v>
      </c>
      <c r="B1" s="189"/>
      <c r="C1" s="189"/>
      <c r="D1" s="189"/>
      <c r="E1" s="189"/>
      <c r="F1" s="189"/>
      <c r="G1" s="189"/>
      <c r="H1" s="189"/>
      <c r="I1" s="189"/>
      <c r="J1" s="189"/>
      <c r="K1" s="189"/>
      <c r="L1" s="189"/>
    </row>
    <row r="2" spans="1:23" s="39" customFormat="1" ht="27.75" customHeight="1">
      <c r="J2" s="195" t="s">
        <v>1</v>
      </c>
      <c r="K2" s="195"/>
      <c r="L2" s="195"/>
      <c r="T2" s="195"/>
      <c r="U2" s="195"/>
      <c r="V2" s="195"/>
      <c r="W2" s="195"/>
    </row>
    <row r="3" spans="1:23" s="83" customFormat="1" ht="39" customHeight="1">
      <c r="A3" s="81" t="s">
        <v>2</v>
      </c>
      <c r="B3" s="81" t="s">
        <v>3</v>
      </c>
      <c r="C3" s="81" t="s">
        <v>4</v>
      </c>
      <c r="D3" s="81" t="s">
        <v>141</v>
      </c>
      <c r="E3" s="81" t="s">
        <v>5</v>
      </c>
      <c r="F3" s="82" t="s">
        <v>6</v>
      </c>
      <c r="G3" s="82" t="s">
        <v>7</v>
      </c>
      <c r="H3" s="82" t="s">
        <v>8</v>
      </c>
      <c r="I3" s="82" t="s">
        <v>9</v>
      </c>
      <c r="J3" s="82" t="s">
        <v>10</v>
      </c>
      <c r="K3" s="81" t="s">
        <v>11</v>
      </c>
      <c r="L3" s="81" t="s">
        <v>12</v>
      </c>
      <c r="M3" s="95"/>
    </row>
    <row r="4" spans="1:23" s="83" customFormat="1" ht="73.8" customHeight="1">
      <c r="A4" s="34">
        <v>1</v>
      </c>
      <c r="B4" s="34" t="s">
        <v>611</v>
      </c>
      <c r="C4" s="35" t="s">
        <v>612</v>
      </c>
      <c r="D4" s="35"/>
      <c r="E4" s="34" t="s">
        <v>20</v>
      </c>
      <c r="F4" s="80">
        <v>0.3</v>
      </c>
      <c r="G4" s="36">
        <v>0.13</v>
      </c>
      <c r="H4" s="97">
        <f>0.037*7.96</f>
        <v>0.29452</v>
      </c>
      <c r="I4" s="80">
        <v>0.29452</v>
      </c>
      <c r="J4" s="80">
        <v>0.29452</v>
      </c>
      <c r="K4" s="93" t="s">
        <v>204</v>
      </c>
      <c r="L4" s="112" t="s">
        <v>613</v>
      </c>
      <c r="N4" s="113"/>
    </row>
    <row r="5" spans="1:23" s="83" customFormat="1" ht="67.8" customHeight="1">
      <c r="A5" s="34"/>
      <c r="B5" s="34"/>
      <c r="C5" s="35"/>
      <c r="D5" s="35"/>
      <c r="E5" s="34"/>
      <c r="F5" s="80"/>
      <c r="G5" s="36"/>
      <c r="H5" s="97"/>
      <c r="I5" s="80"/>
      <c r="J5" s="80"/>
      <c r="K5" s="93"/>
      <c r="L5" s="93"/>
      <c r="N5" s="96"/>
    </row>
    <row r="6" spans="1:23" s="39" customFormat="1" ht="27.75" customHeight="1">
      <c r="A6" s="196" t="s">
        <v>614</v>
      </c>
      <c r="B6" s="196"/>
      <c r="C6" s="196"/>
      <c r="D6" s="196"/>
      <c r="E6" s="196"/>
      <c r="F6" s="196"/>
      <c r="G6" s="196"/>
      <c r="H6" s="196"/>
      <c r="I6" s="196"/>
      <c r="J6" s="196"/>
      <c r="K6" s="196"/>
      <c r="L6" s="196"/>
    </row>
    <row r="7" spans="1:23" s="39" customFormat="1" ht="42" customHeight="1">
      <c r="A7" s="196"/>
      <c r="B7" s="196"/>
      <c r="C7" s="196"/>
      <c r="D7" s="196"/>
      <c r="E7" s="196"/>
      <c r="F7" s="196"/>
      <c r="G7" s="196"/>
      <c r="H7" s="196"/>
      <c r="I7" s="196"/>
      <c r="J7" s="196"/>
      <c r="K7" s="196"/>
      <c r="L7" s="196"/>
    </row>
    <row r="8" spans="1:23" s="39" customFormat="1" ht="93" customHeight="1">
      <c r="A8" s="197" t="s">
        <v>13</v>
      </c>
      <c r="B8" s="198"/>
      <c r="C8" s="199" t="s">
        <v>14</v>
      </c>
      <c r="D8" s="199"/>
      <c r="E8" s="199"/>
      <c r="F8" s="200" t="s">
        <v>15</v>
      </c>
      <c r="G8" s="201"/>
      <c r="H8" s="201"/>
      <c r="I8" s="200" t="s">
        <v>16</v>
      </c>
      <c r="J8" s="201"/>
      <c r="K8" s="196" t="s">
        <v>17</v>
      </c>
      <c r="L8" s="196"/>
    </row>
    <row r="9" spans="1:23" s="39" customFormat="1" ht="27.75" customHeight="1"/>
    <row r="10" spans="1:23" s="39" customFormat="1" ht="27.75" customHeight="1"/>
    <row r="11" spans="1:23" s="39" customFormat="1" ht="27.75" customHeight="1"/>
    <row r="12" spans="1:23" s="39" customFormat="1" ht="27.75" customHeight="1"/>
    <row r="13" spans="1:23" s="39" customFormat="1" ht="27.75" customHeight="1"/>
    <row r="14" spans="1:23" s="39" customFormat="1" ht="27.75" customHeight="1"/>
    <row r="15" spans="1:23" s="39" customFormat="1" ht="27.75" customHeight="1"/>
    <row r="16" spans="1:23" s="39" customFormat="1" ht="27.75" customHeight="1"/>
    <row r="17" s="39" customFormat="1" ht="27.75" customHeight="1"/>
    <row r="18" s="39" customFormat="1" ht="27.75" customHeight="1"/>
    <row r="19" s="39" customFormat="1" ht="27.75" customHeight="1"/>
    <row r="20" s="39" customFormat="1" ht="27.75" customHeight="1"/>
    <row r="21" s="39" customFormat="1" ht="27.75" customHeight="1"/>
    <row r="22" s="39" customFormat="1" ht="27.75" customHeight="1"/>
    <row r="23" s="39" customFormat="1" ht="27.75" customHeight="1"/>
    <row r="24" s="39" customFormat="1" ht="27.75" customHeight="1"/>
    <row r="25" s="39" customFormat="1" ht="27.75" customHeight="1"/>
    <row r="26" s="39" customFormat="1" ht="27.75" customHeight="1"/>
    <row r="27" s="39" customFormat="1" ht="27.75" customHeight="1"/>
    <row r="28" s="39" customFormat="1" ht="27.75" customHeight="1"/>
    <row r="29" s="39" customFormat="1" ht="27.75" customHeight="1"/>
    <row r="30" s="39" customFormat="1" ht="27.75" customHeight="1"/>
    <row r="31" s="39" customFormat="1" ht="27.75" customHeight="1"/>
    <row r="32" s="39" customFormat="1" ht="27.75" customHeight="1"/>
    <row r="33" s="39" customFormat="1" ht="27.75" customHeight="1"/>
    <row r="34" s="39" customFormat="1" ht="27.75" customHeight="1"/>
    <row r="35" s="39" customFormat="1" ht="27.75" customHeight="1"/>
    <row r="36" s="39" customFormat="1" ht="27.75" customHeight="1"/>
    <row r="37" s="39" customFormat="1" ht="27.75" customHeight="1"/>
    <row r="38" s="39" customFormat="1" ht="27.75" customHeight="1"/>
    <row r="39" s="39" customFormat="1" ht="27.75" customHeight="1"/>
    <row r="40" s="39" customFormat="1" ht="27.75" customHeight="1"/>
    <row r="41" s="39" customFormat="1" ht="27.75" customHeight="1"/>
    <row r="42" s="39" customFormat="1" ht="27.75" customHeight="1"/>
    <row r="43" s="39" customFormat="1" ht="27.75" customHeight="1"/>
    <row r="44" s="39" customFormat="1" ht="27.75" customHeight="1"/>
    <row r="45" s="39" customFormat="1" ht="27.75" customHeight="1"/>
    <row r="46" s="39" customFormat="1" ht="27.75" customHeight="1"/>
    <row r="47" s="39" customFormat="1" ht="27.75" customHeight="1"/>
    <row r="48" s="39" customFormat="1" ht="27.75" customHeight="1"/>
    <row r="49" s="39" customFormat="1" ht="27.75" customHeight="1"/>
    <row r="50" s="39" customFormat="1" ht="27.75" customHeight="1"/>
    <row r="51" s="39" customFormat="1" ht="27.75" customHeight="1"/>
    <row r="52" s="39" customFormat="1" ht="27.75" customHeight="1"/>
    <row r="53" s="39" customFormat="1" ht="27.75" customHeight="1"/>
    <row r="54" s="39" customFormat="1" ht="27.75" customHeight="1"/>
    <row r="55" s="39" customFormat="1" ht="27.75" customHeight="1"/>
    <row r="56" s="39" customFormat="1" ht="27.75" customHeight="1"/>
    <row r="57" s="39" customFormat="1" ht="27.75" customHeight="1"/>
    <row r="58" s="39" customFormat="1" ht="27.75" customHeight="1"/>
    <row r="59" s="39" customFormat="1" ht="27.75" customHeight="1"/>
    <row r="60" s="39" customFormat="1" ht="27.75" customHeight="1"/>
    <row r="61" s="39" customFormat="1" ht="27.75" customHeight="1"/>
    <row r="62" s="39" customFormat="1" ht="27.75" customHeight="1"/>
    <row r="63" s="39" customFormat="1" ht="27.75" customHeight="1"/>
    <row r="64" s="39" customFormat="1" ht="27.75" customHeight="1"/>
    <row r="65" s="39" customFormat="1" ht="27.75" customHeight="1"/>
    <row r="66" s="39" customFormat="1" ht="27.75" customHeight="1"/>
    <row r="67" s="39" customFormat="1" ht="27.75" customHeight="1"/>
    <row r="68" s="39" customFormat="1" ht="27.75" customHeight="1"/>
    <row r="69" s="39" customFormat="1" ht="27.75" customHeight="1"/>
    <row r="70" s="39" customFormat="1" ht="27.75" customHeight="1"/>
    <row r="71" s="39" customFormat="1" ht="27.75" customHeight="1"/>
    <row r="72" s="39" customFormat="1" ht="27.75" customHeight="1"/>
    <row r="73" s="39" customFormat="1" ht="27.75" customHeight="1"/>
    <row r="74" s="39" customFormat="1" ht="27.75" customHeight="1"/>
    <row r="75" s="39" customFormat="1" ht="27.75" customHeight="1"/>
    <row r="76" s="39" customFormat="1" ht="27.75" customHeight="1"/>
    <row r="77" s="39" customFormat="1" ht="27.75" customHeight="1"/>
    <row r="78" s="39" customFormat="1" ht="27.75" customHeight="1"/>
    <row r="79" s="39" customFormat="1" ht="27.75" customHeight="1"/>
    <row r="80" s="39" customFormat="1" ht="27.75" customHeight="1"/>
    <row r="81" s="39" customFormat="1" ht="27.75" customHeight="1"/>
    <row r="82" s="39" customFormat="1" ht="27.75" customHeight="1"/>
    <row r="83" s="39" customFormat="1" ht="27.75" customHeight="1"/>
    <row r="84" s="39" customFormat="1" ht="27.75" customHeight="1"/>
    <row r="85" s="39" customFormat="1" ht="27.75" customHeight="1"/>
    <row r="86" s="39" customFormat="1" ht="27.75" customHeight="1"/>
    <row r="87" s="39" customFormat="1" ht="27.75" customHeight="1"/>
    <row r="88" s="39" customFormat="1" ht="27.75" customHeight="1"/>
    <row r="89" s="39" customFormat="1" ht="27.75" customHeight="1"/>
    <row r="90" s="39" customFormat="1" ht="27.75" customHeight="1"/>
    <row r="91" s="39" customFormat="1" ht="27.75" customHeight="1"/>
    <row r="92" s="39" customFormat="1" ht="27.75" customHeight="1"/>
    <row r="93" s="39" customFormat="1" ht="27.75" customHeight="1"/>
    <row r="94" s="39" customFormat="1" ht="27.75" customHeight="1"/>
    <row r="95" s="39" customFormat="1" ht="27.75" customHeight="1"/>
    <row r="96" s="39" customFormat="1" ht="27.75" customHeight="1"/>
    <row r="97" s="39" customFormat="1" ht="27.75" customHeight="1"/>
    <row r="98" s="39" customFormat="1" ht="27.75" customHeight="1"/>
    <row r="99" s="39" customFormat="1" ht="27.75" customHeight="1"/>
    <row r="100" s="39" customFormat="1" ht="27.75" customHeight="1"/>
    <row r="101" s="39" customFormat="1" ht="27.75" customHeight="1"/>
    <row r="102" s="39" customFormat="1" ht="27.75" customHeight="1"/>
    <row r="103" s="39" customFormat="1" ht="27.75" customHeight="1"/>
    <row r="104" s="39" customFormat="1" ht="27.75" customHeight="1"/>
    <row r="105" s="39" customFormat="1" ht="27.75" customHeight="1"/>
    <row r="106" s="39" customFormat="1" ht="27.75" customHeight="1"/>
    <row r="107" s="39" customFormat="1" ht="27.75" customHeight="1"/>
    <row r="108" s="39" customFormat="1" ht="27.75" customHeight="1"/>
    <row r="109" s="39" customFormat="1" ht="27.75" customHeight="1"/>
    <row r="110" s="39" customFormat="1" ht="27.75" customHeight="1"/>
    <row r="111" s="39" customFormat="1" ht="27.75" customHeight="1"/>
    <row r="112" s="39" customFormat="1" ht="27.75" customHeight="1"/>
    <row r="113" s="39" customFormat="1" ht="27.75" customHeight="1"/>
    <row r="114" s="39" customFormat="1" ht="27.75" customHeight="1"/>
    <row r="115" s="39" customFormat="1" ht="27.75" customHeight="1"/>
    <row r="116" s="39" customFormat="1" ht="27.75" customHeight="1"/>
    <row r="117" s="39" customFormat="1" ht="27.75" customHeight="1"/>
    <row r="118" s="39" customFormat="1" ht="27.75" customHeight="1"/>
    <row r="119" s="39" customFormat="1" ht="27.75" customHeight="1"/>
    <row r="120" s="39" customFormat="1" ht="27.75" customHeight="1"/>
    <row r="121" s="39" customFormat="1" ht="27.75" customHeight="1"/>
    <row r="122" s="39" customFormat="1" ht="27.75" customHeight="1"/>
    <row r="123" s="39" customFormat="1" ht="27.75" customHeight="1"/>
    <row r="124" s="39" customFormat="1" ht="27.75" customHeight="1"/>
    <row r="125" s="39" customFormat="1" ht="27.75" customHeight="1"/>
    <row r="126" s="39" customFormat="1" ht="27.75" customHeight="1"/>
    <row r="127" s="39" customFormat="1" ht="27.75" customHeight="1"/>
    <row r="128" s="39" customFormat="1" ht="27.75" customHeight="1"/>
    <row r="129" s="39" customFormat="1" ht="27.75" customHeight="1"/>
    <row r="130" s="39" customFormat="1" ht="27.75" customHeight="1"/>
    <row r="131" s="39" customFormat="1" ht="27.75" customHeight="1"/>
    <row r="132" s="39" customFormat="1" ht="27.75" customHeight="1"/>
    <row r="133" s="39" customFormat="1" ht="27.75" customHeight="1"/>
    <row r="134" s="39" customFormat="1" ht="27.75" customHeight="1"/>
    <row r="135" s="39" customFormat="1" ht="27.75" customHeight="1"/>
    <row r="136" s="39" customFormat="1" ht="27.75" customHeight="1"/>
    <row r="137" s="39" customFormat="1" ht="27.75" customHeight="1"/>
    <row r="138" s="39" customFormat="1" ht="27.75" customHeight="1"/>
    <row r="139" s="39" customFormat="1" ht="27.75" customHeight="1"/>
    <row r="140" s="39" customFormat="1" ht="27.75" customHeight="1"/>
    <row r="141" s="39" customFormat="1" ht="27.75" customHeight="1"/>
    <row r="142" s="39" customFormat="1" ht="27.75" customHeight="1"/>
    <row r="143" s="39" customFormat="1" ht="27.75" customHeight="1"/>
    <row r="144" s="39" customFormat="1" ht="27.75" customHeight="1"/>
    <row r="145" s="39" customFormat="1" ht="27.75" customHeight="1"/>
    <row r="146" s="39" customFormat="1" ht="27.75" customHeight="1"/>
    <row r="147" s="39" customFormat="1" ht="27.75" customHeight="1"/>
    <row r="148" s="39" customFormat="1" ht="27.75" customHeight="1"/>
    <row r="149" s="39" customFormat="1" ht="27.75" customHeight="1"/>
    <row r="150" s="39" customFormat="1" ht="27.75" customHeight="1"/>
    <row r="151" s="39" customFormat="1" ht="27.75" customHeight="1"/>
    <row r="152" s="39" customFormat="1" ht="27.75" customHeight="1"/>
    <row r="153" s="39" customFormat="1" ht="27.75" customHeight="1"/>
    <row r="154" s="39" customFormat="1" ht="27.75" customHeight="1"/>
    <row r="155" s="39" customFormat="1" ht="27.75" customHeight="1"/>
    <row r="156" s="39" customFormat="1" ht="27.75" customHeight="1"/>
    <row r="157" s="39" customFormat="1" ht="27.75" customHeight="1"/>
    <row r="158" s="39" customFormat="1" ht="27.75" customHeight="1"/>
    <row r="159" s="39" customFormat="1" ht="27.75" customHeight="1"/>
    <row r="160" s="39" customFormat="1" ht="27.75" customHeight="1"/>
    <row r="161" s="39" customFormat="1" ht="27.75" customHeight="1"/>
    <row r="162" s="39" customFormat="1" ht="27.75" customHeight="1"/>
    <row r="163" s="39" customFormat="1" ht="27.75" customHeight="1"/>
    <row r="164" s="39" customFormat="1" ht="27.75" customHeight="1"/>
    <row r="165" s="39" customFormat="1" ht="27.75" customHeight="1"/>
    <row r="166" s="39" customFormat="1" ht="27.75" customHeight="1"/>
    <row r="167" s="39" customFormat="1" ht="27.75" customHeight="1"/>
    <row r="168" s="39" customFormat="1" ht="27.75" customHeight="1"/>
    <row r="169" s="39" customFormat="1" ht="27.75" customHeight="1"/>
    <row r="170" s="39" customFormat="1" ht="27.75" customHeight="1"/>
    <row r="171" s="39" customFormat="1" ht="27.75" customHeight="1"/>
    <row r="172" s="39" customFormat="1" ht="27.75" customHeight="1"/>
    <row r="173" s="39" customFormat="1" ht="27.75" customHeight="1"/>
    <row r="174" s="39" customFormat="1" ht="27.75" customHeight="1"/>
    <row r="175" s="39" customFormat="1" ht="27.75" customHeight="1"/>
    <row r="176" s="39" customFormat="1" ht="27.75" customHeight="1"/>
    <row r="177" s="39" customFormat="1" ht="27.75" customHeight="1"/>
    <row r="178" s="39" customFormat="1" ht="27.75" customHeight="1"/>
    <row r="179" s="39" customFormat="1" ht="27.75" customHeight="1"/>
    <row r="180" s="39" customFormat="1" ht="27.75" customHeight="1"/>
    <row r="181" s="39" customFormat="1" ht="27.75" customHeight="1"/>
    <row r="182" s="39" customFormat="1" ht="27.75" customHeight="1"/>
    <row r="183" s="39" customFormat="1" ht="27.75" customHeight="1"/>
    <row r="184" s="39" customFormat="1" ht="27.75" customHeight="1"/>
    <row r="185" s="39" customFormat="1" ht="27.75" customHeight="1"/>
    <row r="186" s="39" customFormat="1" ht="27.75" customHeight="1"/>
    <row r="187" s="39" customFormat="1" ht="27.75" customHeight="1"/>
    <row r="188" s="39" customFormat="1" ht="27.75" customHeight="1"/>
    <row r="189" s="39" customFormat="1" ht="27.75" customHeight="1"/>
    <row r="190" s="39" customFormat="1" ht="27.75" customHeight="1"/>
    <row r="191" s="39" customFormat="1" ht="27.75" customHeight="1"/>
    <row r="192" s="39" customFormat="1" ht="27.75" customHeight="1"/>
    <row r="193" s="39" customFormat="1" ht="27.75" customHeight="1"/>
    <row r="194" s="39" customFormat="1" ht="27.75" customHeight="1"/>
    <row r="195" s="39" customFormat="1" ht="27.75" customHeight="1"/>
    <row r="196" s="39" customFormat="1" ht="27.75" customHeight="1"/>
    <row r="197" s="39" customFormat="1" ht="27.75" customHeight="1"/>
    <row r="198" s="39" customFormat="1" ht="27.75" customHeight="1"/>
    <row r="199" s="39" customFormat="1" ht="27.75" customHeight="1"/>
    <row r="200" s="39" customFormat="1" ht="27.75" customHeight="1"/>
    <row r="201" s="39" customFormat="1" ht="27.75" customHeight="1"/>
    <row r="202" s="39" customFormat="1" ht="27.75" customHeight="1"/>
    <row r="203" s="39" customFormat="1" ht="27.75" customHeight="1"/>
    <row r="204" s="39" customFormat="1" ht="27.75" customHeight="1"/>
    <row r="205" s="39" customFormat="1" ht="27.75" customHeight="1"/>
    <row r="206" s="39" customFormat="1" ht="27.75" customHeight="1"/>
    <row r="207" s="39" customFormat="1" ht="27.75" customHeight="1"/>
    <row r="208" s="39" customFormat="1" ht="27.75" customHeight="1"/>
    <row r="209" s="39" customFormat="1" ht="27.75" customHeight="1"/>
    <row r="210" s="39" customFormat="1" ht="27.75" customHeight="1"/>
    <row r="211" s="39" customFormat="1" ht="27.75" customHeight="1"/>
    <row r="212" s="39" customFormat="1" ht="27.75" customHeight="1"/>
    <row r="213" s="39" customFormat="1" ht="27.75" customHeight="1"/>
    <row r="214" s="39" customFormat="1" ht="27.75" customHeight="1"/>
    <row r="215" s="39" customFormat="1" ht="27.75" customHeight="1"/>
    <row r="216" s="39" customFormat="1" ht="27.75" customHeight="1"/>
    <row r="217" s="39" customFormat="1" ht="27.75" customHeight="1"/>
    <row r="218" s="39" customFormat="1" ht="27.75" customHeight="1"/>
    <row r="219" s="39" customFormat="1" ht="27.75" customHeight="1"/>
    <row r="220" s="39" customFormat="1" ht="27.75" customHeight="1"/>
    <row r="221" s="39" customFormat="1" ht="27.75" customHeight="1"/>
    <row r="222" s="39" customFormat="1" ht="27.75" customHeight="1"/>
    <row r="223" s="39" customFormat="1" ht="27.75" customHeight="1"/>
    <row r="224" s="39" customFormat="1" ht="27.75" customHeight="1"/>
    <row r="225" s="39" customFormat="1" ht="27.75" customHeight="1"/>
    <row r="226" s="39" customFormat="1" ht="27.75" customHeight="1"/>
    <row r="227" s="39" customFormat="1" ht="27.75" customHeight="1"/>
    <row r="228" s="39" customFormat="1" ht="27.75" customHeight="1"/>
    <row r="229" s="39" customFormat="1" ht="27.75" customHeight="1"/>
    <row r="230" s="39" customFormat="1" ht="27.75" customHeight="1"/>
    <row r="231" s="39" customFormat="1" ht="27.75" customHeight="1"/>
    <row r="232" s="39" customFormat="1" ht="27.75" customHeight="1"/>
    <row r="233" s="39" customFormat="1" ht="27.75" customHeight="1"/>
    <row r="234" s="39" customFormat="1" ht="27.75" customHeight="1"/>
    <row r="235" s="39" customFormat="1" ht="27.75" customHeight="1"/>
    <row r="236" s="39" customFormat="1" ht="27.75" customHeight="1"/>
    <row r="237" s="39" customFormat="1" ht="27.75" customHeight="1"/>
    <row r="238" s="39" customFormat="1" ht="27.75" customHeight="1"/>
    <row r="239" s="39" customFormat="1" ht="27.75" customHeight="1"/>
    <row r="240" s="39" customFormat="1" ht="27.75" customHeight="1"/>
    <row r="241" s="39" customFormat="1" ht="27.75" customHeight="1"/>
    <row r="242" s="39" customFormat="1" ht="27.75" customHeight="1"/>
    <row r="243" s="39" customFormat="1" ht="27.75" customHeight="1"/>
    <row r="244" s="39" customFormat="1" ht="27.75" customHeight="1"/>
    <row r="245" s="39" customFormat="1" ht="27.75" customHeight="1"/>
    <row r="246" s="39" customFormat="1" ht="27.75" customHeight="1"/>
    <row r="247" s="39" customFormat="1" ht="27.75" customHeight="1"/>
    <row r="248" s="39" customFormat="1" ht="27.75" customHeight="1"/>
    <row r="249" s="39" customFormat="1" ht="27.75" customHeight="1"/>
    <row r="250" s="39" customFormat="1" ht="27.75" customHeight="1"/>
    <row r="251" s="39" customFormat="1" ht="27.75" customHeight="1"/>
    <row r="252" s="39" customFormat="1" ht="27.75" customHeight="1"/>
    <row r="253" s="39" customFormat="1" ht="27.75" customHeight="1"/>
    <row r="254" s="39" customFormat="1" ht="27.75" customHeight="1"/>
    <row r="255" s="39" customFormat="1" ht="27.75" customHeight="1"/>
    <row r="256" s="39" customFormat="1" ht="27.75" customHeight="1"/>
    <row r="257" s="39" customFormat="1" ht="27.75" customHeight="1"/>
    <row r="258" s="39" customFormat="1" ht="27.75" customHeight="1"/>
    <row r="259" s="39" customFormat="1" ht="27.75" customHeight="1"/>
    <row r="260" s="39" customFormat="1" ht="27.75" customHeight="1"/>
    <row r="261" s="39" customFormat="1" ht="27.75" customHeight="1"/>
    <row r="262" s="39" customFormat="1" ht="27.75" customHeight="1"/>
    <row r="263" s="39" customFormat="1" ht="27.75" customHeight="1"/>
    <row r="264" s="39" customFormat="1" ht="27.75" customHeight="1"/>
    <row r="265" s="39" customFormat="1" ht="27.75" customHeight="1"/>
    <row r="266" s="39" customFormat="1" ht="27.75" customHeight="1"/>
    <row r="267" s="39" customFormat="1" ht="27.75" customHeight="1"/>
    <row r="268" s="39" customFormat="1" ht="27.75" customHeight="1"/>
    <row r="269" s="39" customFormat="1" ht="27.75" customHeight="1"/>
    <row r="270" s="39" customFormat="1" ht="27.75" customHeight="1"/>
    <row r="271" s="39" customFormat="1" ht="27.75" customHeight="1"/>
    <row r="272" s="39" customFormat="1" ht="27.75" customHeight="1"/>
    <row r="273" s="39" customFormat="1" ht="27.75" customHeight="1"/>
    <row r="274" s="39" customFormat="1" ht="27.75" customHeight="1"/>
    <row r="275" s="39" customFormat="1" ht="27.75" customHeight="1"/>
    <row r="276" s="39" customFormat="1" ht="27.75" customHeight="1"/>
    <row r="277" s="39" customFormat="1" ht="27.75" customHeight="1"/>
    <row r="278" s="39" customFormat="1" ht="27.75" customHeight="1"/>
    <row r="279" s="39" customFormat="1" ht="27.75" customHeight="1"/>
    <row r="280" s="39" customFormat="1" ht="27.75" customHeight="1"/>
    <row r="281" s="39" customFormat="1" ht="27.75" customHeight="1"/>
    <row r="282" s="39" customFormat="1" ht="27.75" customHeight="1"/>
    <row r="283" s="39" customFormat="1" ht="27.75" customHeight="1"/>
    <row r="284" s="39" customFormat="1" ht="27.75" customHeight="1"/>
    <row r="285" s="39" customFormat="1" ht="27.75" customHeight="1"/>
    <row r="286" s="39" customFormat="1" ht="27.75" customHeight="1"/>
    <row r="287" s="39" customFormat="1" ht="27.75" customHeight="1"/>
    <row r="288" s="39" customFormat="1" ht="27.75" customHeight="1"/>
    <row r="289" s="39" customFormat="1" ht="27.75" customHeight="1"/>
    <row r="290" s="39" customFormat="1" ht="27.75" customHeight="1"/>
    <row r="291" s="39" customFormat="1" ht="27.75" customHeight="1"/>
    <row r="292" s="39" customFormat="1" ht="27.75" customHeight="1"/>
    <row r="293" s="39" customFormat="1" ht="27.75" customHeight="1"/>
    <row r="294" s="39" customFormat="1" ht="27.75" customHeight="1"/>
    <row r="295" s="39" customFormat="1" ht="27.75" customHeight="1"/>
    <row r="296" s="39" customFormat="1" ht="27.75" customHeight="1"/>
    <row r="297" s="39" customFormat="1" ht="27.75" customHeight="1"/>
    <row r="298" s="39" customFormat="1" ht="27.75" customHeight="1"/>
    <row r="299" s="39" customFormat="1" ht="27.75" customHeight="1"/>
    <row r="300" s="39" customFormat="1" ht="27.75" customHeight="1"/>
    <row r="301" s="39" customFormat="1" ht="27.75" customHeight="1"/>
    <row r="302" s="39" customFormat="1" ht="27.75" customHeight="1"/>
    <row r="303" s="39" customFormat="1" ht="27.75" customHeight="1"/>
    <row r="304" s="39" customFormat="1" ht="27.75" customHeight="1"/>
    <row r="305" s="39" customFormat="1" ht="27.75" customHeight="1"/>
    <row r="306" s="39" customFormat="1" ht="27.75" customHeight="1"/>
    <row r="307" s="39" customFormat="1" ht="27.75" customHeight="1"/>
    <row r="308" s="39" customFormat="1" ht="27.75" customHeight="1"/>
    <row r="309" s="39" customFormat="1" ht="27.75" customHeight="1"/>
    <row r="310" s="39" customFormat="1" ht="27.75" customHeight="1"/>
    <row r="311" s="39" customFormat="1" ht="27.75" customHeight="1"/>
    <row r="312" s="39" customFormat="1" ht="27.75" customHeight="1"/>
    <row r="313" s="39" customFormat="1" ht="27.75" customHeight="1"/>
    <row r="314" s="39" customFormat="1" ht="27.75" customHeight="1"/>
    <row r="315" s="39" customFormat="1" ht="27.75" customHeight="1"/>
    <row r="316" s="39" customFormat="1" ht="27.75" customHeight="1"/>
    <row r="317" s="39" customFormat="1" ht="27.75" customHeight="1"/>
    <row r="318" s="39" customFormat="1" ht="27.75" customHeight="1"/>
    <row r="319" s="39" customFormat="1" ht="27.75" customHeight="1"/>
    <row r="320" s="39" customFormat="1" ht="27.75" customHeight="1"/>
    <row r="321" s="39" customFormat="1" ht="27.75" customHeight="1"/>
    <row r="322" s="39" customFormat="1" ht="27.75" customHeight="1"/>
    <row r="323" s="39" customFormat="1" ht="27.75" customHeight="1"/>
    <row r="324" s="39" customFormat="1" ht="27.75" customHeight="1"/>
    <row r="325" s="39" customFormat="1" ht="27.75" customHeight="1"/>
    <row r="326" s="39" customFormat="1" ht="27.75" customHeight="1"/>
    <row r="327" s="39" customFormat="1" ht="27.75" customHeight="1"/>
    <row r="328" s="39" customFormat="1" ht="27.75" customHeight="1"/>
    <row r="329" s="39" customFormat="1" ht="27.75" customHeight="1"/>
    <row r="330" s="39" customFormat="1" ht="27.75" customHeight="1"/>
    <row r="331" s="39" customFormat="1" ht="27.75" customHeight="1"/>
    <row r="332" s="39" customFormat="1" ht="27.75" customHeight="1"/>
    <row r="333" s="39" customFormat="1" ht="27.75" customHeight="1"/>
    <row r="334" s="39" customFormat="1" ht="27.75" customHeight="1"/>
    <row r="335" s="39" customFormat="1" ht="27.75" customHeight="1"/>
    <row r="336" s="39" customFormat="1" ht="27.75" customHeight="1"/>
    <row r="337" s="39" customFormat="1" ht="27.75" customHeight="1"/>
    <row r="338" s="39" customFormat="1" ht="27.75" customHeight="1"/>
    <row r="339" s="39" customFormat="1" ht="27.75" customHeight="1"/>
    <row r="340" s="39" customFormat="1" ht="27.75" customHeight="1"/>
    <row r="341" s="39" customFormat="1" ht="27.75" customHeight="1"/>
    <row r="342" s="39" customFormat="1" ht="27.75" customHeight="1"/>
    <row r="343" s="39" customFormat="1" ht="27.75" customHeight="1"/>
    <row r="344" s="39" customFormat="1" ht="27.75" customHeight="1"/>
    <row r="345" s="39" customFormat="1" ht="27.75" customHeight="1"/>
    <row r="346" s="39" customFormat="1" ht="27.75" customHeight="1"/>
    <row r="347" s="39" customFormat="1" ht="27.75" customHeight="1"/>
    <row r="348" s="39" customFormat="1" ht="27.75" customHeight="1"/>
    <row r="349" s="39" customFormat="1" ht="27.75" customHeight="1"/>
    <row r="350" s="39" customFormat="1" ht="27.75" customHeight="1"/>
    <row r="351" s="39" customFormat="1" ht="27.75" customHeight="1"/>
    <row r="352" s="39" customFormat="1" ht="27.75" customHeight="1"/>
    <row r="353" s="39" customFormat="1" ht="27.75" customHeight="1"/>
    <row r="354" s="39" customFormat="1" ht="27.75" customHeight="1"/>
    <row r="355" s="39" customFormat="1" ht="27.75" customHeight="1"/>
    <row r="356" s="39" customFormat="1" ht="27.75" customHeight="1"/>
    <row r="357" s="39" customFormat="1" ht="27.75" customHeight="1"/>
    <row r="358" s="39" customFormat="1" ht="27.75" customHeight="1"/>
    <row r="359" s="39" customFormat="1" ht="27.75" customHeight="1"/>
    <row r="360" s="39" customFormat="1" ht="27.75" customHeight="1"/>
    <row r="361" s="39" customFormat="1" ht="27.75" customHeight="1"/>
    <row r="362" s="39" customFormat="1" ht="27.75" customHeight="1"/>
    <row r="363" s="39" customFormat="1" ht="27.75" customHeight="1"/>
    <row r="364" s="39" customFormat="1" ht="27.75" customHeight="1"/>
    <row r="365" s="39" customFormat="1" ht="27.75" customHeight="1"/>
    <row r="366" s="39" customFormat="1" ht="27.75" customHeight="1"/>
    <row r="367" s="39" customFormat="1" ht="27.75" customHeight="1"/>
    <row r="368" s="39" customFormat="1" ht="27.75" customHeight="1"/>
    <row r="369" s="39" customFormat="1" ht="27.75" customHeight="1"/>
    <row r="370" s="39" customFormat="1" ht="27.75" customHeight="1"/>
    <row r="371" s="39" customFormat="1" ht="27.75" customHeight="1"/>
    <row r="372" s="39" customFormat="1" ht="27.75" customHeight="1"/>
    <row r="373" s="39" customFormat="1" ht="27.75" customHeight="1"/>
    <row r="374" s="39" customFormat="1" ht="27.75" customHeight="1"/>
    <row r="375" s="39" customFormat="1" ht="27.75" customHeight="1"/>
    <row r="376" s="39" customFormat="1" ht="27.75" customHeight="1"/>
    <row r="377" s="39" customFormat="1" ht="27.75" customHeight="1"/>
    <row r="378" s="39" customFormat="1" ht="27.75" customHeight="1"/>
    <row r="379" s="39" customFormat="1" ht="27.75" customHeight="1"/>
    <row r="380" s="39" customFormat="1" ht="27.75" customHeight="1"/>
    <row r="381" s="39" customFormat="1" ht="27.75" customHeight="1"/>
    <row r="382" s="39" customFormat="1" ht="27.75" customHeight="1"/>
    <row r="383" s="39" customFormat="1" ht="27.75" customHeight="1"/>
    <row r="384" s="39" customFormat="1" ht="27.75" customHeight="1"/>
    <row r="385" s="39" customFormat="1" ht="27.75" customHeight="1"/>
    <row r="386" s="39" customFormat="1" ht="27.75" customHeight="1"/>
    <row r="387" s="39" customFormat="1" ht="27.75" customHeight="1"/>
    <row r="388" s="39" customFormat="1" ht="27.75" customHeight="1"/>
    <row r="389" s="39" customFormat="1" ht="27.75" customHeight="1"/>
    <row r="390" s="39" customFormat="1" ht="27.75" customHeight="1"/>
    <row r="391" s="39" customFormat="1" ht="27.75" customHeight="1"/>
    <row r="392" s="39" customFormat="1" ht="27.75" customHeight="1"/>
    <row r="393" s="39" customFormat="1" ht="27.75" customHeight="1"/>
    <row r="394" s="39" customFormat="1" ht="27.75" customHeight="1"/>
    <row r="395" s="39" customFormat="1" ht="27.75" customHeight="1"/>
    <row r="396" s="39" customFormat="1" ht="27.75" customHeight="1"/>
    <row r="397" s="39" customFormat="1" ht="27.75" customHeight="1"/>
    <row r="398" s="39" customFormat="1" ht="27.75" customHeight="1"/>
    <row r="399" s="39" customFormat="1" ht="27.75" customHeight="1"/>
    <row r="400" s="39" customFormat="1" ht="27.75" customHeight="1"/>
    <row r="401" s="39" customFormat="1" ht="27.75" customHeight="1"/>
    <row r="402" s="39" customFormat="1" ht="27.75" customHeight="1"/>
    <row r="403" s="39" customFormat="1" ht="27.75" customHeight="1"/>
    <row r="404" s="39" customFormat="1" ht="27.75" customHeight="1"/>
    <row r="405" s="39" customFormat="1" ht="27.75" customHeight="1"/>
    <row r="406" s="39" customFormat="1" ht="27.75" customHeight="1"/>
    <row r="407" s="39" customFormat="1" ht="27.75" customHeight="1"/>
    <row r="408" s="39" customFormat="1" ht="27.75" customHeight="1"/>
    <row r="409" s="39" customFormat="1" ht="27.75" customHeight="1"/>
    <row r="410" s="39" customFormat="1" ht="27.75" customHeight="1"/>
    <row r="411" s="39" customFormat="1" ht="27.75" customHeight="1"/>
    <row r="412" s="39" customFormat="1" ht="27.75" customHeight="1"/>
    <row r="413" s="39" customFormat="1" ht="27.75" customHeight="1"/>
    <row r="414" s="39" customFormat="1" ht="27.75" customHeight="1"/>
    <row r="415" s="39" customFormat="1" ht="27.75" customHeight="1"/>
    <row r="416" s="39" customFormat="1" ht="27.75" customHeight="1"/>
    <row r="417" s="39" customFormat="1" ht="27.75" customHeight="1"/>
    <row r="418" s="39" customFormat="1" ht="27.75" customHeight="1"/>
    <row r="419" s="39" customFormat="1" ht="27.75" customHeight="1"/>
    <row r="420" s="39" customFormat="1" ht="27.75" customHeight="1"/>
    <row r="421" s="39" customFormat="1" ht="27.75" customHeight="1"/>
    <row r="422" s="39" customFormat="1" ht="27.75" customHeight="1"/>
    <row r="423" s="39" customFormat="1" ht="27.75" customHeight="1"/>
    <row r="424" s="39" customFormat="1" ht="27.75" customHeight="1"/>
    <row r="425" s="39" customFormat="1" ht="27.75" customHeight="1"/>
    <row r="426" s="39" customFormat="1" ht="27.75" customHeight="1"/>
    <row r="427" s="39" customFormat="1" ht="27.75" customHeight="1"/>
    <row r="428" s="39" customFormat="1" ht="27.75" customHeight="1"/>
    <row r="429" s="39" customFormat="1" ht="27.75" customHeight="1"/>
    <row r="430" s="39" customFormat="1" ht="27.75" customHeight="1"/>
    <row r="431" s="39" customFormat="1" ht="27.75" customHeight="1"/>
    <row r="432" s="39" customFormat="1" ht="27.75" customHeight="1"/>
    <row r="433" s="39" customFormat="1" ht="27.75" customHeight="1"/>
    <row r="434" s="39" customFormat="1" ht="27.75" customHeight="1"/>
    <row r="435" s="39" customFormat="1" ht="27.75" customHeight="1"/>
    <row r="436" s="39" customFormat="1" ht="27.75" customHeight="1"/>
    <row r="437" s="39" customFormat="1" ht="27.75" customHeight="1"/>
    <row r="438" s="39" customFormat="1" ht="27.75" customHeight="1"/>
    <row r="439" s="39" customFormat="1" ht="27.75" customHeight="1"/>
    <row r="440" s="39" customFormat="1" ht="27.75" customHeight="1"/>
    <row r="441" s="39" customFormat="1" ht="27.75" customHeight="1"/>
    <row r="442" s="39" customFormat="1" ht="27.75" customHeight="1"/>
    <row r="443" s="39" customFormat="1" ht="27.75" customHeight="1"/>
    <row r="444" s="39" customFormat="1" ht="27.75" customHeight="1"/>
    <row r="445" s="39" customFormat="1" ht="27.75" customHeight="1"/>
    <row r="446" s="39" customFormat="1" ht="27.75" customHeight="1"/>
    <row r="447" s="39" customFormat="1" ht="27.75" customHeight="1"/>
    <row r="448" s="39" customFormat="1" ht="27.75" customHeight="1"/>
    <row r="449" s="39" customFormat="1" ht="27.75" customHeight="1"/>
    <row r="450" s="39" customFormat="1" ht="27.75" customHeight="1"/>
    <row r="451" s="39" customFormat="1" ht="27.75" customHeight="1"/>
    <row r="452" s="39" customFormat="1" ht="27.75" customHeight="1"/>
    <row r="453" s="39" customFormat="1" ht="27.75" customHeight="1"/>
    <row r="454" s="39" customFormat="1" ht="27.75" customHeight="1"/>
    <row r="455" s="39" customFormat="1" ht="27.75" customHeight="1"/>
    <row r="456" s="39" customFormat="1" ht="27.75" customHeight="1"/>
    <row r="457" s="39" customFormat="1" ht="27.75" customHeight="1"/>
    <row r="458" s="39" customFormat="1" ht="27.75" customHeight="1"/>
    <row r="459" s="39" customFormat="1" ht="27.75" customHeight="1"/>
    <row r="460" s="39" customFormat="1" ht="27.75" customHeight="1"/>
    <row r="461" s="39" customFormat="1" ht="27.75" customHeight="1"/>
    <row r="462" s="39" customFormat="1" ht="27.75" customHeight="1"/>
    <row r="463" s="39" customFormat="1" ht="27.75" customHeight="1"/>
    <row r="464" s="39" customFormat="1" ht="27.75" customHeight="1"/>
    <row r="465" s="39" customFormat="1" ht="27.75" customHeight="1"/>
    <row r="466" s="39" customFormat="1" ht="27.75" customHeight="1"/>
    <row r="467" s="39" customFormat="1" ht="27.75" customHeight="1"/>
    <row r="468" s="39" customFormat="1" ht="27.75" customHeight="1"/>
    <row r="469" s="39" customFormat="1" ht="27.75" customHeight="1"/>
    <row r="470" s="39" customFormat="1" ht="27.75" customHeight="1"/>
    <row r="471" s="39" customFormat="1" ht="27.75" customHeight="1"/>
    <row r="472" s="39" customFormat="1" ht="27.75" customHeight="1"/>
    <row r="473" s="39" customFormat="1" ht="27.75" customHeight="1"/>
    <row r="474" s="39" customFormat="1" ht="27.75" customHeight="1"/>
    <row r="475" s="39" customFormat="1" ht="27.75" customHeight="1"/>
    <row r="476" s="39" customFormat="1" ht="27.75" customHeight="1"/>
    <row r="477" s="39" customFormat="1" ht="27.75" customHeight="1"/>
    <row r="478" s="39" customFormat="1" ht="27.75" customHeight="1"/>
    <row r="479" s="39" customFormat="1" ht="27.75" customHeight="1"/>
    <row r="480" s="39" customFormat="1" ht="27.75" customHeight="1"/>
    <row r="481" s="39" customFormat="1" ht="27.75" customHeight="1"/>
    <row r="482" s="39" customFormat="1" ht="27.75" customHeight="1"/>
    <row r="483" s="39" customFormat="1" ht="27.75" customHeight="1"/>
    <row r="484" s="39" customFormat="1" ht="27.75" customHeight="1"/>
    <row r="485" s="39" customFormat="1" ht="27.75" customHeight="1"/>
    <row r="486" s="39" customFormat="1" ht="27.75" customHeight="1"/>
    <row r="487" s="39" customFormat="1" ht="27.75" customHeight="1"/>
    <row r="488" s="39" customFormat="1" ht="27.75" customHeight="1"/>
    <row r="489" s="39" customFormat="1" ht="27.75" customHeight="1"/>
    <row r="490" s="39" customFormat="1" ht="27.75" customHeight="1"/>
    <row r="491" s="39" customFormat="1" ht="27.75" customHeight="1"/>
    <row r="492" s="39" customFormat="1" ht="27.75" customHeight="1"/>
    <row r="493" s="39" customFormat="1" ht="27.75" customHeight="1"/>
    <row r="494" s="39" customFormat="1" ht="27.75" customHeight="1"/>
    <row r="495" s="39" customFormat="1" ht="27.75" customHeight="1"/>
    <row r="496" s="39" customFormat="1" ht="27.75" customHeight="1"/>
    <row r="497" s="39" customFormat="1" ht="27.75" customHeight="1"/>
    <row r="498" s="39" customFormat="1" ht="27.75" customHeight="1"/>
    <row r="499" s="39" customFormat="1" ht="27.75" customHeight="1"/>
    <row r="500" s="39" customFormat="1" ht="27.75" customHeight="1"/>
    <row r="501" s="39" customFormat="1" ht="27.75" customHeight="1"/>
    <row r="502" s="39" customFormat="1" ht="27.75" customHeight="1"/>
    <row r="503" s="39" customFormat="1" ht="27.75" customHeight="1"/>
    <row r="504" s="39" customFormat="1" ht="27.75" customHeight="1"/>
    <row r="505" s="39" customFormat="1" ht="27.75" customHeight="1"/>
    <row r="506" s="39" customFormat="1" ht="27.75" customHeight="1"/>
    <row r="507" s="39" customFormat="1" ht="27.75" customHeight="1"/>
    <row r="508" s="39" customFormat="1" ht="27.75" customHeight="1"/>
    <row r="509" s="39" customFormat="1" ht="27.75" customHeight="1"/>
  </sheetData>
  <autoFilter ref="A3:M8" xr:uid="{5E8330BB-28EE-4D19-A3B7-0FB7B91864ED}"/>
  <mergeCells count="9">
    <mergeCell ref="A1:L1"/>
    <mergeCell ref="J2:L2"/>
    <mergeCell ref="T2:W2"/>
    <mergeCell ref="A6:L7"/>
    <mergeCell ref="A8:B8"/>
    <mergeCell ref="C8:E8"/>
    <mergeCell ref="F8:H8"/>
    <mergeCell ref="I8:J8"/>
    <mergeCell ref="K8:L8"/>
  </mergeCells>
  <phoneticPr fontId="3" type="noConversion"/>
  <pageMargins left="0.75" right="0.75" top="1" bottom="1" header="0.5" footer="0.5"/>
  <pageSetup paperSize="9" scale="93" orientation="landscape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B63BBA-20C2-40BE-B843-F22B7EE8790C}">
  <sheetPr>
    <pageSetUpPr fitToPage="1"/>
  </sheetPr>
  <dimension ref="A1:W527"/>
  <sheetViews>
    <sheetView topLeftCell="A15" zoomScale="70" zoomScaleNormal="70" workbookViewId="0">
      <selection activeCell="D19" sqref="D19"/>
    </sheetView>
  </sheetViews>
  <sheetFormatPr defaultColWidth="10" defaultRowHeight="27.75" customHeight="1"/>
  <cols>
    <col min="1" max="1" width="6.109375" style="1" bestFit="1" customWidth="1"/>
    <col min="2" max="2" width="15.88671875" style="1" customWidth="1"/>
    <col min="3" max="3" width="29.77734375" style="1" customWidth="1"/>
    <col min="4" max="4" width="16" style="1" customWidth="1"/>
    <col min="5" max="5" width="8" style="1" customWidth="1"/>
    <col min="6" max="6" width="17.5546875" style="21" customWidth="1"/>
    <col min="7" max="7" width="5.6640625" style="1" customWidth="1"/>
    <col min="8" max="8" width="11.77734375" style="21" customWidth="1"/>
    <col min="9" max="9" width="13.21875" style="21" customWidth="1"/>
    <col min="10" max="10" width="16.88671875" style="21" customWidth="1"/>
    <col min="11" max="11" width="21" style="1" customWidth="1"/>
    <col min="12" max="12" width="28.44140625" style="1" customWidth="1"/>
    <col min="13" max="13" width="14.44140625" style="1" customWidth="1"/>
    <col min="14" max="14" width="22.5546875" style="1" customWidth="1"/>
    <col min="15" max="15" width="11" style="1" customWidth="1"/>
    <col min="16" max="16" width="11.21875" style="1" customWidth="1"/>
    <col min="17" max="17" width="14.33203125" style="1" customWidth="1"/>
    <col min="18" max="18" width="10" style="1"/>
    <col min="19" max="19" width="11.44140625" style="1" customWidth="1"/>
    <col min="20" max="25" width="10" style="1"/>
    <col min="26" max="26" width="21" style="1" customWidth="1"/>
    <col min="27" max="257" width="10" style="1"/>
    <col min="258" max="258" width="6.109375" style="1" bestFit="1" customWidth="1"/>
    <col min="259" max="259" width="25.5546875" style="1" customWidth="1"/>
    <col min="260" max="260" width="23.44140625" style="1" customWidth="1"/>
    <col min="261" max="261" width="7.21875" style="1" customWidth="1"/>
    <col min="262" max="262" width="11.77734375" style="1" customWidth="1"/>
    <col min="263" max="263" width="5.6640625" style="1" customWidth="1"/>
    <col min="264" max="264" width="11.77734375" style="1" customWidth="1"/>
    <col min="265" max="266" width="11.88671875" style="1" customWidth="1"/>
    <col min="267" max="267" width="15.21875" style="1" customWidth="1"/>
    <col min="268" max="268" width="11.6640625" style="1" customWidth="1"/>
    <col min="269" max="513" width="10" style="1"/>
    <col min="514" max="514" width="6.109375" style="1" bestFit="1" customWidth="1"/>
    <col min="515" max="515" width="25.5546875" style="1" customWidth="1"/>
    <col min="516" max="516" width="23.44140625" style="1" customWidth="1"/>
    <col min="517" max="517" width="7.21875" style="1" customWidth="1"/>
    <col min="518" max="518" width="11.77734375" style="1" customWidth="1"/>
    <col min="519" max="519" width="5.6640625" style="1" customWidth="1"/>
    <col min="520" max="520" width="11.77734375" style="1" customWidth="1"/>
    <col min="521" max="522" width="11.88671875" style="1" customWidth="1"/>
    <col min="523" max="523" width="15.21875" style="1" customWidth="1"/>
    <col min="524" max="524" width="11.6640625" style="1" customWidth="1"/>
    <col min="525" max="769" width="10" style="1"/>
    <col min="770" max="770" width="6.109375" style="1" bestFit="1" customWidth="1"/>
    <col min="771" max="771" width="25.5546875" style="1" customWidth="1"/>
    <col min="772" max="772" width="23.44140625" style="1" customWidth="1"/>
    <col min="773" max="773" width="7.21875" style="1" customWidth="1"/>
    <col min="774" max="774" width="11.77734375" style="1" customWidth="1"/>
    <col min="775" max="775" width="5.6640625" style="1" customWidth="1"/>
    <col min="776" max="776" width="11.77734375" style="1" customWidth="1"/>
    <col min="777" max="778" width="11.88671875" style="1" customWidth="1"/>
    <col min="779" max="779" width="15.21875" style="1" customWidth="1"/>
    <col min="780" max="780" width="11.6640625" style="1" customWidth="1"/>
    <col min="781" max="1025" width="10" style="1"/>
    <col min="1026" max="1026" width="6.109375" style="1" bestFit="1" customWidth="1"/>
    <col min="1027" max="1027" width="25.5546875" style="1" customWidth="1"/>
    <col min="1028" max="1028" width="23.44140625" style="1" customWidth="1"/>
    <col min="1029" max="1029" width="7.21875" style="1" customWidth="1"/>
    <col min="1030" max="1030" width="11.77734375" style="1" customWidth="1"/>
    <col min="1031" max="1031" width="5.6640625" style="1" customWidth="1"/>
    <col min="1032" max="1032" width="11.77734375" style="1" customWidth="1"/>
    <col min="1033" max="1034" width="11.88671875" style="1" customWidth="1"/>
    <col min="1035" max="1035" width="15.21875" style="1" customWidth="1"/>
    <col min="1036" max="1036" width="11.6640625" style="1" customWidth="1"/>
    <col min="1037" max="1281" width="10" style="1"/>
    <col min="1282" max="1282" width="6.109375" style="1" bestFit="1" customWidth="1"/>
    <col min="1283" max="1283" width="25.5546875" style="1" customWidth="1"/>
    <col min="1284" max="1284" width="23.44140625" style="1" customWidth="1"/>
    <col min="1285" max="1285" width="7.21875" style="1" customWidth="1"/>
    <col min="1286" max="1286" width="11.77734375" style="1" customWidth="1"/>
    <col min="1287" max="1287" width="5.6640625" style="1" customWidth="1"/>
    <col min="1288" max="1288" width="11.77734375" style="1" customWidth="1"/>
    <col min="1289" max="1290" width="11.88671875" style="1" customWidth="1"/>
    <col min="1291" max="1291" width="15.21875" style="1" customWidth="1"/>
    <col min="1292" max="1292" width="11.6640625" style="1" customWidth="1"/>
    <col min="1293" max="1537" width="10" style="1"/>
    <col min="1538" max="1538" width="6.109375" style="1" bestFit="1" customWidth="1"/>
    <col min="1539" max="1539" width="25.5546875" style="1" customWidth="1"/>
    <col min="1540" max="1540" width="23.44140625" style="1" customWidth="1"/>
    <col min="1541" max="1541" width="7.21875" style="1" customWidth="1"/>
    <col min="1542" max="1542" width="11.77734375" style="1" customWidth="1"/>
    <col min="1543" max="1543" width="5.6640625" style="1" customWidth="1"/>
    <col min="1544" max="1544" width="11.77734375" style="1" customWidth="1"/>
    <col min="1545" max="1546" width="11.88671875" style="1" customWidth="1"/>
    <col min="1547" max="1547" width="15.21875" style="1" customWidth="1"/>
    <col min="1548" max="1548" width="11.6640625" style="1" customWidth="1"/>
    <col min="1549" max="1793" width="10" style="1"/>
    <col min="1794" max="1794" width="6.109375" style="1" bestFit="1" customWidth="1"/>
    <col min="1795" max="1795" width="25.5546875" style="1" customWidth="1"/>
    <col min="1796" max="1796" width="23.44140625" style="1" customWidth="1"/>
    <col min="1797" max="1797" width="7.21875" style="1" customWidth="1"/>
    <col min="1798" max="1798" width="11.77734375" style="1" customWidth="1"/>
    <col min="1799" max="1799" width="5.6640625" style="1" customWidth="1"/>
    <col min="1800" max="1800" width="11.77734375" style="1" customWidth="1"/>
    <col min="1801" max="1802" width="11.88671875" style="1" customWidth="1"/>
    <col min="1803" max="1803" width="15.21875" style="1" customWidth="1"/>
    <col min="1804" max="1804" width="11.6640625" style="1" customWidth="1"/>
    <col min="1805" max="2049" width="10" style="1"/>
    <col min="2050" max="2050" width="6.109375" style="1" bestFit="1" customWidth="1"/>
    <col min="2051" max="2051" width="25.5546875" style="1" customWidth="1"/>
    <col min="2052" max="2052" width="23.44140625" style="1" customWidth="1"/>
    <col min="2053" max="2053" width="7.21875" style="1" customWidth="1"/>
    <col min="2054" max="2054" width="11.77734375" style="1" customWidth="1"/>
    <col min="2055" max="2055" width="5.6640625" style="1" customWidth="1"/>
    <col min="2056" max="2056" width="11.77734375" style="1" customWidth="1"/>
    <col min="2057" max="2058" width="11.88671875" style="1" customWidth="1"/>
    <col min="2059" max="2059" width="15.21875" style="1" customWidth="1"/>
    <col min="2060" max="2060" width="11.6640625" style="1" customWidth="1"/>
    <col min="2061" max="2305" width="10" style="1"/>
    <col min="2306" max="2306" width="6.109375" style="1" bestFit="1" customWidth="1"/>
    <col min="2307" max="2307" width="25.5546875" style="1" customWidth="1"/>
    <col min="2308" max="2308" width="23.44140625" style="1" customWidth="1"/>
    <col min="2309" max="2309" width="7.21875" style="1" customWidth="1"/>
    <col min="2310" max="2310" width="11.77734375" style="1" customWidth="1"/>
    <col min="2311" max="2311" width="5.6640625" style="1" customWidth="1"/>
    <col min="2312" max="2312" width="11.77734375" style="1" customWidth="1"/>
    <col min="2313" max="2314" width="11.88671875" style="1" customWidth="1"/>
    <col min="2315" max="2315" width="15.21875" style="1" customWidth="1"/>
    <col min="2316" max="2316" width="11.6640625" style="1" customWidth="1"/>
    <col min="2317" max="2561" width="10" style="1"/>
    <col min="2562" max="2562" width="6.109375" style="1" bestFit="1" customWidth="1"/>
    <col min="2563" max="2563" width="25.5546875" style="1" customWidth="1"/>
    <col min="2564" max="2564" width="23.44140625" style="1" customWidth="1"/>
    <col min="2565" max="2565" width="7.21875" style="1" customWidth="1"/>
    <col min="2566" max="2566" width="11.77734375" style="1" customWidth="1"/>
    <col min="2567" max="2567" width="5.6640625" style="1" customWidth="1"/>
    <col min="2568" max="2568" width="11.77734375" style="1" customWidth="1"/>
    <col min="2569" max="2570" width="11.88671875" style="1" customWidth="1"/>
    <col min="2571" max="2571" width="15.21875" style="1" customWidth="1"/>
    <col min="2572" max="2572" width="11.6640625" style="1" customWidth="1"/>
    <col min="2573" max="2817" width="10" style="1"/>
    <col min="2818" max="2818" width="6.109375" style="1" bestFit="1" customWidth="1"/>
    <col min="2819" max="2819" width="25.5546875" style="1" customWidth="1"/>
    <col min="2820" max="2820" width="23.44140625" style="1" customWidth="1"/>
    <col min="2821" max="2821" width="7.21875" style="1" customWidth="1"/>
    <col min="2822" max="2822" width="11.77734375" style="1" customWidth="1"/>
    <col min="2823" max="2823" width="5.6640625" style="1" customWidth="1"/>
    <col min="2824" max="2824" width="11.77734375" style="1" customWidth="1"/>
    <col min="2825" max="2826" width="11.88671875" style="1" customWidth="1"/>
    <col min="2827" max="2827" width="15.21875" style="1" customWidth="1"/>
    <col min="2828" max="2828" width="11.6640625" style="1" customWidth="1"/>
    <col min="2829" max="3073" width="10" style="1"/>
    <col min="3074" max="3074" width="6.109375" style="1" bestFit="1" customWidth="1"/>
    <col min="3075" max="3075" width="25.5546875" style="1" customWidth="1"/>
    <col min="3076" max="3076" width="23.44140625" style="1" customWidth="1"/>
    <col min="3077" max="3077" width="7.21875" style="1" customWidth="1"/>
    <col min="3078" max="3078" width="11.77734375" style="1" customWidth="1"/>
    <col min="3079" max="3079" width="5.6640625" style="1" customWidth="1"/>
    <col min="3080" max="3080" width="11.77734375" style="1" customWidth="1"/>
    <col min="3081" max="3082" width="11.88671875" style="1" customWidth="1"/>
    <col min="3083" max="3083" width="15.21875" style="1" customWidth="1"/>
    <col min="3084" max="3084" width="11.6640625" style="1" customWidth="1"/>
    <col min="3085" max="3329" width="10" style="1"/>
    <col min="3330" max="3330" width="6.109375" style="1" bestFit="1" customWidth="1"/>
    <col min="3331" max="3331" width="25.5546875" style="1" customWidth="1"/>
    <col min="3332" max="3332" width="23.44140625" style="1" customWidth="1"/>
    <col min="3333" max="3333" width="7.21875" style="1" customWidth="1"/>
    <col min="3334" max="3334" width="11.77734375" style="1" customWidth="1"/>
    <col min="3335" max="3335" width="5.6640625" style="1" customWidth="1"/>
    <col min="3336" max="3336" width="11.77734375" style="1" customWidth="1"/>
    <col min="3337" max="3338" width="11.88671875" style="1" customWidth="1"/>
    <col min="3339" max="3339" width="15.21875" style="1" customWidth="1"/>
    <col min="3340" max="3340" width="11.6640625" style="1" customWidth="1"/>
    <col min="3341" max="3585" width="10" style="1"/>
    <col min="3586" max="3586" width="6.109375" style="1" bestFit="1" customWidth="1"/>
    <col min="3587" max="3587" width="25.5546875" style="1" customWidth="1"/>
    <col min="3588" max="3588" width="23.44140625" style="1" customWidth="1"/>
    <col min="3589" max="3589" width="7.21875" style="1" customWidth="1"/>
    <col min="3590" max="3590" width="11.77734375" style="1" customWidth="1"/>
    <col min="3591" max="3591" width="5.6640625" style="1" customWidth="1"/>
    <col min="3592" max="3592" width="11.77734375" style="1" customWidth="1"/>
    <col min="3593" max="3594" width="11.88671875" style="1" customWidth="1"/>
    <col min="3595" max="3595" width="15.21875" style="1" customWidth="1"/>
    <col min="3596" max="3596" width="11.6640625" style="1" customWidth="1"/>
    <col min="3597" max="3841" width="10" style="1"/>
    <col min="3842" max="3842" width="6.109375" style="1" bestFit="1" customWidth="1"/>
    <col min="3843" max="3843" width="25.5546875" style="1" customWidth="1"/>
    <col min="3844" max="3844" width="23.44140625" style="1" customWidth="1"/>
    <col min="3845" max="3845" width="7.21875" style="1" customWidth="1"/>
    <col min="3846" max="3846" width="11.77734375" style="1" customWidth="1"/>
    <col min="3847" max="3847" width="5.6640625" style="1" customWidth="1"/>
    <col min="3848" max="3848" width="11.77734375" style="1" customWidth="1"/>
    <col min="3849" max="3850" width="11.88671875" style="1" customWidth="1"/>
    <col min="3851" max="3851" width="15.21875" style="1" customWidth="1"/>
    <col min="3852" max="3852" width="11.6640625" style="1" customWidth="1"/>
    <col min="3853" max="4097" width="10" style="1"/>
    <col min="4098" max="4098" width="6.109375" style="1" bestFit="1" customWidth="1"/>
    <col min="4099" max="4099" width="25.5546875" style="1" customWidth="1"/>
    <col min="4100" max="4100" width="23.44140625" style="1" customWidth="1"/>
    <col min="4101" max="4101" width="7.21875" style="1" customWidth="1"/>
    <col min="4102" max="4102" width="11.77734375" style="1" customWidth="1"/>
    <col min="4103" max="4103" width="5.6640625" style="1" customWidth="1"/>
    <col min="4104" max="4104" width="11.77734375" style="1" customWidth="1"/>
    <col min="4105" max="4106" width="11.88671875" style="1" customWidth="1"/>
    <col min="4107" max="4107" width="15.21875" style="1" customWidth="1"/>
    <col min="4108" max="4108" width="11.6640625" style="1" customWidth="1"/>
    <col min="4109" max="4353" width="10" style="1"/>
    <col min="4354" max="4354" width="6.109375" style="1" bestFit="1" customWidth="1"/>
    <col min="4355" max="4355" width="25.5546875" style="1" customWidth="1"/>
    <col min="4356" max="4356" width="23.44140625" style="1" customWidth="1"/>
    <col min="4357" max="4357" width="7.21875" style="1" customWidth="1"/>
    <col min="4358" max="4358" width="11.77734375" style="1" customWidth="1"/>
    <col min="4359" max="4359" width="5.6640625" style="1" customWidth="1"/>
    <col min="4360" max="4360" width="11.77734375" style="1" customWidth="1"/>
    <col min="4361" max="4362" width="11.88671875" style="1" customWidth="1"/>
    <col min="4363" max="4363" width="15.21875" style="1" customWidth="1"/>
    <col min="4364" max="4364" width="11.6640625" style="1" customWidth="1"/>
    <col min="4365" max="4609" width="10" style="1"/>
    <col min="4610" max="4610" width="6.109375" style="1" bestFit="1" customWidth="1"/>
    <col min="4611" max="4611" width="25.5546875" style="1" customWidth="1"/>
    <col min="4612" max="4612" width="23.44140625" style="1" customWidth="1"/>
    <col min="4613" max="4613" width="7.21875" style="1" customWidth="1"/>
    <col min="4614" max="4614" width="11.77734375" style="1" customWidth="1"/>
    <col min="4615" max="4615" width="5.6640625" style="1" customWidth="1"/>
    <col min="4616" max="4616" width="11.77734375" style="1" customWidth="1"/>
    <col min="4617" max="4618" width="11.88671875" style="1" customWidth="1"/>
    <col min="4619" max="4619" width="15.21875" style="1" customWidth="1"/>
    <col min="4620" max="4620" width="11.6640625" style="1" customWidth="1"/>
    <col min="4621" max="4865" width="10" style="1"/>
    <col min="4866" max="4866" width="6.109375" style="1" bestFit="1" customWidth="1"/>
    <col min="4867" max="4867" width="25.5546875" style="1" customWidth="1"/>
    <col min="4868" max="4868" width="23.44140625" style="1" customWidth="1"/>
    <col min="4869" max="4869" width="7.21875" style="1" customWidth="1"/>
    <col min="4870" max="4870" width="11.77734375" style="1" customWidth="1"/>
    <col min="4871" max="4871" width="5.6640625" style="1" customWidth="1"/>
    <col min="4872" max="4872" width="11.77734375" style="1" customWidth="1"/>
    <col min="4873" max="4874" width="11.88671875" style="1" customWidth="1"/>
    <col min="4875" max="4875" width="15.21875" style="1" customWidth="1"/>
    <col min="4876" max="4876" width="11.6640625" style="1" customWidth="1"/>
    <col min="4877" max="5121" width="10" style="1"/>
    <col min="5122" max="5122" width="6.109375" style="1" bestFit="1" customWidth="1"/>
    <col min="5123" max="5123" width="25.5546875" style="1" customWidth="1"/>
    <col min="5124" max="5124" width="23.44140625" style="1" customWidth="1"/>
    <col min="5125" max="5125" width="7.21875" style="1" customWidth="1"/>
    <col min="5126" max="5126" width="11.77734375" style="1" customWidth="1"/>
    <col min="5127" max="5127" width="5.6640625" style="1" customWidth="1"/>
    <col min="5128" max="5128" width="11.77734375" style="1" customWidth="1"/>
    <col min="5129" max="5130" width="11.88671875" style="1" customWidth="1"/>
    <col min="5131" max="5131" width="15.21875" style="1" customWidth="1"/>
    <col min="5132" max="5132" width="11.6640625" style="1" customWidth="1"/>
    <col min="5133" max="5377" width="10" style="1"/>
    <col min="5378" max="5378" width="6.109375" style="1" bestFit="1" customWidth="1"/>
    <col min="5379" max="5379" width="25.5546875" style="1" customWidth="1"/>
    <col min="5380" max="5380" width="23.44140625" style="1" customWidth="1"/>
    <col min="5381" max="5381" width="7.21875" style="1" customWidth="1"/>
    <col min="5382" max="5382" width="11.77734375" style="1" customWidth="1"/>
    <col min="5383" max="5383" width="5.6640625" style="1" customWidth="1"/>
    <col min="5384" max="5384" width="11.77734375" style="1" customWidth="1"/>
    <col min="5385" max="5386" width="11.88671875" style="1" customWidth="1"/>
    <col min="5387" max="5387" width="15.21875" style="1" customWidth="1"/>
    <col min="5388" max="5388" width="11.6640625" style="1" customWidth="1"/>
    <col min="5389" max="5633" width="10" style="1"/>
    <col min="5634" max="5634" width="6.109375" style="1" bestFit="1" customWidth="1"/>
    <col min="5635" max="5635" width="25.5546875" style="1" customWidth="1"/>
    <col min="5636" max="5636" width="23.44140625" style="1" customWidth="1"/>
    <col min="5637" max="5637" width="7.21875" style="1" customWidth="1"/>
    <col min="5638" max="5638" width="11.77734375" style="1" customWidth="1"/>
    <col min="5639" max="5639" width="5.6640625" style="1" customWidth="1"/>
    <col min="5640" max="5640" width="11.77734375" style="1" customWidth="1"/>
    <col min="5641" max="5642" width="11.88671875" style="1" customWidth="1"/>
    <col min="5643" max="5643" width="15.21875" style="1" customWidth="1"/>
    <col min="5644" max="5644" width="11.6640625" style="1" customWidth="1"/>
    <col min="5645" max="5889" width="10" style="1"/>
    <col min="5890" max="5890" width="6.109375" style="1" bestFit="1" customWidth="1"/>
    <col min="5891" max="5891" width="25.5546875" style="1" customWidth="1"/>
    <col min="5892" max="5892" width="23.44140625" style="1" customWidth="1"/>
    <col min="5893" max="5893" width="7.21875" style="1" customWidth="1"/>
    <col min="5894" max="5894" width="11.77734375" style="1" customWidth="1"/>
    <col min="5895" max="5895" width="5.6640625" style="1" customWidth="1"/>
    <col min="5896" max="5896" width="11.77734375" style="1" customWidth="1"/>
    <col min="5897" max="5898" width="11.88671875" style="1" customWidth="1"/>
    <col min="5899" max="5899" width="15.21875" style="1" customWidth="1"/>
    <col min="5900" max="5900" width="11.6640625" style="1" customWidth="1"/>
    <col min="5901" max="6145" width="10" style="1"/>
    <col min="6146" max="6146" width="6.109375" style="1" bestFit="1" customWidth="1"/>
    <col min="6147" max="6147" width="25.5546875" style="1" customWidth="1"/>
    <col min="6148" max="6148" width="23.44140625" style="1" customWidth="1"/>
    <col min="6149" max="6149" width="7.21875" style="1" customWidth="1"/>
    <col min="6150" max="6150" width="11.77734375" style="1" customWidth="1"/>
    <col min="6151" max="6151" width="5.6640625" style="1" customWidth="1"/>
    <col min="6152" max="6152" width="11.77734375" style="1" customWidth="1"/>
    <col min="6153" max="6154" width="11.88671875" style="1" customWidth="1"/>
    <col min="6155" max="6155" width="15.21875" style="1" customWidth="1"/>
    <col min="6156" max="6156" width="11.6640625" style="1" customWidth="1"/>
    <col min="6157" max="6401" width="10" style="1"/>
    <col min="6402" max="6402" width="6.109375" style="1" bestFit="1" customWidth="1"/>
    <col min="6403" max="6403" width="25.5546875" style="1" customWidth="1"/>
    <col min="6404" max="6404" width="23.44140625" style="1" customWidth="1"/>
    <col min="6405" max="6405" width="7.21875" style="1" customWidth="1"/>
    <col min="6406" max="6406" width="11.77734375" style="1" customWidth="1"/>
    <col min="6407" max="6407" width="5.6640625" style="1" customWidth="1"/>
    <col min="6408" max="6408" width="11.77734375" style="1" customWidth="1"/>
    <col min="6409" max="6410" width="11.88671875" style="1" customWidth="1"/>
    <col min="6411" max="6411" width="15.21875" style="1" customWidth="1"/>
    <col min="6412" max="6412" width="11.6640625" style="1" customWidth="1"/>
    <col min="6413" max="6657" width="10" style="1"/>
    <col min="6658" max="6658" width="6.109375" style="1" bestFit="1" customWidth="1"/>
    <col min="6659" max="6659" width="25.5546875" style="1" customWidth="1"/>
    <col min="6660" max="6660" width="23.44140625" style="1" customWidth="1"/>
    <col min="6661" max="6661" width="7.21875" style="1" customWidth="1"/>
    <col min="6662" max="6662" width="11.77734375" style="1" customWidth="1"/>
    <col min="6663" max="6663" width="5.6640625" style="1" customWidth="1"/>
    <col min="6664" max="6664" width="11.77734375" style="1" customWidth="1"/>
    <col min="6665" max="6666" width="11.88671875" style="1" customWidth="1"/>
    <col min="6667" max="6667" width="15.21875" style="1" customWidth="1"/>
    <col min="6668" max="6668" width="11.6640625" style="1" customWidth="1"/>
    <col min="6669" max="6913" width="10" style="1"/>
    <col min="6914" max="6914" width="6.109375" style="1" bestFit="1" customWidth="1"/>
    <col min="6915" max="6915" width="25.5546875" style="1" customWidth="1"/>
    <col min="6916" max="6916" width="23.44140625" style="1" customWidth="1"/>
    <col min="6917" max="6917" width="7.21875" style="1" customWidth="1"/>
    <col min="6918" max="6918" width="11.77734375" style="1" customWidth="1"/>
    <col min="6919" max="6919" width="5.6640625" style="1" customWidth="1"/>
    <col min="6920" max="6920" width="11.77734375" style="1" customWidth="1"/>
    <col min="6921" max="6922" width="11.88671875" style="1" customWidth="1"/>
    <col min="6923" max="6923" width="15.21875" style="1" customWidth="1"/>
    <col min="6924" max="6924" width="11.6640625" style="1" customWidth="1"/>
    <col min="6925" max="7169" width="10" style="1"/>
    <col min="7170" max="7170" width="6.109375" style="1" bestFit="1" customWidth="1"/>
    <col min="7171" max="7171" width="25.5546875" style="1" customWidth="1"/>
    <col min="7172" max="7172" width="23.44140625" style="1" customWidth="1"/>
    <col min="7173" max="7173" width="7.21875" style="1" customWidth="1"/>
    <col min="7174" max="7174" width="11.77734375" style="1" customWidth="1"/>
    <col min="7175" max="7175" width="5.6640625" style="1" customWidth="1"/>
    <col min="7176" max="7176" width="11.77734375" style="1" customWidth="1"/>
    <col min="7177" max="7178" width="11.88671875" style="1" customWidth="1"/>
    <col min="7179" max="7179" width="15.21875" style="1" customWidth="1"/>
    <col min="7180" max="7180" width="11.6640625" style="1" customWidth="1"/>
    <col min="7181" max="7425" width="10" style="1"/>
    <col min="7426" max="7426" width="6.109375" style="1" bestFit="1" customWidth="1"/>
    <col min="7427" max="7427" width="25.5546875" style="1" customWidth="1"/>
    <col min="7428" max="7428" width="23.44140625" style="1" customWidth="1"/>
    <col min="7429" max="7429" width="7.21875" style="1" customWidth="1"/>
    <col min="7430" max="7430" width="11.77734375" style="1" customWidth="1"/>
    <col min="7431" max="7431" width="5.6640625" style="1" customWidth="1"/>
    <col min="7432" max="7432" width="11.77734375" style="1" customWidth="1"/>
    <col min="7433" max="7434" width="11.88671875" style="1" customWidth="1"/>
    <col min="7435" max="7435" width="15.21875" style="1" customWidth="1"/>
    <col min="7436" max="7436" width="11.6640625" style="1" customWidth="1"/>
    <col min="7437" max="7681" width="10" style="1"/>
    <col min="7682" max="7682" width="6.109375" style="1" bestFit="1" customWidth="1"/>
    <col min="7683" max="7683" width="25.5546875" style="1" customWidth="1"/>
    <col min="7684" max="7684" width="23.44140625" style="1" customWidth="1"/>
    <col min="7685" max="7685" width="7.21875" style="1" customWidth="1"/>
    <col min="7686" max="7686" width="11.77734375" style="1" customWidth="1"/>
    <col min="7687" max="7687" width="5.6640625" style="1" customWidth="1"/>
    <col min="7688" max="7688" width="11.77734375" style="1" customWidth="1"/>
    <col min="7689" max="7690" width="11.88671875" style="1" customWidth="1"/>
    <col min="7691" max="7691" width="15.21875" style="1" customWidth="1"/>
    <col min="7692" max="7692" width="11.6640625" style="1" customWidth="1"/>
    <col min="7693" max="7937" width="10" style="1"/>
    <col min="7938" max="7938" width="6.109375" style="1" bestFit="1" customWidth="1"/>
    <col min="7939" max="7939" width="25.5546875" style="1" customWidth="1"/>
    <col min="7940" max="7940" width="23.44140625" style="1" customWidth="1"/>
    <col min="7941" max="7941" width="7.21875" style="1" customWidth="1"/>
    <col min="7942" max="7942" width="11.77734375" style="1" customWidth="1"/>
    <col min="7943" max="7943" width="5.6640625" style="1" customWidth="1"/>
    <col min="7944" max="7944" width="11.77734375" style="1" customWidth="1"/>
    <col min="7945" max="7946" width="11.88671875" style="1" customWidth="1"/>
    <col min="7947" max="7947" width="15.21875" style="1" customWidth="1"/>
    <col min="7948" max="7948" width="11.6640625" style="1" customWidth="1"/>
    <col min="7949" max="8193" width="10" style="1"/>
    <col min="8194" max="8194" width="6.109375" style="1" bestFit="1" customWidth="1"/>
    <col min="8195" max="8195" width="25.5546875" style="1" customWidth="1"/>
    <col min="8196" max="8196" width="23.44140625" style="1" customWidth="1"/>
    <col min="8197" max="8197" width="7.21875" style="1" customWidth="1"/>
    <col min="8198" max="8198" width="11.77734375" style="1" customWidth="1"/>
    <col min="8199" max="8199" width="5.6640625" style="1" customWidth="1"/>
    <col min="8200" max="8200" width="11.77734375" style="1" customWidth="1"/>
    <col min="8201" max="8202" width="11.88671875" style="1" customWidth="1"/>
    <col min="8203" max="8203" width="15.21875" style="1" customWidth="1"/>
    <col min="8204" max="8204" width="11.6640625" style="1" customWidth="1"/>
    <col min="8205" max="8449" width="10" style="1"/>
    <col min="8450" max="8450" width="6.109375" style="1" bestFit="1" customWidth="1"/>
    <col min="8451" max="8451" width="25.5546875" style="1" customWidth="1"/>
    <col min="8452" max="8452" width="23.44140625" style="1" customWidth="1"/>
    <col min="8453" max="8453" width="7.21875" style="1" customWidth="1"/>
    <col min="8454" max="8454" width="11.77734375" style="1" customWidth="1"/>
    <col min="8455" max="8455" width="5.6640625" style="1" customWidth="1"/>
    <col min="8456" max="8456" width="11.77734375" style="1" customWidth="1"/>
    <col min="8457" max="8458" width="11.88671875" style="1" customWidth="1"/>
    <col min="8459" max="8459" width="15.21875" style="1" customWidth="1"/>
    <col min="8460" max="8460" width="11.6640625" style="1" customWidth="1"/>
    <col min="8461" max="8705" width="10" style="1"/>
    <col min="8706" max="8706" width="6.109375" style="1" bestFit="1" customWidth="1"/>
    <col min="8707" max="8707" width="25.5546875" style="1" customWidth="1"/>
    <col min="8708" max="8708" width="23.44140625" style="1" customWidth="1"/>
    <col min="8709" max="8709" width="7.21875" style="1" customWidth="1"/>
    <col min="8710" max="8710" width="11.77734375" style="1" customWidth="1"/>
    <col min="8711" max="8711" width="5.6640625" style="1" customWidth="1"/>
    <col min="8712" max="8712" width="11.77734375" style="1" customWidth="1"/>
    <col min="8713" max="8714" width="11.88671875" style="1" customWidth="1"/>
    <col min="8715" max="8715" width="15.21875" style="1" customWidth="1"/>
    <col min="8716" max="8716" width="11.6640625" style="1" customWidth="1"/>
    <col min="8717" max="8961" width="10" style="1"/>
    <col min="8962" max="8962" width="6.109375" style="1" bestFit="1" customWidth="1"/>
    <col min="8963" max="8963" width="25.5546875" style="1" customWidth="1"/>
    <col min="8964" max="8964" width="23.44140625" style="1" customWidth="1"/>
    <col min="8965" max="8965" width="7.21875" style="1" customWidth="1"/>
    <col min="8966" max="8966" width="11.77734375" style="1" customWidth="1"/>
    <col min="8967" max="8967" width="5.6640625" style="1" customWidth="1"/>
    <col min="8968" max="8968" width="11.77734375" style="1" customWidth="1"/>
    <col min="8969" max="8970" width="11.88671875" style="1" customWidth="1"/>
    <col min="8971" max="8971" width="15.21875" style="1" customWidth="1"/>
    <col min="8972" max="8972" width="11.6640625" style="1" customWidth="1"/>
    <col min="8973" max="9217" width="10" style="1"/>
    <col min="9218" max="9218" width="6.109375" style="1" bestFit="1" customWidth="1"/>
    <col min="9219" max="9219" width="25.5546875" style="1" customWidth="1"/>
    <col min="9220" max="9220" width="23.44140625" style="1" customWidth="1"/>
    <col min="9221" max="9221" width="7.21875" style="1" customWidth="1"/>
    <col min="9222" max="9222" width="11.77734375" style="1" customWidth="1"/>
    <col min="9223" max="9223" width="5.6640625" style="1" customWidth="1"/>
    <col min="9224" max="9224" width="11.77734375" style="1" customWidth="1"/>
    <col min="9225" max="9226" width="11.88671875" style="1" customWidth="1"/>
    <col min="9227" max="9227" width="15.21875" style="1" customWidth="1"/>
    <col min="9228" max="9228" width="11.6640625" style="1" customWidth="1"/>
    <col min="9229" max="9473" width="10" style="1"/>
    <col min="9474" max="9474" width="6.109375" style="1" bestFit="1" customWidth="1"/>
    <col min="9475" max="9475" width="25.5546875" style="1" customWidth="1"/>
    <col min="9476" max="9476" width="23.44140625" style="1" customWidth="1"/>
    <col min="9477" max="9477" width="7.21875" style="1" customWidth="1"/>
    <col min="9478" max="9478" width="11.77734375" style="1" customWidth="1"/>
    <col min="9479" max="9479" width="5.6640625" style="1" customWidth="1"/>
    <col min="9480" max="9480" width="11.77734375" style="1" customWidth="1"/>
    <col min="9481" max="9482" width="11.88671875" style="1" customWidth="1"/>
    <col min="9483" max="9483" width="15.21875" style="1" customWidth="1"/>
    <col min="9484" max="9484" width="11.6640625" style="1" customWidth="1"/>
    <col min="9485" max="9729" width="10" style="1"/>
    <col min="9730" max="9730" width="6.109375" style="1" bestFit="1" customWidth="1"/>
    <col min="9731" max="9731" width="25.5546875" style="1" customWidth="1"/>
    <col min="9732" max="9732" width="23.44140625" style="1" customWidth="1"/>
    <col min="9733" max="9733" width="7.21875" style="1" customWidth="1"/>
    <col min="9734" max="9734" width="11.77734375" style="1" customWidth="1"/>
    <col min="9735" max="9735" width="5.6640625" style="1" customWidth="1"/>
    <col min="9736" max="9736" width="11.77734375" style="1" customWidth="1"/>
    <col min="9737" max="9738" width="11.88671875" style="1" customWidth="1"/>
    <col min="9739" max="9739" width="15.21875" style="1" customWidth="1"/>
    <col min="9740" max="9740" width="11.6640625" style="1" customWidth="1"/>
    <col min="9741" max="9985" width="10" style="1"/>
    <col min="9986" max="9986" width="6.109375" style="1" bestFit="1" customWidth="1"/>
    <col min="9987" max="9987" width="25.5546875" style="1" customWidth="1"/>
    <col min="9988" max="9988" width="23.44140625" style="1" customWidth="1"/>
    <col min="9989" max="9989" width="7.21875" style="1" customWidth="1"/>
    <col min="9990" max="9990" width="11.77734375" style="1" customWidth="1"/>
    <col min="9991" max="9991" width="5.6640625" style="1" customWidth="1"/>
    <col min="9992" max="9992" width="11.77734375" style="1" customWidth="1"/>
    <col min="9993" max="9994" width="11.88671875" style="1" customWidth="1"/>
    <col min="9995" max="9995" width="15.21875" style="1" customWidth="1"/>
    <col min="9996" max="9996" width="11.6640625" style="1" customWidth="1"/>
    <col min="9997" max="10241" width="10" style="1"/>
    <col min="10242" max="10242" width="6.109375" style="1" bestFit="1" customWidth="1"/>
    <col min="10243" max="10243" width="25.5546875" style="1" customWidth="1"/>
    <col min="10244" max="10244" width="23.44140625" style="1" customWidth="1"/>
    <col min="10245" max="10245" width="7.21875" style="1" customWidth="1"/>
    <col min="10246" max="10246" width="11.77734375" style="1" customWidth="1"/>
    <col min="10247" max="10247" width="5.6640625" style="1" customWidth="1"/>
    <col min="10248" max="10248" width="11.77734375" style="1" customWidth="1"/>
    <col min="10249" max="10250" width="11.88671875" style="1" customWidth="1"/>
    <col min="10251" max="10251" width="15.21875" style="1" customWidth="1"/>
    <col min="10252" max="10252" width="11.6640625" style="1" customWidth="1"/>
    <col min="10253" max="10497" width="10" style="1"/>
    <col min="10498" max="10498" width="6.109375" style="1" bestFit="1" customWidth="1"/>
    <col min="10499" max="10499" width="25.5546875" style="1" customWidth="1"/>
    <col min="10500" max="10500" width="23.44140625" style="1" customWidth="1"/>
    <col min="10501" max="10501" width="7.21875" style="1" customWidth="1"/>
    <col min="10502" max="10502" width="11.77734375" style="1" customWidth="1"/>
    <col min="10503" max="10503" width="5.6640625" style="1" customWidth="1"/>
    <col min="10504" max="10504" width="11.77734375" style="1" customWidth="1"/>
    <col min="10505" max="10506" width="11.88671875" style="1" customWidth="1"/>
    <col min="10507" max="10507" width="15.21875" style="1" customWidth="1"/>
    <col min="10508" max="10508" width="11.6640625" style="1" customWidth="1"/>
    <col min="10509" max="10753" width="10" style="1"/>
    <col min="10754" max="10754" width="6.109375" style="1" bestFit="1" customWidth="1"/>
    <col min="10755" max="10755" width="25.5546875" style="1" customWidth="1"/>
    <col min="10756" max="10756" width="23.44140625" style="1" customWidth="1"/>
    <col min="10757" max="10757" width="7.21875" style="1" customWidth="1"/>
    <col min="10758" max="10758" width="11.77734375" style="1" customWidth="1"/>
    <col min="10759" max="10759" width="5.6640625" style="1" customWidth="1"/>
    <col min="10760" max="10760" width="11.77734375" style="1" customWidth="1"/>
    <col min="10761" max="10762" width="11.88671875" style="1" customWidth="1"/>
    <col min="10763" max="10763" width="15.21875" style="1" customWidth="1"/>
    <col min="10764" max="10764" width="11.6640625" style="1" customWidth="1"/>
    <col min="10765" max="11009" width="10" style="1"/>
    <col min="11010" max="11010" width="6.109375" style="1" bestFit="1" customWidth="1"/>
    <col min="11011" max="11011" width="25.5546875" style="1" customWidth="1"/>
    <col min="11012" max="11012" width="23.44140625" style="1" customWidth="1"/>
    <col min="11013" max="11013" width="7.21875" style="1" customWidth="1"/>
    <col min="11014" max="11014" width="11.77734375" style="1" customWidth="1"/>
    <col min="11015" max="11015" width="5.6640625" style="1" customWidth="1"/>
    <col min="11016" max="11016" width="11.77734375" style="1" customWidth="1"/>
    <col min="11017" max="11018" width="11.88671875" style="1" customWidth="1"/>
    <col min="11019" max="11019" width="15.21875" style="1" customWidth="1"/>
    <col min="11020" max="11020" width="11.6640625" style="1" customWidth="1"/>
    <col min="11021" max="11265" width="10" style="1"/>
    <col min="11266" max="11266" width="6.109375" style="1" bestFit="1" customWidth="1"/>
    <col min="11267" max="11267" width="25.5546875" style="1" customWidth="1"/>
    <col min="11268" max="11268" width="23.44140625" style="1" customWidth="1"/>
    <col min="11269" max="11269" width="7.21875" style="1" customWidth="1"/>
    <col min="11270" max="11270" width="11.77734375" style="1" customWidth="1"/>
    <col min="11271" max="11271" width="5.6640625" style="1" customWidth="1"/>
    <col min="11272" max="11272" width="11.77734375" style="1" customWidth="1"/>
    <col min="11273" max="11274" width="11.88671875" style="1" customWidth="1"/>
    <col min="11275" max="11275" width="15.21875" style="1" customWidth="1"/>
    <col min="11276" max="11276" width="11.6640625" style="1" customWidth="1"/>
    <col min="11277" max="11521" width="10" style="1"/>
    <col min="11522" max="11522" width="6.109375" style="1" bestFit="1" customWidth="1"/>
    <col min="11523" max="11523" width="25.5546875" style="1" customWidth="1"/>
    <col min="11524" max="11524" width="23.44140625" style="1" customWidth="1"/>
    <col min="11525" max="11525" width="7.21875" style="1" customWidth="1"/>
    <col min="11526" max="11526" width="11.77734375" style="1" customWidth="1"/>
    <col min="11527" max="11527" width="5.6640625" style="1" customWidth="1"/>
    <col min="11528" max="11528" width="11.77734375" style="1" customWidth="1"/>
    <col min="11529" max="11530" width="11.88671875" style="1" customWidth="1"/>
    <col min="11531" max="11531" width="15.21875" style="1" customWidth="1"/>
    <col min="11532" max="11532" width="11.6640625" style="1" customWidth="1"/>
    <col min="11533" max="11777" width="10" style="1"/>
    <col min="11778" max="11778" width="6.109375" style="1" bestFit="1" customWidth="1"/>
    <col min="11779" max="11779" width="25.5546875" style="1" customWidth="1"/>
    <col min="11780" max="11780" width="23.44140625" style="1" customWidth="1"/>
    <col min="11781" max="11781" width="7.21875" style="1" customWidth="1"/>
    <col min="11782" max="11782" width="11.77734375" style="1" customWidth="1"/>
    <col min="11783" max="11783" width="5.6640625" style="1" customWidth="1"/>
    <col min="11784" max="11784" width="11.77734375" style="1" customWidth="1"/>
    <col min="11785" max="11786" width="11.88671875" style="1" customWidth="1"/>
    <col min="11787" max="11787" width="15.21875" style="1" customWidth="1"/>
    <col min="11788" max="11788" width="11.6640625" style="1" customWidth="1"/>
    <col min="11789" max="12033" width="10" style="1"/>
    <col min="12034" max="12034" width="6.109375" style="1" bestFit="1" customWidth="1"/>
    <col min="12035" max="12035" width="25.5546875" style="1" customWidth="1"/>
    <col min="12036" max="12036" width="23.44140625" style="1" customWidth="1"/>
    <col min="12037" max="12037" width="7.21875" style="1" customWidth="1"/>
    <col min="12038" max="12038" width="11.77734375" style="1" customWidth="1"/>
    <col min="12039" max="12039" width="5.6640625" style="1" customWidth="1"/>
    <col min="12040" max="12040" width="11.77734375" style="1" customWidth="1"/>
    <col min="12041" max="12042" width="11.88671875" style="1" customWidth="1"/>
    <col min="12043" max="12043" width="15.21875" style="1" customWidth="1"/>
    <col min="12044" max="12044" width="11.6640625" style="1" customWidth="1"/>
    <col min="12045" max="12289" width="10" style="1"/>
    <col min="12290" max="12290" width="6.109375" style="1" bestFit="1" customWidth="1"/>
    <col min="12291" max="12291" width="25.5546875" style="1" customWidth="1"/>
    <col min="12292" max="12292" width="23.44140625" style="1" customWidth="1"/>
    <col min="12293" max="12293" width="7.21875" style="1" customWidth="1"/>
    <col min="12294" max="12294" width="11.77734375" style="1" customWidth="1"/>
    <col min="12295" max="12295" width="5.6640625" style="1" customWidth="1"/>
    <col min="12296" max="12296" width="11.77734375" style="1" customWidth="1"/>
    <col min="12297" max="12298" width="11.88671875" style="1" customWidth="1"/>
    <col min="12299" max="12299" width="15.21875" style="1" customWidth="1"/>
    <col min="12300" max="12300" width="11.6640625" style="1" customWidth="1"/>
    <col min="12301" max="12545" width="10" style="1"/>
    <col min="12546" max="12546" width="6.109375" style="1" bestFit="1" customWidth="1"/>
    <col min="12547" max="12547" width="25.5546875" style="1" customWidth="1"/>
    <col min="12548" max="12548" width="23.44140625" style="1" customWidth="1"/>
    <col min="12549" max="12549" width="7.21875" style="1" customWidth="1"/>
    <col min="12550" max="12550" width="11.77734375" style="1" customWidth="1"/>
    <col min="12551" max="12551" width="5.6640625" style="1" customWidth="1"/>
    <col min="12552" max="12552" width="11.77734375" style="1" customWidth="1"/>
    <col min="12553" max="12554" width="11.88671875" style="1" customWidth="1"/>
    <col min="12555" max="12555" width="15.21875" style="1" customWidth="1"/>
    <col min="12556" max="12556" width="11.6640625" style="1" customWidth="1"/>
    <col min="12557" max="12801" width="10" style="1"/>
    <col min="12802" max="12802" width="6.109375" style="1" bestFit="1" customWidth="1"/>
    <col min="12803" max="12803" width="25.5546875" style="1" customWidth="1"/>
    <col min="12804" max="12804" width="23.44140625" style="1" customWidth="1"/>
    <col min="12805" max="12805" width="7.21875" style="1" customWidth="1"/>
    <col min="12806" max="12806" width="11.77734375" style="1" customWidth="1"/>
    <col min="12807" max="12807" width="5.6640625" style="1" customWidth="1"/>
    <col min="12808" max="12808" width="11.77734375" style="1" customWidth="1"/>
    <col min="12809" max="12810" width="11.88671875" style="1" customWidth="1"/>
    <col min="12811" max="12811" width="15.21875" style="1" customWidth="1"/>
    <col min="12812" max="12812" width="11.6640625" style="1" customWidth="1"/>
    <col min="12813" max="13057" width="10" style="1"/>
    <col min="13058" max="13058" width="6.109375" style="1" bestFit="1" customWidth="1"/>
    <col min="13059" max="13059" width="25.5546875" style="1" customWidth="1"/>
    <col min="13060" max="13060" width="23.44140625" style="1" customWidth="1"/>
    <col min="13061" max="13061" width="7.21875" style="1" customWidth="1"/>
    <col min="13062" max="13062" width="11.77734375" style="1" customWidth="1"/>
    <col min="13063" max="13063" width="5.6640625" style="1" customWidth="1"/>
    <col min="13064" max="13064" width="11.77734375" style="1" customWidth="1"/>
    <col min="13065" max="13066" width="11.88671875" style="1" customWidth="1"/>
    <col min="13067" max="13067" width="15.21875" style="1" customWidth="1"/>
    <col min="13068" max="13068" width="11.6640625" style="1" customWidth="1"/>
    <col min="13069" max="13313" width="10" style="1"/>
    <col min="13314" max="13314" width="6.109375" style="1" bestFit="1" customWidth="1"/>
    <col min="13315" max="13315" width="25.5546875" style="1" customWidth="1"/>
    <col min="13316" max="13316" width="23.44140625" style="1" customWidth="1"/>
    <col min="13317" max="13317" width="7.21875" style="1" customWidth="1"/>
    <col min="13318" max="13318" width="11.77734375" style="1" customWidth="1"/>
    <col min="13319" max="13319" width="5.6640625" style="1" customWidth="1"/>
    <col min="13320" max="13320" width="11.77734375" style="1" customWidth="1"/>
    <col min="13321" max="13322" width="11.88671875" style="1" customWidth="1"/>
    <col min="13323" max="13323" width="15.21875" style="1" customWidth="1"/>
    <col min="13324" max="13324" width="11.6640625" style="1" customWidth="1"/>
    <col min="13325" max="13569" width="10" style="1"/>
    <col min="13570" max="13570" width="6.109375" style="1" bestFit="1" customWidth="1"/>
    <col min="13571" max="13571" width="25.5546875" style="1" customWidth="1"/>
    <col min="13572" max="13572" width="23.44140625" style="1" customWidth="1"/>
    <col min="13573" max="13573" width="7.21875" style="1" customWidth="1"/>
    <col min="13574" max="13574" width="11.77734375" style="1" customWidth="1"/>
    <col min="13575" max="13575" width="5.6640625" style="1" customWidth="1"/>
    <col min="13576" max="13576" width="11.77734375" style="1" customWidth="1"/>
    <col min="13577" max="13578" width="11.88671875" style="1" customWidth="1"/>
    <col min="13579" max="13579" width="15.21875" style="1" customWidth="1"/>
    <col min="13580" max="13580" width="11.6640625" style="1" customWidth="1"/>
    <col min="13581" max="13825" width="10" style="1"/>
    <col min="13826" max="13826" width="6.109375" style="1" bestFit="1" customWidth="1"/>
    <col min="13827" max="13827" width="25.5546875" style="1" customWidth="1"/>
    <col min="13828" max="13828" width="23.44140625" style="1" customWidth="1"/>
    <col min="13829" max="13829" width="7.21875" style="1" customWidth="1"/>
    <col min="13830" max="13830" width="11.77734375" style="1" customWidth="1"/>
    <col min="13831" max="13831" width="5.6640625" style="1" customWidth="1"/>
    <col min="13832" max="13832" width="11.77734375" style="1" customWidth="1"/>
    <col min="13833" max="13834" width="11.88671875" style="1" customWidth="1"/>
    <col min="13835" max="13835" width="15.21875" style="1" customWidth="1"/>
    <col min="13836" max="13836" width="11.6640625" style="1" customWidth="1"/>
    <col min="13837" max="14081" width="10" style="1"/>
    <col min="14082" max="14082" width="6.109375" style="1" bestFit="1" customWidth="1"/>
    <col min="14083" max="14083" width="25.5546875" style="1" customWidth="1"/>
    <col min="14084" max="14084" width="23.44140625" style="1" customWidth="1"/>
    <col min="14085" max="14085" width="7.21875" style="1" customWidth="1"/>
    <col min="14086" max="14086" width="11.77734375" style="1" customWidth="1"/>
    <col min="14087" max="14087" width="5.6640625" style="1" customWidth="1"/>
    <col min="14088" max="14088" width="11.77734375" style="1" customWidth="1"/>
    <col min="14089" max="14090" width="11.88671875" style="1" customWidth="1"/>
    <col min="14091" max="14091" width="15.21875" style="1" customWidth="1"/>
    <col min="14092" max="14092" width="11.6640625" style="1" customWidth="1"/>
    <col min="14093" max="14337" width="10" style="1"/>
    <col min="14338" max="14338" width="6.109375" style="1" bestFit="1" customWidth="1"/>
    <col min="14339" max="14339" width="25.5546875" style="1" customWidth="1"/>
    <col min="14340" max="14340" width="23.44140625" style="1" customWidth="1"/>
    <col min="14341" max="14341" width="7.21875" style="1" customWidth="1"/>
    <col min="14342" max="14342" width="11.77734375" style="1" customWidth="1"/>
    <col min="14343" max="14343" width="5.6640625" style="1" customWidth="1"/>
    <col min="14344" max="14344" width="11.77734375" style="1" customWidth="1"/>
    <col min="14345" max="14346" width="11.88671875" style="1" customWidth="1"/>
    <col min="14347" max="14347" width="15.21875" style="1" customWidth="1"/>
    <col min="14348" max="14348" width="11.6640625" style="1" customWidth="1"/>
    <col min="14349" max="14593" width="10" style="1"/>
    <col min="14594" max="14594" width="6.109375" style="1" bestFit="1" customWidth="1"/>
    <col min="14595" max="14595" width="25.5546875" style="1" customWidth="1"/>
    <col min="14596" max="14596" width="23.44140625" style="1" customWidth="1"/>
    <col min="14597" max="14597" width="7.21875" style="1" customWidth="1"/>
    <col min="14598" max="14598" width="11.77734375" style="1" customWidth="1"/>
    <col min="14599" max="14599" width="5.6640625" style="1" customWidth="1"/>
    <col min="14600" max="14600" width="11.77734375" style="1" customWidth="1"/>
    <col min="14601" max="14602" width="11.88671875" style="1" customWidth="1"/>
    <col min="14603" max="14603" width="15.21875" style="1" customWidth="1"/>
    <col min="14604" max="14604" width="11.6640625" style="1" customWidth="1"/>
    <col min="14605" max="14849" width="10" style="1"/>
    <col min="14850" max="14850" width="6.109375" style="1" bestFit="1" customWidth="1"/>
    <col min="14851" max="14851" width="25.5546875" style="1" customWidth="1"/>
    <col min="14852" max="14852" width="23.44140625" style="1" customWidth="1"/>
    <col min="14853" max="14853" width="7.21875" style="1" customWidth="1"/>
    <col min="14854" max="14854" width="11.77734375" style="1" customWidth="1"/>
    <col min="14855" max="14855" width="5.6640625" style="1" customWidth="1"/>
    <col min="14856" max="14856" width="11.77734375" style="1" customWidth="1"/>
    <col min="14857" max="14858" width="11.88671875" style="1" customWidth="1"/>
    <col min="14859" max="14859" width="15.21875" style="1" customWidth="1"/>
    <col min="14860" max="14860" width="11.6640625" style="1" customWidth="1"/>
    <col min="14861" max="15105" width="10" style="1"/>
    <col min="15106" max="15106" width="6.109375" style="1" bestFit="1" customWidth="1"/>
    <col min="15107" max="15107" width="25.5546875" style="1" customWidth="1"/>
    <col min="15108" max="15108" width="23.44140625" style="1" customWidth="1"/>
    <col min="15109" max="15109" width="7.21875" style="1" customWidth="1"/>
    <col min="15110" max="15110" width="11.77734375" style="1" customWidth="1"/>
    <col min="15111" max="15111" width="5.6640625" style="1" customWidth="1"/>
    <col min="15112" max="15112" width="11.77734375" style="1" customWidth="1"/>
    <col min="15113" max="15114" width="11.88671875" style="1" customWidth="1"/>
    <col min="15115" max="15115" width="15.21875" style="1" customWidth="1"/>
    <col min="15116" max="15116" width="11.6640625" style="1" customWidth="1"/>
    <col min="15117" max="15361" width="10" style="1"/>
    <col min="15362" max="15362" width="6.109375" style="1" bestFit="1" customWidth="1"/>
    <col min="15363" max="15363" width="25.5546875" style="1" customWidth="1"/>
    <col min="15364" max="15364" width="23.44140625" style="1" customWidth="1"/>
    <col min="15365" max="15365" width="7.21875" style="1" customWidth="1"/>
    <col min="15366" max="15366" width="11.77734375" style="1" customWidth="1"/>
    <col min="15367" max="15367" width="5.6640625" style="1" customWidth="1"/>
    <col min="15368" max="15368" width="11.77734375" style="1" customWidth="1"/>
    <col min="15369" max="15370" width="11.88671875" style="1" customWidth="1"/>
    <col min="15371" max="15371" width="15.21875" style="1" customWidth="1"/>
    <col min="15372" max="15372" width="11.6640625" style="1" customWidth="1"/>
    <col min="15373" max="15617" width="10" style="1"/>
    <col min="15618" max="15618" width="6.109375" style="1" bestFit="1" customWidth="1"/>
    <col min="15619" max="15619" width="25.5546875" style="1" customWidth="1"/>
    <col min="15620" max="15620" width="23.44140625" style="1" customWidth="1"/>
    <col min="15621" max="15621" width="7.21875" style="1" customWidth="1"/>
    <col min="15622" max="15622" width="11.77734375" style="1" customWidth="1"/>
    <col min="15623" max="15623" width="5.6640625" style="1" customWidth="1"/>
    <col min="15624" max="15624" width="11.77734375" style="1" customWidth="1"/>
    <col min="15625" max="15626" width="11.88671875" style="1" customWidth="1"/>
    <col min="15627" max="15627" width="15.21875" style="1" customWidth="1"/>
    <col min="15628" max="15628" width="11.6640625" style="1" customWidth="1"/>
    <col min="15629" max="15873" width="10" style="1"/>
    <col min="15874" max="15874" width="6.109375" style="1" bestFit="1" customWidth="1"/>
    <col min="15875" max="15875" width="25.5546875" style="1" customWidth="1"/>
    <col min="15876" max="15876" width="23.44140625" style="1" customWidth="1"/>
    <col min="15877" max="15877" width="7.21875" style="1" customWidth="1"/>
    <col min="15878" max="15878" width="11.77734375" style="1" customWidth="1"/>
    <col min="15879" max="15879" width="5.6640625" style="1" customWidth="1"/>
    <col min="15880" max="15880" width="11.77734375" style="1" customWidth="1"/>
    <col min="15881" max="15882" width="11.88671875" style="1" customWidth="1"/>
    <col min="15883" max="15883" width="15.21875" style="1" customWidth="1"/>
    <col min="15884" max="15884" width="11.6640625" style="1" customWidth="1"/>
    <col min="15885" max="16129" width="10" style="1"/>
    <col min="16130" max="16130" width="6.109375" style="1" bestFit="1" customWidth="1"/>
    <col min="16131" max="16131" width="25.5546875" style="1" customWidth="1"/>
    <col min="16132" max="16132" width="23.44140625" style="1" customWidth="1"/>
    <col min="16133" max="16133" width="7.21875" style="1" customWidth="1"/>
    <col min="16134" max="16134" width="11.77734375" style="1" customWidth="1"/>
    <col min="16135" max="16135" width="5.6640625" style="1" customWidth="1"/>
    <col min="16136" max="16136" width="11.77734375" style="1" customWidth="1"/>
    <col min="16137" max="16138" width="11.88671875" style="1" customWidth="1"/>
    <col min="16139" max="16139" width="15.21875" style="1" customWidth="1"/>
    <col min="16140" max="16140" width="11.6640625" style="1" customWidth="1"/>
    <col min="16141" max="16384" width="10" style="1"/>
  </cols>
  <sheetData>
    <row r="1" spans="1:23" ht="27.75" customHeight="1">
      <c r="A1" s="189" t="s">
        <v>0</v>
      </c>
      <c r="B1" s="189"/>
      <c r="C1" s="189"/>
      <c r="D1" s="189"/>
      <c r="E1" s="189"/>
      <c r="F1" s="189"/>
      <c r="G1" s="189"/>
      <c r="H1" s="189"/>
      <c r="I1" s="189"/>
      <c r="J1" s="189"/>
      <c r="K1" s="189"/>
      <c r="L1" s="189"/>
    </row>
    <row r="2" spans="1:23" s="39" customFormat="1" ht="27.75" customHeight="1">
      <c r="J2" s="195" t="s">
        <v>1</v>
      </c>
      <c r="K2" s="195"/>
      <c r="L2" s="195"/>
      <c r="T2" s="195"/>
      <c r="U2" s="195"/>
      <c r="V2" s="195"/>
      <c r="W2" s="195"/>
    </row>
    <row r="3" spans="1:23" s="83" customFormat="1" ht="39" customHeight="1">
      <c r="A3" s="81" t="s">
        <v>2</v>
      </c>
      <c r="B3" s="81" t="s">
        <v>3</v>
      </c>
      <c r="C3" s="81" t="s">
        <v>4</v>
      </c>
      <c r="D3" s="81" t="s">
        <v>141</v>
      </c>
      <c r="E3" s="81" t="s">
        <v>5</v>
      </c>
      <c r="F3" s="82" t="s">
        <v>6</v>
      </c>
      <c r="G3" s="82" t="s">
        <v>7</v>
      </c>
      <c r="H3" s="82" t="s">
        <v>8</v>
      </c>
      <c r="I3" s="82" t="s">
        <v>9</v>
      </c>
      <c r="J3" s="82" t="s">
        <v>10</v>
      </c>
      <c r="K3" s="81" t="s">
        <v>11</v>
      </c>
      <c r="L3" s="81" t="s">
        <v>12</v>
      </c>
      <c r="M3" s="95"/>
    </row>
    <row r="4" spans="1:23" s="83" customFormat="1" ht="67.8" customHeight="1">
      <c r="A4" s="34">
        <v>1</v>
      </c>
      <c r="B4" s="34" t="s">
        <v>457</v>
      </c>
      <c r="C4" s="35" t="s">
        <v>458</v>
      </c>
      <c r="D4" s="35"/>
      <c r="E4" s="34" t="s">
        <v>20</v>
      </c>
      <c r="F4" s="80">
        <v>31.888255600000001</v>
      </c>
      <c r="G4" s="36">
        <v>0.13</v>
      </c>
      <c r="H4" s="97"/>
      <c r="I4" s="80">
        <f>VLOOKUP(B4,'[7]恒伟1 (2)'!$B$9:$G$28,6,0)</f>
        <v>28.374565</v>
      </c>
      <c r="J4" s="80">
        <f>I4</f>
        <v>28.374565</v>
      </c>
      <c r="K4" s="93" t="s">
        <v>497</v>
      </c>
      <c r="L4" s="93" t="s">
        <v>498</v>
      </c>
      <c r="N4" s="96"/>
    </row>
    <row r="5" spans="1:23" s="83" customFormat="1" ht="67.8" customHeight="1">
      <c r="A5" s="34">
        <v>2</v>
      </c>
      <c r="B5" s="34" t="s">
        <v>459</v>
      </c>
      <c r="C5" s="35" t="s">
        <v>460</v>
      </c>
      <c r="D5" s="35"/>
      <c r="E5" s="34" t="s">
        <v>20</v>
      </c>
      <c r="F5" s="80">
        <v>30.077038900000002</v>
      </c>
      <c r="G5" s="36">
        <v>0.13</v>
      </c>
      <c r="H5" s="97"/>
      <c r="I5" s="80">
        <f>VLOOKUP(B5,'[7]恒伟1 (2)'!$B$9:$G$28,6,0)</f>
        <v>27.843975</v>
      </c>
      <c r="J5" s="80">
        <f t="shared" ref="J5:J23" si="0">I5</f>
        <v>27.843975</v>
      </c>
      <c r="K5" s="93" t="s">
        <v>497</v>
      </c>
      <c r="L5" s="93" t="s">
        <v>498</v>
      </c>
      <c r="N5" s="96"/>
    </row>
    <row r="6" spans="1:23" s="83" customFormat="1" ht="67.8" customHeight="1">
      <c r="A6" s="34">
        <v>3</v>
      </c>
      <c r="B6" s="34" t="s">
        <v>461</v>
      </c>
      <c r="C6" s="35" t="s">
        <v>462</v>
      </c>
      <c r="D6" s="35"/>
      <c r="E6" s="34" t="s">
        <v>20</v>
      </c>
      <c r="F6" s="80">
        <v>57.764914120000007</v>
      </c>
      <c r="G6" s="36">
        <v>0.13</v>
      </c>
      <c r="H6" s="97"/>
      <c r="I6" s="80">
        <f>VLOOKUP(B6,'[7]恒伟1 (2)'!$B$9:$G$28,6,0)</f>
        <v>30.083260000000003</v>
      </c>
      <c r="J6" s="80">
        <f t="shared" si="0"/>
        <v>30.083260000000003</v>
      </c>
      <c r="K6" s="93" t="s">
        <v>497</v>
      </c>
      <c r="L6" s="93" t="s">
        <v>498</v>
      </c>
      <c r="N6" s="96"/>
    </row>
    <row r="7" spans="1:23" s="83" customFormat="1" ht="67.8" customHeight="1">
      <c r="A7" s="34">
        <v>4</v>
      </c>
      <c r="B7" s="34" t="s">
        <v>463</v>
      </c>
      <c r="C7" s="35" t="s">
        <v>464</v>
      </c>
      <c r="D7" s="35"/>
      <c r="E7" s="34" t="s">
        <v>20</v>
      </c>
      <c r="F7" s="80">
        <v>57.764914120000007</v>
      </c>
      <c r="G7" s="36">
        <v>0.13</v>
      </c>
      <c r="H7" s="97"/>
      <c r="I7" s="80">
        <f>VLOOKUP(B7,'[7]恒伟1 (2)'!$B$9:$G$28,6,0)</f>
        <v>34.805144690265486</v>
      </c>
      <c r="J7" s="80">
        <f t="shared" si="0"/>
        <v>34.805144690265486</v>
      </c>
      <c r="K7" s="93" t="s">
        <v>497</v>
      </c>
      <c r="L7" s="93" t="s">
        <v>498</v>
      </c>
      <c r="N7" s="96"/>
    </row>
    <row r="8" spans="1:23" s="83" customFormat="1" ht="67.8" customHeight="1">
      <c r="A8" s="34">
        <v>5</v>
      </c>
      <c r="B8" s="34" t="s">
        <v>465</v>
      </c>
      <c r="C8" s="35" t="s">
        <v>466</v>
      </c>
      <c r="D8" s="35"/>
      <c r="E8" s="34" t="s">
        <v>20</v>
      </c>
      <c r="F8" s="80">
        <v>44.619237200000001</v>
      </c>
      <c r="G8" s="36">
        <v>0.13</v>
      </c>
      <c r="H8" s="97"/>
      <c r="I8" s="80">
        <f>VLOOKUP(B8,'[7]恒伟1 (2)'!$B$9:$G$28,6,0)</f>
        <v>32.807155000000002</v>
      </c>
      <c r="J8" s="80">
        <f t="shared" si="0"/>
        <v>32.807155000000002</v>
      </c>
      <c r="K8" s="93" t="s">
        <v>497</v>
      </c>
      <c r="L8" s="93" t="s">
        <v>498</v>
      </c>
      <c r="N8" s="96"/>
    </row>
    <row r="9" spans="1:23" s="83" customFormat="1" ht="67.8" customHeight="1">
      <c r="A9" s="34">
        <v>6</v>
      </c>
      <c r="B9" s="34" t="s">
        <v>467</v>
      </c>
      <c r="C9" s="35" t="s">
        <v>468</v>
      </c>
      <c r="D9" s="35"/>
      <c r="E9" s="34" t="s">
        <v>20</v>
      </c>
      <c r="F9" s="80">
        <v>29.514613500000003</v>
      </c>
      <c r="G9" s="36">
        <v>0.13</v>
      </c>
      <c r="H9" s="97"/>
      <c r="I9" s="80">
        <f>VLOOKUP(B9,'[7]恒伟1 (2)'!$B$9:$G$28,6,0)</f>
        <v>42.093620000000001</v>
      </c>
      <c r="J9" s="80">
        <f t="shared" si="0"/>
        <v>42.093620000000001</v>
      </c>
      <c r="K9" s="93" t="s">
        <v>497</v>
      </c>
      <c r="L9" s="93" t="s">
        <v>498</v>
      </c>
      <c r="N9" s="96"/>
    </row>
    <row r="10" spans="1:23" s="83" customFormat="1" ht="67.8" customHeight="1">
      <c r="A10" s="34">
        <v>7</v>
      </c>
      <c r="B10" s="34" t="s">
        <v>469</v>
      </c>
      <c r="C10" s="35" t="s">
        <v>470</v>
      </c>
      <c r="D10" s="35"/>
      <c r="E10" s="34" t="s">
        <v>20</v>
      </c>
      <c r="F10" s="80">
        <v>75.698190220000001</v>
      </c>
      <c r="G10" s="36">
        <v>0.13</v>
      </c>
      <c r="H10" s="97"/>
      <c r="I10" s="80">
        <f>VLOOKUP(B10,'[7]恒伟1 (2)'!$B$9:$G$28,6,0)</f>
        <v>40.216428000000001</v>
      </c>
      <c r="J10" s="80">
        <f t="shared" si="0"/>
        <v>40.216428000000001</v>
      </c>
      <c r="K10" s="93" t="s">
        <v>497</v>
      </c>
      <c r="L10" s="93" t="s">
        <v>498</v>
      </c>
      <c r="N10" s="96"/>
    </row>
    <row r="11" spans="1:23" s="83" customFormat="1" ht="67.8" customHeight="1">
      <c r="A11" s="34">
        <v>8</v>
      </c>
      <c r="B11" s="34" t="s">
        <v>471</v>
      </c>
      <c r="C11" s="35" t="s">
        <v>472</v>
      </c>
      <c r="D11" s="35"/>
      <c r="E11" s="34" t="s">
        <v>20</v>
      </c>
      <c r="F11" s="80">
        <v>61.403199820000005</v>
      </c>
      <c r="G11" s="36">
        <v>0.13</v>
      </c>
      <c r="H11" s="97"/>
      <c r="I11" s="80">
        <f>VLOOKUP(B11,'[7]恒伟1 (2)'!$B$9:$G$28,6,0)</f>
        <v>30.933706000000001</v>
      </c>
      <c r="J11" s="80">
        <f t="shared" si="0"/>
        <v>30.933706000000001</v>
      </c>
      <c r="K11" s="93" t="s">
        <v>497</v>
      </c>
      <c r="L11" s="93" t="s">
        <v>498</v>
      </c>
      <c r="N11" s="96"/>
    </row>
    <row r="12" spans="1:23" s="83" customFormat="1" ht="67.8" customHeight="1">
      <c r="A12" s="34">
        <v>9</v>
      </c>
      <c r="B12" s="34" t="s">
        <v>473</v>
      </c>
      <c r="C12" s="35" t="s">
        <v>474</v>
      </c>
      <c r="D12" s="35"/>
      <c r="E12" s="34" t="s">
        <v>20</v>
      </c>
      <c r="F12" s="80">
        <v>55.743678560000006</v>
      </c>
      <c r="G12" s="36">
        <v>0.13</v>
      </c>
      <c r="H12" s="97"/>
      <c r="I12" s="80">
        <f>VLOOKUP(B12,'[7]恒伟1 (2)'!$B$9:$G$28,6,0)</f>
        <v>54.495202000000006</v>
      </c>
      <c r="J12" s="80">
        <f t="shared" si="0"/>
        <v>54.495202000000006</v>
      </c>
      <c r="K12" s="93" t="s">
        <v>497</v>
      </c>
      <c r="L12" s="93" t="s">
        <v>498</v>
      </c>
      <c r="N12" s="96"/>
    </row>
    <row r="13" spans="1:23" s="83" customFormat="1" ht="67.8" customHeight="1">
      <c r="A13" s="34">
        <v>10</v>
      </c>
      <c r="B13" s="34" t="s">
        <v>475</v>
      </c>
      <c r="C13" s="35" t="s">
        <v>476</v>
      </c>
      <c r="D13" s="35"/>
      <c r="E13" s="34" t="s">
        <v>20</v>
      </c>
      <c r="F13" s="80">
        <v>55.743678560000006</v>
      </c>
      <c r="G13" s="36">
        <v>0.13</v>
      </c>
      <c r="H13" s="97"/>
      <c r="I13" s="80">
        <f>VLOOKUP(B13,'[7]恒伟1 (2)'!$B$9:$G$28,6,0)</f>
        <v>54.495202000000006</v>
      </c>
      <c r="J13" s="80">
        <f t="shared" si="0"/>
        <v>54.495202000000006</v>
      </c>
      <c r="K13" s="93" t="s">
        <v>497</v>
      </c>
      <c r="L13" s="93" t="s">
        <v>498</v>
      </c>
      <c r="N13" s="96"/>
    </row>
    <row r="14" spans="1:23" s="83" customFormat="1" ht="67.8" customHeight="1">
      <c r="A14" s="34">
        <v>11</v>
      </c>
      <c r="B14" s="34" t="s">
        <v>477</v>
      </c>
      <c r="C14" s="35" t="s">
        <v>478</v>
      </c>
      <c r="D14" s="35"/>
      <c r="E14" s="34" t="s">
        <v>20</v>
      </c>
      <c r="F14" s="80">
        <v>34.775584300000006</v>
      </c>
      <c r="G14" s="36">
        <v>0.13</v>
      </c>
      <c r="H14" s="97"/>
      <c r="I14" s="80">
        <f>VLOOKUP(B14,'[7]恒伟1 (2)'!$B$9:$G$28,6,0)</f>
        <v>52.588376000000004</v>
      </c>
      <c r="J14" s="80">
        <f t="shared" si="0"/>
        <v>52.588376000000004</v>
      </c>
      <c r="K14" s="93" t="s">
        <v>497</v>
      </c>
      <c r="L14" s="93" t="s">
        <v>498</v>
      </c>
      <c r="N14" s="96"/>
    </row>
    <row r="15" spans="1:23" s="83" customFormat="1" ht="67.8" customHeight="1">
      <c r="A15" s="34">
        <v>12</v>
      </c>
      <c r="B15" s="34" t="s">
        <v>479</v>
      </c>
      <c r="C15" s="35" t="s">
        <v>480</v>
      </c>
      <c r="D15" s="35"/>
      <c r="E15" s="34" t="s">
        <v>20</v>
      </c>
      <c r="F15" s="80">
        <v>29.396053560000002</v>
      </c>
      <c r="G15" s="36">
        <v>0.13</v>
      </c>
      <c r="H15" s="97"/>
      <c r="I15" s="80">
        <f>VLOOKUP(B15,'[7]恒伟1 (2)'!$B$9:$G$28,6,0)</f>
        <v>52.588376000000004</v>
      </c>
      <c r="J15" s="80">
        <f t="shared" si="0"/>
        <v>52.588376000000004</v>
      </c>
      <c r="K15" s="93" t="s">
        <v>497</v>
      </c>
      <c r="L15" s="93" t="s">
        <v>498</v>
      </c>
      <c r="N15" s="96"/>
    </row>
    <row r="16" spans="1:23" s="83" customFormat="1" ht="67.8" customHeight="1">
      <c r="A16" s="34">
        <v>13</v>
      </c>
      <c r="B16" s="34" t="s">
        <v>481</v>
      </c>
      <c r="C16" s="35" t="s">
        <v>482</v>
      </c>
      <c r="D16" s="35"/>
      <c r="E16" s="34" t="s">
        <v>20</v>
      </c>
      <c r="F16" s="80">
        <v>42.629413680000006</v>
      </c>
      <c r="G16" s="36">
        <v>0.13</v>
      </c>
      <c r="H16" s="97"/>
      <c r="I16" s="80">
        <f>VLOOKUP(B16,'[7]恒伟1 (2)'!$B$9:$G$28,6,0)</f>
        <v>57.927547000000004</v>
      </c>
      <c r="J16" s="80">
        <f t="shared" si="0"/>
        <v>57.927547000000004</v>
      </c>
      <c r="K16" s="93" t="s">
        <v>497</v>
      </c>
      <c r="L16" s="93" t="s">
        <v>498</v>
      </c>
      <c r="N16" s="96"/>
    </row>
    <row r="17" spans="1:14" s="83" customFormat="1" ht="67.8" customHeight="1">
      <c r="A17" s="34">
        <v>14</v>
      </c>
      <c r="B17" s="34" t="s">
        <v>483</v>
      </c>
      <c r="C17" s="35" t="s">
        <v>484</v>
      </c>
      <c r="D17" s="35"/>
      <c r="E17" s="34" t="s">
        <v>20</v>
      </c>
      <c r="F17" s="80">
        <v>68.009863940000002</v>
      </c>
      <c r="G17" s="36">
        <v>0.13</v>
      </c>
      <c r="H17" s="97"/>
      <c r="I17" s="80">
        <f>VLOOKUP(B17,'[7]恒伟1 (2)'!$B$9:$G$28,6,0)</f>
        <v>55.571637000000003</v>
      </c>
      <c r="J17" s="80">
        <f t="shared" si="0"/>
        <v>55.571637000000003</v>
      </c>
      <c r="K17" s="93" t="s">
        <v>497</v>
      </c>
      <c r="L17" s="93" t="s">
        <v>498</v>
      </c>
      <c r="N17" s="96"/>
    </row>
    <row r="18" spans="1:14" s="83" customFormat="1" ht="67.8" customHeight="1">
      <c r="A18" s="34">
        <v>15</v>
      </c>
      <c r="B18" s="34" t="s">
        <v>485</v>
      </c>
      <c r="C18" s="35" t="s">
        <v>486</v>
      </c>
      <c r="D18" s="35"/>
      <c r="E18" s="34" t="s">
        <v>20</v>
      </c>
      <c r="F18" s="80">
        <v>58.905935220000003</v>
      </c>
      <c r="G18" s="36">
        <v>0.13</v>
      </c>
      <c r="H18" s="97"/>
      <c r="I18" s="80">
        <f>VLOOKUP(B18,'[7]恒伟1 (2)'!$B$9:$G$28,6,0)</f>
        <v>71.413387</v>
      </c>
      <c r="J18" s="80">
        <f t="shared" si="0"/>
        <v>71.413387</v>
      </c>
      <c r="K18" s="93" t="s">
        <v>497</v>
      </c>
      <c r="L18" s="93" t="s">
        <v>498</v>
      </c>
      <c r="N18" s="96"/>
    </row>
    <row r="19" spans="1:14" s="83" customFormat="1" ht="67.8" customHeight="1">
      <c r="A19" s="34">
        <v>16</v>
      </c>
      <c r="B19" s="34" t="s">
        <v>487</v>
      </c>
      <c r="C19" s="35" t="s">
        <v>488</v>
      </c>
      <c r="D19" s="35"/>
      <c r="E19" s="34" t="s">
        <v>20</v>
      </c>
      <c r="F19" s="80">
        <v>32.789728360000005</v>
      </c>
      <c r="G19" s="36">
        <v>0.13</v>
      </c>
      <c r="H19" s="97"/>
      <c r="I19" s="80">
        <f>VLOOKUP(B19,'[7]恒伟1 (2)'!$B$9:$G$28,6,0)</f>
        <v>64.160248999999993</v>
      </c>
      <c r="J19" s="80">
        <f t="shared" si="0"/>
        <v>64.160248999999993</v>
      </c>
      <c r="K19" s="93" t="s">
        <v>497</v>
      </c>
      <c r="L19" s="93" t="s">
        <v>498</v>
      </c>
      <c r="N19" s="96"/>
    </row>
    <row r="20" spans="1:14" s="83" customFormat="1" ht="67.8" customHeight="1">
      <c r="A20" s="34">
        <v>17</v>
      </c>
      <c r="B20" s="34" t="s">
        <v>489</v>
      </c>
      <c r="C20" s="35" t="s">
        <v>490</v>
      </c>
      <c r="D20" s="35"/>
      <c r="E20" s="34" t="s">
        <v>20</v>
      </c>
      <c r="F20" s="80">
        <v>36.893453371681417</v>
      </c>
      <c r="G20" s="36">
        <v>0.13</v>
      </c>
      <c r="H20" s="97"/>
      <c r="I20" s="80">
        <f>VLOOKUP(B20,'[7]恒伟1 (2)'!$B$9:$G$28,6,0)</f>
        <v>27.732126000000001</v>
      </c>
      <c r="J20" s="80">
        <f t="shared" si="0"/>
        <v>27.732126000000001</v>
      </c>
      <c r="K20" s="93" t="s">
        <v>497</v>
      </c>
      <c r="L20" s="93" t="s">
        <v>498</v>
      </c>
      <c r="N20" s="96"/>
    </row>
    <row r="21" spans="1:14" s="83" customFormat="1" ht="67.8" customHeight="1">
      <c r="A21" s="34">
        <v>18</v>
      </c>
      <c r="B21" s="34" t="s">
        <v>491</v>
      </c>
      <c r="C21" s="35" t="s">
        <v>492</v>
      </c>
      <c r="D21" s="35"/>
      <c r="E21" s="34" t="s">
        <v>20</v>
      </c>
      <c r="F21" s="80">
        <v>35.436480520000003</v>
      </c>
      <c r="G21" s="36">
        <v>0.13</v>
      </c>
      <c r="H21" s="97"/>
      <c r="I21" s="80">
        <f>VLOOKUP(B21,'[7]恒伟1 (2)'!$B$9:$G$28,6,0)</f>
        <v>33.430641999999999</v>
      </c>
      <c r="J21" s="80">
        <f t="shared" si="0"/>
        <v>33.430641999999999</v>
      </c>
      <c r="K21" s="93" t="s">
        <v>497</v>
      </c>
      <c r="L21" s="93" t="s">
        <v>498</v>
      </c>
      <c r="N21" s="96"/>
    </row>
    <row r="22" spans="1:14" s="83" customFormat="1" ht="67.8" customHeight="1">
      <c r="A22" s="34">
        <v>19</v>
      </c>
      <c r="B22" s="34" t="s">
        <v>493</v>
      </c>
      <c r="C22" s="35" t="s">
        <v>494</v>
      </c>
      <c r="D22" s="35"/>
      <c r="E22" s="34" t="s">
        <v>20</v>
      </c>
      <c r="F22" s="80">
        <v>35.436480520000003</v>
      </c>
      <c r="G22" s="36">
        <v>0.13</v>
      </c>
      <c r="H22" s="97"/>
      <c r="I22" s="80">
        <f>VLOOKUP(B22,'[7]恒伟1 (2)'!$B$9:$G$28,6,0)</f>
        <v>33.430641999999999</v>
      </c>
      <c r="J22" s="80">
        <f t="shared" si="0"/>
        <v>33.430641999999999</v>
      </c>
      <c r="K22" s="93" t="s">
        <v>497</v>
      </c>
      <c r="L22" s="93" t="s">
        <v>498</v>
      </c>
      <c r="N22" s="96"/>
    </row>
    <row r="23" spans="1:14" s="83" customFormat="1" ht="67.8" customHeight="1">
      <c r="A23" s="34">
        <v>20</v>
      </c>
      <c r="B23" s="34" t="s">
        <v>495</v>
      </c>
      <c r="C23" s="35" t="s">
        <v>496</v>
      </c>
      <c r="D23" s="35"/>
      <c r="E23" s="34" t="s">
        <v>20</v>
      </c>
      <c r="F23" s="80">
        <v>60.410990000000005</v>
      </c>
      <c r="G23" s="36">
        <v>0.13</v>
      </c>
      <c r="H23" s="97"/>
      <c r="I23" s="80">
        <f>VLOOKUP(B23,'[7]恒伟1 (2)'!$B$9:$G$28,6,0)</f>
        <v>56.991500000000002</v>
      </c>
      <c r="J23" s="80">
        <f t="shared" si="0"/>
        <v>56.991500000000002</v>
      </c>
      <c r="K23" s="93" t="s">
        <v>497</v>
      </c>
      <c r="L23" s="93" t="s">
        <v>498</v>
      </c>
      <c r="N23" s="96"/>
    </row>
    <row r="24" spans="1:14" s="39" customFormat="1" ht="27.75" customHeight="1">
      <c r="A24" s="196" t="s">
        <v>615</v>
      </c>
      <c r="B24" s="196"/>
      <c r="C24" s="196"/>
      <c r="D24" s="196"/>
      <c r="E24" s="196"/>
      <c r="F24" s="196"/>
      <c r="G24" s="196"/>
      <c r="H24" s="196"/>
      <c r="I24" s="196"/>
      <c r="J24" s="196"/>
      <c r="K24" s="196"/>
      <c r="L24" s="196"/>
    </row>
    <row r="25" spans="1:14" s="39" customFormat="1" ht="96.6" customHeight="1">
      <c r="A25" s="196"/>
      <c r="B25" s="196"/>
      <c r="C25" s="196"/>
      <c r="D25" s="196"/>
      <c r="E25" s="196"/>
      <c r="F25" s="196"/>
      <c r="G25" s="196"/>
      <c r="H25" s="196"/>
      <c r="I25" s="196"/>
      <c r="J25" s="196"/>
      <c r="K25" s="196"/>
      <c r="L25" s="196"/>
    </row>
    <row r="26" spans="1:14" s="39" customFormat="1" ht="93" customHeight="1">
      <c r="A26" s="197" t="s">
        <v>13</v>
      </c>
      <c r="B26" s="198"/>
      <c r="C26" s="199" t="s">
        <v>14</v>
      </c>
      <c r="D26" s="199"/>
      <c r="E26" s="199"/>
      <c r="F26" s="200" t="s">
        <v>15</v>
      </c>
      <c r="G26" s="201"/>
      <c r="H26" s="201"/>
      <c r="I26" s="200" t="s">
        <v>16</v>
      </c>
      <c r="J26" s="201"/>
      <c r="K26" s="196" t="s">
        <v>17</v>
      </c>
      <c r="L26" s="196"/>
    </row>
    <row r="27" spans="1:14" s="39" customFormat="1" ht="27.75" customHeight="1"/>
    <row r="28" spans="1:14" s="39" customFormat="1" ht="27.75" customHeight="1"/>
    <row r="29" spans="1:14" s="39" customFormat="1" ht="27.75" customHeight="1"/>
    <row r="30" spans="1:14" s="39" customFormat="1" ht="27.75" customHeight="1"/>
    <row r="31" spans="1:14" s="39" customFormat="1" ht="27.75" customHeight="1"/>
    <row r="32" spans="1:14" s="39" customFormat="1" ht="27.75" customHeight="1"/>
    <row r="33" s="39" customFormat="1" ht="27.75" customHeight="1"/>
    <row r="34" s="39" customFormat="1" ht="27.75" customHeight="1"/>
    <row r="35" s="39" customFormat="1" ht="27.75" customHeight="1"/>
    <row r="36" s="39" customFormat="1" ht="27.75" customHeight="1"/>
    <row r="37" s="39" customFormat="1" ht="27.75" customHeight="1"/>
    <row r="38" s="39" customFormat="1" ht="27.75" customHeight="1"/>
    <row r="39" s="39" customFormat="1" ht="27.75" customHeight="1"/>
    <row r="40" s="39" customFormat="1" ht="27.75" customHeight="1"/>
    <row r="41" s="39" customFormat="1" ht="27.75" customHeight="1"/>
    <row r="42" s="39" customFormat="1" ht="27.75" customHeight="1"/>
    <row r="43" s="39" customFormat="1" ht="27.75" customHeight="1"/>
    <row r="44" s="39" customFormat="1" ht="27.75" customHeight="1"/>
    <row r="45" s="39" customFormat="1" ht="27.75" customHeight="1"/>
    <row r="46" s="39" customFormat="1" ht="27.75" customHeight="1"/>
    <row r="47" s="39" customFormat="1" ht="27.75" customHeight="1"/>
    <row r="48" s="39" customFormat="1" ht="27.75" customHeight="1"/>
    <row r="49" s="39" customFormat="1" ht="27.75" customHeight="1"/>
    <row r="50" s="39" customFormat="1" ht="27.75" customHeight="1"/>
    <row r="51" s="39" customFormat="1" ht="27.75" customHeight="1"/>
    <row r="52" s="39" customFormat="1" ht="27.75" customHeight="1"/>
    <row r="53" s="39" customFormat="1" ht="27.75" customHeight="1"/>
    <row r="54" s="39" customFormat="1" ht="27.75" customHeight="1"/>
    <row r="55" s="39" customFormat="1" ht="27.75" customHeight="1"/>
    <row r="56" s="39" customFormat="1" ht="27.75" customHeight="1"/>
    <row r="57" s="39" customFormat="1" ht="27.75" customHeight="1"/>
    <row r="58" s="39" customFormat="1" ht="27.75" customHeight="1"/>
    <row r="59" s="39" customFormat="1" ht="27.75" customHeight="1"/>
    <row r="60" s="39" customFormat="1" ht="27.75" customHeight="1"/>
    <row r="61" s="39" customFormat="1" ht="27.75" customHeight="1"/>
    <row r="62" s="39" customFormat="1" ht="27.75" customHeight="1"/>
    <row r="63" s="39" customFormat="1" ht="27.75" customHeight="1"/>
    <row r="64" s="39" customFormat="1" ht="27.75" customHeight="1"/>
    <row r="65" s="39" customFormat="1" ht="27.75" customHeight="1"/>
    <row r="66" s="39" customFormat="1" ht="27.75" customHeight="1"/>
    <row r="67" s="39" customFormat="1" ht="27.75" customHeight="1"/>
    <row r="68" s="39" customFormat="1" ht="27.75" customHeight="1"/>
    <row r="69" s="39" customFormat="1" ht="27.75" customHeight="1"/>
    <row r="70" s="39" customFormat="1" ht="27.75" customHeight="1"/>
    <row r="71" s="39" customFormat="1" ht="27.75" customHeight="1"/>
    <row r="72" s="39" customFormat="1" ht="27.75" customHeight="1"/>
    <row r="73" s="39" customFormat="1" ht="27.75" customHeight="1"/>
    <row r="74" s="39" customFormat="1" ht="27.75" customHeight="1"/>
    <row r="75" s="39" customFormat="1" ht="27.75" customHeight="1"/>
    <row r="76" s="39" customFormat="1" ht="27.75" customHeight="1"/>
    <row r="77" s="39" customFormat="1" ht="27.75" customHeight="1"/>
    <row r="78" s="39" customFormat="1" ht="27.75" customHeight="1"/>
    <row r="79" s="39" customFormat="1" ht="27.75" customHeight="1"/>
    <row r="80" s="39" customFormat="1" ht="27.75" customHeight="1"/>
    <row r="81" s="39" customFormat="1" ht="27.75" customHeight="1"/>
    <row r="82" s="39" customFormat="1" ht="27.75" customHeight="1"/>
    <row r="83" s="39" customFormat="1" ht="27.75" customHeight="1"/>
    <row r="84" s="39" customFormat="1" ht="27.75" customHeight="1"/>
    <row r="85" s="39" customFormat="1" ht="27.75" customHeight="1"/>
    <row r="86" s="39" customFormat="1" ht="27.75" customHeight="1"/>
    <row r="87" s="39" customFormat="1" ht="27.75" customHeight="1"/>
    <row r="88" s="39" customFormat="1" ht="27.75" customHeight="1"/>
    <row r="89" s="39" customFormat="1" ht="27.75" customHeight="1"/>
    <row r="90" s="39" customFormat="1" ht="27.75" customHeight="1"/>
    <row r="91" s="39" customFormat="1" ht="27.75" customHeight="1"/>
    <row r="92" s="39" customFormat="1" ht="27.75" customHeight="1"/>
    <row r="93" s="39" customFormat="1" ht="27.75" customHeight="1"/>
    <row r="94" s="39" customFormat="1" ht="27.75" customHeight="1"/>
    <row r="95" s="39" customFormat="1" ht="27.75" customHeight="1"/>
    <row r="96" s="39" customFormat="1" ht="27.75" customHeight="1"/>
    <row r="97" s="39" customFormat="1" ht="27.75" customHeight="1"/>
    <row r="98" s="39" customFormat="1" ht="27.75" customHeight="1"/>
    <row r="99" s="39" customFormat="1" ht="27.75" customHeight="1"/>
    <row r="100" s="39" customFormat="1" ht="27.75" customHeight="1"/>
    <row r="101" s="39" customFormat="1" ht="27.75" customHeight="1"/>
    <row r="102" s="39" customFormat="1" ht="27.75" customHeight="1"/>
    <row r="103" s="39" customFormat="1" ht="27.75" customHeight="1"/>
    <row r="104" s="39" customFormat="1" ht="27.75" customHeight="1"/>
    <row r="105" s="39" customFormat="1" ht="27.75" customHeight="1"/>
    <row r="106" s="39" customFormat="1" ht="27.75" customHeight="1"/>
    <row r="107" s="39" customFormat="1" ht="27.75" customHeight="1"/>
    <row r="108" s="39" customFormat="1" ht="27.75" customHeight="1"/>
    <row r="109" s="39" customFormat="1" ht="27.75" customHeight="1"/>
    <row r="110" s="39" customFormat="1" ht="27.75" customHeight="1"/>
    <row r="111" s="39" customFormat="1" ht="27.75" customHeight="1"/>
    <row r="112" s="39" customFormat="1" ht="27.75" customHeight="1"/>
    <row r="113" s="39" customFormat="1" ht="27.75" customHeight="1"/>
    <row r="114" s="39" customFormat="1" ht="27.75" customHeight="1"/>
    <row r="115" s="39" customFormat="1" ht="27.75" customHeight="1"/>
    <row r="116" s="39" customFormat="1" ht="27.75" customHeight="1"/>
    <row r="117" s="39" customFormat="1" ht="27.75" customHeight="1"/>
    <row r="118" s="39" customFormat="1" ht="27.75" customHeight="1"/>
    <row r="119" s="39" customFormat="1" ht="27.75" customHeight="1"/>
    <row r="120" s="39" customFormat="1" ht="27.75" customHeight="1"/>
    <row r="121" s="39" customFormat="1" ht="27.75" customHeight="1"/>
    <row r="122" s="39" customFormat="1" ht="27.75" customHeight="1"/>
    <row r="123" s="39" customFormat="1" ht="27.75" customHeight="1"/>
    <row r="124" s="39" customFormat="1" ht="27.75" customHeight="1"/>
    <row r="125" s="39" customFormat="1" ht="27.75" customHeight="1"/>
    <row r="126" s="39" customFormat="1" ht="27.75" customHeight="1"/>
    <row r="127" s="39" customFormat="1" ht="27.75" customHeight="1"/>
    <row r="128" s="39" customFormat="1" ht="27.75" customHeight="1"/>
    <row r="129" s="39" customFormat="1" ht="27.75" customHeight="1"/>
    <row r="130" s="39" customFormat="1" ht="27.75" customHeight="1"/>
    <row r="131" s="39" customFormat="1" ht="27.75" customHeight="1"/>
    <row r="132" s="39" customFormat="1" ht="27.75" customHeight="1"/>
    <row r="133" s="39" customFormat="1" ht="27.75" customHeight="1"/>
    <row r="134" s="39" customFormat="1" ht="27.75" customHeight="1"/>
    <row r="135" s="39" customFormat="1" ht="27.75" customHeight="1"/>
    <row r="136" s="39" customFormat="1" ht="27.75" customHeight="1"/>
    <row r="137" s="39" customFormat="1" ht="27.75" customHeight="1"/>
    <row r="138" s="39" customFormat="1" ht="27.75" customHeight="1"/>
    <row r="139" s="39" customFormat="1" ht="27.75" customHeight="1"/>
    <row r="140" s="39" customFormat="1" ht="27.75" customHeight="1"/>
    <row r="141" s="39" customFormat="1" ht="27.75" customHeight="1"/>
    <row r="142" s="39" customFormat="1" ht="27.75" customHeight="1"/>
    <row r="143" s="39" customFormat="1" ht="27.75" customHeight="1"/>
    <row r="144" s="39" customFormat="1" ht="27.75" customHeight="1"/>
    <row r="145" s="39" customFormat="1" ht="27.75" customHeight="1"/>
    <row r="146" s="39" customFormat="1" ht="27.75" customHeight="1"/>
    <row r="147" s="39" customFormat="1" ht="27.75" customHeight="1"/>
    <row r="148" s="39" customFormat="1" ht="27.75" customHeight="1"/>
    <row r="149" s="39" customFormat="1" ht="27.75" customHeight="1"/>
    <row r="150" s="39" customFormat="1" ht="27.75" customHeight="1"/>
    <row r="151" s="39" customFormat="1" ht="27.75" customHeight="1"/>
    <row r="152" s="39" customFormat="1" ht="27.75" customHeight="1"/>
    <row r="153" s="39" customFormat="1" ht="27.75" customHeight="1"/>
    <row r="154" s="39" customFormat="1" ht="27.75" customHeight="1"/>
    <row r="155" s="39" customFormat="1" ht="27.75" customHeight="1"/>
    <row r="156" s="39" customFormat="1" ht="27.75" customHeight="1"/>
    <row r="157" s="39" customFormat="1" ht="27.75" customHeight="1"/>
    <row r="158" s="39" customFormat="1" ht="27.75" customHeight="1"/>
    <row r="159" s="39" customFormat="1" ht="27.75" customHeight="1"/>
    <row r="160" s="39" customFormat="1" ht="27.75" customHeight="1"/>
    <row r="161" s="39" customFormat="1" ht="27.75" customHeight="1"/>
    <row r="162" s="39" customFormat="1" ht="27.75" customHeight="1"/>
    <row r="163" s="39" customFormat="1" ht="27.75" customHeight="1"/>
    <row r="164" s="39" customFormat="1" ht="27.75" customHeight="1"/>
    <row r="165" s="39" customFormat="1" ht="27.75" customHeight="1"/>
    <row r="166" s="39" customFormat="1" ht="27.75" customHeight="1"/>
    <row r="167" s="39" customFormat="1" ht="27.75" customHeight="1"/>
    <row r="168" s="39" customFormat="1" ht="27.75" customHeight="1"/>
    <row r="169" s="39" customFormat="1" ht="27.75" customHeight="1"/>
    <row r="170" s="39" customFormat="1" ht="27.75" customHeight="1"/>
    <row r="171" s="39" customFormat="1" ht="27.75" customHeight="1"/>
    <row r="172" s="39" customFormat="1" ht="27.75" customHeight="1"/>
    <row r="173" s="39" customFormat="1" ht="27.75" customHeight="1"/>
    <row r="174" s="39" customFormat="1" ht="27.75" customHeight="1"/>
    <row r="175" s="39" customFormat="1" ht="27.75" customHeight="1"/>
    <row r="176" s="39" customFormat="1" ht="27.75" customHeight="1"/>
    <row r="177" s="39" customFormat="1" ht="27.75" customHeight="1"/>
    <row r="178" s="39" customFormat="1" ht="27.75" customHeight="1"/>
    <row r="179" s="39" customFormat="1" ht="27.75" customHeight="1"/>
    <row r="180" s="39" customFormat="1" ht="27.75" customHeight="1"/>
    <row r="181" s="39" customFormat="1" ht="27.75" customHeight="1"/>
    <row r="182" s="39" customFormat="1" ht="27.75" customHeight="1"/>
    <row r="183" s="39" customFormat="1" ht="27.75" customHeight="1"/>
    <row r="184" s="39" customFormat="1" ht="27.75" customHeight="1"/>
    <row r="185" s="39" customFormat="1" ht="27.75" customHeight="1"/>
    <row r="186" s="39" customFormat="1" ht="27.75" customHeight="1"/>
    <row r="187" s="39" customFormat="1" ht="27.75" customHeight="1"/>
    <row r="188" s="39" customFormat="1" ht="27.75" customHeight="1"/>
    <row r="189" s="39" customFormat="1" ht="27.75" customHeight="1"/>
    <row r="190" s="39" customFormat="1" ht="27.75" customHeight="1"/>
    <row r="191" s="39" customFormat="1" ht="27.75" customHeight="1"/>
    <row r="192" s="39" customFormat="1" ht="27.75" customHeight="1"/>
    <row r="193" s="39" customFormat="1" ht="27.75" customHeight="1"/>
    <row r="194" s="39" customFormat="1" ht="27.75" customHeight="1"/>
    <row r="195" s="39" customFormat="1" ht="27.75" customHeight="1"/>
    <row r="196" s="39" customFormat="1" ht="27.75" customHeight="1"/>
    <row r="197" s="39" customFormat="1" ht="27.75" customHeight="1"/>
    <row r="198" s="39" customFormat="1" ht="27.75" customHeight="1"/>
    <row r="199" s="39" customFormat="1" ht="27.75" customHeight="1"/>
    <row r="200" s="39" customFormat="1" ht="27.75" customHeight="1"/>
    <row r="201" s="39" customFormat="1" ht="27.75" customHeight="1"/>
    <row r="202" s="39" customFormat="1" ht="27.75" customHeight="1"/>
    <row r="203" s="39" customFormat="1" ht="27.75" customHeight="1"/>
    <row r="204" s="39" customFormat="1" ht="27.75" customHeight="1"/>
    <row r="205" s="39" customFormat="1" ht="27.75" customHeight="1"/>
    <row r="206" s="39" customFormat="1" ht="27.75" customHeight="1"/>
    <row r="207" s="39" customFormat="1" ht="27.75" customHeight="1"/>
    <row r="208" s="39" customFormat="1" ht="27.75" customHeight="1"/>
    <row r="209" s="39" customFormat="1" ht="27.75" customHeight="1"/>
    <row r="210" s="39" customFormat="1" ht="27.75" customHeight="1"/>
    <row r="211" s="39" customFormat="1" ht="27.75" customHeight="1"/>
    <row r="212" s="39" customFormat="1" ht="27.75" customHeight="1"/>
    <row r="213" s="39" customFormat="1" ht="27.75" customHeight="1"/>
    <row r="214" s="39" customFormat="1" ht="27.75" customHeight="1"/>
    <row r="215" s="39" customFormat="1" ht="27.75" customHeight="1"/>
    <row r="216" s="39" customFormat="1" ht="27.75" customHeight="1"/>
    <row r="217" s="39" customFormat="1" ht="27.75" customHeight="1"/>
    <row r="218" s="39" customFormat="1" ht="27.75" customHeight="1"/>
    <row r="219" s="39" customFormat="1" ht="27.75" customHeight="1"/>
    <row r="220" s="39" customFormat="1" ht="27.75" customHeight="1"/>
    <row r="221" s="39" customFormat="1" ht="27.75" customHeight="1"/>
    <row r="222" s="39" customFormat="1" ht="27.75" customHeight="1"/>
    <row r="223" s="39" customFormat="1" ht="27.75" customHeight="1"/>
    <row r="224" s="39" customFormat="1" ht="27.75" customHeight="1"/>
    <row r="225" s="39" customFormat="1" ht="27.75" customHeight="1"/>
    <row r="226" s="39" customFormat="1" ht="27.75" customHeight="1"/>
    <row r="227" s="39" customFormat="1" ht="27.75" customHeight="1"/>
    <row r="228" s="39" customFormat="1" ht="27.75" customHeight="1"/>
    <row r="229" s="39" customFormat="1" ht="27.75" customHeight="1"/>
    <row r="230" s="39" customFormat="1" ht="27.75" customHeight="1"/>
    <row r="231" s="39" customFormat="1" ht="27.75" customHeight="1"/>
    <row r="232" s="39" customFormat="1" ht="27.75" customHeight="1"/>
    <row r="233" s="39" customFormat="1" ht="27.75" customHeight="1"/>
    <row r="234" s="39" customFormat="1" ht="27.75" customHeight="1"/>
    <row r="235" s="39" customFormat="1" ht="27.75" customHeight="1"/>
    <row r="236" s="39" customFormat="1" ht="27.75" customHeight="1"/>
    <row r="237" s="39" customFormat="1" ht="27.75" customHeight="1"/>
    <row r="238" s="39" customFormat="1" ht="27.75" customHeight="1"/>
    <row r="239" s="39" customFormat="1" ht="27.75" customHeight="1"/>
    <row r="240" s="39" customFormat="1" ht="27.75" customHeight="1"/>
    <row r="241" s="39" customFormat="1" ht="27.75" customHeight="1"/>
    <row r="242" s="39" customFormat="1" ht="27.75" customHeight="1"/>
    <row r="243" s="39" customFormat="1" ht="27.75" customHeight="1"/>
    <row r="244" s="39" customFormat="1" ht="27.75" customHeight="1"/>
    <row r="245" s="39" customFormat="1" ht="27.75" customHeight="1"/>
    <row r="246" s="39" customFormat="1" ht="27.75" customHeight="1"/>
    <row r="247" s="39" customFormat="1" ht="27.75" customHeight="1"/>
    <row r="248" s="39" customFormat="1" ht="27.75" customHeight="1"/>
    <row r="249" s="39" customFormat="1" ht="27.75" customHeight="1"/>
    <row r="250" s="39" customFormat="1" ht="27.75" customHeight="1"/>
    <row r="251" s="39" customFormat="1" ht="27.75" customHeight="1"/>
    <row r="252" s="39" customFormat="1" ht="27.75" customHeight="1"/>
    <row r="253" s="39" customFormat="1" ht="27.75" customHeight="1"/>
    <row r="254" s="39" customFormat="1" ht="27.75" customHeight="1"/>
    <row r="255" s="39" customFormat="1" ht="27.75" customHeight="1"/>
    <row r="256" s="39" customFormat="1" ht="27.75" customHeight="1"/>
    <row r="257" s="39" customFormat="1" ht="27.75" customHeight="1"/>
    <row r="258" s="39" customFormat="1" ht="27.75" customHeight="1"/>
    <row r="259" s="39" customFormat="1" ht="27.75" customHeight="1"/>
    <row r="260" s="39" customFormat="1" ht="27.75" customHeight="1"/>
    <row r="261" s="39" customFormat="1" ht="27.75" customHeight="1"/>
    <row r="262" s="39" customFormat="1" ht="27.75" customHeight="1"/>
    <row r="263" s="39" customFormat="1" ht="27.75" customHeight="1"/>
    <row r="264" s="39" customFormat="1" ht="27.75" customHeight="1"/>
    <row r="265" s="39" customFormat="1" ht="27.75" customHeight="1"/>
    <row r="266" s="39" customFormat="1" ht="27.75" customHeight="1"/>
    <row r="267" s="39" customFormat="1" ht="27.75" customHeight="1"/>
    <row r="268" s="39" customFormat="1" ht="27.75" customHeight="1"/>
    <row r="269" s="39" customFormat="1" ht="27.75" customHeight="1"/>
    <row r="270" s="39" customFormat="1" ht="27.75" customHeight="1"/>
    <row r="271" s="39" customFormat="1" ht="27.75" customHeight="1"/>
    <row r="272" s="39" customFormat="1" ht="27.75" customHeight="1"/>
    <row r="273" s="39" customFormat="1" ht="27.75" customHeight="1"/>
    <row r="274" s="39" customFormat="1" ht="27.75" customHeight="1"/>
    <row r="275" s="39" customFormat="1" ht="27.75" customHeight="1"/>
    <row r="276" s="39" customFormat="1" ht="27.75" customHeight="1"/>
    <row r="277" s="39" customFormat="1" ht="27.75" customHeight="1"/>
    <row r="278" s="39" customFormat="1" ht="27.75" customHeight="1"/>
    <row r="279" s="39" customFormat="1" ht="27.75" customHeight="1"/>
    <row r="280" s="39" customFormat="1" ht="27.75" customHeight="1"/>
    <row r="281" s="39" customFormat="1" ht="27.75" customHeight="1"/>
    <row r="282" s="39" customFormat="1" ht="27.75" customHeight="1"/>
    <row r="283" s="39" customFormat="1" ht="27.75" customHeight="1"/>
    <row r="284" s="39" customFormat="1" ht="27.75" customHeight="1"/>
    <row r="285" s="39" customFormat="1" ht="27.75" customHeight="1"/>
    <row r="286" s="39" customFormat="1" ht="27.75" customHeight="1"/>
    <row r="287" s="39" customFormat="1" ht="27.75" customHeight="1"/>
    <row r="288" s="39" customFormat="1" ht="27.75" customHeight="1"/>
    <row r="289" s="39" customFormat="1" ht="27.75" customHeight="1"/>
    <row r="290" s="39" customFormat="1" ht="27.75" customHeight="1"/>
    <row r="291" s="39" customFormat="1" ht="27.75" customHeight="1"/>
    <row r="292" s="39" customFormat="1" ht="27.75" customHeight="1"/>
    <row r="293" s="39" customFormat="1" ht="27.75" customHeight="1"/>
    <row r="294" s="39" customFormat="1" ht="27.75" customHeight="1"/>
    <row r="295" s="39" customFormat="1" ht="27.75" customHeight="1"/>
    <row r="296" s="39" customFormat="1" ht="27.75" customHeight="1"/>
    <row r="297" s="39" customFormat="1" ht="27.75" customHeight="1"/>
    <row r="298" s="39" customFormat="1" ht="27.75" customHeight="1"/>
    <row r="299" s="39" customFormat="1" ht="27.75" customHeight="1"/>
    <row r="300" s="39" customFormat="1" ht="27.75" customHeight="1"/>
    <row r="301" s="39" customFormat="1" ht="27.75" customHeight="1"/>
    <row r="302" s="39" customFormat="1" ht="27.75" customHeight="1"/>
    <row r="303" s="39" customFormat="1" ht="27.75" customHeight="1"/>
    <row r="304" s="39" customFormat="1" ht="27.75" customHeight="1"/>
    <row r="305" s="39" customFormat="1" ht="27.75" customHeight="1"/>
    <row r="306" s="39" customFormat="1" ht="27.75" customHeight="1"/>
    <row r="307" s="39" customFormat="1" ht="27.75" customHeight="1"/>
    <row r="308" s="39" customFormat="1" ht="27.75" customHeight="1"/>
    <row r="309" s="39" customFormat="1" ht="27.75" customHeight="1"/>
    <row r="310" s="39" customFormat="1" ht="27.75" customHeight="1"/>
    <row r="311" s="39" customFormat="1" ht="27.75" customHeight="1"/>
    <row r="312" s="39" customFormat="1" ht="27.75" customHeight="1"/>
    <row r="313" s="39" customFormat="1" ht="27.75" customHeight="1"/>
    <row r="314" s="39" customFormat="1" ht="27.75" customHeight="1"/>
    <row r="315" s="39" customFormat="1" ht="27.75" customHeight="1"/>
    <row r="316" s="39" customFormat="1" ht="27.75" customHeight="1"/>
    <row r="317" s="39" customFormat="1" ht="27.75" customHeight="1"/>
    <row r="318" s="39" customFormat="1" ht="27.75" customHeight="1"/>
    <row r="319" s="39" customFormat="1" ht="27.75" customHeight="1"/>
    <row r="320" s="39" customFormat="1" ht="27.75" customHeight="1"/>
    <row r="321" s="39" customFormat="1" ht="27.75" customHeight="1"/>
    <row r="322" s="39" customFormat="1" ht="27.75" customHeight="1"/>
    <row r="323" s="39" customFormat="1" ht="27.75" customHeight="1"/>
    <row r="324" s="39" customFormat="1" ht="27.75" customHeight="1"/>
    <row r="325" s="39" customFormat="1" ht="27.75" customHeight="1"/>
    <row r="326" s="39" customFormat="1" ht="27.75" customHeight="1"/>
    <row r="327" s="39" customFormat="1" ht="27.75" customHeight="1"/>
    <row r="328" s="39" customFormat="1" ht="27.75" customHeight="1"/>
    <row r="329" s="39" customFormat="1" ht="27.75" customHeight="1"/>
    <row r="330" s="39" customFormat="1" ht="27.75" customHeight="1"/>
    <row r="331" s="39" customFormat="1" ht="27.75" customHeight="1"/>
    <row r="332" s="39" customFormat="1" ht="27.75" customHeight="1"/>
    <row r="333" s="39" customFormat="1" ht="27.75" customHeight="1"/>
    <row r="334" s="39" customFormat="1" ht="27.75" customHeight="1"/>
    <row r="335" s="39" customFormat="1" ht="27.75" customHeight="1"/>
    <row r="336" s="39" customFormat="1" ht="27.75" customHeight="1"/>
    <row r="337" s="39" customFormat="1" ht="27.75" customHeight="1"/>
    <row r="338" s="39" customFormat="1" ht="27.75" customHeight="1"/>
    <row r="339" s="39" customFormat="1" ht="27.75" customHeight="1"/>
    <row r="340" s="39" customFormat="1" ht="27.75" customHeight="1"/>
    <row r="341" s="39" customFormat="1" ht="27.75" customHeight="1"/>
    <row r="342" s="39" customFormat="1" ht="27.75" customHeight="1"/>
    <row r="343" s="39" customFormat="1" ht="27.75" customHeight="1"/>
    <row r="344" s="39" customFormat="1" ht="27.75" customHeight="1"/>
    <row r="345" s="39" customFormat="1" ht="27.75" customHeight="1"/>
    <row r="346" s="39" customFormat="1" ht="27.75" customHeight="1"/>
    <row r="347" s="39" customFormat="1" ht="27.75" customHeight="1"/>
    <row r="348" s="39" customFormat="1" ht="27.75" customHeight="1"/>
    <row r="349" s="39" customFormat="1" ht="27.75" customHeight="1"/>
    <row r="350" s="39" customFormat="1" ht="27.75" customHeight="1"/>
    <row r="351" s="39" customFormat="1" ht="27.75" customHeight="1"/>
    <row r="352" s="39" customFormat="1" ht="27.75" customHeight="1"/>
    <row r="353" s="39" customFormat="1" ht="27.75" customHeight="1"/>
    <row r="354" s="39" customFormat="1" ht="27.75" customHeight="1"/>
    <row r="355" s="39" customFormat="1" ht="27.75" customHeight="1"/>
    <row r="356" s="39" customFormat="1" ht="27.75" customHeight="1"/>
    <row r="357" s="39" customFormat="1" ht="27.75" customHeight="1"/>
    <row r="358" s="39" customFormat="1" ht="27.75" customHeight="1"/>
    <row r="359" s="39" customFormat="1" ht="27.75" customHeight="1"/>
    <row r="360" s="39" customFormat="1" ht="27.75" customHeight="1"/>
    <row r="361" s="39" customFormat="1" ht="27.75" customHeight="1"/>
    <row r="362" s="39" customFormat="1" ht="27.75" customHeight="1"/>
    <row r="363" s="39" customFormat="1" ht="27.75" customHeight="1"/>
    <row r="364" s="39" customFormat="1" ht="27.75" customHeight="1"/>
    <row r="365" s="39" customFormat="1" ht="27.75" customHeight="1"/>
    <row r="366" s="39" customFormat="1" ht="27.75" customHeight="1"/>
    <row r="367" s="39" customFormat="1" ht="27.75" customHeight="1"/>
    <row r="368" s="39" customFormat="1" ht="27.75" customHeight="1"/>
    <row r="369" s="39" customFormat="1" ht="27.75" customHeight="1"/>
    <row r="370" s="39" customFormat="1" ht="27.75" customHeight="1"/>
    <row r="371" s="39" customFormat="1" ht="27.75" customHeight="1"/>
    <row r="372" s="39" customFormat="1" ht="27.75" customHeight="1"/>
    <row r="373" s="39" customFormat="1" ht="27.75" customHeight="1"/>
    <row r="374" s="39" customFormat="1" ht="27.75" customHeight="1"/>
    <row r="375" s="39" customFormat="1" ht="27.75" customHeight="1"/>
    <row r="376" s="39" customFormat="1" ht="27.75" customHeight="1"/>
    <row r="377" s="39" customFormat="1" ht="27.75" customHeight="1"/>
    <row r="378" s="39" customFormat="1" ht="27.75" customHeight="1"/>
    <row r="379" s="39" customFormat="1" ht="27.75" customHeight="1"/>
    <row r="380" s="39" customFormat="1" ht="27.75" customHeight="1"/>
    <row r="381" s="39" customFormat="1" ht="27.75" customHeight="1"/>
    <row r="382" s="39" customFormat="1" ht="27.75" customHeight="1"/>
    <row r="383" s="39" customFormat="1" ht="27.75" customHeight="1"/>
    <row r="384" s="39" customFormat="1" ht="27.75" customHeight="1"/>
    <row r="385" s="39" customFormat="1" ht="27.75" customHeight="1"/>
    <row r="386" s="39" customFormat="1" ht="27.75" customHeight="1"/>
    <row r="387" s="39" customFormat="1" ht="27.75" customHeight="1"/>
    <row r="388" s="39" customFormat="1" ht="27.75" customHeight="1"/>
    <row r="389" s="39" customFormat="1" ht="27.75" customHeight="1"/>
    <row r="390" s="39" customFormat="1" ht="27.75" customHeight="1"/>
    <row r="391" s="39" customFormat="1" ht="27.75" customHeight="1"/>
    <row r="392" s="39" customFormat="1" ht="27.75" customHeight="1"/>
    <row r="393" s="39" customFormat="1" ht="27.75" customHeight="1"/>
    <row r="394" s="39" customFormat="1" ht="27.75" customHeight="1"/>
    <row r="395" s="39" customFormat="1" ht="27.75" customHeight="1"/>
    <row r="396" s="39" customFormat="1" ht="27.75" customHeight="1"/>
    <row r="397" s="39" customFormat="1" ht="27.75" customHeight="1"/>
    <row r="398" s="39" customFormat="1" ht="27.75" customHeight="1"/>
    <row r="399" s="39" customFormat="1" ht="27.75" customHeight="1"/>
    <row r="400" s="39" customFormat="1" ht="27.75" customHeight="1"/>
    <row r="401" s="39" customFormat="1" ht="27.75" customHeight="1"/>
    <row r="402" s="39" customFormat="1" ht="27.75" customHeight="1"/>
    <row r="403" s="39" customFormat="1" ht="27.75" customHeight="1"/>
    <row r="404" s="39" customFormat="1" ht="27.75" customHeight="1"/>
    <row r="405" s="39" customFormat="1" ht="27.75" customHeight="1"/>
    <row r="406" s="39" customFormat="1" ht="27.75" customHeight="1"/>
    <row r="407" s="39" customFormat="1" ht="27.75" customHeight="1"/>
    <row r="408" s="39" customFormat="1" ht="27.75" customHeight="1"/>
    <row r="409" s="39" customFormat="1" ht="27.75" customHeight="1"/>
    <row r="410" s="39" customFormat="1" ht="27.75" customHeight="1"/>
    <row r="411" s="39" customFormat="1" ht="27.75" customHeight="1"/>
    <row r="412" s="39" customFormat="1" ht="27.75" customHeight="1"/>
    <row r="413" s="39" customFormat="1" ht="27.75" customHeight="1"/>
    <row r="414" s="39" customFormat="1" ht="27.75" customHeight="1"/>
    <row r="415" s="39" customFormat="1" ht="27.75" customHeight="1"/>
    <row r="416" s="39" customFormat="1" ht="27.75" customHeight="1"/>
    <row r="417" s="39" customFormat="1" ht="27.75" customHeight="1"/>
    <row r="418" s="39" customFormat="1" ht="27.75" customHeight="1"/>
    <row r="419" s="39" customFormat="1" ht="27.75" customHeight="1"/>
    <row r="420" s="39" customFormat="1" ht="27.75" customHeight="1"/>
    <row r="421" s="39" customFormat="1" ht="27.75" customHeight="1"/>
    <row r="422" s="39" customFormat="1" ht="27.75" customHeight="1"/>
    <row r="423" s="39" customFormat="1" ht="27.75" customHeight="1"/>
    <row r="424" s="39" customFormat="1" ht="27.75" customHeight="1"/>
    <row r="425" s="39" customFormat="1" ht="27.75" customHeight="1"/>
    <row r="426" s="39" customFormat="1" ht="27.75" customHeight="1"/>
    <row r="427" s="39" customFormat="1" ht="27.75" customHeight="1"/>
    <row r="428" s="39" customFormat="1" ht="27.75" customHeight="1"/>
    <row r="429" s="39" customFormat="1" ht="27.75" customHeight="1"/>
    <row r="430" s="39" customFormat="1" ht="27.75" customHeight="1"/>
    <row r="431" s="39" customFormat="1" ht="27.75" customHeight="1"/>
    <row r="432" s="39" customFormat="1" ht="27.75" customHeight="1"/>
    <row r="433" s="39" customFormat="1" ht="27.75" customHeight="1"/>
    <row r="434" s="39" customFormat="1" ht="27.75" customHeight="1"/>
    <row r="435" s="39" customFormat="1" ht="27.75" customHeight="1"/>
    <row r="436" s="39" customFormat="1" ht="27.75" customHeight="1"/>
    <row r="437" s="39" customFormat="1" ht="27.75" customHeight="1"/>
    <row r="438" s="39" customFormat="1" ht="27.75" customHeight="1"/>
    <row r="439" s="39" customFormat="1" ht="27.75" customHeight="1"/>
    <row r="440" s="39" customFormat="1" ht="27.75" customHeight="1"/>
    <row r="441" s="39" customFormat="1" ht="27.75" customHeight="1"/>
    <row r="442" s="39" customFormat="1" ht="27.75" customHeight="1"/>
    <row r="443" s="39" customFormat="1" ht="27.75" customHeight="1"/>
    <row r="444" s="39" customFormat="1" ht="27.75" customHeight="1"/>
    <row r="445" s="39" customFormat="1" ht="27.75" customHeight="1"/>
    <row r="446" s="39" customFormat="1" ht="27.75" customHeight="1"/>
    <row r="447" s="39" customFormat="1" ht="27.75" customHeight="1"/>
    <row r="448" s="39" customFormat="1" ht="27.75" customHeight="1"/>
    <row r="449" s="39" customFormat="1" ht="27.75" customHeight="1"/>
    <row r="450" s="39" customFormat="1" ht="27.75" customHeight="1"/>
    <row r="451" s="39" customFormat="1" ht="27.75" customHeight="1"/>
    <row r="452" s="39" customFormat="1" ht="27.75" customHeight="1"/>
    <row r="453" s="39" customFormat="1" ht="27.75" customHeight="1"/>
    <row r="454" s="39" customFormat="1" ht="27.75" customHeight="1"/>
    <row r="455" s="39" customFormat="1" ht="27.75" customHeight="1"/>
    <row r="456" s="39" customFormat="1" ht="27.75" customHeight="1"/>
    <row r="457" s="39" customFormat="1" ht="27.75" customHeight="1"/>
    <row r="458" s="39" customFormat="1" ht="27.75" customHeight="1"/>
    <row r="459" s="39" customFormat="1" ht="27.75" customHeight="1"/>
    <row r="460" s="39" customFormat="1" ht="27.75" customHeight="1"/>
    <row r="461" s="39" customFormat="1" ht="27.75" customHeight="1"/>
    <row r="462" s="39" customFormat="1" ht="27.75" customHeight="1"/>
    <row r="463" s="39" customFormat="1" ht="27.75" customHeight="1"/>
    <row r="464" s="39" customFormat="1" ht="27.75" customHeight="1"/>
    <row r="465" s="39" customFormat="1" ht="27.75" customHeight="1"/>
    <row r="466" s="39" customFormat="1" ht="27.75" customHeight="1"/>
    <row r="467" s="39" customFormat="1" ht="27.75" customHeight="1"/>
    <row r="468" s="39" customFormat="1" ht="27.75" customHeight="1"/>
    <row r="469" s="39" customFormat="1" ht="27.75" customHeight="1"/>
    <row r="470" s="39" customFormat="1" ht="27.75" customHeight="1"/>
    <row r="471" s="39" customFormat="1" ht="27.75" customHeight="1"/>
    <row r="472" s="39" customFormat="1" ht="27.75" customHeight="1"/>
    <row r="473" s="39" customFormat="1" ht="27.75" customHeight="1"/>
    <row r="474" s="39" customFormat="1" ht="27.75" customHeight="1"/>
    <row r="475" s="39" customFormat="1" ht="27.75" customHeight="1"/>
    <row r="476" s="39" customFormat="1" ht="27.75" customHeight="1"/>
    <row r="477" s="39" customFormat="1" ht="27.75" customHeight="1"/>
    <row r="478" s="39" customFormat="1" ht="27.75" customHeight="1"/>
    <row r="479" s="39" customFormat="1" ht="27.75" customHeight="1"/>
    <row r="480" s="39" customFormat="1" ht="27.75" customHeight="1"/>
    <row r="481" s="39" customFormat="1" ht="27.75" customHeight="1"/>
    <row r="482" s="39" customFormat="1" ht="27.75" customHeight="1"/>
    <row r="483" s="39" customFormat="1" ht="27.75" customHeight="1"/>
    <row r="484" s="39" customFormat="1" ht="27.75" customHeight="1"/>
    <row r="485" s="39" customFormat="1" ht="27.75" customHeight="1"/>
    <row r="486" s="39" customFormat="1" ht="27.75" customHeight="1"/>
    <row r="487" s="39" customFormat="1" ht="27.75" customHeight="1"/>
    <row r="488" s="39" customFormat="1" ht="27.75" customHeight="1"/>
    <row r="489" s="39" customFormat="1" ht="27.75" customHeight="1"/>
    <row r="490" s="39" customFormat="1" ht="27.75" customHeight="1"/>
    <row r="491" s="39" customFormat="1" ht="27.75" customHeight="1"/>
    <row r="492" s="39" customFormat="1" ht="27.75" customHeight="1"/>
    <row r="493" s="39" customFormat="1" ht="27.75" customHeight="1"/>
    <row r="494" s="39" customFormat="1" ht="27.75" customHeight="1"/>
    <row r="495" s="39" customFormat="1" ht="27.75" customHeight="1"/>
    <row r="496" s="39" customFormat="1" ht="27.75" customHeight="1"/>
    <row r="497" s="39" customFormat="1" ht="27.75" customHeight="1"/>
    <row r="498" s="39" customFormat="1" ht="27.75" customHeight="1"/>
    <row r="499" s="39" customFormat="1" ht="27.75" customHeight="1"/>
    <row r="500" s="39" customFormat="1" ht="27.75" customHeight="1"/>
    <row r="501" s="39" customFormat="1" ht="27.75" customHeight="1"/>
    <row r="502" s="39" customFormat="1" ht="27.75" customHeight="1"/>
    <row r="503" s="39" customFormat="1" ht="27.75" customHeight="1"/>
    <row r="504" s="39" customFormat="1" ht="27.75" customHeight="1"/>
    <row r="505" s="39" customFormat="1" ht="27.75" customHeight="1"/>
    <row r="506" s="39" customFormat="1" ht="27.75" customHeight="1"/>
    <row r="507" s="39" customFormat="1" ht="27.75" customHeight="1"/>
    <row r="508" s="39" customFormat="1" ht="27.75" customHeight="1"/>
    <row r="509" s="39" customFormat="1" ht="27.75" customHeight="1"/>
    <row r="510" s="39" customFormat="1" ht="27.75" customHeight="1"/>
    <row r="511" s="39" customFormat="1" ht="27.75" customHeight="1"/>
    <row r="512" s="39" customFormat="1" ht="27.75" customHeight="1"/>
    <row r="513" s="39" customFormat="1" ht="27.75" customHeight="1"/>
    <row r="514" s="39" customFormat="1" ht="27.75" customHeight="1"/>
    <row r="515" s="39" customFormat="1" ht="27.75" customHeight="1"/>
    <row r="516" s="39" customFormat="1" ht="27.75" customHeight="1"/>
    <row r="517" s="39" customFormat="1" ht="27.75" customHeight="1"/>
    <row r="518" s="39" customFormat="1" ht="27.75" customHeight="1"/>
    <row r="519" s="39" customFormat="1" ht="27.75" customHeight="1"/>
    <row r="520" s="39" customFormat="1" ht="27.75" customHeight="1"/>
    <row r="521" s="39" customFormat="1" ht="27.75" customHeight="1"/>
    <row r="522" s="39" customFormat="1" ht="27.75" customHeight="1"/>
    <row r="523" s="39" customFormat="1" ht="27.75" customHeight="1"/>
    <row r="524" s="39" customFormat="1" ht="27.75" customHeight="1"/>
    <row r="525" s="39" customFormat="1" ht="27.75" customHeight="1"/>
    <row r="526" s="39" customFormat="1" ht="27.75" customHeight="1"/>
    <row r="527" s="39" customFormat="1" ht="27.75" customHeight="1"/>
  </sheetData>
  <autoFilter ref="A3:M26" xr:uid="{5E8330BB-28EE-4D19-A3B7-0FB7B91864ED}"/>
  <mergeCells count="9">
    <mergeCell ref="A1:L1"/>
    <mergeCell ref="J2:L2"/>
    <mergeCell ref="T2:W2"/>
    <mergeCell ref="A24:L25"/>
    <mergeCell ref="A26:B26"/>
    <mergeCell ref="C26:E26"/>
    <mergeCell ref="F26:H26"/>
    <mergeCell ref="I26:J26"/>
    <mergeCell ref="K26:L26"/>
  </mergeCells>
  <phoneticPr fontId="3" type="noConversion"/>
  <pageMargins left="0.75" right="0.75" top="1" bottom="1" header="0.5" footer="0.5"/>
  <pageSetup paperSize="9" scale="93" orientation="landscape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021B5F-51FF-47A8-92D5-EF1B9BA08603}">
  <sheetPr>
    <pageSetUpPr fitToPage="1"/>
  </sheetPr>
  <dimension ref="A1:U518"/>
  <sheetViews>
    <sheetView zoomScale="70" zoomScaleNormal="70" workbookViewId="0">
      <selection activeCell="L6" sqref="L6"/>
    </sheetView>
  </sheetViews>
  <sheetFormatPr defaultColWidth="10" defaultRowHeight="27.75" customHeight="1"/>
  <cols>
    <col min="1" max="1" width="6.109375" style="1" bestFit="1" customWidth="1"/>
    <col min="2" max="2" width="15.88671875" style="1" customWidth="1"/>
    <col min="3" max="3" width="29.77734375" style="1" customWidth="1"/>
    <col min="4" max="4" width="16" style="1" customWidth="1"/>
    <col min="5" max="5" width="8" style="1" customWidth="1"/>
    <col min="6" max="6" width="17.5546875" style="21" customWidth="1"/>
    <col min="7" max="7" width="5.6640625" style="1" customWidth="1"/>
    <col min="8" max="8" width="11.77734375" style="21" customWidth="1"/>
    <col min="9" max="9" width="13.21875" style="21" customWidth="1"/>
    <col min="10" max="10" width="16.88671875" style="21" customWidth="1"/>
    <col min="11" max="11" width="21" style="1" customWidth="1"/>
    <col min="12" max="12" width="28.44140625" style="1" customWidth="1"/>
    <col min="13" max="13" width="14.44140625" style="1" customWidth="1"/>
    <col min="14" max="14" width="22.5546875" style="1" customWidth="1"/>
    <col min="15" max="15" width="11" style="1" customWidth="1"/>
    <col min="16" max="16" width="11.21875" style="1" customWidth="1"/>
    <col min="17" max="17" width="14.33203125" style="1" customWidth="1"/>
    <col min="18" max="18" width="10" style="1"/>
    <col min="19" max="19" width="11.44140625" style="1" customWidth="1"/>
    <col min="20" max="20" width="10" style="1"/>
    <col min="21" max="21" width="15.88671875" style="1" customWidth="1"/>
    <col min="22" max="25" width="10" style="1"/>
    <col min="26" max="26" width="21" style="1" customWidth="1"/>
    <col min="27" max="257" width="10" style="1"/>
    <col min="258" max="258" width="6.109375" style="1" bestFit="1" customWidth="1"/>
    <col min="259" max="259" width="25.5546875" style="1" customWidth="1"/>
    <col min="260" max="260" width="23.44140625" style="1" customWidth="1"/>
    <col min="261" max="261" width="7.21875" style="1" customWidth="1"/>
    <col min="262" max="262" width="11.77734375" style="1" customWidth="1"/>
    <col min="263" max="263" width="5.6640625" style="1" customWidth="1"/>
    <col min="264" max="264" width="11.77734375" style="1" customWidth="1"/>
    <col min="265" max="266" width="11.88671875" style="1" customWidth="1"/>
    <col min="267" max="267" width="15.21875" style="1" customWidth="1"/>
    <col min="268" max="268" width="11.6640625" style="1" customWidth="1"/>
    <col min="269" max="513" width="10" style="1"/>
    <col min="514" max="514" width="6.109375" style="1" bestFit="1" customWidth="1"/>
    <col min="515" max="515" width="25.5546875" style="1" customWidth="1"/>
    <col min="516" max="516" width="23.44140625" style="1" customWidth="1"/>
    <col min="517" max="517" width="7.21875" style="1" customWidth="1"/>
    <col min="518" max="518" width="11.77734375" style="1" customWidth="1"/>
    <col min="519" max="519" width="5.6640625" style="1" customWidth="1"/>
    <col min="520" max="520" width="11.77734375" style="1" customWidth="1"/>
    <col min="521" max="522" width="11.88671875" style="1" customWidth="1"/>
    <col min="523" max="523" width="15.21875" style="1" customWidth="1"/>
    <col min="524" max="524" width="11.6640625" style="1" customWidth="1"/>
    <col min="525" max="769" width="10" style="1"/>
    <col min="770" max="770" width="6.109375" style="1" bestFit="1" customWidth="1"/>
    <col min="771" max="771" width="25.5546875" style="1" customWidth="1"/>
    <col min="772" max="772" width="23.44140625" style="1" customWidth="1"/>
    <col min="773" max="773" width="7.21875" style="1" customWidth="1"/>
    <col min="774" max="774" width="11.77734375" style="1" customWidth="1"/>
    <col min="775" max="775" width="5.6640625" style="1" customWidth="1"/>
    <col min="776" max="776" width="11.77734375" style="1" customWidth="1"/>
    <col min="777" max="778" width="11.88671875" style="1" customWidth="1"/>
    <col min="779" max="779" width="15.21875" style="1" customWidth="1"/>
    <col min="780" max="780" width="11.6640625" style="1" customWidth="1"/>
    <col min="781" max="1025" width="10" style="1"/>
    <col min="1026" max="1026" width="6.109375" style="1" bestFit="1" customWidth="1"/>
    <col min="1027" max="1027" width="25.5546875" style="1" customWidth="1"/>
    <col min="1028" max="1028" width="23.44140625" style="1" customWidth="1"/>
    <col min="1029" max="1029" width="7.21875" style="1" customWidth="1"/>
    <col min="1030" max="1030" width="11.77734375" style="1" customWidth="1"/>
    <col min="1031" max="1031" width="5.6640625" style="1" customWidth="1"/>
    <col min="1032" max="1032" width="11.77734375" style="1" customWidth="1"/>
    <col min="1033" max="1034" width="11.88671875" style="1" customWidth="1"/>
    <col min="1035" max="1035" width="15.21875" style="1" customWidth="1"/>
    <col min="1036" max="1036" width="11.6640625" style="1" customWidth="1"/>
    <col min="1037" max="1281" width="10" style="1"/>
    <col min="1282" max="1282" width="6.109375" style="1" bestFit="1" customWidth="1"/>
    <col min="1283" max="1283" width="25.5546875" style="1" customWidth="1"/>
    <col min="1284" max="1284" width="23.44140625" style="1" customWidth="1"/>
    <col min="1285" max="1285" width="7.21875" style="1" customWidth="1"/>
    <col min="1286" max="1286" width="11.77734375" style="1" customWidth="1"/>
    <col min="1287" max="1287" width="5.6640625" style="1" customWidth="1"/>
    <col min="1288" max="1288" width="11.77734375" style="1" customWidth="1"/>
    <col min="1289" max="1290" width="11.88671875" style="1" customWidth="1"/>
    <col min="1291" max="1291" width="15.21875" style="1" customWidth="1"/>
    <col min="1292" max="1292" width="11.6640625" style="1" customWidth="1"/>
    <col min="1293" max="1537" width="10" style="1"/>
    <col min="1538" max="1538" width="6.109375" style="1" bestFit="1" customWidth="1"/>
    <col min="1539" max="1539" width="25.5546875" style="1" customWidth="1"/>
    <col min="1540" max="1540" width="23.44140625" style="1" customWidth="1"/>
    <col min="1541" max="1541" width="7.21875" style="1" customWidth="1"/>
    <col min="1542" max="1542" width="11.77734375" style="1" customWidth="1"/>
    <col min="1543" max="1543" width="5.6640625" style="1" customWidth="1"/>
    <col min="1544" max="1544" width="11.77734375" style="1" customWidth="1"/>
    <col min="1545" max="1546" width="11.88671875" style="1" customWidth="1"/>
    <col min="1547" max="1547" width="15.21875" style="1" customWidth="1"/>
    <col min="1548" max="1548" width="11.6640625" style="1" customWidth="1"/>
    <col min="1549" max="1793" width="10" style="1"/>
    <col min="1794" max="1794" width="6.109375" style="1" bestFit="1" customWidth="1"/>
    <col min="1795" max="1795" width="25.5546875" style="1" customWidth="1"/>
    <col min="1796" max="1796" width="23.44140625" style="1" customWidth="1"/>
    <col min="1797" max="1797" width="7.21875" style="1" customWidth="1"/>
    <col min="1798" max="1798" width="11.77734375" style="1" customWidth="1"/>
    <col min="1799" max="1799" width="5.6640625" style="1" customWidth="1"/>
    <col min="1800" max="1800" width="11.77734375" style="1" customWidth="1"/>
    <col min="1801" max="1802" width="11.88671875" style="1" customWidth="1"/>
    <col min="1803" max="1803" width="15.21875" style="1" customWidth="1"/>
    <col min="1804" max="1804" width="11.6640625" style="1" customWidth="1"/>
    <col min="1805" max="2049" width="10" style="1"/>
    <col min="2050" max="2050" width="6.109375" style="1" bestFit="1" customWidth="1"/>
    <col min="2051" max="2051" width="25.5546875" style="1" customWidth="1"/>
    <col min="2052" max="2052" width="23.44140625" style="1" customWidth="1"/>
    <col min="2053" max="2053" width="7.21875" style="1" customWidth="1"/>
    <col min="2054" max="2054" width="11.77734375" style="1" customWidth="1"/>
    <col min="2055" max="2055" width="5.6640625" style="1" customWidth="1"/>
    <col min="2056" max="2056" width="11.77734375" style="1" customWidth="1"/>
    <col min="2057" max="2058" width="11.88671875" style="1" customWidth="1"/>
    <col min="2059" max="2059" width="15.21875" style="1" customWidth="1"/>
    <col min="2060" max="2060" width="11.6640625" style="1" customWidth="1"/>
    <col min="2061" max="2305" width="10" style="1"/>
    <col min="2306" max="2306" width="6.109375" style="1" bestFit="1" customWidth="1"/>
    <col min="2307" max="2307" width="25.5546875" style="1" customWidth="1"/>
    <col min="2308" max="2308" width="23.44140625" style="1" customWidth="1"/>
    <col min="2309" max="2309" width="7.21875" style="1" customWidth="1"/>
    <col min="2310" max="2310" width="11.77734375" style="1" customWidth="1"/>
    <col min="2311" max="2311" width="5.6640625" style="1" customWidth="1"/>
    <col min="2312" max="2312" width="11.77734375" style="1" customWidth="1"/>
    <col min="2313" max="2314" width="11.88671875" style="1" customWidth="1"/>
    <col min="2315" max="2315" width="15.21875" style="1" customWidth="1"/>
    <col min="2316" max="2316" width="11.6640625" style="1" customWidth="1"/>
    <col min="2317" max="2561" width="10" style="1"/>
    <col min="2562" max="2562" width="6.109375" style="1" bestFit="1" customWidth="1"/>
    <col min="2563" max="2563" width="25.5546875" style="1" customWidth="1"/>
    <col min="2564" max="2564" width="23.44140625" style="1" customWidth="1"/>
    <col min="2565" max="2565" width="7.21875" style="1" customWidth="1"/>
    <col min="2566" max="2566" width="11.77734375" style="1" customWidth="1"/>
    <col min="2567" max="2567" width="5.6640625" style="1" customWidth="1"/>
    <col min="2568" max="2568" width="11.77734375" style="1" customWidth="1"/>
    <col min="2569" max="2570" width="11.88671875" style="1" customWidth="1"/>
    <col min="2571" max="2571" width="15.21875" style="1" customWidth="1"/>
    <col min="2572" max="2572" width="11.6640625" style="1" customWidth="1"/>
    <col min="2573" max="2817" width="10" style="1"/>
    <col min="2818" max="2818" width="6.109375" style="1" bestFit="1" customWidth="1"/>
    <col min="2819" max="2819" width="25.5546875" style="1" customWidth="1"/>
    <col min="2820" max="2820" width="23.44140625" style="1" customWidth="1"/>
    <col min="2821" max="2821" width="7.21875" style="1" customWidth="1"/>
    <col min="2822" max="2822" width="11.77734375" style="1" customWidth="1"/>
    <col min="2823" max="2823" width="5.6640625" style="1" customWidth="1"/>
    <col min="2824" max="2824" width="11.77734375" style="1" customWidth="1"/>
    <col min="2825" max="2826" width="11.88671875" style="1" customWidth="1"/>
    <col min="2827" max="2827" width="15.21875" style="1" customWidth="1"/>
    <col min="2828" max="2828" width="11.6640625" style="1" customWidth="1"/>
    <col min="2829" max="3073" width="10" style="1"/>
    <col min="3074" max="3074" width="6.109375" style="1" bestFit="1" customWidth="1"/>
    <col min="3075" max="3075" width="25.5546875" style="1" customWidth="1"/>
    <col min="3076" max="3076" width="23.44140625" style="1" customWidth="1"/>
    <col min="3077" max="3077" width="7.21875" style="1" customWidth="1"/>
    <col min="3078" max="3078" width="11.77734375" style="1" customWidth="1"/>
    <col min="3079" max="3079" width="5.6640625" style="1" customWidth="1"/>
    <col min="3080" max="3080" width="11.77734375" style="1" customWidth="1"/>
    <col min="3081" max="3082" width="11.88671875" style="1" customWidth="1"/>
    <col min="3083" max="3083" width="15.21875" style="1" customWidth="1"/>
    <col min="3084" max="3084" width="11.6640625" style="1" customWidth="1"/>
    <col min="3085" max="3329" width="10" style="1"/>
    <col min="3330" max="3330" width="6.109375" style="1" bestFit="1" customWidth="1"/>
    <col min="3331" max="3331" width="25.5546875" style="1" customWidth="1"/>
    <col min="3332" max="3332" width="23.44140625" style="1" customWidth="1"/>
    <col min="3333" max="3333" width="7.21875" style="1" customWidth="1"/>
    <col min="3334" max="3334" width="11.77734375" style="1" customWidth="1"/>
    <col min="3335" max="3335" width="5.6640625" style="1" customWidth="1"/>
    <col min="3336" max="3336" width="11.77734375" style="1" customWidth="1"/>
    <col min="3337" max="3338" width="11.88671875" style="1" customWidth="1"/>
    <col min="3339" max="3339" width="15.21875" style="1" customWidth="1"/>
    <col min="3340" max="3340" width="11.6640625" style="1" customWidth="1"/>
    <col min="3341" max="3585" width="10" style="1"/>
    <col min="3586" max="3586" width="6.109375" style="1" bestFit="1" customWidth="1"/>
    <col min="3587" max="3587" width="25.5546875" style="1" customWidth="1"/>
    <col min="3588" max="3588" width="23.44140625" style="1" customWidth="1"/>
    <col min="3589" max="3589" width="7.21875" style="1" customWidth="1"/>
    <col min="3590" max="3590" width="11.77734375" style="1" customWidth="1"/>
    <col min="3591" max="3591" width="5.6640625" style="1" customWidth="1"/>
    <col min="3592" max="3592" width="11.77734375" style="1" customWidth="1"/>
    <col min="3593" max="3594" width="11.88671875" style="1" customWidth="1"/>
    <col min="3595" max="3595" width="15.21875" style="1" customWidth="1"/>
    <col min="3596" max="3596" width="11.6640625" style="1" customWidth="1"/>
    <col min="3597" max="3841" width="10" style="1"/>
    <col min="3842" max="3842" width="6.109375" style="1" bestFit="1" customWidth="1"/>
    <col min="3843" max="3843" width="25.5546875" style="1" customWidth="1"/>
    <col min="3844" max="3844" width="23.44140625" style="1" customWidth="1"/>
    <col min="3845" max="3845" width="7.21875" style="1" customWidth="1"/>
    <col min="3846" max="3846" width="11.77734375" style="1" customWidth="1"/>
    <col min="3847" max="3847" width="5.6640625" style="1" customWidth="1"/>
    <col min="3848" max="3848" width="11.77734375" style="1" customWidth="1"/>
    <col min="3849" max="3850" width="11.88671875" style="1" customWidth="1"/>
    <col min="3851" max="3851" width="15.21875" style="1" customWidth="1"/>
    <col min="3852" max="3852" width="11.6640625" style="1" customWidth="1"/>
    <col min="3853" max="4097" width="10" style="1"/>
    <col min="4098" max="4098" width="6.109375" style="1" bestFit="1" customWidth="1"/>
    <col min="4099" max="4099" width="25.5546875" style="1" customWidth="1"/>
    <col min="4100" max="4100" width="23.44140625" style="1" customWidth="1"/>
    <col min="4101" max="4101" width="7.21875" style="1" customWidth="1"/>
    <col min="4102" max="4102" width="11.77734375" style="1" customWidth="1"/>
    <col min="4103" max="4103" width="5.6640625" style="1" customWidth="1"/>
    <col min="4104" max="4104" width="11.77734375" style="1" customWidth="1"/>
    <col min="4105" max="4106" width="11.88671875" style="1" customWidth="1"/>
    <col min="4107" max="4107" width="15.21875" style="1" customWidth="1"/>
    <col min="4108" max="4108" width="11.6640625" style="1" customWidth="1"/>
    <col min="4109" max="4353" width="10" style="1"/>
    <col min="4354" max="4354" width="6.109375" style="1" bestFit="1" customWidth="1"/>
    <col min="4355" max="4355" width="25.5546875" style="1" customWidth="1"/>
    <col min="4356" max="4356" width="23.44140625" style="1" customWidth="1"/>
    <col min="4357" max="4357" width="7.21875" style="1" customWidth="1"/>
    <col min="4358" max="4358" width="11.77734375" style="1" customWidth="1"/>
    <col min="4359" max="4359" width="5.6640625" style="1" customWidth="1"/>
    <col min="4360" max="4360" width="11.77734375" style="1" customWidth="1"/>
    <col min="4361" max="4362" width="11.88671875" style="1" customWidth="1"/>
    <col min="4363" max="4363" width="15.21875" style="1" customWidth="1"/>
    <col min="4364" max="4364" width="11.6640625" style="1" customWidth="1"/>
    <col min="4365" max="4609" width="10" style="1"/>
    <col min="4610" max="4610" width="6.109375" style="1" bestFit="1" customWidth="1"/>
    <col min="4611" max="4611" width="25.5546875" style="1" customWidth="1"/>
    <col min="4612" max="4612" width="23.44140625" style="1" customWidth="1"/>
    <col min="4613" max="4613" width="7.21875" style="1" customWidth="1"/>
    <col min="4614" max="4614" width="11.77734375" style="1" customWidth="1"/>
    <col min="4615" max="4615" width="5.6640625" style="1" customWidth="1"/>
    <col min="4616" max="4616" width="11.77734375" style="1" customWidth="1"/>
    <col min="4617" max="4618" width="11.88671875" style="1" customWidth="1"/>
    <col min="4619" max="4619" width="15.21875" style="1" customWidth="1"/>
    <col min="4620" max="4620" width="11.6640625" style="1" customWidth="1"/>
    <col min="4621" max="4865" width="10" style="1"/>
    <col min="4866" max="4866" width="6.109375" style="1" bestFit="1" customWidth="1"/>
    <col min="4867" max="4867" width="25.5546875" style="1" customWidth="1"/>
    <col min="4868" max="4868" width="23.44140625" style="1" customWidth="1"/>
    <col min="4869" max="4869" width="7.21875" style="1" customWidth="1"/>
    <col min="4870" max="4870" width="11.77734375" style="1" customWidth="1"/>
    <col min="4871" max="4871" width="5.6640625" style="1" customWidth="1"/>
    <col min="4872" max="4872" width="11.77734375" style="1" customWidth="1"/>
    <col min="4873" max="4874" width="11.88671875" style="1" customWidth="1"/>
    <col min="4875" max="4875" width="15.21875" style="1" customWidth="1"/>
    <col min="4876" max="4876" width="11.6640625" style="1" customWidth="1"/>
    <col min="4877" max="5121" width="10" style="1"/>
    <col min="5122" max="5122" width="6.109375" style="1" bestFit="1" customWidth="1"/>
    <col min="5123" max="5123" width="25.5546875" style="1" customWidth="1"/>
    <col min="5124" max="5124" width="23.44140625" style="1" customWidth="1"/>
    <col min="5125" max="5125" width="7.21875" style="1" customWidth="1"/>
    <col min="5126" max="5126" width="11.77734375" style="1" customWidth="1"/>
    <col min="5127" max="5127" width="5.6640625" style="1" customWidth="1"/>
    <col min="5128" max="5128" width="11.77734375" style="1" customWidth="1"/>
    <col min="5129" max="5130" width="11.88671875" style="1" customWidth="1"/>
    <col min="5131" max="5131" width="15.21875" style="1" customWidth="1"/>
    <col min="5132" max="5132" width="11.6640625" style="1" customWidth="1"/>
    <col min="5133" max="5377" width="10" style="1"/>
    <col min="5378" max="5378" width="6.109375" style="1" bestFit="1" customWidth="1"/>
    <col min="5379" max="5379" width="25.5546875" style="1" customWidth="1"/>
    <col min="5380" max="5380" width="23.44140625" style="1" customWidth="1"/>
    <col min="5381" max="5381" width="7.21875" style="1" customWidth="1"/>
    <col min="5382" max="5382" width="11.77734375" style="1" customWidth="1"/>
    <col min="5383" max="5383" width="5.6640625" style="1" customWidth="1"/>
    <col min="5384" max="5384" width="11.77734375" style="1" customWidth="1"/>
    <col min="5385" max="5386" width="11.88671875" style="1" customWidth="1"/>
    <col min="5387" max="5387" width="15.21875" style="1" customWidth="1"/>
    <col min="5388" max="5388" width="11.6640625" style="1" customWidth="1"/>
    <col min="5389" max="5633" width="10" style="1"/>
    <col min="5634" max="5634" width="6.109375" style="1" bestFit="1" customWidth="1"/>
    <col min="5635" max="5635" width="25.5546875" style="1" customWidth="1"/>
    <col min="5636" max="5636" width="23.44140625" style="1" customWidth="1"/>
    <col min="5637" max="5637" width="7.21875" style="1" customWidth="1"/>
    <col min="5638" max="5638" width="11.77734375" style="1" customWidth="1"/>
    <col min="5639" max="5639" width="5.6640625" style="1" customWidth="1"/>
    <col min="5640" max="5640" width="11.77734375" style="1" customWidth="1"/>
    <col min="5641" max="5642" width="11.88671875" style="1" customWidth="1"/>
    <col min="5643" max="5643" width="15.21875" style="1" customWidth="1"/>
    <col min="5644" max="5644" width="11.6640625" style="1" customWidth="1"/>
    <col min="5645" max="5889" width="10" style="1"/>
    <col min="5890" max="5890" width="6.109375" style="1" bestFit="1" customWidth="1"/>
    <col min="5891" max="5891" width="25.5546875" style="1" customWidth="1"/>
    <col min="5892" max="5892" width="23.44140625" style="1" customWidth="1"/>
    <col min="5893" max="5893" width="7.21875" style="1" customWidth="1"/>
    <col min="5894" max="5894" width="11.77734375" style="1" customWidth="1"/>
    <col min="5895" max="5895" width="5.6640625" style="1" customWidth="1"/>
    <col min="5896" max="5896" width="11.77734375" style="1" customWidth="1"/>
    <col min="5897" max="5898" width="11.88671875" style="1" customWidth="1"/>
    <col min="5899" max="5899" width="15.21875" style="1" customWidth="1"/>
    <col min="5900" max="5900" width="11.6640625" style="1" customWidth="1"/>
    <col min="5901" max="6145" width="10" style="1"/>
    <col min="6146" max="6146" width="6.109375" style="1" bestFit="1" customWidth="1"/>
    <col min="6147" max="6147" width="25.5546875" style="1" customWidth="1"/>
    <col min="6148" max="6148" width="23.44140625" style="1" customWidth="1"/>
    <col min="6149" max="6149" width="7.21875" style="1" customWidth="1"/>
    <col min="6150" max="6150" width="11.77734375" style="1" customWidth="1"/>
    <col min="6151" max="6151" width="5.6640625" style="1" customWidth="1"/>
    <col min="6152" max="6152" width="11.77734375" style="1" customWidth="1"/>
    <col min="6153" max="6154" width="11.88671875" style="1" customWidth="1"/>
    <col min="6155" max="6155" width="15.21875" style="1" customWidth="1"/>
    <col min="6156" max="6156" width="11.6640625" style="1" customWidth="1"/>
    <col min="6157" max="6401" width="10" style="1"/>
    <col min="6402" max="6402" width="6.109375" style="1" bestFit="1" customWidth="1"/>
    <col min="6403" max="6403" width="25.5546875" style="1" customWidth="1"/>
    <col min="6404" max="6404" width="23.44140625" style="1" customWidth="1"/>
    <col min="6405" max="6405" width="7.21875" style="1" customWidth="1"/>
    <col min="6406" max="6406" width="11.77734375" style="1" customWidth="1"/>
    <col min="6407" max="6407" width="5.6640625" style="1" customWidth="1"/>
    <col min="6408" max="6408" width="11.77734375" style="1" customWidth="1"/>
    <col min="6409" max="6410" width="11.88671875" style="1" customWidth="1"/>
    <col min="6411" max="6411" width="15.21875" style="1" customWidth="1"/>
    <col min="6412" max="6412" width="11.6640625" style="1" customWidth="1"/>
    <col min="6413" max="6657" width="10" style="1"/>
    <col min="6658" max="6658" width="6.109375" style="1" bestFit="1" customWidth="1"/>
    <col min="6659" max="6659" width="25.5546875" style="1" customWidth="1"/>
    <col min="6660" max="6660" width="23.44140625" style="1" customWidth="1"/>
    <col min="6661" max="6661" width="7.21875" style="1" customWidth="1"/>
    <col min="6662" max="6662" width="11.77734375" style="1" customWidth="1"/>
    <col min="6663" max="6663" width="5.6640625" style="1" customWidth="1"/>
    <col min="6664" max="6664" width="11.77734375" style="1" customWidth="1"/>
    <col min="6665" max="6666" width="11.88671875" style="1" customWidth="1"/>
    <col min="6667" max="6667" width="15.21875" style="1" customWidth="1"/>
    <col min="6668" max="6668" width="11.6640625" style="1" customWidth="1"/>
    <col min="6669" max="6913" width="10" style="1"/>
    <col min="6914" max="6914" width="6.109375" style="1" bestFit="1" customWidth="1"/>
    <col min="6915" max="6915" width="25.5546875" style="1" customWidth="1"/>
    <col min="6916" max="6916" width="23.44140625" style="1" customWidth="1"/>
    <col min="6917" max="6917" width="7.21875" style="1" customWidth="1"/>
    <col min="6918" max="6918" width="11.77734375" style="1" customWidth="1"/>
    <col min="6919" max="6919" width="5.6640625" style="1" customWidth="1"/>
    <col min="6920" max="6920" width="11.77734375" style="1" customWidth="1"/>
    <col min="6921" max="6922" width="11.88671875" style="1" customWidth="1"/>
    <col min="6923" max="6923" width="15.21875" style="1" customWidth="1"/>
    <col min="6924" max="6924" width="11.6640625" style="1" customWidth="1"/>
    <col min="6925" max="7169" width="10" style="1"/>
    <col min="7170" max="7170" width="6.109375" style="1" bestFit="1" customWidth="1"/>
    <col min="7171" max="7171" width="25.5546875" style="1" customWidth="1"/>
    <col min="7172" max="7172" width="23.44140625" style="1" customWidth="1"/>
    <col min="7173" max="7173" width="7.21875" style="1" customWidth="1"/>
    <col min="7174" max="7174" width="11.77734375" style="1" customWidth="1"/>
    <col min="7175" max="7175" width="5.6640625" style="1" customWidth="1"/>
    <col min="7176" max="7176" width="11.77734375" style="1" customWidth="1"/>
    <col min="7177" max="7178" width="11.88671875" style="1" customWidth="1"/>
    <col min="7179" max="7179" width="15.21875" style="1" customWidth="1"/>
    <col min="7180" max="7180" width="11.6640625" style="1" customWidth="1"/>
    <col min="7181" max="7425" width="10" style="1"/>
    <col min="7426" max="7426" width="6.109375" style="1" bestFit="1" customWidth="1"/>
    <col min="7427" max="7427" width="25.5546875" style="1" customWidth="1"/>
    <col min="7428" max="7428" width="23.44140625" style="1" customWidth="1"/>
    <col min="7429" max="7429" width="7.21875" style="1" customWidth="1"/>
    <col min="7430" max="7430" width="11.77734375" style="1" customWidth="1"/>
    <col min="7431" max="7431" width="5.6640625" style="1" customWidth="1"/>
    <col min="7432" max="7432" width="11.77734375" style="1" customWidth="1"/>
    <col min="7433" max="7434" width="11.88671875" style="1" customWidth="1"/>
    <col min="7435" max="7435" width="15.21875" style="1" customWidth="1"/>
    <col min="7436" max="7436" width="11.6640625" style="1" customWidth="1"/>
    <col min="7437" max="7681" width="10" style="1"/>
    <col min="7682" max="7682" width="6.109375" style="1" bestFit="1" customWidth="1"/>
    <col min="7683" max="7683" width="25.5546875" style="1" customWidth="1"/>
    <col min="7684" max="7684" width="23.44140625" style="1" customWidth="1"/>
    <col min="7685" max="7685" width="7.21875" style="1" customWidth="1"/>
    <col min="7686" max="7686" width="11.77734375" style="1" customWidth="1"/>
    <col min="7687" max="7687" width="5.6640625" style="1" customWidth="1"/>
    <col min="7688" max="7688" width="11.77734375" style="1" customWidth="1"/>
    <col min="7689" max="7690" width="11.88671875" style="1" customWidth="1"/>
    <col min="7691" max="7691" width="15.21875" style="1" customWidth="1"/>
    <col min="7692" max="7692" width="11.6640625" style="1" customWidth="1"/>
    <col min="7693" max="7937" width="10" style="1"/>
    <col min="7938" max="7938" width="6.109375" style="1" bestFit="1" customWidth="1"/>
    <col min="7939" max="7939" width="25.5546875" style="1" customWidth="1"/>
    <col min="7940" max="7940" width="23.44140625" style="1" customWidth="1"/>
    <col min="7941" max="7941" width="7.21875" style="1" customWidth="1"/>
    <col min="7942" max="7942" width="11.77734375" style="1" customWidth="1"/>
    <col min="7943" max="7943" width="5.6640625" style="1" customWidth="1"/>
    <col min="7944" max="7944" width="11.77734375" style="1" customWidth="1"/>
    <col min="7945" max="7946" width="11.88671875" style="1" customWidth="1"/>
    <col min="7947" max="7947" width="15.21875" style="1" customWidth="1"/>
    <col min="7948" max="7948" width="11.6640625" style="1" customWidth="1"/>
    <col min="7949" max="8193" width="10" style="1"/>
    <col min="8194" max="8194" width="6.109375" style="1" bestFit="1" customWidth="1"/>
    <col min="8195" max="8195" width="25.5546875" style="1" customWidth="1"/>
    <col min="8196" max="8196" width="23.44140625" style="1" customWidth="1"/>
    <col min="8197" max="8197" width="7.21875" style="1" customWidth="1"/>
    <col min="8198" max="8198" width="11.77734375" style="1" customWidth="1"/>
    <col min="8199" max="8199" width="5.6640625" style="1" customWidth="1"/>
    <col min="8200" max="8200" width="11.77734375" style="1" customWidth="1"/>
    <col min="8201" max="8202" width="11.88671875" style="1" customWidth="1"/>
    <col min="8203" max="8203" width="15.21875" style="1" customWidth="1"/>
    <col min="8204" max="8204" width="11.6640625" style="1" customWidth="1"/>
    <col min="8205" max="8449" width="10" style="1"/>
    <col min="8450" max="8450" width="6.109375" style="1" bestFit="1" customWidth="1"/>
    <col min="8451" max="8451" width="25.5546875" style="1" customWidth="1"/>
    <col min="8452" max="8452" width="23.44140625" style="1" customWidth="1"/>
    <col min="8453" max="8453" width="7.21875" style="1" customWidth="1"/>
    <col min="8454" max="8454" width="11.77734375" style="1" customWidth="1"/>
    <col min="8455" max="8455" width="5.6640625" style="1" customWidth="1"/>
    <col min="8456" max="8456" width="11.77734375" style="1" customWidth="1"/>
    <col min="8457" max="8458" width="11.88671875" style="1" customWidth="1"/>
    <col min="8459" max="8459" width="15.21875" style="1" customWidth="1"/>
    <col min="8460" max="8460" width="11.6640625" style="1" customWidth="1"/>
    <col min="8461" max="8705" width="10" style="1"/>
    <col min="8706" max="8706" width="6.109375" style="1" bestFit="1" customWidth="1"/>
    <col min="8707" max="8707" width="25.5546875" style="1" customWidth="1"/>
    <col min="8708" max="8708" width="23.44140625" style="1" customWidth="1"/>
    <col min="8709" max="8709" width="7.21875" style="1" customWidth="1"/>
    <col min="8710" max="8710" width="11.77734375" style="1" customWidth="1"/>
    <col min="8711" max="8711" width="5.6640625" style="1" customWidth="1"/>
    <col min="8712" max="8712" width="11.77734375" style="1" customWidth="1"/>
    <col min="8713" max="8714" width="11.88671875" style="1" customWidth="1"/>
    <col min="8715" max="8715" width="15.21875" style="1" customWidth="1"/>
    <col min="8716" max="8716" width="11.6640625" style="1" customWidth="1"/>
    <col min="8717" max="8961" width="10" style="1"/>
    <col min="8962" max="8962" width="6.109375" style="1" bestFit="1" customWidth="1"/>
    <col min="8963" max="8963" width="25.5546875" style="1" customWidth="1"/>
    <col min="8964" max="8964" width="23.44140625" style="1" customWidth="1"/>
    <col min="8965" max="8965" width="7.21875" style="1" customWidth="1"/>
    <col min="8966" max="8966" width="11.77734375" style="1" customWidth="1"/>
    <col min="8967" max="8967" width="5.6640625" style="1" customWidth="1"/>
    <col min="8968" max="8968" width="11.77734375" style="1" customWidth="1"/>
    <col min="8969" max="8970" width="11.88671875" style="1" customWidth="1"/>
    <col min="8971" max="8971" width="15.21875" style="1" customWidth="1"/>
    <col min="8972" max="8972" width="11.6640625" style="1" customWidth="1"/>
    <col min="8973" max="9217" width="10" style="1"/>
    <col min="9218" max="9218" width="6.109375" style="1" bestFit="1" customWidth="1"/>
    <col min="9219" max="9219" width="25.5546875" style="1" customWidth="1"/>
    <col min="9220" max="9220" width="23.44140625" style="1" customWidth="1"/>
    <col min="9221" max="9221" width="7.21875" style="1" customWidth="1"/>
    <col min="9222" max="9222" width="11.77734375" style="1" customWidth="1"/>
    <col min="9223" max="9223" width="5.6640625" style="1" customWidth="1"/>
    <col min="9224" max="9224" width="11.77734375" style="1" customWidth="1"/>
    <col min="9225" max="9226" width="11.88671875" style="1" customWidth="1"/>
    <col min="9227" max="9227" width="15.21875" style="1" customWidth="1"/>
    <col min="9228" max="9228" width="11.6640625" style="1" customWidth="1"/>
    <col min="9229" max="9473" width="10" style="1"/>
    <col min="9474" max="9474" width="6.109375" style="1" bestFit="1" customWidth="1"/>
    <col min="9475" max="9475" width="25.5546875" style="1" customWidth="1"/>
    <col min="9476" max="9476" width="23.44140625" style="1" customWidth="1"/>
    <col min="9477" max="9477" width="7.21875" style="1" customWidth="1"/>
    <col min="9478" max="9478" width="11.77734375" style="1" customWidth="1"/>
    <col min="9479" max="9479" width="5.6640625" style="1" customWidth="1"/>
    <col min="9480" max="9480" width="11.77734375" style="1" customWidth="1"/>
    <col min="9481" max="9482" width="11.88671875" style="1" customWidth="1"/>
    <col min="9483" max="9483" width="15.21875" style="1" customWidth="1"/>
    <col min="9484" max="9484" width="11.6640625" style="1" customWidth="1"/>
    <col min="9485" max="9729" width="10" style="1"/>
    <col min="9730" max="9730" width="6.109375" style="1" bestFit="1" customWidth="1"/>
    <col min="9731" max="9731" width="25.5546875" style="1" customWidth="1"/>
    <col min="9732" max="9732" width="23.44140625" style="1" customWidth="1"/>
    <col min="9733" max="9733" width="7.21875" style="1" customWidth="1"/>
    <col min="9734" max="9734" width="11.77734375" style="1" customWidth="1"/>
    <col min="9735" max="9735" width="5.6640625" style="1" customWidth="1"/>
    <col min="9736" max="9736" width="11.77734375" style="1" customWidth="1"/>
    <col min="9737" max="9738" width="11.88671875" style="1" customWidth="1"/>
    <col min="9739" max="9739" width="15.21875" style="1" customWidth="1"/>
    <col min="9740" max="9740" width="11.6640625" style="1" customWidth="1"/>
    <col min="9741" max="9985" width="10" style="1"/>
    <col min="9986" max="9986" width="6.109375" style="1" bestFit="1" customWidth="1"/>
    <col min="9987" max="9987" width="25.5546875" style="1" customWidth="1"/>
    <col min="9988" max="9988" width="23.44140625" style="1" customWidth="1"/>
    <col min="9989" max="9989" width="7.21875" style="1" customWidth="1"/>
    <col min="9990" max="9990" width="11.77734375" style="1" customWidth="1"/>
    <col min="9991" max="9991" width="5.6640625" style="1" customWidth="1"/>
    <col min="9992" max="9992" width="11.77734375" style="1" customWidth="1"/>
    <col min="9993" max="9994" width="11.88671875" style="1" customWidth="1"/>
    <col min="9995" max="9995" width="15.21875" style="1" customWidth="1"/>
    <col min="9996" max="9996" width="11.6640625" style="1" customWidth="1"/>
    <col min="9997" max="10241" width="10" style="1"/>
    <col min="10242" max="10242" width="6.109375" style="1" bestFit="1" customWidth="1"/>
    <col min="10243" max="10243" width="25.5546875" style="1" customWidth="1"/>
    <col min="10244" max="10244" width="23.44140625" style="1" customWidth="1"/>
    <col min="10245" max="10245" width="7.21875" style="1" customWidth="1"/>
    <col min="10246" max="10246" width="11.77734375" style="1" customWidth="1"/>
    <col min="10247" max="10247" width="5.6640625" style="1" customWidth="1"/>
    <col min="10248" max="10248" width="11.77734375" style="1" customWidth="1"/>
    <col min="10249" max="10250" width="11.88671875" style="1" customWidth="1"/>
    <col min="10251" max="10251" width="15.21875" style="1" customWidth="1"/>
    <col min="10252" max="10252" width="11.6640625" style="1" customWidth="1"/>
    <col min="10253" max="10497" width="10" style="1"/>
    <col min="10498" max="10498" width="6.109375" style="1" bestFit="1" customWidth="1"/>
    <col min="10499" max="10499" width="25.5546875" style="1" customWidth="1"/>
    <col min="10500" max="10500" width="23.44140625" style="1" customWidth="1"/>
    <col min="10501" max="10501" width="7.21875" style="1" customWidth="1"/>
    <col min="10502" max="10502" width="11.77734375" style="1" customWidth="1"/>
    <col min="10503" max="10503" width="5.6640625" style="1" customWidth="1"/>
    <col min="10504" max="10504" width="11.77734375" style="1" customWidth="1"/>
    <col min="10505" max="10506" width="11.88671875" style="1" customWidth="1"/>
    <col min="10507" max="10507" width="15.21875" style="1" customWidth="1"/>
    <col min="10508" max="10508" width="11.6640625" style="1" customWidth="1"/>
    <col min="10509" max="10753" width="10" style="1"/>
    <col min="10754" max="10754" width="6.109375" style="1" bestFit="1" customWidth="1"/>
    <col min="10755" max="10755" width="25.5546875" style="1" customWidth="1"/>
    <col min="10756" max="10756" width="23.44140625" style="1" customWidth="1"/>
    <col min="10757" max="10757" width="7.21875" style="1" customWidth="1"/>
    <col min="10758" max="10758" width="11.77734375" style="1" customWidth="1"/>
    <col min="10759" max="10759" width="5.6640625" style="1" customWidth="1"/>
    <col min="10760" max="10760" width="11.77734375" style="1" customWidth="1"/>
    <col min="10761" max="10762" width="11.88671875" style="1" customWidth="1"/>
    <col min="10763" max="10763" width="15.21875" style="1" customWidth="1"/>
    <col min="10764" max="10764" width="11.6640625" style="1" customWidth="1"/>
    <col min="10765" max="11009" width="10" style="1"/>
    <col min="11010" max="11010" width="6.109375" style="1" bestFit="1" customWidth="1"/>
    <col min="11011" max="11011" width="25.5546875" style="1" customWidth="1"/>
    <col min="11012" max="11012" width="23.44140625" style="1" customWidth="1"/>
    <col min="11013" max="11013" width="7.21875" style="1" customWidth="1"/>
    <col min="11014" max="11014" width="11.77734375" style="1" customWidth="1"/>
    <col min="11015" max="11015" width="5.6640625" style="1" customWidth="1"/>
    <col min="11016" max="11016" width="11.77734375" style="1" customWidth="1"/>
    <col min="11017" max="11018" width="11.88671875" style="1" customWidth="1"/>
    <col min="11019" max="11019" width="15.21875" style="1" customWidth="1"/>
    <col min="11020" max="11020" width="11.6640625" style="1" customWidth="1"/>
    <col min="11021" max="11265" width="10" style="1"/>
    <col min="11266" max="11266" width="6.109375" style="1" bestFit="1" customWidth="1"/>
    <col min="11267" max="11267" width="25.5546875" style="1" customWidth="1"/>
    <col min="11268" max="11268" width="23.44140625" style="1" customWidth="1"/>
    <col min="11269" max="11269" width="7.21875" style="1" customWidth="1"/>
    <col min="11270" max="11270" width="11.77734375" style="1" customWidth="1"/>
    <col min="11271" max="11271" width="5.6640625" style="1" customWidth="1"/>
    <col min="11272" max="11272" width="11.77734375" style="1" customWidth="1"/>
    <col min="11273" max="11274" width="11.88671875" style="1" customWidth="1"/>
    <col min="11275" max="11275" width="15.21875" style="1" customWidth="1"/>
    <col min="11276" max="11276" width="11.6640625" style="1" customWidth="1"/>
    <col min="11277" max="11521" width="10" style="1"/>
    <col min="11522" max="11522" width="6.109375" style="1" bestFit="1" customWidth="1"/>
    <col min="11523" max="11523" width="25.5546875" style="1" customWidth="1"/>
    <col min="11524" max="11524" width="23.44140625" style="1" customWidth="1"/>
    <col min="11525" max="11525" width="7.21875" style="1" customWidth="1"/>
    <col min="11526" max="11526" width="11.77734375" style="1" customWidth="1"/>
    <col min="11527" max="11527" width="5.6640625" style="1" customWidth="1"/>
    <col min="11528" max="11528" width="11.77734375" style="1" customWidth="1"/>
    <col min="11529" max="11530" width="11.88671875" style="1" customWidth="1"/>
    <col min="11531" max="11531" width="15.21875" style="1" customWidth="1"/>
    <col min="11532" max="11532" width="11.6640625" style="1" customWidth="1"/>
    <col min="11533" max="11777" width="10" style="1"/>
    <col min="11778" max="11778" width="6.109375" style="1" bestFit="1" customWidth="1"/>
    <col min="11779" max="11779" width="25.5546875" style="1" customWidth="1"/>
    <col min="11780" max="11780" width="23.44140625" style="1" customWidth="1"/>
    <col min="11781" max="11781" width="7.21875" style="1" customWidth="1"/>
    <col min="11782" max="11782" width="11.77734375" style="1" customWidth="1"/>
    <col min="11783" max="11783" width="5.6640625" style="1" customWidth="1"/>
    <col min="11784" max="11784" width="11.77734375" style="1" customWidth="1"/>
    <col min="11785" max="11786" width="11.88671875" style="1" customWidth="1"/>
    <col min="11787" max="11787" width="15.21875" style="1" customWidth="1"/>
    <col min="11788" max="11788" width="11.6640625" style="1" customWidth="1"/>
    <col min="11789" max="12033" width="10" style="1"/>
    <col min="12034" max="12034" width="6.109375" style="1" bestFit="1" customWidth="1"/>
    <col min="12035" max="12035" width="25.5546875" style="1" customWidth="1"/>
    <col min="12036" max="12036" width="23.44140625" style="1" customWidth="1"/>
    <col min="12037" max="12037" width="7.21875" style="1" customWidth="1"/>
    <col min="12038" max="12038" width="11.77734375" style="1" customWidth="1"/>
    <col min="12039" max="12039" width="5.6640625" style="1" customWidth="1"/>
    <col min="12040" max="12040" width="11.77734375" style="1" customWidth="1"/>
    <col min="12041" max="12042" width="11.88671875" style="1" customWidth="1"/>
    <col min="12043" max="12043" width="15.21875" style="1" customWidth="1"/>
    <col min="12044" max="12044" width="11.6640625" style="1" customWidth="1"/>
    <col min="12045" max="12289" width="10" style="1"/>
    <col min="12290" max="12290" width="6.109375" style="1" bestFit="1" customWidth="1"/>
    <col min="12291" max="12291" width="25.5546875" style="1" customWidth="1"/>
    <col min="12292" max="12292" width="23.44140625" style="1" customWidth="1"/>
    <col min="12293" max="12293" width="7.21875" style="1" customWidth="1"/>
    <col min="12294" max="12294" width="11.77734375" style="1" customWidth="1"/>
    <col min="12295" max="12295" width="5.6640625" style="1" customWidth="1"/>
    <col min="12296" max="12296" width="11.77734375" style="1" customWidth="1"/>
    <col min="12297" max="12298" width="11.88671875" style="1" customWidth="1"/>
    <col min="12299" max="12299" width="15.21875" style="1" customWidth="1"/>
    <col min="12300" max="12300" width="11.6640625" style="1" customWidth="1"/>
    <col min="12301" max="12545" width="10" style="1"/>
    <col min="12546" max="12546" width="6.109375" style="1" bestFit="1" customWidth="1"/>
    <col min="12547" max="12547" width="25.5546875" style="1" customWidth="1"/>
    <col min="12548" max="12548" width="23.44140625" style="1" customWidth="1"/>
    <col min="12549" max="12549" width="7.21875" style="1" customWidth="1"/>
    <col min="12550" max="12550" width="11.77734375" style="1" customWidth="1"/>
    <col min="12551" max="12551" width="5.6640625" style="1" customWidth="1"/>
    <col min="12552" max="12552" width="11.77734375" style="1" customWidth="1"/>
    <col min="12553" max="12554" width="11.88671875" style="1" customWidth="1"/>
    <col min="12555" max="12555" width="15.21875" style="1" customWidth="1"/>
    <col min="12556" max="12556" width="11.6640625" style="1" customWidth="1"/>
    <col min="12557" max="12801" width="10" style="1"/>
    <col min="12802" max="12802" width="6.109375" style="1" bestFit="1" customWidth="1"/>
    <col min="12803" max="12803" width="25.5546875" style="1" customWidth="1"/>
    <col min="12804" max="12804" width="23.44140625" style="1" customWidth="1"/>
    <col min="12805" max="12805" width="7.21875" style="1" customWidth="1"/>
    <col min="12806" max="12806" width="11.77734375" style="1" customWidth="1"/>
    <col min="12807" max="12807" width="5.6640625" style="1" customWidth="1"/>
    <col min="12808" max="12808" width="11.77734375" style="1" customWidth="1"/>
    <col min="12809" max="12810" width="11.88671875" style="1" customWidth="1"/>
    <col min="12811" max="12811" width="15.21875" style="1" customWidth="1"/>
    <col min="12812" max="12812" width="11.6640625" style="1" customWidth="1"/>
    <col min="12813" max="13057" width="10" style="1"/>
    <col min="13058" max="13058" width="6.109375" style="1" bestFit="1" customWidth="1"/>
    <col min="13059" max="13059" width="25.5546875" style="1" customWidth="1"/>
    <col min="13060" max="13060" width="23.44140625" style="1" customWidth="1"/>
    <col min="13061" max="13061" width="7.21875" style="1" customWidth="1"/>
    <col min="13062" max="13062" width="11.77734375" style="1" customWidth="1"/>
    <col min="13063" max="13063" width="5.6640625" style="1" customWidth="1"/>
    <col min="13064" max="13064" width="11.77734375" style="1" customWidth="1"/>
    <col min="13065" max="13066" width="11.88671875" style="1" customWidth="1"/>
    <col min="13067" max="13067" width="15.21875" style="1" customWidth="1"/>
    <col min="13068" max="13068" width="11.6640625" style="1" customWidth="1"/>
    <col min="13069" max="13313" width="10" style="1"/>
    <col min="13314" max="13314" width="6.109375" style="1" bestFit="1" customWidth="1"/>
    <col min="13315" max="13315" width="25.5546875" style="1" customWidth="1"/>
    <col min="13316" max="13316" width="23.44140625" style="1" customWidth="1"/>
    <col min="13317" max="13317" width="7.21875" style="1" customWidth="1"/>
    <col min="13318" max="13318" width="11.77734375" style="1" customWidth="1"/>
    <col min="13319" max="13319" width="5.6640625" style="1" customWidth="1"/>
    <col min="13320" max="13320" width="11.77734375" style="1" customWidth="1"/>
    <col min="13321" max="13322" width="11.88671875" style="1" customWidth="1"/>
    <col min="13323" max="13323" width="15.21875" style="1" customWidth="1"/>
    <col min="13324" max="13324" width="11.6640625" style="1" customWidth="1"/>
    <col min="13325" max="13569" width="10" style="1"/>
    <col min="13570" max="13570" width="6.109375" style="1" bestFit="1" customWidth="1"/>
    <col min="13571" max="13571" width="25.5546875" style="1" customWidth="1"/>
    <col min="13572" max="13572" width="23.44140625" style="1" customWidth="1"/>
    <col min="13573" max="13573" width="7.21875" style="1" customWidth="1"/>
    <col min="13574" max="13574" width="11.77734375" style="1" customWidth="1"/>
    <col min="13575" max="13575" width="5.6640625" style="1" customWidth="1"/>
    <col min="13576" max="13576" width="11.77734375" style="1" customWidth="1"/>
    <col min="13577" max="13578" width="11.88671875" style="1" customWidth="1"/>
    <col min="13579" max="13579" width="15.21875" style="1" customWidth="1"/>
    <col min="13580" max="13580" width="11.6640625" style="1" customWidth="1"/>
    <col min="13581" max="13825" width="10" style="1"/>
    <col min="13826" max="13826" width="6.109375" style="1" bestFit="1" customWidth="1"/>
    <col min="13827" max="13827" width="25.5546875" style="1" customWidth="1"/>
    <col min="13828" max="13828" width="23.44140625" style="1" customWidth="1"/>
    <col min="13829" max="13829" width="7.21875" style="1" customWidth="1"/>
    <col min="13830" max="13830" width="11.77734375" style="1" customWidth="1"/>
    <col min="13831" max="13831" width="5.6640625" style="1" customWidth="1"/>
    <col min="13832" max="13832" width="11.77734375" style="1" customWidth="1"/>
    <col min="13833" max="13834" width="11.88671875" style="1" customWidth="1"/>
    <col min="13835" max="13835" width="15.21875" style="1" customWidth="1"/>
    <col min="13836" max="13836" width="11.6640625" style="1" customWidth="1"/>
    <col min="13837" max="14081" width="10" style="1"/>
    <col min="14082" max="14082" width="6.109375" style="1" bestFit="1" customWidth="1"/>
    <col min="14083" max="14083" width="25.5546875" style="1" customWidth="1"/>
    <col min="14084" max="14084" width="23.44140625" style="1" customWidth="1"/>
    <col min="14085" max="14085" width="7.21875" style="1" customWidth="1"/>
    <col min="14086" max="14086" width="11.77734375" style="1" customWidth="1"/>
    <col min="14087" max="14087" width="5.6640625" style="1" customWidth="1"/>
    <col min="14088" max="14088" width="11.77734375" style="1" customWidth="1"/>
    <col min="14089" max="14090" width="11.88671875" style="1" customWidth="1"/>
    <col min="14091" max="14091" width="15.21875" style="1" customWidth="1"/>
    <col min="14092" max="14092" width="11.6640625" style="1" customWidth="1"/>
    <col min="14093" max="14337" width="10" style="1"/>
    <col min="14338" max="14338" width="6.109375" style="1" bestFit="1" customWidth="1"/>
    <col min="14339" max="14339" width="25.5546875" style="1" customWidth="1"/>
    <col min="14340" max="14340" width="23.44140625" style="1" customWidth="1"/>
    <col min="14341" max="14341" width="7.21875" style="1" customWidth="1"/>
    <col min="14342" max="14342" width="11.77734375" style="1" customWidth="1"/>
    <col min="14343" max="14343" width="5.6640625" style="1" customWidth="1"/>
    <col min="14344" max="14344" width="11.77734375" style="1" customWidth="1"/>
    <col min="14345" max="14346" width="11.88671875" style="1" customWidth="1"/>
    <col min="14347" max="14347" width="15.21875" style="1" customWidth="1"/>
    <col min="14348" max="14348" width="11.6640625" style="1" customWidth="1"/>
    <col min="14349" max="14593" width="10" style="1"/>
    <col min="14594" max="14594" width="6.109375" style="1" bestFit="1" customWidth="1"/>
    <col min="14595" max="14595" width="25.5546875" style="1" customWidth="1"/>
    <col min="14596" max="14596" width="23.44140625" style="1" customWidth="1"/>
    <col min="14597" max="14597" width="7.21875" style="1" customWidth="1"/>
    <col min="14598" max="14598" width="11.77734375" style="1" customWidth="1"/>
    <col min="14599" max="14599" width="5.6640625" style="1" customWidth="1"/>
    <col min="14600" max="14600" width="11.77734375" style="1" customWidth="1"/>
    <col min="14601" max="14602" width="11.88671875" style="1" customWidth="1"/>
    <col min="14603" max="14603" width="15.21875" style="1" customWidth="1"/>
    <col min="14604" max="14604" width="11.6640625" style="1" customWidth="1"/>
    <col min="14605" max="14849" width="10" style="1"/>
    <col min="14850" max="14850" width="6.109375" style="1" bestFit="1" customWidth="1"/>
    <col min="14851" max="14851" width="25.5546875" style="1" customWidth="1"/>
    <col min="14852" max="14852" width="23.44140625" style="1" customWidth="1"/>
    <col min="14853" max="14853" width="7.21875" style="1" customWidth="1"/>
    <col min="14854" max="14854" width="11.77734375" style="1" customWidth="1"/>
    <col min="14855" max="14855" width="5.6640625" style="1" customWidth="1"/>
    <col min="14856" max="14856" width="11.77734375" style="1" customWidth="1"/>
    <col min="14857" max="14858" width="11.88671875" style="1" customWidth="1"/>
    <col min="14859" max="14859" width="15.21875" style="1" customWidth="1"/>
    <col min="14860" max="14860" width="11.6640625" style="1" customWidth="1"/>
    <col min="14861" max="15105" width="10" style="1"/>
    <col min="15106" max="15106" width="6.109375" style="1" bestFit="1" customWidth="1"/>
    <col min="15107" max="15107" width="25.5546875" style="1" customWidth="1"/>
    <col min="15108" max="15108" width="23.44140625" style="1" customWidth="1"/>
    <col min="15109" max="15109" width="7.21875" style="1" customWidth="1"/>
    <col min="15110" max="15110" width="11.77734375" style="1" customWidth="1"/>
    <col min="15111" max="15111" width="5.6640625" style="1" customWidth="1"/>
    <col min="15112" max="15112" width="11.77734375" style="1" customWidth="1"/>
    <col min="15113" max="15114" width="11.88671875" style="1" customWidth="1"/>
    <col min="15115" max="15115" width="15.21875" style="1" customWidth="1"/>
    <col min="15116" max="15116" width="11.6640625" style="1" customWidth="1"/>
    <col min="15117" max="15361" width="10" style="1"/>
    <col min="15362" max="15362" width="6.109375" style="1" bestFit="1" customWidth="1"/>
    <col min="15363" max="15363" width="25.5546875" style="1" customWidth="1"/>
    <col min="15364" max="15364" width="23.44140625" style="1" customWidth="1"/>
    <col min="15365" max="15365" width="7.21875" style="1" customWidth="1"/>
    <col min="15366" max="15366" width="11.77734375" style="1" customWidth="1"/>
    <col min="15367" max="15367" width="5.6640625" style="1" customWidth="1"/>
    <col min="15368" max="15368" width="11.77734375" style="1" customWidth="1"/>
    <col min="15369" max="15370" width="11.88671875" style="1" customWidth="1"/>
    <col min="15371" max="15371" width="15.21875" style="1" customWidth="1"/>
    <col min="15372" max="15372" width="11.6640625" style="1" customWidth="1"/>
    <col min="15373" max="15617" width="10" style="1"/>
    <col min="15618" max="15618" width="6.109375" style="1" bestFit="1" customWidth="1"/>
    <col min="15619" max="15619" width="25.5546875" style="1" customWidth="1"/>
    <col min="15620" max="15620" width="23.44140625" style="1" customWidth="1"/>
    <col min="15621" max="15621" width="7.21875" style="1" customWidth="1"/>
    <col min="15622" max="15622" width="11.77734375" style="1" customWidth="1"/>
    <col min="15623" max="15623" width="5.6640625" style="1" customWidth="1"/>
    <col min="15624" max="15624" width="11.77734375" style="1" customWidth="1"/>
    <col min="15625" max="15626" width="11.88671875" style="1" customWidth="1"/>
    <col min="15627" max="15627" width="15.21875" style="1" customWidth="1"/>
    <col min="15628" max="15628" width="11.6640625" style="1" customWidth="1"/>
    <col min="15629" max="15873" width="10" style="1"/>
    <col min="15874" max="15874" width="6.109375" style="1" bestFit="1" customWidth="1"/>
    <col min="15875" max="15875" width="25.5546875" style="1" customWidth="1"/>
    <col min="15876" max="15876" width="23.44140625" style="1" customWidth="1"/>
    <col min="15877" max="15877" width="7.21875" style="1" customWidth="1"/>
    <col min="15878" max="15878" width="11.77734375" style="1" customWidth="1"/>
    <col min="15879" max="15879" width="5.6640625" style="1" customWidth="1"/>
    <col min="15880" max="15880" width="11.77734375" style="1" customWidth="1"/>
    <col min="15881" max="15882" width="11.88671875" style="1" customWidth="1"/>
    <col min="15883" max="15883" width="15.21875" style="1" customWidth="1"/>
    <col min="15884" max="15884" width="11.6640625" style="1" customWidth="1"/>
    <col min="15885" max="16129" width="10" style="1"/>
    <col min="16130" max="16130" width="6.109375" style="1" bestFit="1" customWidth="1"/>
    <col min="16131" max="16131" width="25.5546875" style="1" customWidth="1"/>
    <col min="16132" max="16132" width="23.44140625" style="1" customWidth="1"/>
    <col min="16133" max="16133" width="7.21875" style="1" customWidth="1"/>
    <col min="16134" max="16134" width="11.77734375" style="1" customWidth="1"/>
    <col min="16135" max="16135" width="5.6640625" style="1" customWidth="1"/>
    <col min="16136" max="16136" width="11.77734375" style="1" customWidth="1"/>
    <col min="16137" max="16138" width="11.88671875" style="1" customWidth="1"/>
    <col min="16139" max="16139" width="15.21875" style="1" customWidth="1"/>
    <col min="16140" max="16140" width="11.6640625" style="1" customWidth="1"/>
    <col min="16141" max="16384" width="10" style="1"/>
  </cols>
  <sheetData>
    <row r="1" spans="1:21" ht="27.75" customHeight="1">
      <c r="A1" s="189" t="s">
        <v>0</v>
      </c>
      <c r="B1" s="189"/>
      <c r="C1" s="189"/>
      <c r="D1" s="189"/>
      <c r="E1" s="189"/>
      <c r="F1" s="189"/>
      <c r="G1" s="189"/>
      <c r="H1" s="189"/>
      <c r="I1" s="189"/>
      <c r="J1" s="189"/>
      <c r="K1" s="189"/>
      <c r="L1" s="189"/>
    </row>
    <row r="2" spans="1:21" s="39" customFormat="1" ht="27.75" customHeight="1">
      <c r="J2" s="195" t="s">
        <v>1</v>
      </c>
      <c r="K2" s="195"/>
      <c r="L2" s="195"/>
      <c r="N2" s="203" t="s">
        <v>640</v>
      </c>
      <c r="O2" s="203" t="s">
        <v>641</v>
      </c>
      <c r="P2" s="203" t="s">
        <v>642</v>
      </c>
      <c r="Q2" s="203" t="s">
        <v>643</v>
      </c>
      <c r="R2" s="203" t="s">
        <v>641</v>
      </c>
      <c r="S2" s="203" t="s">
        <v>642</v>
      </c>
      <c r="T2" s="116"/>
      <c r="U2" s="116"/>
    </row>
    <row r="3" spans="1:21" s="83" customFormat="1" ht="39" customHeight="1">
      <c r="A3" s="81" t="s">
        <v>2</v>
      </c>
      <c r="B3" s="81" t="s">
        <v>3</v>
      </c>
      <c r="C3" s="81" t="s">
        <v>4</v>
      </c>
      <c r="D3" s="81" t="s">
        <v>141</v>
      </c>
      <c r="E3" s="81" t="s">
        <v>5</v>
      </c>
      <c r="F3" s="82" t="s">
        <v>6</v>
      </c>
      <c r="G3" s="82" t="s">
        <v>7</v>
      </c>
      <c r="H3" s="82" t="s">
        <v>8</v>
      </c>
      <c r="I3" s="82" t="s">
        <v>9</v>
      </c>
      <c r="J3" s="82" t="s">
        <v>10</v>
      </c>
      <c r="K3" s="81" t="s">
        <v>11</v>
      </c>
      <c r="L3" s="81" t="s">
        <v>12</v>
      </c>
      <c r="M3" s="95"/>
      <c r="N3" s="204"/>
      <c r="O3" s="204"/>
      <c r="P3" s="204"/>
      <c r="Q3" s="204"/>
      <c r="R3" s="205"/>
      <c r="S3" s="204"/>
      <c r="T3" s="116"/>
      <c r="U3" s="116"/>
    </row>
    <row r="4" spans="1:21" s="83" customFormat="1" ht="67.8" customHeight="1">
      <c r="A4" s="34">
        <v>1</v>
      </c>
      <c r="B4" s="34" t="s">
        <v>616</v>
      </c>
      <c r="C4" s="35" t="s">
        <v>617</v>
      </c>
      <c r="D4" s="35"/>
      <c r="E4" s="34" t="s">
        <v>20</v>
      </c>
      <c r="F4" s="80">
        <v>1.3</v>
      </c>
      <c r="G4" s="36">
        <v>0.13</v>
      </c>
      <c r="H4" s="97">
        <v>0.9904302697955556</v>
      </c>
      <c r="I4" s="80">
        <v>0.9904302697955556</v>
      </c>
      <c r="J4" s="80">
        <v>0.9904302697955556</v>
      </c>
      <c r="K4" s="93" t="s">
        <v>638</v>
      </c>
      <c r="L4" s="93"/>
      <c r="N4" s="45">
        <v>1.605</v>
      </c>
      <c r="O4" s="117" t="s">
        <v>644</v>
      </c>
      <c r="P4" s="117"/>
      <c r="Q4" s="117">
        <v>1.45</v>
      </c>
      <c r="R4" s="117" t="s">
        <v>645</v>
      </c>
      <c r="S4" s="117"/>
      <c r="T4" s="39"/>
      <c r="U4" s="39" t="s">
        <v>646</v>
      </c>
    </row>
    <row r="5" spans="1:21" s="83" customFormat="1" ht="67.8" customHeight="1">
      <c r="A5" s="34">
        <v>2</v>
      </c>
      <c r="B5" s="34" t="s">
        <v>308</v>
      </c>
      <c r="C5" s="35" t="s">
        <v>618</v>
      </c>
      <c r="D5" s="35"/>
      <c r="E5" s="34" t="s">
        <v>20</v>
      </c>
      <c r="F5" s="80">
        <v>1</v>
      </c>
      <c r="G5" s="36">
        <v>0.13</v>
      </c>
      <c r="H5" s="97">
        <v>0.53291718791111109</v>
      </c>
      <c r="I5" s="80">
        <v>0.96</v>
      </c>
      <c r="J5" s="80">
        <v>0.96</v>
      </c>
      <c r="K5" s="93" t="s">
        <v>638</v>
      </c>
      <c r="L5" s="93"/>
      <c r="N5" s="45">
        <v>0.52200000000000002</v>
      </c>
      <c r="O5" s="117" t="s">
        <v>647</v>
      </c>
      <c r="P5" s="117" t="s">
        <v>648</v>
      </c>
      <c r="Q5" s="117">
        <v>0.56699999999999995</v>
      </c>
      <c r="R5" s="117" t="s">
        <v>649</v>
      </c>
      <c r="S5" s="117" t="s">
        <v>650</v>
      </c>
      <c r="T5" s="39"/>
      <c r="U5" s="39" t="s">
        <v>651</v>
      </c>
    </row>
    <row r="6" spans="1:21" s="83" customFormat="1" ht="67.8" customHeight="1">
      <c r="A6" s="34">
        <v>3</v>
      </c>
      <c r="B6" s="34" t="s">
        <v>619</v>
      </c>
      <c r="C6" s="35" t="s">
        <v>620</v>
      </c>
      <c r="D6" s="35"/>
      <c r="E6" s="34" t="s">
        <v>20</v>
      </c>
      <c r="F6" s="80">
        <v>0.72</v>
      </c>
      <c r="G6" s="36">
        <v>0.13</v>
      </c>
      <c r="H6" s="97">
        <v>0.47639822222222222</v>
      </c>
      <c r="I6" s="80">
        <v>0.72</v>
      </c>
      <c r="J6" s="80">
        <v>0.72</v>
      </c>
      <c r="K6" s="93" t="s">
        <v>638</v>
      </c>
      <c r="L6" s="93"/>
      <c r="N6" s="45"/>
      <c r="O6" s="117"/>
      <c r="P6" s="117"/>
      <c r="Q6" s="117"/>
      <c r="R6" s="117"/>
      <c r="S6" s="117"/>
      <c r="T6" s="39"/>
      <c r="U6" s="39" t="s">
        <v>646</v>
      </c>
    </row>
    <row r="7" spans="1:21" s="83" customFormat="1" ht="67.8" customHeight="1">
      <c r="A7" s="34">
        <v>4</v>
      </c>
      <c r="B7" s="34" t="s">
        <v>621</v>
      </c>
      <c r="C7" s="35" t="s">
        <v>622</v>
      </c>
      <c r="D7" s="35"/>
      <c r="E7" s="34" t="s">
        <v>20</v>
      </c>
      <c r="F7" s="80">
        <v>3.3</v>
      </c>
      <c r="G7" s="36">
        <v>0.13</v>
      </c>
      <c r="H7" s="97">
        <v>2.1706431438222222</v>
      </c>
      <c r="I7" s="80">
        <v>2.98</v>
      </c>
      <c r="J7" s="80">
        <v>2.98</v>
      </c>
      <c r="K7" s="93" t="s">
        <v>638</v>
      </c>
      <c r="L7" s="93"/>
      <c r="N7" s="45">
        <v>2.5343382499115048</v>
      </c>
      <c r="O7" s="117" t="s">
        <v>644</v>
      </c>
      <c r="P7" s="117"/>
      <c r="Q7" s="117">
        <v>3.75</v>
      </c>
      <c r="R7" s="117" t="s">
        <v>645</v>
      </c>
      <c r="S7" s="117"/>
      <c r="T7" s="39"/>
      <c r="U7" s="39" t="s">
        <v>639</v>
      </c>
    </row>
    <row r="8" spans="1:21" s="83" customFormat="1" ht="67.8" customHeight="1">
      <c r="A8" s="34">
        <v>5</v>
      </c>
      <c r="B8" s="34" t="s">
        <v>623</v>
      </c>
      <c r="C8" s="35" t="s">
        <v>624</v>
      </c>
      <c r="D8" s="35"/>
      <c r="E8" s="34" t="s">
        <v>20</v>
      </c>
      <c r="F8" s="80">
        <v>0.6</v>
      </c>
      <c r="G8" s="36">
        <v>0.13</v>
      </c>
      <c r="H8" s="97">
        <v>0.56982062157688895</v>
      </c>
      <c r="I8" s="80">
        <v>0.56982062157688895</v>
      </c>
      <c r="J8" s="80">
        <v>0.56982062157688895</v>
      </c>
      <c r="K8" s="93" t="s">
        <v>638</v>
      </c>
      <c r="L8" s="93"/>
      <c r="N8" s="45"/>
      <c r="O8" s="117"/>
      <c r="P8" s="117"/>
      <c r="Q8" s="117"/>
      <c r="R8" s="117"/>
      <c r="S8" s="117"/>
      <c r="T8" s="39"/>
      <c r="U8" s="39" t="s">
        <v>646</v>
      </c>
    </row>
    <row r="9" spans="1:21" s="83" customFormat="1" ht="67.8" customHeight="1">
      <c r="A9" s="34">
        <v>6</v>
      </c>
      <c r="B9" s="34" t="s">
        <v>625</v>
      </c>
      <c r="C9" s="35" t="s">
        <v>626</v>
      </c>
      <c r="D9" s="35"/>
      <c r="E9" s="34" t="s">
        <v>20</v>
      </c>
      <c r="F9" s="80">
        <v>1.22</v>
      </c>
      <c r="G9" s="36">
        <v>0.13</v>
      </c>
      <c r="H9" s="97">
        <v>0.90746815288888893</v>
      </c>
      <c r="I9" s="80">
        <v>1.22</v>
      </c>
      <c r="J9" s="80">
        <v>1.22</v>
      </c>
      <c r="K9" s="93" t="s">
        <v>638</v>
      </c>
      <c r="L9" s="93"/>
      <c r="N9" s="45">
        <v>0.7</v>
      </c>
      <c r="O9" s="117" t="s">
        <v>652</v>
      </c>
      <c r="P9" s="117" t="s">
        <v>653</v>
      </c>
      <c r="Q9" s="117"/>
      <c r="R9" s="117"/>
      <c r="S9" s="117"/>
      <c r="T9" s="39"/>
      <c r="U9" s="39" t="s">
        <v>654</v>
      </c>
    </row>
    <row r="10" spans="1:21" s="83" customFormat="1" ht="67.8" customHeight="1">
      <c r="A10" s="34">
        <v>7</v>
      </c>
      <c r="B10" s="34" t="s">
        <v>627</v>
      </c>
      <c r="C10" s="35" t="s">
        <v>628</v>
      </c>
      <c r="D10" s="35"/>
      <c r="E10" s="34" t="s">
        <v>20</v>
      </c>
      <c r="F10" s="80">
        <v>3.21</v>
      </c>
      <c r="G10" s="36">
        <v>0.13</v>
      </c>
      <c r="H10" s="97">
        <v>2.3016000000000001</v>
      </c>
      <c r="I10" s="80">
        <v>3.21</v>
      </c>
      <c r="J10" s="80">
        <v>3.21</v>
      </c>
      <c r="K10" s="93" t="s">
        <v>638</v>
      </c>
      <c r="L10" s="93"/>
      <c r="N10" s="45">
        <v>2.5324</v>
      </c>
      <c r="O10" s="117" t="s">
        <v>644</v>
      </c>
      <c r="P10" s="117"/>
      <c r="Q10" s="117">
        <v>1.18</v>
      </c>
      <c r="R10" s="117" t="s">
        <v>655</v>
      </c>
      <c r="S10" s="117"/>
      <c r="T10" s="39"/>
      <c r="U10" s="39" t="s">
        <v>656</v>
      </c>
    </row>
    <row r="11" spans="1:21" s="83" customFormat="1" ht="67.8" customHeight="1">
      <c r="A11" s="34">
        <v>8</v>
      </c>
      <c r="B11" s="34" t="s">
        <v>629</v>
      </c>
      <c r="C11" s="35" t="s">
        <v>630</v>
      </c>
      <c r="D11" s="35"/>
      <c r="E11" s="34" t="s">
        <v>20</v>
      </c>
      <c r="F11" s="80">
        <v>3.02</v>
      </c>
      <c r="G11" s="36">
        <v>0.13</v>
      </c>
      <c r="H11" s="97">
        <v>2.9039096227555556</v>
      </c>
      <c r="I11" s="80">
        <v>2.9039096227555556</v>
      </c>
      <c r="J11" s="80">
        <v>2.9039096227555556</v>
      </c>
      <c r="K11" s="93" t="s">
        <v>638</v>
      </c>
      <c r="L11" s="93"/>
      <c r="N11" s="45">
        <v>2.6951999999999998</v>
      </c>
      <c r="O11" s="117" t="s">
        <v>644</v>
      </c>
      <c r="P11" s="117"/>
      <c r="Q11" s="117">
        <v>1.504</v>
      </c>
      <c r="R11" s="117" t="s">
        <v>645</v>
      </c>
      <c r="S11" s="117"/>
      <c r="T11" s="39"/>
      <c r="U11" s="39" t="s">
        <v>657</v>
      </c>
    </row>
    <row r="12" spans="1:21" s="83" customFormat="1" ht="67.8" customHeight="1">
      <c r="A12" s="34">
        <v>9</v>
      </c>
      <c r="B12" s="34" t="s">
        <v>631</v>
      </c>
      <c r="C12" s="35" t="s">
        <v>632</v>
      </c>
      <c r="D12" s="35"/>
      <c r="E12" s="34" t="s">
        <v>20</v>
      </c>
      <c r="F12" s="80">
        <v>0.6</v>
      </c>
      <c r="G12" s="36">
        <v>0.13</v>
      </c>
      <c r="H12" s="97">
        <v>0.5187788355555556</v>
      </c>
      <c r="I12" s="80">
        <v>0.5187788355555556</v>
      </c>
      <c r="J12" s="80">
        <v>0.5187788355555556</v>
      </c>
      <c r="K12" s="93" t="s">
        <v>638</v>
      </c>
      <c r="L12" s="93"/>
      <c r="N12" s="45">
        <v>0.65</v>
      </c>
      <c r="O12" s="117" t="s">
        <v>652</v>
      </c>
      <c r="P12" s="117" t="s">
        <v>653</v>
      </c>
      <c r="Q12" s="117"/>
      <c r="R12" s="117"/>
      <c r="S12" s="117"/>
      <c r="T12" s="39"/>
      <c r="U12" s="39" t="s">
        <v>654</v>
      </c>
    </row>
    <row r="13" spans="1:21" s="83" customFormat="1" ht="67.8" customHeight="1">
      <c r="A13" s="34">
        <v>10</v>
      </c>
      <c r="B13" s="34" t="s">
        <v>633</v>
      </c>
      <c r="C13" s="35" t="s">
        <v>634</v>
      </c>
      <c r="D13" s="35"/>
      <c r="E13" s="34" t="s">
        <v>20</v>
      </c>
      <c r="F13" s="80">
        <v>2.78</v>
      </c>
      <c r="G13" s="36">
        <v>0.13</v>
      </c>
      <c r="H13" s="97">
        <v>1.2707022222222222</v>
      </c>
      <c r="I13" s="80">
        <v>2.78</v>
      </c>
      <c r="J13" s="80">
        <v>2.78</v>
      </c>
      <c r="K13" s="93" t="s">
        <v>638</v>
      </c>
      <c r="L13" s="93"/>
      <c r="N13" s="45">
        <v>1.4</v>
      </c>
      <c r="O13" s="117" t="s">
        <v>652</v>
      </c>
      <c r="P13" s="117" t="s">
        <v>653</v>
      </c>
      <c r="Q13" s="117"/>
      <c r="R13" s="117"/>
      <c r="S13" s="117"/>
      <c r="T13" s="39"/>
      <c r="U13" s="39" t="s">
        <v>654</v>
      </c>
    </row>
    <row r="14" spans="1:21" s="83" customFormat="1" ht="67.8" customHeight="1">
      <c r="A14" s="34">
        <v>11</v>
      </c>
      <c r="B14" s="34" t="s">
        <v>635</v>
      </c>
      <c r="C14" s="35" t="s">
        <v>636</v>
      </c>
      <c r="D14" s="35"/>
      <c r="E14" s="34" t="s">
        <v>20</v>
      </c>
      <c r="F14" s="80">
        <v>3</v>
      </c>
      <c r="G14" s="36">
        <v>0.13</v>
      </c>
      <c r="H14" s="97">
        <v>1.5112594659555549</v>
      </c>
      <c r="I14" s="80">
        <v>3</v>
      </c>
      <c r="J14" s="80">
        <v>3</v>
      </c>
      <c r="K14" s="93" t="s">
        <v>638</v>
      </c>
      <c r="L14" s="93"/>
      <c r="N14" s="45">
        <v>1.58</v>
      </c>
      <c r="O14" s="117" t="s">
        <v>652</v>
      </c>
      <c r="P14" s="117" t="s">
        <v>653</v>
      </c>
      <c r="Q14" s="117"/>
      <c r="R14" s="117"/>
      <c r="S14" s="117"/>
      <c r="T14" s="39" t="s">
        <v>658</v>
      </c>
      <c r="U14" s="39" t="s">
        <v>654</v>
      </c>
    </row>
    <row r="15" spans="1:21" s="39" customFormat="1" ht="27.75" customHeight="1">
      <c r="A15" s="196" t="s">
        <v>637</v>
      </c>
      <c r="B15" s="196"/>
      <c r="C15" s="196"/>
      <c r="D15" s="196"/>
      <c r="E15" s="196"/>
      <c r="F15" s="196"/>
      <c r="G15" s="196"/>
      <c r="H15" s="196"/>
      <c r="I15" s="196"/>
      <c r="J15" s="196"/>
      <c r="K15" s="196"/>
      <c r="L15" s="196"/>
    </row>
    <row r="16" spans="1:21" s="39" customFormat="1" ht="96.6" customHeight="1">
      <c r="A16" s="196"/>
      <c r="B16" s="196"/>
      <c r="C16" s="196"/>
      <c r="D16" s="196"/>
      <c r="E16" s="196"/>
      <c r="F16" s="196"/>
      <c r="G16" s="196"/>
      <c r="H16" s="196"/>
      <c r="I16" s="196"/>
      <c r="J16" s="196"/>
      <c r="K16" s="196"/>
      <c r="L16" s="196"/>
    </row>
    <row r="17" spans="1:12" s="39" customFormat="1" ht="93" customHeight="1">
      <c r="A17" s="197" t="s">
        <v>13</v>
      </c>
      <c r="B17" s="198"/>
      <c r="C17" s="199" t="s">
        <v>14</v>
      </c>
      <c r="D17" s="199"/>
      <c r="E17" s="199"/>
      <c r="F17" s="200" t="s">
        <v>15</v>
      </c>
      <c r="G17" s="201"/>
      <c r="H17" s="201"/>
      <c r="I17" s="200" t="s">
        <v>16</v>
      </c>
      <c r="J17" s="201"/>
      <c r="K17" s="196" t="s">
        <v>17</v>
      </c>
      <c r="L17" s="196"/>
    </row>
    <row r="18" spans="1:12" s="39" customFormat="1" ht="27.75" customHeight="1"/>
    <row r="19" spans="1:12" s="39" customFormat="1" ht="27.75" customHeight="1"/>
    <row r="20" spans="1:12" s="39" customFormat="1" ht="27.75" customHeight="1"/>
    <row r="21" spans="1:12" s="39" customFormat="1" ht="27.75" customHeight="1"/>
    <row r="22" spans="1:12" s="39" customFormat="1" ht="27.75" customHeight="1"/>
    <row r="23" spans="1:12" s="39" customFormat="1" ht="27.75" customHeight="1"/>
    <row r="24" spans="1:12" s="39" customFormat="1" ht="27.75" customHeight="1"/>
    <row r="25" spans="1:12" s="39" customFormat="1" ht="27.75" customHeight="1"/>
    <row r="26" spans="1:12" s="39" customFormat="1" ht="27.75" customHeight="1"/>
    <row r="27" spans="1:12" s="39" customFormat="1" ht="27.75" customHeight="1"/>
    <row r="28" spans="1:12" s="39" customFormat="1" ht="27.75" customHeight="1"/>
    <row r="29" spans="1:12" s="39" customFormat="1" ht="27.75" customHeight="1"/>
    <row r="30" spans="1:12" s="39" customFormat="1" ht="27.75" customHeight="1"/>
    <row r="31" spans="1:12" s="39" customFormat="1" ht="27.75" customHeight="1"/>
    <row r="32" spans="1:12" s="39" customFormat="1" ht="27.75" customHeight="1"/>
    <row r="33" s="39" customFormat="1" ht="27.75" customHeight="1"/>
    <row r="34" s="39" customFormat="1" ht="27.75" customHeight="1"/>
    <row r="35" s="39" customFormat="1" ht="27.75" customHeight="1"/>
    <row r="36" s="39" customFormat="1" ht="27.75" customHeight="1"/>
    <row r="37" s="39" customFormat="1" ht="27.75" customHeight="1"/>
    <row r="38" s="39" customFormat="1" ht="27.75" customHeight="1"/>
    <row r="39" s="39" customFormat="1" ht="27.75" customHeight="1"/>
    <row r="40" s="39" customFormat="1" ht="27.75" customHeight="1"/>
    <row r="41" s="39" customFormat="1" ht="27.75" customHeight="1"/>
    <row r="42" s="39" customFormat="1" ht="27.75" customHeight="1"/>
    <row r="43" s="39" customFormat="1" ht="27.75" customHeight="1"/>
    <row r="44" s="39" customFormat="1" ht="27.75" customHeight="1"/>
    <row r="45" s="39" customFormat="1" ht="27.75" customHeight="1"/>
    <row r="46" s="39" customFormat="1" ht="27.75" customHeight="1"/>
    <row r="47" s="39" customFormat="1" ht="27.75" customHeight="1"/>
    <row r="48" s="39" customFormat="1" ht="27.75" customHeight="1"/>
    <row r="49" s="39" customFormat="1" ht="27.75" customHeight="1"/>
    <row r="50" s="39" customFormat="1" ht="27.75" customHeight="1"/>
    <row r="51" s="39" customFormat="1" ht="27.75" customHeight="1"/>
    <row r="52" s="39" customFormat="1" ht="27.75" customHeight="1"/>
    <row r="53" s="39" customFormat="1" ht="27.75" customHeight="1"/>
    <row r="54" s="39" customFormat="1" ht="27.75" customHeight="1"/>
    <row r="55" s="39" customFormat="1" ht="27.75" customHeight="1"/>
    <row r="56" s="39" customFormat="1" ht="27.75" customHeight="1"/>
    <row r="57" s="39" customFormat="1" ht="27.75" customHeight="1"/>
    <row r="58" s="39" customFormat="1" ht="27.75" customHeight="1"/>
    <row r="59" s="39" customFormat="1" ht="27.75" customHeight="1"/>
    <row r="60" s="39" customFormat="1" ht="27.75" customHeight="1"/>
    <row r="61" s="39" customFormat="1" ht="27.75" customHeight="1"/>
    <row r="62" s="39" customFormat="1" ht="27.75" customHeight="1"/>
    <row r="63" s="39" customFormat="1" ht="27.75" customHeight="1"/>
    <row r="64" s="39" customFormat="1" ht="27.75" customHeight="1"/>
    <row r="65" s="39" customFormat="1" ht="27.75" customHeight="1"/>
    <row r="66" s="39" customFormat="1" ht="27.75" customHeight="1"/>
    <row r="67" s="39" customFormat="1" ht="27.75" customHeight="1"/>
    <row r="68" s="39" customFormat="1" ht="27.75" customHeight="1"/>
    <row r="69" s="39" customFormat="1" ht="27.75" customHeight="1"/>
    <row r="70" s="39" customFormat="1" ht="27.75" customHeight="1"/>
    <row r="71" s="39" customFormat="1" ht="27.75" customHeight="1"/>
    <row r="72" s="39" customFormat="1" ht="27.75" customHeight="1"/>
    <row r="73" s="39" customFormat="1" ht="27.75" customHeight="1"/>
    <row r="74" s="39" customFormat="1" ht="27.75" customHeight="1"/>
    <row r="75" s="39" customFormat="1" ht="27.75" customHeight="1"/>
    <row r="76" s="39" customFormat="1" ht="27.75" customHeight="1"/>
    <row r="77" s="39" customFormat="1" ht="27.75" customHeight="1"/>
    <row r="78" s="39" customFormat="1" ht="27.75" customHeight="1"/>
    <row r="79" s="39" customFormat="1" ht="27.75" customHeight="1"/>
    <row r="80" s="39" customFormat="1" ht="27.75" customHeight="1"/>
    <row r="81" s="39" customFormat="1" ht="27.75" customHeight="1"/>
    <row r="82" s="39" customFormat="1" ht="27.75" customHeight="1"/>
    <row r="83" s="39" customFormat="1" ht="27.75" customHeight="1"/>
    <row r="84" s="39" customFormat="1" ht="27.75" customHeight="1"/>
    <row r="85" s="39" customFormat="1" ht="27.75" customHeight="1"/>
    <row r="86" s="39" customFormat="1" ht="27.75" customHeight="1"/>
    <row r="87" s="39" customFormat="1" ht="27.75" customHeight="1"/>
    <row r="88" s="39" customFormat="1" ht="27.75" customHeight="1"/>
    <row r="89" s="39" customFormat="1" ht="27.75" customHeight="1"/>
    <row r="90" s="39" customFormat="1" ht="27.75" customHeight="1"/>
    <row r="91" s="39" customFormat="1" ht="27.75" customHeight="1"/>
    <row r="92" s="39" customFormat="1" ht="27.75" customHeight="1"/>
    <row r="93" s="39" customFormat="1" ht="27.75" customHeight="1"/>
    <row r="94" s="39" customFormat="1" ht="27.75" customHeight="1"/>
    <row r="95" s="39" customFormat="1" ht="27.75" customHeight="1"/>
    <row r="96" s="39" customFormat="1" ht="27.75" customHeight="1"/>
    <row r="97" s="39" customFormat="1" ht="27.75" customHeight="1"/>
    <row r="98" s="39" customFormat="1" ht="27.75" customHeight="1"/>
    <row r="99" s="39" customFormat="1" ht="27.75" customHeight="1"/>
    <row r="100" s="39" customFormat="1" ht="27.75" customHeight="1"/>
    <row r="101" s="39" customFormat="1" ht="27.75" customHeight="1"/>
    <row r="102" s="39" customFormat="1" ht="27.75" customHeight="1"/>
    <row r="103" s="39" customFormat="1" ht="27.75" customHeight="1"/>
    <row r="104" s="39" customFormat="1" ht="27.75" customHeight="1"/>
    <row r="105" s="39" customFormat="1" ht="27.75" customHeight="1"/>
    <row r="106" s="39" customFormat="1" ht="27.75" customHeight="1"/>
    <row r="107" s="39" customFormat="1" ht="27.75" customHeight="1"/>
    <row r="108" s="39" customFormat="1" ht="27.75" customHeight="1"/>
    <row r="109" s="39" customFormat="1" ht="27.75" customHeight="1"/>
    <row r="110" s="39" customFormat="1" ht="27.75" customHeight="1"/>
    <row r="111" s="39" customFormat="1" ht="27.75" customHeight="1"/>
    <row r="112" s="39" customFormat="1" ht="27.75" customHeight="1"/>
    <row r="113" s="39" customFormat="1" ht="27.75" customHeight="1"/>
    <row r="114" s="39" customFormat="1" ht="27.75" customHeight="1"/>
    <row r="115" s="39" customFormat="1" ht="27.75" customHeight="1"/>
    <row r="116" s="39" customFormat="1" ht="27.75" customHeight="1"/>
    <row r="117" s="39" customFormat="1" ht="27.75" customHeight="1"/>
    <row r="118" s="39" customFormat="1" ht="27.75" customHeight="1"/>
    <row r="119" s="39" customFormat="1" ht="27.75" customHeight="1"/>
    <row r="120" s="39" customFormat="1" ht="27.75" customHeight="1"/>
    <row r="121" s="39" customFormat="1" ht="27.75" customHeight="1"/>
    <row r="122" s="39" customFormat="1" ht="27.75" customHeight="1"/>
    <row r="123" s="39" customFormat="1" ht="27.75" customHeight="1"/>
    <row r="124" s="39" customFormat="1" ht="27.75" customHeight="1"/>
    <row r="125" s="39" customFormat="1" ht="27.75" customHeight="1"/>
    <row r="126" s="39" customFormat="1" ht="27.75" customHeight="1"/>
    <row r="127" s="39" customFormat="1" ht="27.75" customHeight="1"/>
    <row r="128" s="39" customFormat="1" ht="27.75" customHeight="1"/>
    <row r="129" s="39" customFormat="1" ht="27.75" customHeight="1"/>
    <row r="130" s="39" customFormat="1" ht="27.75" customHeight="1"/>
    <row r="131" s="39" customFormat="1" ht="27.75" customHeight="1"/>
    <row r="132" s="39" customFormat="1" ht="27.75" customHeight="1"/>
    <row r="133" s="39" customFormat="1" ht="27.75" customHeight="1"/>
    <row r="134" s="39" customFormat="1" ht="27.75" customHeight="1"/>
    <row r="135" s="39" customFormat="1" ht="27.75" customHeight="1"/>
    <row r="136" s="39" customFormat="1" ht="27.75" customHeight="1"/>
    <row r="137" s="39" customFormat="1" ht="27.75" customHeight="1"/>
    <row r="138" s="39" customFormat="1" ht="27.75" customHeight="1"/>
    <row r="139" s="39" customFormat="1" ht="27.75" customHeight="1"/>
    <row r="140" s="39" customFormat="1" ht="27.75" customHeight="1"/>
    <row r="141" s="39" customFormat="1" ht="27.75" customHeight="1"/>
    <row r="142" s="39" customFormat="1" ht="27.75" customHeight="1"/>
    <row r="143" s="39" customFormat="1" ht="27.75" customHeight="1"/>
    <row r="144" s="39" customFormat="1" ht="27.75" customHeight="1"/>
    <row r="145" s="39" customFormat="1" ht="27.75" customHeight="1"/>
    <row r="146" s="39" customFormat="1" ht="27.75" customHeight="1"/>
    <row r="147" s="39" customFormat="1" ht="27.75" customHeight="1"/>
    <row r="148" s="39" customFormat="1" ht="27.75" customHeight="1"/>
    <row r="149" s="39" customFormat="1" ht="27.75" customHeight="1"/>
    <row r="150" s="39" customFormat="1" ht="27.75" customHeight="1"/>
    <row r="151" s="39" customFormat="1" ht="27.75" customHeight="1"/>
    <row r="152" s="39" customFormat="1" ht="27.75" customHeight="1"/>
    <row r="153" s="39" customFormat="1" ht="27.75" customHeight="1"/>
    <row r="154" s="39" customFormat="1" ht="27.75" customHeight="1"/>
    <row r="155" s="39" customFormat="1" ht="27.75" customHeight="1"/>
    <row r="156" s="39" customFormat="1" ht="27.75" customHeight="1"/>
    <row r="157" s="39" customFormat="1" ht="27.75" customHeight="1"/>
    <row r="158" s="39" customFormat="1" ht="27.75" customHeight="1"/>
    <row r="159" s="39" customFormat="1" ht="27.75" customHeight="1"/>
    <row r="160" s="39" customFormat="1" ht="27.75" customHeight="1"/>
    <row r="161" s="39" customFormat="1" ht="27.75" customHeight="1"/>
    <row r="162" s="39" customFormat="1" ht="27.75" customHeight="1"/>
    <row r="163" s="39" customFormat="1" ht="27.75" customHeight="1"/>
    <row r="164" s="39" customFormat="1" ht="27.75" customHeight="1"/>
    <row r="165" s="39" customFormat="1" ht="27.75" customHeight="1"/>
    <row r="166" s="39" customFormat="1" ht="27.75" customHeight="1"/>
    <row r="167" s="39" customFormat="1" ht="27.75" customHeight="1"/>
    <row r="168" s="39" customFormat="1" ht="27.75" customHeight="1"/>
    <row r="169" s="39" customFormat="1" ht="27.75" customHeight="1"/>
    <row r="170" s="39" customFormat="1" ht="27.75" customHeight="1"/>
    <row r="171" s="39" customFormat="1" ht="27.75" customHeight="1"/>
    <row r="172" s="39" customFormat="1" ht="27.75" customHeight="1"/>
    <row r="173" s="39" customFormat="1" ht="27.75" customHeight="1"/>
    <row r="174" s="39" customFormat="1" ht="27.75" customHeight="1"/>
    <row r="175" s="39" customFormat="1" ht="27.75" customHeight="1"/>
    <row r="176" s="39" customFormat="1" ht="27.75" customHeight="1"/>
    <row r="177" s="39" customFormat="1" ht="27.75" customHeight="1"/>
    <row r="178" s="39" customFormat="1" ht="27.75" customHeight="1"/>
    <row r="179" s="39" customFormat="1" ht="27.75" customHeight="1"/>
    <row r="180" s="39" customFormat="1" ht="27.75" customHeight="1"/>
    <row r="181" s="39" customFormat="1" ht="27.75" customHeight="1"/>
    <row r="182" s="39" customFormat="1" ht="27.75" customHeight="1"/>
    <row r="183" s="39" customFormat="1" ht="27.75" customHeight="1"/>
    <row r="184" s="39" customFormat="1" ht="27.75" customHeight="1"/>
    <row r="185" s="39" customFormat="1" ht="27.75" customHeight="1"/>
    <row r="186" s="39" customFormat="1" ht="27.75" customHeight="1"/>
    <row r="187" s="39" customFormat="1" ht="27.75" customHeight="1"/>
    <row r="188" s="39" customFormat="1" ht="27.75" customHeight="1"/>
    <row r="189" s="39" customFormat="1" ht="27.75" customHeight="1"/>
    <row r="190" s="39" customFormat="1" ht="27.75" customHeight="1"/>
    <row r="191" s="39" customFormat="1" ht="27.75" customHeight="1"/>
    <row r="192" s="39" customFormat="1" ht="27.75" customHeight="1"/>
    <row r="193" s="39" customFormat="1" ht="27.75" customHeight="1"/>
    <row r="194" s="39" customFormat="1" ht="27.75" customHeight="1"/>
    <row r="195" s="39" customFormat="1" ht="27.75" customHeight="1"/>
    <row r="196" s="39" customFormat="1" ht="27.75" customHeight="1"/>
    <row r="197" s="39" customFormat="1" ht="27.75" customHeight="1"/>
    <row r="198" s="39" customFormat="1" ht="27.75" customHeight="1"/>
    <row r="199" s="39" customFormat="1" ht="27.75" customHeight="1"/>
    <row r="200" s="39" customFormat="1" ht="27.75" customHeight="1"/>
    <row r="201" s="39" customFormat="1" ht="27.75" customHeight="1"/>
    <row r="202" s="39" customFormat="1" ht="27.75" customHeight="1"/>
    <row r="203" s="39" customFormat="1" ht="27.75" customHeight="1"/>
    <row r="204" s="39" customFormat="1" ht="27.75" customHeight="1"/>
    <row r="205" s="39" customFormat="1" ht="27.75" customHeight="1"/>
    <row r="206" s="39" customFormat="1" ht="27.75" customHeight="1"/>
    <row r="207" s="39" customFormat="1" ht="27.75" customHeight="1"/>
    <row r="208" s="39" customFormat="1" ht="27.75" customHeight="1"/>
    <row r="209" s="39" customFormat="1" ht="27.75" customHeight="1"/>
    <row r="210" s="39" customFormat="1" ht="27.75" customHeight="1"/>
    <row r="211" s="39" customFormat="1" ht="27.75" customHeight="1"/>
    <row r="212" s="39" customFormat="1" ht="27.75" customHeight="1"/>
    <row r="213" s="39" customFormat="1" ht="27.75" customHeight="1"/>
    <row r="214" s="39" customFormat="1" ht="27.75" customHeight="1"/>
    <row r="215" s="39" customFormat="1" ht="27.75" customHeight="1"/>
    <row r="216" s="39" customFormat="1" ht="27.75" customHeight="1"/>
    <row r="217" s="39" customFormat="1" ht="27.75" customHeight="1"/>
    <row r="218" s="39" customFormat="1" ht="27.75" customHeight="1"/>
    <row r="219" s="39" customFormat="1" ht="27.75" customHeight="1"/>
    <row r="220" s="39" customFormat="1" ht="27.75" customHeight="1"/>
    <row r="221" s="39" customFormat="1" ht="27.75" customHeight="1"/>
    <row r="222" s="39" customFormat="1" ht="27.75" customHeight="1"/>
    <row r="223" s="39" customFormat="1" ht="27.75" customHeight="1"/>
    <row r="224" s="39" customFormat="1" ht="27.75" customHeight="1"/>
    <row r="225" s="39" customFormat="1" ht="27.75" customHeight="1"/>
    <row r="226" s="39" customFormat="1" ht="27.75" customHeight="1"/>
    <row r="227" s="39" customFormat="1" ht="27.75" customHeight="1"/>
    <row r="228" s="39" customFormat="1" ht="27.75" customHeight="1"/>
    <row r="229" s="39" customFormat="1" ht="27.75" customHeight="1"/>
    <row r="230" s="39" customFormat="1" ht="27.75" customHeight="1"/>
    <row r="231" s="39" customFormat="1" ht="27.75" customHeight="1"/>
    <row r="232" s="39" customFormat="1" ht="27.75" customHeight="1"/>
    <row r="233" s="39" customFormat="1" ht="27.75" customHeight="1"/>
    <row r="234" s="39" customFormat="1" ht="27.75" customHeight="1"/>
    <row r="235" s="39" customFormat="1" ht="27.75" customHeight="1"/>
    <row r="236" s="39" customFormat="1" ht="27.75" customHeight="1"/>
    <row r="237" s="39" customFormat="1" ht="27.75" customHeight="1"/>
    <row r="238" s="39" customFormat="1" ht="27.75" customHeight="1"/>
    <row r="239" s="39" customFormat="1" ht="27.75" customHeight="1"/>
    <row r="240" s="39" customFormat="1" ht="27.75" customHeight="1"/>
    <row r="241" s="39" customFormat="1" ht="27.75" customHeight="1"/>
    <row r="242" s="39" customFormat="1" ht="27.75" customHeight="1"/>
    <row r="243" s="39" customFormat="1" ht="27.75" customHeight="1"/>
    <row r="244" s="39" customFormat="1" ht="27.75" customHeight="1"/>
    <row r="245" s="39" customFormat="1" ht="27.75" customHeight="1"/>
    <row r="246" s="39" customFormat="1" ht="27.75" customHeight="1"/>
    <row r="247" s="39" customFormat="1" ht="27.75" customHeight="1"/>
    <row r="248" s="39" customFormat="1" ht="27.75" customHeight="1"/>
    <row r="249" s="39" customFormat="1" ht="27.75" customHeight="1"/>
    <row r="250" s="39" customFormat="1" ht="27.75" customHeight="1"/>
    <row r="251" s="39" customFormat="1" ht="27.75" customHeight="1"/>
    <row r="252" s="39" customFormat="1" ht="27.75" customHeight="1"/>
    <row r="253" s="39" customFormat="1" ht="27.75" customHeight="1"/>
    <row r="254" s="39" customFormat="1" ht="27.75" customHeight="1"/>
    <row r="255" s="39" customFormat="1" ht="27.75" customHeight="1"/>
    <row r="256" s="39" customFormat="1" ht="27.75" customHeight="1"/>
    <row r="257" s="39" customFormat="1" ht="27.75" customHeight="1"/>
    <row r="258" s="39" customFormat="1" ht="27.75" customHeight="1"/>
    <row r="259" s="39" customFormat="1" ht="27.75" customHeight="1"/>
    <row r="260" s="39" customFormat="1" ht="27.75" customHeight="1"/>
    <row r="261" s="39" customFormat="1" ht="27.75" customHeight="1"/>
    <row r="262" s="39" customFormat="1" ht="27.75" customHeight="1"/>
    <row r="263" s="39" customFormat="1" ht="27.75" customHeight="1"/>
    <row r="264" s="39" customFormat="1" ht="27.75" customHeight="1"/>
    <row r="265" s="39" customFormat="1" ht="27.75" customHeight="1"/>
    <row r="266" s="39" customFormat="1" ht="27.75" customHeight="1"/>
    <row r="267" s="39" customFormat="1" ht="27.75" customHeight="1"/>
    <row r="268" s="39" customFormat="1" ht="27.75" customHeight="1"/>
    <row r="269" s="39" customFormat="1" ht="27.75" customHeight="1"/>
    <row r="270" s="39" customFormat="1" ht="27.75" customHeight="1"/>
    <row r="271" s="39" customFormat="1" ht="27.75" customHeight="1"/>
    <row r="272" s="39" customFormat="1" ht="27.75" customHeight="1"/>
    <row r="273" s="39" customFormat="1" ht="27.75" customHeight="1"/>
    <row r="274" s="39" customFormat="1" ht="27.75" customHeight="1"/>
    <row r="275" s="39" customFormat="1" ht="27.75" customHeight="1"/>
    <row r="276" s="39" customFormat="1" ht="27.75" customHeight="1"/>
    <row r="277" s="39" customFormat="1" ht="27.75" customHeight="1"/>
    <row r="278" s="39" customFormat="1" ht="27.75" customHeight="1"/>
    <row r="279" s="39" customFormat="1" ht="27.75" customHeight="1"/>
    <row r="280" s="39" customFormat="1" ht="27.75" customHeight="1"/>
    <row r="281" s="39" customFormat="1" ht="27.75" customHeight="1"/>
    <row r="282" s="39" customFormat="1" ht="27.75" customHeight="1"/>
    <row r="283" s="39" customFormat="1" ht="27.75" customHeight="1"/>
    <row r="284" s="39" customFormat="1" ht="27.75" customHeight="1"/>
    <row r="285" s="39" customFormat="1" ht="27.75" customHeight="1"/>
    <row r="286" s="39" customFormat="1" ht="27.75" customHeight="1"/>
    <row r="287" s="39" customFormat="1" ht="27.75" customHeight="1"/>
    <row r="288" s="39" customFormat="1" ht="27.75" customHeight="1"/>
    <row r="289" s="39" customFormat="1" ht="27.75" customHeight="1"/>
    <row r="290" s="39" customFormat="1" ht="27.75" customHeight="1"/>
    <row r="291" s="39" customFormat="1" ht="27.75" customHeight="1"/>
    <row r="292" s="39" customFormat="1" ht="27.75" customHeight="1"/>
    <row r="293" s="39" customFormat="1" ht="27.75" customHeight="1"/>
    <row r="294" s="39" customFormat="1" ht="27.75" customHeight="1"/>
    <row r="295" s="39" customFormat="1" ht="27.75" customHeight="1"/>
    <row r="296" s="39" customFormat="1" ht="27.75" customHeight="1"/>
    <row r="297" s="39" customFormat="1" ht="27.75" customHeight="1"/>
    <row r="298" s="39" customFormat="1" ht="27.75" customHeight="1"/>
    <row r="299" s="39" customFormat="1" ht="27.75" customHeight="1"/>
    <row r="300" s="39" customFormat="1" ht="27.75" customHeight="1"/>
    <row r="301" s="39" customFormat="1" ht="27.75" customHeight="1"/>
    <row r="302" s="39" customFormat="1" ht="27.75" customHeight="1"/>
    <row r="303" s="39" customFormat="1" ht="27.75" customHeight="1"/>
    <row r="304" s="39" customFormat="1" ht="27.75" customHeight="1"/>
    <row r="305" s="39" customFormat="1" ht="27.75" customHeight="1"/>
    <row r="306" s="39" customFormat="1" ht="27.75" customHeight="1"/>
    <row r="307" s="39" customFormat="1" ht="27.75" customHeight="1"/>
    <row r="308" s="39" customFormat="1" ht="27.75" customHeight="1"/>
    <row r="309" s="39" customFormat="1" ht="27.75" customHeight="1"/>
    <row r="310" s="39" customFormat="1" ht="27.75" customHeight="1"/>
    <row r="311" s="39" customFormat="1" ht="27.75" customHeight="1"/>
    <row r="312" s="39" customFormat="1" ht="27.75" customHeight="1"/>
    <row r="313" s="39" customFormat="1" ht="27.75" customHeight="1"/>
    <row r="314" s="39" customFormat="1" ht="27.75" customHeight="1"/>
    <row r="315" s="39" customFormat="1" ht="27.75" customHeight="1"/>
    <row r="316" s="39" customFormat="1" ht="27.75" customHeight="1"/>
    <row r="317" s="39" customFormat="1" ht="27.75" customHeight="1"/>
    <row r="318" s="39" customFormat="1" ht="27.75" customHeight="1"/>
    <row r="319" s="39" customFormat="1" ht="27.75" customHeight="1"/>
    <row r="320" s="39" customFormat="1" ht="27.75" customHeight="1"/>
    <row r="321" s="39" customFormat="1" ht="27.75" customHeight="1"/>
    <row r="322" s="39" customFormat="1" ht="27.75" customHeight="1"/>
    <row r="323" s="39" customFormat="1" ht="27.75" customHeight="1"/>
    <row r="324" s="39" customFormat="1" ht="27.75" customHeight="1"/>
    <row r="325" s="39" customFormat="1" ht="27.75" customHeight="1"/>
    <row r="326" s="39" customFormat="1" ht="27.75" customHeight="1"/>
    <row r="327" s="39" customFormat="1" ht="27.75" customHeight="1"/>
    <row r="328" s="39" customFormat="1" ht="27.75" customHeight="1"/>
    <row r="329" s="39" customFormat="1" ht="27.75" customHeight="1"/>
    <row r="330" s="39" customFormat="1" ht="27.75" customHeight="1"/>
    <row r="331" s="39" customFormat="1" ht="27.75" customHeight="1"/>
    <row r="332" s="39" customFormat="1" ht="27.75" customHeight="1"/>
    <row r="333" s="39" customFormat="1" ht="27.75" customHeight="1"/>
    <row r="334" s="39" customFormat="1" ht="27.75" customHeight="1"/>
    <row r="335" s="39" customFormat="1" ht="27.75" customHeight="1"/>
    <row r="336" s="39" customFormat="1" ht="27.75" customHeight="1"/>
    <row r="337" s="39" customFormat="1" ht="27.75" customHeight="1"/>
    <row r="338" s="39" customFormat="1" ht="27.75" customHeight="1"/>
    <row r="339" s="39" customFormat="1" ht="27.75" customHeight="1"/>
    <row r="340" s="39" customFormat="1" ht="27.75" customHeight="1"/>
    <row r="341" s="39" customFormat="1" ht="27.75" customHeight="1"/>
    <row r="342" s="39" customFormat="1" ht="27.75" customHeight="1"/>
    <row r="343" s="39" customFormat="1" ht="27.75" customHeight="1"/>
    <row r="344" s="39" customFormat="1" ht="27.75" customHeight="1"/>
    <row r="345" s="39" customFormat="1" ht="27.75" customHeight="1"/>
    <row r="346" s="39" customFormat="1" ht="27.75" customHeight="1"/>
    <row r="347" s="39" customFormat="1" ht="27.75" customHeight="1"/>
    <row r="348" s="39" customFormat="1" ht="27.75" customHeight="1"/>
    <row r="349" s="39" customFormat="1" ht="27.75" customHeight="1"/>
    <row r="350" s="39" customFormat="1" ht="27.75" customHeight="1"/>
    <row r="351" s="39" customFormat="1" ht="27.75" customHeight="1"/>
    <row r="352" s="39" customFormat="1" ht="27.75" customHeight="1"/>
    <row r="353" s="39" customFormat="1" ht="27.75" customHeight="1"/>
    <row r="354" s="39" customFormat="1" ht="27.75" customHeight="1"/>
    <row r="355" s="39" customFormat="1" ht="27.75" customHeight="1"/>
    <row r="356" s="39" customFormat="1" ht="27.75" customHeight="1"/>
    <row r="357" s="39" customFormat="1" ht="27.75" customHeight="1"/>
    <row r="358" s="39" customFormat="1" ht="27.75" customHeight="1"/>
    <row r="359" s="39" customFormat="1" ht="27.75" customHeight="1"/>
    <row r="360" s="39" customFormat="1" ht="27.75" customHeight="1"/>
    <row r="361" s="39" customFormat="1" ht="27.75" customHeight="1"/>
    <row r="362" s="39" customFormat="1" ht="27.75" customHeight="1"/>
    <row r="363" s="39" customFormat="1" ht="27.75" customHeight="1"/>
    <row r="364" s="39" customFormat="1" ht="27.75" customHeight="1"/>
    <row r="365" s="39" customFormat="1" ht="27.75" customHeight="1"/>
    <row r="366" s="39" customFormat="1" ht="27.75" customHeight="1"/>
    <row r="367" s="39" customFormat="1" ht="27.75" customHeight="1"/>
    <row r="368" s="39" customFormat="1" ht="27.75" customHeight="1"/>
    <row r="369" s="39" customFormat="1" ht="27.75" customHeight="1"/>
    <row r="370" s="39" customFormat="1" ht="27.75" customHeight="1"/>
    <row r="371" s="39" customFormat="1" ht="27.75" customHeight="1"/>
    <row r="372" s="39" customFormat="1" ht="27.75" customHeight="1"/>
    <row r="373" s="39" customFormat="1" ht="27.75" customHeight="1"/>
    <row r="374" s="39" customFormat="1" ht="27.75" customHeight="1"/>
    <row r="375" s="39" customFormat="1" ht="27.75" customHeight="1"/>
    <row r="376" s="39" customFormat="1" ht="27.75" customHeight="1"/>
    <row r="377" s="39" customFormat="1" ht="27.75" customHeight="1"/>
    <row r="378" s="39" customFormat="1" ht="27.75" customHeight="1"/>
    <row r="379" s="39" customFormat="1" ht="27.75" customHeight="1"/>
    <row r="380" s="39" customFormat="1" ht="27.75" customHeight="1"/>
    <row r="381" s="39" customFormat="1" ht="27.75" customHeight="1"/>
    <row r="382" s="39" customFormat="1" ht="27.75" customHeight="1"/>
    <row r="383" s="39" customFormat="1" ht="27.75" customHeight="1"/>
    <row r="384" s="39" customFormat="1" ht="27.75" customHeight="1"/>
    <row r="385" s="39" customFormat="1" ht="27.75" customHeight="1"/>
    <row r="386" s="39" customFormat="1" ht="27.75" customHeight="1"/>
    <row r="387" s="39" customFormat="1" ht="27.75" customHeight="1"/>
    <row r="388" s="39" customFormat="1" ht="27.75" customHeight="1"/>
    <row r="389" s="39" customFormat="1" ht="27.75" customHeight="1"/>
    <row r="390" s="39" customFormat="1" ht="27.75" customHeight="1"/>
    <row r="391" s="39" customFormat="1" ht="27.75" customHeight="1"/>
    <row r="392" s="39" customFormat="1" ht="27.75" customHeight="1"/>
    <row r="393" s="39" customFormat="1" ht="27.75" customHeight="1"/>
    <row r="394" s="39" customFormat="1" ht="27.75" customHeight="1"/>
    <row r="395" s="39" customFormat="1" ht="27.75" customHeight="1"/>
    <row r="396" s="39" customFormat="1" ht="27.75" customHeight="1"/>
    <row r="397" s="39" customFormat="1" ht="27.75" customHeight="1"/>
    <row r="398" s="39" customFormat="1" ht="27.75" customHeight="1"/>
    <row r="399" s="39" customFormat="1" ht="27.75" customHeight="1"/>
    <row r="400" s="39" customFormat="1" ht="27.75" customHeight="1"/>
    <row r="401" s="39" customFormat="1" ht="27.75" customHeight="1"/>
    <row r="402" s="39" customFormat="1" ht="27.75" customHeight="1"/>
    <row r="403" s="39" customFormat="1" ht="27.75" customHeight="1"/>
    <row r="404" s="39" customFormat="1" ht="27.75" customHeight="1"/>
    <row r="405" s="39" customFormat="1" ht="27.75" customHeight="1"/>
    <row r="406" s="39" customFormat="1" ht="27.75" customHeight="1"/>
    <row r="407" s="39" customFormat="1" ht="27.75" customHeight="1"/>
    <row r="408" s="39" customFormat="1" ht="27.75" customHeight="1"/>
    <row r="409" s="39" customFormat="1" ht="27.75" customHeight="1"/>
    <row r="410" s="39" customFormat="1" ht="27.75" customHeight="1"/>
    <row r="411" s="39" customFormat="1" ht="27.75" customHeight="1"/>
    <row r="412" s="39" customFormat="1" ht="27.75" customHeight="1"/>
    <row r="413" s="39" customFormat="1" ht="27.75" customHeight="1"/>
    <row r="414" s="39" customFormat="1" ht="27.75" customHeight="1"/>
    <row r="415" s="39" customFormat="1" ht="27.75" customHeight="1"/>
    <row r="416" s="39" customFormat="1" ht="27.75" customHeight="1"/>
    <row r="417" s="39" customFormat="1" ht="27.75" customHeight="1"/>
    <row r="418" s="39" customFormat="1" ht="27.75" customHeight="1"/>
    <row r="419" s="39" customFormat="1" ht="27.75" customHeight="1"/>
    <row r="420" s="39" customFormat="1" ht="27.75" customHeight="1"/>
    <row r="421" s="39" customFormat="1" ht="27.75" customHeight="1"/>
    <row r="422" s="39" customFormat="1" ht="27.75" customHeight="1"/>
    <row r="423" s="39" customFormat="1" ht="27.75" customHeight="1"/>
    <row r="424" s="39" customFormat="1" ht="27.75" customHeight="1"/>
    <row r="425" s="39" customFormat="1" ht="27.75" customHeight="1"/>
    <row r="426" s="39" customFormat="1" ht="27.75" customHeight="1"/>
    <row r="427" s="39" customFormat="1" ht="27.75" customHeight="1"/>
    <row r="428" s="39" customFormat="1" ht="27.75" customHeight="1"/>
    <row r="429" s="39" customFormat="1" ht="27.75" customHeight="1"/>
    <row r="430" s="39" customFormat="1" ht="27.75" customHeight="1"/>
    <row r="431" s="39" customFormat="1" ht="27.75" customHeight="1"/>
    <row r="432" s="39" customFormat="1" ht="27.75" customHeight="1"/>
    <row r="433" s="39" customFormat="1" ht="27.75" customHeight="1"/>
    <row r="434" s="39" customFormat="1" ht="27.75" customHeight="1"/>
    <row r="435" s="39" customFormat="1" ht="27.75" customHeight="1"/>
    <row r="436" s="39" customFormat="1" ht="27.75" customHeight="1"/>
    <row r="437" s="39" customFormat="1" ht="27.75" customHeight="1"/>
    <row r="438" s="39" customFormat="1" ht="27.75" customHeight="1"/>
    <row r="439" s="39" customFormat="1" ht="27.75" customHeight="1"/>
    <row r="440" s="39" customFormat="1" ht="27.75" customHeight="1"/>
    <row r="441" s="39" customFormat="1" ht="27.75" customHeight="1"/>
    <row r="442" s="39" customFormat="1" ht="27.75" customHeight="1"/>
    <row r="443" s="39" customFormat="1" ht="27.75" customHeight="1"/>
    <row r="444" s="39" customFormat="1" ht="27.75" customHeight="1"/>
    <row r="445" s="39" customFormat="1" ht="27.75" customHeight="1"/>
    <row r="446" s="39" customFormat="1" ht="27.75" customHeight="1"/>
    <row r="447" s="39" customFormat="1" ht="27.75" customHeight="1"/>
    <row r="448" s="39" customFormat="1" ht="27.75" customHeight="1"/>
    <row r="449" s="39" customFormat="1" ht="27.75" customHeight="1"/>
    <row r="450" s="39" customFormat="1" ht="27.75" customHeight="1"/>
    <row r="451" s="39" customFormat="1" ht="27.75" customHeight="1"/>
    <row r="452" s="39" customFormat="1" ht="27.75" customHeight="1"/>
    <row r="453" s="39" customFormat="1" ht="27.75" customHeight="1"/>
    <row r="454" s="39" customFormat="1" ht="27.75" customHeight="1"/>
    <row r="455" s="39" customFormat="1" ht="27.75" customHeight="1"/>
    <row r="456" s="39" customFormat="1" ht="27.75" customHeight="1"/>
    <row r="457" s="39" customFormat="1" ht="27.75" customHeight="1"/>
    <row r="458" s="39" customFormat="1" ht="27.75" customHeight="1"/>
    <row r="459" s="39" customFormat="1" ht="27.75" customHeight="1"/>
    <row r="460" s="39" customFormat="1" ht="27.75" customHeight="1"/>
    <row r="461" s="39" customFormat="1" ht="27.75" customHeight="1"/>
    <row r="462" s="39" customFormat="1" ht="27.75" customHeight="1"/>
    <row r="463" s="39" customFormat="1" ht="27.75" customHeight="1"/>
    <row r="464" s="39" customFormat="1" ht="27.75" customHeight="1"/>
    <row r="465" s="39" customFormat="1" ht="27.75" customHeight="1"/>
    <row r="466" s="39" customFormat="1" ht="27.75" customHeight="1"/>
    <row r="467" s="39" customFormat="1" ht="27.75" customHeight="1"/>
    <row r="468" s="39" customFormat="1" ht="27.75" customHeight="1"/>
    <row r="469" s="39" customFormat="1" ht="27.75" customHeight="1"/>
    <row r="470" s="39" customFormat="1" ht="27.75" customHeight="1"/>
    <row r="471" s="39" customFormat="1" ht="27.75" customHeight="1"/>
    <row r="472" s="39" customFormat="1" ht="27.75" customHeight="1"/>
    <row r="473" s="39" customFormat="1" ht="27.75" customHeight="1"/>
    <row r="474" s="39" customFormat="1" ht="27.75" customHeight="1"/>
    <row r="475" s="39" customFormat="1" ht="27.75" customHeight="1"/>
    <row r="476" s="39" customFormat="1" ht="27.75" customHeight="1"/>
    <row r="477" s="39" customFormat="1" ht="27.75" customHeight="1"/>
    <row r="478" s="39" customFormat="1" ht="27.75" customHeight="1"/>
    <row r="479" s="39" customFormat="1" ht="27.75" customHeight="1"/>
    <row r="480" s="39" customFormat="1" ht="27.75" customHeight="1"/>
    <row r="481" s="39" customFormat="1" ht="27.75" customHeight="1"/>
    <row r="482" s="39" customFormat="1" ht="27.75" customHeight="1"/>
    <row r="483" s="39" customFormat="1" ht="27.75" customHeight="1"/>
    <row r="484" s="39" customFormat="1" ht="27.75" customHeight="1"/>
    <row r="485" s="39" customFormat="1" ht="27.75" customHeight="1"/>
    <row r="486" s="39" customFormat="1" ht="27.75" customHeight="1"/>
    <row r="487" s="39" customFormat="1" ht="27.75" customHeight="1"/>
    <row r="488" s="39" customFormat="1" ht="27.75" customHeight="1"/>
    <row r="489" s="39" customFormat="1" ht="27.75" customHeight="1"/>
    <row r="490" s="39" customFormat="1" ht="27.75" customHeight="1"/>
    <row r="491" s="39" customFormat="1" ht="27.75" customHeight="1"/>
    <row r="492" s="39" customFormat="1" ht="27.75" customHeight="1"/>
    <row r="493" s="39" customFormat="1" ht="27.75" customHeight="1"/>
    <row r="494" s="39" customFormat="1" ht="27.75" customHeight="1"/>
    <row r="495" s="39" customFormat="1" ht="27.75" customHeight="1"/>
    <row r="496" s="39" customFormat="1" ht="27.75" customHeight="1"/>
    <row r="497" s="39" customFormat="1" ht="27.75" customHeight="1"/>
    <row r="498" s="39" customFormat="1" ht="27.75" customHeight="1"/>
    <row r="499" s="39" customFormat="1" ht="27.75" customHeight="1"/>
    <row r="500" s="39" customFormat="1" ht="27.75" customHeight="1"/>
    <row r="501" s="39" customFormat="1" ht="27.75" customHeight="1"/>
    <row r="502" s="39" customFormat="1" ht="27.75" customHeight="1"/>
    <row r="503" s="39" customFormat="1" ht="27.75" customHeight="1"/>
    <row r="504" s="39" customFormat="1" ht="27.75" customHeight="1"/>
    <row r="505" s="39" customFormat="1" ht="27.75" customHeight="1"/>
    <row r="506" s="39" customFormat="1" ht="27.75" customHeight="1"/>
    <row r="507" s="39" customFormat="1" ht="27.75" customHeight="1"/>
    <row r="508" s="39" customFormat="1" ht="27.75" customHeight="1"/>
    <row r="509" s="39" customFormat="1" ht="27.75" customHeight="1"/>
    <row r="510" s="39" customFormat="1" ht="27.75" customHeight="1"/>
    <row r="511" s="39" customFormat="1" ht="27.75" customHeight="1"/>
    <row r="512" s="39" customFormat="1" ht="27.75" customHeight="1"/>
    <row r="513" s="39" customFormat="1" ht="27.75" customHeight="1"/>
    <row r="514" s="39" customFormat="1" ht="27.75" customHeight="1"/>
    <row r="515" s="39" customFormat="1" ht="27.75" customHeight="1"/>
    <row r="516" s="39" customFormat="1" ht="27.75" customHeight="1"/>
    <row r="517" s="39" customFormat="1" ht="27.75" customHeight="1"/>
    <row r="518" s="39" customFormat="1" ht="27.75" customHeight="1"/>
  </sheetData>
  <autoFilter ref="A3:M17" xr:uid="{5E8330BB-28EE-4D19-A3B7-0FB7B91864ED}"/>
  <mergeCells count="14">
    <mergeCell ref="O2:O3"/>
    <mergeCell ref="P2:P3"/>
    <mergeCell ref="Q2:Q3"/>
    <mergeCell ref="R2:R3"/>
    <mergeCell ref="S2:S3"/>
    <mergeCell ref="N2:N3"/>
    <mergeCell ref="A1:L1"/>
    <mergeCell ref="J2:L2"/>
    <mergeCell ref="A15:L16"/>
    <mergeCell ref="A17:B17"/>
    <mergeCell ref="C17:E17"/>
    <mergeCell ref="F17:H17"/>
    <mergeCell ref="I17:J17"/>
    <mergeCell ref="K17:L17"/>
  </mergeCells>
  <phoneticPr fontId="3" type="noConversion"/>
  <pageMargins left="0.75" right="0.75" top="1" bottom="1" header="0.5" footer="0.5"/>
  <pageSetup paperSize="9" scale="93" orientation="landscape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F982B6-44E3-4140-BB7B-D80A3AAD3365}">
  <sheetPr>
    <pageSetUpPr fitToPage="1"/>
  </sheetPr>
  <dimension ref="A1:L8"/>
  <sheetViews>
    <sheetView workbookViewId="0">
      <selection activeCell="A6" sqref="A6:K7"/>
    </sheetView>
  </sheetViews>
  <sheetFormatPr defaultColWidth="10" defaultRowHeight="27.75" customHeight="1"/>
  <cols>
    <col min="1" max="1" width="6.109375" style="1" bestFit="1" customWidth="1"/>
    <col min="2" max="2" width="25.5546875" style="1" customWidth="1"/>
    <col min="3" max="3" width="23.44140625" style="1" customWidth="1"/>
    <col min="4" max="4" width="7.21875" style="1" customWidth="1"/>
    <col min="5" max="5" width="14.88671875" style="1" customWidth="1"/>
    <col min="6" max="6" width="5.6640625" style="1" customWidth="1"/>
    <col min="7" max="7" width="11.77734375" style="1" customWidth="1"/>
    <col min="8" max="9" width="15.33203125" style="1" customWidth="1"/>
    <col min="10" max="10" width="32.33203125" style="1" customWidth="1"/>
    <col min="11" max="11" width="16.21875" style="1" customWidth="1"/>
    <col min="12" max="256" width="10" style="1"/>
    <col min="257" max="257" width="6.109375" style="1" bestFit="1" customWidth="1"/>
    <col min="258" max="258" width="25.5546875" style="1" customWidth="1"/>
    <col min="259" max="259" width="23.44140625" style="1" customWidth="1"/>
    <col min="260" max="260" width="7.21875" style="1" customWidth="1"/>
    <col min="261" max="261" width="11.77734375" style="1" customWidth="1"/>
    <col min="262" max="262" width="5.6640625" style="1" customWidth="1"/>
    <col min="263" max="263" width="11.77734375" style="1" customWidth="1"/>
    <col min="264" max="265" width="11.88671875" style="1" customWidth="1"/>
    <col min="266" max="266" width="15.21875" style="1" customWidth="1"/>
    <col min="267" max="267" width="11.6640625" style="1" customWidth="1"/>
    <col min="268" max="512" width="10" style="1"/>
    <col min="513" max="513" width="6.109375" style="1" bestFit="1" customWidth="1"/>
    <col min="514" max="514" width="25.5546875" style="1" customWidth="1"/>
    <col min="515" max="515" width="23.44140625" style="1" customWidth="1"/>
    <col min="516" max="516" width="7.21875" style="1" customWidth="1"/>
    <col min="517" max="517" width="11.77734375" style="1" customWidth="1"/>
    <col min="518" max="518" width="5.6640625" style="1" customWidth="1"/>
    <col min="519" max="519" width="11.77734375" style="1" customWidth="1"/>
    <col min="520" max="521" width="11.88671875" style="1" customWidth="1"/>
    <col min="522" max="522" width="15.21875" style="1" customWidth="1"/>
    <col min="523" max="523" width="11.6640625" style="1" customWidth="1"/>
    <col min="524" max="768" width="10" style="1"/>
    <col min="769" max="769" width="6.109375" style="1" bestFit="1" customWidth="1"/>
    <col min="770" max="770" width="25.5546875" style="1" customWidth="1"/>
    <col min="771" max="771" width="23.44140625" style="1" customWidth="1"/>
    <col min="772" max="772" width="7.21875" style="1" customWidth="1"/>
    <col min="773" max="773" width="11.77734375" style="1" customWidth="1"/>
    <col min="774" max="774" width="5.6640625" style="1" customWidth="1"/>
    <col min="775" max="775" width="11.77734375" style="1" customWidth="1"/>
    <col min="776" max="777" width="11.88671875" style="1" customWidth="1"/>
    <col min="778" max="778" width="15.21875" style="1" customWidth="1"/>
    <col min="779" max="779" width="11.6640625" style="1" customWidth="1"/>
    <col min="780" max="1024" width="10" style="1"/>
    <col min="1025" max="1025" width="6.109375" style="1" bestFit="1" customWidth="1"/>
    <col min="1026" max="1026" width="25.5546875" style="1" customWidth="1"/>
    <col min="1027" max="1027" width="23.44140625" style="1" customWidth="1"/>
    <col min="1028" max="1028" width="7.21875" style="1" customWidth="1"/>
    <col min="1029" max="1029" width="11.77734375" style="1" customWidth="1"/>
    <col min="1030" max="1030" width="5.6640625" style="1" customWidth="1"/>
    <col min="1031" max="1031" width="11.77734375" style="1" customWidth="1"/>
    <col min="1032" max="1033" width="11.88671875" style="1" customWidth="1"/>
    <col min="1034" max="1034" width="15.21875" style="1" customWidth="1"/>
    <col min="1035" max="1035" width="11.6640625" style="1" customWidth="1"/>
    <col min="1036" max="1280" width="10" style="1"/>
    <col min="1281" max="1281" width="6.109375" style="1" bestFit="1" customWidth="1"/>
    <col min="1282" max="1282" width="25.5546875" style="1" customWidth="1"/>
    <col min="1283" max="1283" width="23.44140625" style="1" customWidth="1"/>
    <col min="1284" max="1284" width="7.21875" style="1" customWidth="1"/>
    <col min="1285" max="1285" width="11.77734375" style="1" customWidth="1"/>
    <col min="1286" max="1286" width="5.6640625" style="1" customWidth="1"/>
    <col min="1287" max="1287" width="11.77734375" style="1" customWidth="1"/>
    <col min="1288" max="1289" width="11.88671875" style="1" customWidth="1"/>
    <col min="1290" max="1290" width="15.21875" style="1" customWidth="1"/>
    <col min="1291" max="1291" width="11.6640625" style="1" customWidth="1"/>
    <col min="1292" max="1536" width="10" style="1"/>
    <col min="1537" max="1537" width="6.109375" style="1" bestFit="1" customWidth="1"/>
    <col min="1538" max="1538" width="25.5546875" style="1" customWidth="1"/>
    <col min="1539" max="1539" width="23.44140625" style="1" customWidth="1"/>
    <col min="1540" max="1540" width="7.21875" style="1" customWidth="1"/>
    <col min="1541" max="1541" width="11.77734375" style="1" customWidth="1"/>
    <col min="1542" max="1542" width="5.6640625" style="1" customWidth="1"/>
    <col min="1543" max="1543" width="11.77734375" style="1" customWidth="1"/>
    <col min="1544" max="1545" width="11.88671875" style="1" customWidth="1"/>
    <col min="1546" max="1546" width="15.21875" style="1" customWidth="1"/>
    <col min="1547" max="1547" width="11.6640625" style="1" customWidth="1"/>
    <col min="1548" max="1792" width="10" style="1"/>
    <col min="1793" max="1793" width="6.109375" style="1" bestFit="1" customWidth="1"/>
    <col min="1794" max="1794" width="25.5546875" style="1" customWidth="1"/>
    <col min="1795" max="1795" width="23.44140625" style="1" customWidth="1"/>
    <col min="1796" max="1796" width="7.21875" style="1" customWidth="1"/>
    <col min="1797" max="1797" width="11.77734375" style="1" customWidth="1"/>
    <col min="1798" max="1798" width="5.6640625" style="1" customWidth="1"/>
    <col min="1799" max="1799" width="11.77734375" style="1" customWidth="1"/>
    <col min="1800" max="1801" width="11.88671875" style="1" customWidth="1"/>
    <col min="1802" max="1802" width="15.21875" style="1" customWidth="1"/>
    <col min="1803" max="1803" width="11.6640625" style="1" customWidth="1"/>
    <col min="1804" max="2048" width="10" style="1"/>
    <col min="2049" max="2049" width="6.109375" style="1" bestFit="1" customWidth="1"/>
    <col min="2050" max="2050" width="25.5546875" style="1" customWidth="1"/>
    <col min="2051" max="2051" width="23.44140625" style="1" customWidth="1"/>
    <col min="2052" max="2052" width="7.21875" style="1" customWidth="1"/>
    <col min="2053" max="2053" width="11.77734375" style="1" customWidth="1"/>
    <col min="2054" max="2054" width="5.6640625" style="1" customWidth="1"/>
    <col min="2055" max="2055" width="11.77734375" style="1" customWidth="1"/>
    <col min="2056" max="2057" width="11.88671875" style="1" customWidth="1"/>
    <col min="2058" max="2058" width="15.21875" style="1" customWidth="1"/>
    <col min="2059" max="2059" width="11.6640625" style="1" customWidth="1"/>
    <col min="2060" max="2304" width="10" style="1"/>
    <col min="2305" max="2305" width="6.109375" style="1" bestFit="1" customWidth="1"/>
    <col min="2306" max="2306" width="25.5546875" style="1" customWidth="1"/>
    <col min="2307" max="2307" width="23.44140625" style="1" customWidth="1"/>
    <col min="2308" max="2308" width="7.21875" style="1" customWidth="1"/>
    <col min="2309" max="2309" width="11.77734375" style="1" customWidth="1"/>
    <col min="2310" max="2310" width="5.6640625" style="1" customWidth="1"/>
    <col min="2311" max="2311" width="11.77734375" style="1" customWidth="1"/>
    <col min="2312" max="2313" width="11.88671875" style="1" customWidth="1"/>
    <col min="2314" max="2314" width="15.21875" style="1" customWidth="1"/>
    <col min="2315" max="2315" width="11.6640625" style="1" customWidth="1"/>
    <col min="2316" max="2560" width="10" style="1"/>
    <col min="2561" max="2561" width="6.109375" style="1" bestFit="1" customWidth="1"/>
    <col min="2562" max="2562" width="25.5546875" style="1" customWidth="1"/>
    <col min="2563" max="2563" width="23.44140625" style="1" customWidth="1"/>
    <col min="2564" max="2564" width="7.21875" style="1" customWidth="1"/>
    <col min="2565" max="2565" width="11.77734375" style="1" customWidth="1"/>
    <col min="2566" max="2566" width="5.6640625" style="1" customWidth="1"/>
    <col min="2567" max="2567" width="11.77734375" style="1" customWidth="1"/>
    <col min="2568" max="2569" width="11.88671875" style="1" customWidth="1"/>
    <col min="2570" max="2570" width="15.21875" style="1" customWidth="1"/>
    <col min="2571" max="2571" width="11.6640625" style="1" customWidth="1"/>
    <col min="2572" max="2816" width="10" style="1"/>
    <col min="2817" max="2817" width="6.109375" style="1" bestFit="1" customWidth="1"/>
    <col min="2818" max="2818" width="25.5546875" style="1" customWidth="1"/>
    <col min="2819" max="2819" width="23.44140625" style="1" customWidth="1"/>
    <col min="2820" max="2820" width="7.21875" style="1" customWidth="1"/>
    <col min="2821" max="2821" width="11.77734375" style="1" customWidth="1"/>
    <col min="2822" max="2822" width="5.6640625" style="1" customWidth="1"/>
    <col min="2823" max="2823" width="11.77734375" style="1" customWidth="1"/>
    <col min="2824" max="2825" width="11.88671875" style="1" customWidth="1"/>
    <col min="2826" max="2826" width="15.21875" style="1" customWidth="1"/>
    <col min="2827" max="2827" width="11.6640625" style="1" customWidth="1"/>
    <col min="2828" max="3072" width="10" style="1"/>
    <col min="3073" max="3073" width="6.109375" style="1" bestFit="1" customWidth="1"/>
    <col min="3074" max="3074" width="25.5546875" style="1" customWidth="1"/>
    <col min="3075" max="3075" width="23.44140625" style="1" customWidth="1"/>
    <col min="3076" max="3076" width="7.21875" style="1" customWidth="1"/>
    <col min="3077" max="3077" width="11.77734375" style="1" customWidth="1"/>
    <col min="3078" max="3078" width="5.6640625" style="1" customWidth="1"/>
    <col min="3079" max="3079" width="11.77734375" style="1" customWidth="1"/>
    <col min="3080" max="3081" width="11.88671875" style="1" customWidth="1"/>
    <col min="3082" max="3082" width="15.21875" style="1" customWidth="1"/>
    <col min="3083" max="3083" width="11.6640625" style="1" customWidth="1"/>
    <col min="3084" max="3328" width="10" style="1"/>
    <col min="3329" max="3329" width="6.109375" style="1" bestFit="1" customWidth="1"/>
    <col min="3330" max="3330" width="25.5546875" style="1" customWidth="1"/>
    <col min="3331" max="3331" width="23.44140625" style="1" customWidth="1"/>
    <col min="3332" max="3332" width="7.21875" style="1" customWidth="1"/>
    <col min="3333" max="3333" width="11.77734375" style="1" customWidth="1"/>
    <col min="3334" max="3334" width="5.6640625" style="1" customWidth="1"/>
    <col min="3335" max="3335" width="11.77734375" style="1" customWidth="1"/>
    <col min="3336" max="3337" width="11.88671875" style="1" customWidth="1"/>
    <col min="3338" max="3338" width="15.21875" style="1" customWidth="1"/>
    <col min="3339" max="3339" width="11.6640625" style="1" customWidth="1"/>
    <col min="3340" max="3584" width="10" style="1"/>
    <col min="3585" max="3585" width="6.109375" style="1" bestFit="1" customWidth="1"/>
    <col min="3586" max="3586" width="25.5546875" style="1" customWidth="1"/>
    <col min="3587" max="3587" width="23.44140625" style="1" customWidth="1"/>
    <col min="3588" max="3588" width="7.21875" style="1" customWidth="1"/>
    <col min="3589" max="3589" width="11.77734375" style="1" customWidth="1"/>
    <col min="3590" max="3590" width="5.6640625" style="1" customWidth="1"/>
    <col min="3591" max="3591" width="11.77734375" style="1" customWidth="1"/>
    <col min="3592" max="3593" width="11.88671875" style="1" customWidth="1"/>
    <col min="3594" max="3594" width="15.21875" style="1" customWidth="1"/>
    <col min="3595" max="3595" width="11.6640625" style="1" customWidth="1"/>
    <col min="3596" max="3840" width="10" style="1"/>
    <col min="3841" max="3841" width="6.109375" style="1" bestFit="1" customWidth="1"/>
    <col min="3842" max="3842" width="25.5546875" style="1" customWidth="1"/>
    <col min="3843" max="3843" width="23.44140625" style="1" customWidth="1"/>
    <col min="3844" max="3844" width="7.21875" style="1" customWidth="1"/>
    <col min="3845" max="3845" width="11.77734375" style="1" customWidth="1"/>
    <col min="3846" max="3846" width="5.6640625" style="1" customWidth="1"/>
    <col min="3847" max="3847" width="11.77734375" style="1" customWidth="1"/>
    <col min="3848" max="3849" width="11.88671875" style="1" customWidth="1"/>
    <col min="3850" max="3850" width="15.21875" style="1" customWidth="1"/>
    <col min="3851" max="3851" width="11.6640625" style="1" customWidth="1"/>
    <col min="3852" max="4096" width="10" style="1"/>
    <col min="4097" max="4097" width="6.109375" style="1" bestFit="1" customWidth="1"/>
    <col min="4098" max="4098" width="25.5546875" style="1" customWidth="1"/>
    <col min="4099" max="4099" width="23.44140625" style="1" customWidth="1"/>
    <col min="4100" max="4100" width="7.21875" style="1" customWidth="1"/>
    <col min="4101" max="4101" width="11.77734375" style="1" customWidth="1"/>
    <col min="4102" max="4102" width="5.6640625" style="1" customWidth="1"/>
    <col min="4103" max="4103" width="11.77734375" style="1" customWidth="1"/>
    <col min="4104" max="4105" width="11.88671875" style="1" customWidth="1"/>
    <col min="4106" max="4106" width="15.21875" style="1" customWidth="1"/>
    <col min="4107" max="4107" width="11.6640625" style="1" customWidth="1"/>
    <col min="4108" max="4352" width="10" style="1"/>
    <col min="4353" max="4353" width="6.109375" style="1" bestFit="1" customWidth="1"/>
    <col min="4354" max="4354" width="25.5546875" style="1" customWidth="1"/>
    <col min="4355" max="4355" width="23.44140625" style="1" customWidth="1"/>
    <col min="4356" max="4356" width="7.21875" style="1" customWidth="1"/>
    <col min="4357" max="4357" width="11.77734375" style="1" customWidth="1"/>
    <col min="4358" max="4358" width="5.6640625" style="1" customWidth="1"/>
    <col min="4359" max="4359" width="11.77734375" style="1" customWidth="1"/>
    <col min="4360" max="4361" width="11.88671875" style="1" customWidth="1"/>
    <col min="4362" max="4362" width="15.21875" style="1" customWidth="1"/>
    <col min="4363" max="4363" width="11.6640625" style="1" customWidth="1"/>
    <col min="4364" max="4608" width="10" style="1"/>
    <col min="4609" max="4609" width="6.109375" style="1" bestFit="1" customWidth="1"/>
    <col min="4610" max="4610" width="25.5546875" style="1" customWidth="1"/>
    <col min="4611" max="4611" width="23.44140625" style="1" customWidth="1"/>
    <col min="4612" max="4612" width="7.21875" style="1" customWidth="1"/>
    <col min="4613" max="4613" width="11.77734375" style="1" customWidth="1"/>
    <col min="4614" max="4614" width="5.6640625" style="1" customWidth="1"/>
    <col min="4615" max="4615" width="11.77734375" style="1" customWidth="1"/>
    <col min="4616" max="4617" width="11.88671875" style="1" customWidth="1"/>
    <col min="4618" max="4618" width="15.21875" style="1" customWidth="1"/>
    <col min="4619" max="4619" width="11.6640625" style="1" customWidth="1"/>
    <col min="4620" max="4864" width="10" style="1"/>
    <col min="4865" max="4865" width="6.109375" style="1" bestFit="1" customWidth="1"/>
    <col min="4866" max="4866" width="25.5546875" style="1" customWidth="1"/>
    <col min="4867" max="4867" width="23.44140625" style="1" customWidth="1"/>
    <col min="4868" max="4868" width="7.21875" style="1" customWidth="1"/>
    <col min="4869" max="4869" width="11.77734375" style="1" customWidth="1"/>
    <col min="4870" max="4870" width="5.6640625" style="1" customWidth="1"/>
    <col min="4871" max="4871" width="11.77734375" style="1" customWidth="1"/>
    <col min="4872" max="4873" width="11.88671875" style="1" customWidth="1"/>
    <col min="4874" max="4874" width="15.21875" style="1" customWidth="1"/>
    <col min="4875" max="4875" width="11.6640625" style="1" customWidth="1"/>
    <col min="4876" max="5120" width="10" style="1"/>
    <col min="5121" max="5121" width="6.109375" style="1" bestFit="1" customWidth="1"/>
    <col min="5122" max="5122" width="25.5546875" style="1" customWidth="1"/>
    <col min="5123" max="5123" width="23.44140625" style="1" customWidth="1"/>
    <col min="5124" max="5124" width="7.21875" style="1" customWidth="1"/>
    <col min="5125" max="5125" width="11.77734375" style="1" customWidth="1"/>
    <col min="5126" max="5126" width="5.6640625" style="1" customWidth="1"/>
    <col min="5127" max="5127" width="11.77734375" style="1" customWidth="1"/>
    <col min="5128" max="5129" width="11.88671875" style="1" customWidth="1"/>
    <col min="5130" max="5130" width="15.21875" style="1" customWidth="1"/>
    <col min="5131" max="5131" width="11.6640625" style="1" customWidth="1"/>
    <col min="5132" max="5376" width="10" style="1"/>
    <col min="5377" max="5377" width="6.109375" style="1" bestFit="1" customWidth="1"/>
    <col min="5378" max="5378" width="25.5546875" style="1" customWidth="1"/>
    <col min="5379" max="5379" width="23.44140625" style="1" customWidth="1"/>
    <col min="5380" max="5380" width="7.21875" style="1" customWidth="1"/>
    <col min="5381" max="5381" width="11.77734375" style="1" customWidth="1"/>
    <col min="5382" max="5382" width="5.6640625" style="1" customWidth="1"/>
    <col min="5383" max="5383" width="11.77734375" style="1" customWidth="1"/>
    <col min="5384" max="5385" width="11.88671875" style="1" customWidth="1"/>
    <col min="5386" max="5386" width="15.21875" style="1" customWidth="1"/>
    <col min="5387" max="5387" width="11.6640625" style="1" customWidth="1"/>
    <col min="5388" max="5632" width="10" style="1"/>
    <col min="5633" max="5633" width="6.109375" style="1" bestFit="1" customWidth="1"/>
    <col min="5634" max="5634" width="25.5546875" style="1" customWidth="1"/>
    <col min="5635" max="5635" width="23.44140625" style="1" customWidth="1"/>
    <col min="5636" max="5636" width="7.21875" style="1" customWidth="1"/>
    <col min="5637" max="5637" width="11.77734375" style="1" customWidth="1"/>
    <col min="5638" max="5638" width="5.6640625" style="1" customWidth="1"/>
    <col min="5639" max="5639" width="11.77734375" style="1" customWidth="1"/>
    <col min="5640" max="5641" width="11.88671875" style="1" customWidth="1"/>
    <col min="5642" max="5642" width="15.21875" style="1" customWidth="1"/>
    <col min="5643" max="5643" width="11.6640625" style="1" customWidth="1"/>
    <col min="5644" max="5888" width="10" style="1"/>
    <col min="5889" max="5889" width="6.109375" style="1" bestFit="1" customWidth="1"/>
    <col min="5890" max="5890" width="25.5546875" style="1" customWidth="1"/>
    <col min="5891" max="5891" width="23.44140625" style="1" customWidth="1"/>
    <col min="5892" max="5892" width="7.21875" style="1" customWidth="1"/>
    <col min="5893" max="5893" width="11.77734375" style="1" customWidth="1"/>
    <col min="5894" max="5894" width="5.6640625" style="1" customWidth="1"/>
    <col min="5895" max="5895" width="11.77734375" style="1" customWidth="1"/>
    <col min="5896" max="5897" width="11.88671875" style="1" customWidth="1"/>
    <col min="5898" max="5898" width="15.21875" style="1" customWidth="1"/>
    <col min="5899" max="5899" width="11.6640625" style="1" customWidth="1"/>
    <col min="5900" max="6144" width="10" style="1"/>
    <col min="6145" max="6145" width="6.109375" style="1" bestFit="1" customWidth="1"/>
    <col min="6146" max="6146" width="25.5546875" style="1" customWidth="1"/>
    <col min="6147" max="6147" width="23.44140625" style="1" customWidth="1"/>
    <col min="6148" max="6148" width="7.21875" style="1" customWidth="1"/>
    <col min="6149" max="6149" width="11.77734375" style="1" customWidth="1"/>
    <col min="6150" max="6150" width="5.6640625" style="1" customWidth="1"/>
    <col min="6151" max="6151" width="11.77734375" style="1" customWidth="1"/>
    <col min="6152" max="6153" width="11.88671875" style="1" customWidth="1"/>
    <col min="6154" max="6154" width="15.21875" style="1" customWidth="1"/>
    <col min="6155" max="6155" width="11.6640625" style="1" customWidth="1"/>
    <col min="6156" max="6400" width="10" style="1"/>
    <col min="6401" max="6401" width="6.109375" style="1" bestFit="1" customWidth="1"/>
    <col min="6402" max="6402" width="25.5546875" style="1" customWidth="1"/>
    <col min="6403" max="6403" width="23.44140625" style="1" customWidth="1"/>
    <col min="6404" max="6404" width="7.21875" style="1" customWidth="1"/>
    <col min="6405" max="6405" width="11.77734375" style="1" customWidth="1"/>
    <col min="6406" max="6406" width="5.6640625" style="1" customWidth="1"/>
    <col min="6407" max="6407" width="11.77734375" style="1" customWidth="1"/>
    <col min="6408" max="6409" width="11.88671875" style="1" customWidth="1"/>
    <col min="6410" max="6410" width="15.21875" style="1" customWidth="1"/>
    <col min="6411" max="6411" width="11.6640625" style="1" customWidth="1"/>
    <col min="6412" max="6656" width="10" style="1"/>
    <col min="6657" max="6657" width="6.109375" style="1" bestFit="1" customWidth="1"/>
    <col min="6658" max="6658" width="25.5546875" style="1" customWidth="1"/>
    <col min="6659" max="6659" width="23.44140625" style="1" customWidth="1"/>
    <col min="6660" max="6660" width="7.21875" style="1" customWidth="1"/>
    <col min="6661" max="6661" width="11.77734375" style="1" customWidth="1"/>
    <col min="6662" max="6662" width="5.6640625" style="1" customWidth="1"/>
    <col min="6663" max="6663" width="11.77734375" style="1" customWidth="1"/>
    <col min="6664" max="6665" width="11.88671875" style="1" customWidth="1"/>
    <col min="6666" max="6666" width="15.21875" style="1" customWidth="1"/>
    <col min="6667" max="6667" width="11.6640625" style="1" customWidth="1"/>
    <col min="6668" max="6912" width="10" style="1"/>
    <col min="6913" max="6913" width="6.109375" style="1" bestFit="1" customWidth="1"/>
    <col min="6914" max="6914" width="25.5546875" style="1" customWidth="1"/>
    <col min="6915" max="6915" width="23.44140625" style="1" customWidth="1"/>
    <col min="6916" max="6916" width="7.21875" style="1" customWidth="1"/>
    <col min="6917" max="6917" width="11.77734375" style="1" customWidth="1"/>
    <col min="6918" max="6918" width="5.6640625" style="1" customWidth="1"/>
    <col min="6919" max="6919" width="11.77734375" style="1" customWidth="1"/>
    <col min="6920" max="6921" width="11.88671875" style="1" customWidth="1"/>
    <col min="6922" max="6922" width="15.21875" style="1" customWidth="1"/>
    <col min="6923" max="6923" width="11.6640625" style="1" customWidth="1"/>
    <col min="6924" max="7168" width="10" style="1"/>
    <col min="7169" max="7169" width="6.109375" style="1" bestFit="1" customWidth="1"/>
    <col min="7170" max="7170" width="25.5546875" style="1" customWidth="1"/>
    <col min="7171" max="7171" width="23.44140625" style="1" customWidth="1"/>
    <col min="7172" max="7172" width="7.21875" style="1" customWidth="1"/>
    <col min="7173" max="7173" width="11.77734375" style="1" customWidth="1"/>
    <col min="7174" max="7174" width="5.6640625" style="1" customWidth="1"/>
    <col min="7175" max="7175" width="11.77734375" style="1" customWidth="1"/>
    <col min="7176" max="7177" width="11.88671875" style="1" customWidth="1"/>
    <col min="7178" max="7178" width="15.21875" style="1" customWidth="1"/>
    <col min="7179" max="7179" width="11.6640625" style="1" customWidth="1"/>
    <col min="7180" max="7424" width="10" style="1"/>
    <col min="7425" max="7425" width="6.109375" style="1" bestFit="1" customWidth="1"/>
    <col min="7426" max="7426" width="25.5546875" style="1" customWidth="1"/>
    <col min="7427" max="7427" width="23.44140625" style="1" customWidth="1"/>
    <col min="7428" max="7428" width="7.21875" style="1" customWidth="1"/>
    <col min="7429" max="7429" width="11.77734375" style="1" customWidth="1"/>
    <col min="7430" max="7430" width="5.6640625" style="1" customWidth="1"/>
    <col min="7431" max="7431" width="11.77734375" style="1" customWidth="1"/>
    <col min="7432" max="7433" width="11.88671875" style="1" customWidth="1"/>
    <col min="7434" max="7434" width="15.21875" style="1" customWidth="1"/>
    <col min="7435" max="7435" width="11.6640625" style="1" customWidth="1"/>
    <col min="7436" max="7680" width="10" style="1"/>
    <col min="7681" max="7681" width="6.109375" style="1" bestFit="1" customWidth="1"/>
    <col min="7682" max="7682" width="25.5546875" style="1" customWidth="1"/>
    <col min="7683" max="7683" width="23.44140625" style="1" customWidth="1"/>
    <col min="7684" max="7684" width="7.21875" style="1" customWidth="1"/>
    <col min="7685" max="7685" width="11.77734375" style="1" customWidth="1"/>
    <col min="7686" max="7686" width="5.6640625" style="1" customWidth="1"/>
    <col min="7687" max="7687" width="11.77734375" style="1" customWidth="1"/>
    <col min="7688" max="7689" width="11.88671875" style="1" customWidth="1"/>
    <col min="7690" max="7690" width="15.21875" style="1" customWidth="1"/>
    <col min="7691" max="7691" width="11.6640625" style="1" customWidth="1"/>
    <col min="7692" max="7936" width="10" style="1"/>
    <col min="7937" max="7937" width="6.109375" style="1" bestFit="1" customWidth="1"/>
    <col min="7938" max="7938" width="25.5546875" style="1" customWidth="1"/>
    <col min="7939" max="7939" width="23.44140625" style="1" customWidth="1"/>
    <col min="7940" max="7940" width="7.21875" style="1" customWidth="1"/>
    <col min="7941" max="7941" width="11.77734375" style="1" customWidth="1"/>
    <col min="7942" max="7942" width="5.6640625" style="1" customWidth="1"/>
    <col min="7943" max="7943" width="11.77734375" style="1" customWidth="1"/>
    <col min="7944" max="7945" width="11.88671875" style="1" customWidth="1"/>
    <col min="7946" max="7946" width="15.21875" style="1" customWidth="1"/>
    <col min="7947" max="7947" width="11.6640625" style="1" customWidth="1"/>
    <col min="7948" max="8192" width="10" style="1"/>
    <col min="8193" max="8193" width="6.109375" style="1" bestFit="1" customWidth="1"/>
    <col min="8194" max="8194" width="25.5546875" style="1" customWidth="1"/>
    <col min="8195" max="8195" width="23.44140625" style="1" customWidth="1"/>
    <col min="8196" max="8196" width="7.21875" style="1" customWidth="1"/>
    <col min="8197" max="8197" width="11.77734375" style="1" customWidth="1"/>
    <col min="8198" max="8198" width="5.6640625" style="1" customWidth="1"/>
    <col min="8199" max="8199" width="11.77734375" style="1" customWidth="1"/>
    <col min="8200" max="8201" width="11.88671875" style="1" customWidth="1"/>
    <col min="8202" max="8202" width="15.21875" style="1" customWidth="1"/>
    <col min="8203" max="8203" width="11.6640625" style="1" customWidth="1"/>
    <col min="8204" max="8448" width="10" style="1"/>
    <col min="8449" max="8449" width="6.109375" style="1" bestFit="1" customWidth="1"/>
    <col min="8450" max="8450" width="25.5546875" style="1" customWidth="1"/>
    <col min="8451" max="8451" width="23.44140625" style="1" customWidth="1"/>
    <col min="8452" max="8452" width="7.21875" style="1" customWidth="1"/>
    <col min="8453" max="8453" width="11.77734375" style="1" customWidth="1"/>
    <col min="8454" max="8454" width="5.6640625" style="1" customWidth="1"/>
    <col min="8455" max="8455" width="11.77734375" style="1" customWidth="1"/>
    <col min="8456" max="8457" width="11.88671875" style="1" customWidth="1"/>
    <col min="8458" max="8458" width="15.21875" style="1" customWidth="1"/>
    <col min="8459" max="8459" width="11.6640625" style="1" customWidth="1"/>
    <col min="8460" max="8704" width="10" style="1"/>
    <col min="8705" max="8705" width="6.109375" style="1" bestFit="1" customWidth="1"/>
    <col min="8706" max="8706" width="25.5546875" style="1" customWidth="1"/>
    <col min="8707" max="8707" width="23.44140625" style="1" customWidth="1"/>
    <col min="8708" max="8708" width="7.21875" style="1" customWidth="1"/>
    <col min="8709" max="8709" width="11.77734375" style="1" customWidth="1"/>
    <col min="8710" max="8710" width="5.6640625" style="1" customWidth="1"/>
    <col min="8711" max="8711" width="11.77734375" style="1" customWidth="1"/>
    <col min="8712" max="8713" width="11.88671875" style="1" customWidth="1"/>
    <col min="8714" max="8714" width="15.21875" style="1" customWidth="1"/>
    <col min="8715" max="8715" width="11.6640625" style="1" customWidth="1"/>
    <col min="8716" max="8960" width="10" style="1"/>
    <col min="8961" max="8961" width="6.109375" style="1" bestFit="1" customWidth="1"/>
    <col min="8962" max="8962" width="25.5546875" style="1" customWidth="1"/>
    <col min="8963" max="8963" width="23.44140625" style="1" customWidth="1"/>
    <col min="8964" max="8964" width="7.21875" style="1" customWidth="1"/>
    <col min="8965" max="8965" width="11.77734375" style="1" customWidth="1"/>
    <col min="8966" max="8966" width="5.6640625" style="1" customWidth="1"/>
    <col min="8967" max="8967" width="11.77734375" style="1" customWidth="1"/>
    <col min="8968" max="8969" width="11.88671875" style="1" customWidth="1"/>
    <col min="8970" max="8970" width="15.21875" style="1" customWidth="1"/>
    <col min="8971" max="8971" width="11.6640625" style="1" customWidth="1"/>
    <col min="8972" max="9216" width="10" style="1"/>
    <col min="9217" max="9217" width="6.109375" style="1" bestFit="1" customWidth="1"/>
    <col min="9218" max="9218" width="25.5546875" style="1" customWidth="1"/>
    <col min="9219" max="9219" width="23.44140625" style="1" customWidth="1"/>
    <col min="9220" max="9220" width="7.21875" style="1" customWidth="1"/>
    <col min="9221" max="9221" width="11.77734375" style="1" customWidth="1"/>
    <col min="9222" max="9222" width="5.6640625" style="1" customWidth="1"/>
    <col min="9223" max="9223" width="11.77734375" style="1" customWidth="1"/>
    <col min="9224" max="9225" width="11.88671875" style="1" customWidth="1"/>
    <col min="9226" max="9226" width="15.21875" style="1" customWidth="1"/>
    <col min="9227" max="9227" width="11.6640625" style="1" customWidth="1"/>
    <col min="9228" max="9472" width="10" style="1"/>
    <col min="9473" max="9473" width="6.109375" style="1" bestFit="1" customWidth="1"/>
    <col min="9474" max="9474" width="25.5546875" style="1" customWidth="1"/>
    <col min="9475" max="9475" width="23.44140625" style="1" customWidth="1"/>
    <col min="9476" max="9476" width="7.21875" style="1" customWidth="1"/>
    <col min="9477" max="9477" width="11.77734375" style="1" customWidth="1"/>
    <col min="9478" max="9478" width="5.6640625" style="1" customWidth="1"/>
    <col min="9479" max="9479" width="11.77734375" style="1" customWidth="1"/>
    <col min="9480" max="9481" width="11.88671875" style="1" customWidth="1"/>
    <col min="9482" max="9482" width="15.21875" style="1" customWidth="1"/>
    <col min="9483" max="9483" width="11.6640625" style="1" customWidth="1"/>
    <col min="9484" max="9728" width="10" style="1"/>
    <col min="9729" max="9729" width="6.109375" style="1" bestFit="1" customWidth="1"/>
    <col min="9730" max="9730" width="25.5546875" style="1" customWidth="1"/>
    <col min="9731" max="9731" width="23.44140625" style="1" customWidth="1"/>
    <col min="9732" max="9732" width="7.21875" style="1" customWidth="1"/>
    <col min="9733" max="9733" width="11.77734375" style="1" customWidth="1"/>
    <col min="9734" max="9734" width="5.6640625" style="1" customWidth="1"/>
    <col min="9735" max="9735" width="11.77734375" style="1" customWidth="1"/>
    <col min="9736" max="9737" width="11.88671875" style="1" customWidth="1"/>
    <col min="9738" max="9738" width="15.21875" style="1" customWidth="1"/>
    <col min="9739" max="9739" width="11.6640625" style="1" customWidth="1"/>
    <col min="9740" max="9984" width="10" style="1"/>
    <col min="9985" max="9985" width="6.109375" style="1" bestFit="1" customWidth="1"/>
    <col min="9986" max="9986" width="25.5546875" style="1" customWidth="1"/>
    <col min="9987" max="9987" width="23.44140625" style="1" customWidth="1"/>
    <col min="9988" max="9988" width="7.21875" style="1" customWidth="1"/>
    <col min="9989" max="9989" width="11.77734375" style="1" customWidth="1"/>
    <col min="9990" max="9990" width="5.6640625" style="1" customWidth="1"/>
    <col min="9991" max="9991" width="11.77734375" style="1" customWidth="1"/>
    <col min="9992" max="9993" width="11.88671875" style="1" customWidth="1"/>
    <col min="9994" max="9994" width="15.21875" style="1" customWidth="1"/>
    <col min="9995" max="9995" width="11.6640625" style="1" customWidth="1"/>
    <col min="9996" max="10240" width="10" style="1"/>
    <col min="10241" max="10241" width="6.109375" style="1" bestFit="1" customWidth="1"/>
    <col min="10242" max="10242" width="25.5546875" style="1" customWidth="1"/>
    <col min="10243" max="10243" width="23.44140625" style="1" customWidth="1"/>
    <col min="10244" max="10244" width="7.21875" style="1" customWidth="1"/>
    <col min="10245" max="10245" width="11.77734375" style="1" customWidth="1"/>
    <col min="10246" max="10246" width="5.6640625" style="1" customWidth="1"/>
    <col min="10247" max="10247" width="11.77734375" style="1" customWidth="1"/>
    <col min="10248" max="10249" width="11.88671875" style="1" customWidth="1"/>
    <col min="10250" max="10250" width="15.21875" style="1" customWidth="1"/>
    <col min="10251" max="10251" width="11.6640625" style="1" customWidth="1"/>
    <col min="10252" max="10496" width="10" style="1"/>
    <col min="10497" max="10497" width="6.109375" style="1" bestFit="1" customWidth="1"/>
    <col min="10498" max="10498" width="25.5546875" style="1" customWidth="1"/>
    <col min="10499" max="10499" width="23.44140625" style="1" customWidth="1"/>
    <col min="10500" max="10500" width="7.21875" style="1" customWidth="1"/>
    <col min="10501" max="10501" width="11.77734375" style="1" customWidth="1"/>
    <col min="10502" max="10502" width="5.6640625" style="1" customWidth="1"/>
    <col min="10503" max="10503" width="11.77734375" style="1" customWidth="1"/>
    <col min="10504" max="10505" width="11.88671875" style="1" customWidth="1"/>
    <col min="10506" max="10506" width="15.21875" style="1" customWidth="1"/>
    <col min="10507" max="10507" width="11.6640625" style="1" customWidth="1"/>
    <col min="10508" max="10752" width="10" style="1"/>
    <col min="10753" max="10753" width="6.109375" style="1" bestFit="1" customWidth="1"/>
    <col min="10754" max="10754" width="25.5546875" style="1" customWidth="1"/>
    <col min="10755" max="10755" width="23.44140625" style="1" customWidth="1"/>
    <col min="10756" max="10756" width="7.21875" style="1" customWidth="1"/>
    <col min="10757" max="10757" width="11.77734375" style="1" customWidth="1"/>
    <col min="10758" max="10758" width="5.6640625" style="1" customWidth="1"/>
    <col min="10759" max="10759" width="11.77734375" style="1" customWidth="1"/>
    <col min="10760" max="10761" width="11.88671875" style="1" customWidth="1"/>
    <col min="10762" max="10762" width="15.21875" style="1" customWidth="1"/>
    <col min="10763" max="10763" width="11.6640625" style="1" customWidth="1"/>
    <col min="10764" max="11008" width="10" style="1"/>
    <col min="11009" max="11009" width="6.109375" style="1" bestFit="1" customWidth="1"/>
    <col min="11010" max="11010" width="25.5546875" style="1" customWidth="1"/>
    <col min="11011" max="11011" width="23.44140625" style="1" customWidth="1"/>
    <col min="11012" max="11012" width="7.21875" style="1" customWidth="1"/>
    <col min="11013" max="11013" width="11.77734375" style="1" customWidth="1"/>
    <col min="11014" max="11014" width="5.6640625" style="1" customWidth="1"/>
    <col min="11015" max="11015" width="11.77734375" style="1" customWidth="1"/>
    <col min="11016" max="11017" width="11.88671875" style="1" customWidth="1"/>
    <col min="11018" max="11018" width="15.21875" style="1" customWidth="1"/>
    <col min="11019" max="11019" width="11.6640625" style="1" customWidth="1"/>
    <col min="11020" max="11264" width="10" style="1"/>
    <col min="11265" max="11265" width="6.109375" style="1" bestFit="1" customWidth="1"/>
    <col min="11266" max="11266" width="25.5546875" style="1" customWidth="1"/>
    <col min="11267" max="11267" width="23.44140625" style="1" customWidth="1"/>
    <col min="11268" max="11268" width="7.21875" style="1" customWidth="1"/>
    <col min="11269" max="11269" width="11.77734375" style="1" customWidth="1"/>
    <col min="11270" max="11270" width="5.6640625" style="1" customWidth="1"/>
    <col min="11271" max="11271" width="11.77734375" style="1" customWidth="1"/>
    <col min="11272" max="11273" width="11.88671875" style="1" customWidth="1"/>
    <col min="11274" max="11274" width="15.21875" style="1" customWidth="1"/>
    <col min="11275" max="11275" width="11.6640625" style="1" customWidth="1"/>
    <col min="11276" max="11520" width="10" style="1"/>
    <col min="11521" max="11521" width="6.109375" style="1" bestFit="1" customWidth="1"/>
    <col min="11522" max="11522" width="25.5546875" style="1" customWidth="1"/>
    <col min="11523" max="11523" width="23.44140625" style="1" customWidth="1"/>
    <col min="11524" max="11524" width="7.21875" style="1" customWidth="1"/>
    <col min="11525" max="11525" width="11.77734375" style="1" customWidth="1"/>
    <col min="11526" max="11526" width="5.6640625" style="1" customWidth="1"/>
    <col min="11527" max="11527" width="11.77734375" style="1" customWidth="1"/>
    <col min="11528" max="11529" width="11.88671875" style="1" customWidth="1"/>
    <col min="11530" max="11530" width="15.21875" style="1" customWidth="1"/>
    <col min="11531" max="11531" width="11.6640625" style="1" customWidth="1"/>
    <col min="11532" max="11776" width="10" style="1"/>
    <col min="11777" max="11777" width="6.109375" style="1" bestFit="1" customWidth="1"/>
    <col min="11778" max="11778" width="25.5546875" style="1" customWidth="1"/>
    <col min="11779" max="11779" width="23.44140625" style="1" customWidth="1"/>
    <col min="11780" max="11780" width="7.21875" style="1" customWidth="1"/>
    <col min="11781" max="11781" width="11.77734375" style="1" customWidth="1"/>
    <col min="11782" max="11782" width="5.6640625" style="1" customWidth="1"/>
    <col min="11783" max="11783" width="11.77734375" style="1" customWidth="1"/>
    <col min="11784" max="11785" width="11.88671875" style="1" customWidth="1"/>
    <col min="11786" max="11786" width="15.21875" style="1" customWidth="1"/>
    <col min="11787" max="11787" width="11.6640625" style="1" customWidth="1"/>
    <col min="11788" max="12032" width="10" style="1"/>
    <col min="12033" max="12033" width="6.109375" style="1" bestFit="1" customWidth="1"/>
    <col min="12034" max="12034" width="25.5546875" style="1" customWidth="1"/>
    <col min="12035" max="12035" width="23.44140625" style="1" customWidth="1"/>
    <col min="12036" max="12036" width="7.21875" style="1" customWidth="1"/>
    <col min="12037" max="12037" width="11.77734375" style="1" customWidth="1"/>
    <col min="12038" max="12038" width="5.6640625" style="1" customWidth="1"/>
    <col min="12039" max="12039" width="11.77734375" style="1" customWidth="1"/>
    <col min="12040" max="12041" width="11.88671875" style="1" customWidth="1"/>
    <col min="12042" max="12042" width="15.21875" style="1" customWidth="1"/>
    <col min="12043" max="12043" width="11.6640625" style="1" customWidth="1"/>
    <col min="12044" max="12288" width="10" style="1"/>
    <col min="12289" max="12289" width="6.109375" style="1" bestFit="1" customWidth="1"/>
    <col min="12290" max="12290" width="25.5546875" style="1" customWidth="1"/>
    <col min="12291" max="12291" width="23.44140625" style="1" customWidth="1"/>
    <col min="12292" max="12292" width="7.21875" style="1" customWidth="1"/>
    <col min="12293" max="12293" width="11.77734375" style="1" customWidth="1"/>
    <col min="12294" max="12294" width="5.6640625" style="1" customWidth="1"/>
    <col min="12295" max="12295" width="11.77734375" style="1" customWidth="1"/>
    <col min="12296" max="12297" width="11.88671875" style="1" customWidth="1"/>
    <col min="12298" max="12298" width="15.21875" style="1" customWidth="1"/>
    <col min="12299" max="12299" width="11.6640625" style="1" customWidth="1"/>
    <col min="12300" max="12544" width="10" style="1"/>
    <col min="12545" max="12545" width="6.109375" style="1" bestFit="1" customWidth="1"/>
    <col min="12546" max="12546" width="25.5546875" style="1" customWidth="1"/>
    <col min="12547" max="12547" width="23.44140625" style="1" customWidth="1"/>
    <col min="12548" max="12548" width="7.21875" style="1" customWidth="1"/>
    <col min="12549" max="12549" width="11.77734375" style="1" customWidth="1"/>
    <col min="12550" max="12550" width="5.6640625" style="1" customWidth="1"/>
    <col min="12551" max="12551" width="11.77734375" style="1" customWidth="1"/>
    <col min="12552" max="12553" width="11.88671875" style="1" customWidth="1"/>
    <col min="12554" max="12554" width="15.21875" style="1" customWidth="1"/>
    <col min="12555" max="12555" width="11.6640625" style="1" customWidth="1"/>
    <col min="12556" max="12800" width="10" style="1"/>
    <col min="12801" max="12801" width="6.109375" style="1" bestFit="1" customWidth="1"/>
    <col min="12802" max="12802" width="25.5546875" style="1" customWidth="1"/>
    <col min="12803" max="12803" width="23.44140625" style="1" customWidth="1"/>
    <col min="12804" max="12804" width="7.21875" style="1" customWidth="1"/>
    <col min="12805" max="12805" width="11.77734375" style="1" customWidth="1"/>
    <col min="12806" max="12806" width="5.6640625" style="1" customWidth="1"/>
    <col min="12807" max="12807" width="11.77734375" style="1" customWidth="1"/>
    <col min="12808" max="12809" width="11.88671875" style="1" customWidth="1"/>
    <col min="12810" max="12810" width="15.21875" style="1" customWidth="1"/>
    <col min="12811" max="12811" width="11.6640625" style="1" customWidth="1"/>
    <col min="12812" max="13056" width="10" style="1"/>
    <col min="13057" max="13057" width="6.109375" style="1" bestFit="1" customWidth="1"/>
    <col min="13058" max="13058" width="25.5546875" style="1" customWidth="1"/>
    <col min="13059" max="13059" width="23.44140625" style="1" customWidth="1"/>
    <col min="13060" max="13060" width="7.21875" style="1" customWidth="1"/>
    <col min="13061" max="13061" width="11.77734375" style="1" customWidth="1"/>
    <col min="13062" max="13062" width="5.6640625" style="1" customWidth="1"/>
    <col min="13063" max="13063" width="11.77734375" style="1" customWidth="1"/>
    <col min="13064" max="13065" width="11.88671875" style="1" customWidth="1"/>
    <col min="13066" max="13066" width="15.21875" style="1" customWidth="1"/>
    <col min="13067" max="13067" width="11.6640625" style="1" customWidth="1"/>
    <col min="13068" max="13312" width="10" style="1"/>
    <col min="13313" max="13313" width="6.109375" style="1" bestFit="1" customWidth="1"/>
    <col min="13314" max="13314" width="25.5546875" style="1" customWidth="1"/>
    <col min="13315" max="13315" width="23.44140625" style="1" customWidth="1"/>
    <col min="13316" max="13316" width="7.21875" style="1" customWidth="1"/>
    <col min="13317" max="13317" width="11.77734375" style="1" customWidth="1"/>
    <col min="13318" max="13318" width="5.6640625" style="1" customWidth="1"/>
    <col min="13319" max="13319" width="11.77734375" style="1" customWidth="1"/>
    <col min="13320" max="13321" width="11.88671875" style="1" customWidth="1"/>
    <col min="13322" max="13322" width="15.21875" style="1" customWidth="1"/>
    <col min="13323" max="13323" width="11.6640625" style="1" customWidth="1"/>
    <col min="13324" max="13568" width="10" style="1"/>
    <col min="13569" max="13569" width="6.109375" style="1" bestFit="1" customWidth="1"/>
    <col min="13570" max="13570" width="25.5546875" style="1" customWidth="1"/>
    <col min="13571" max="13571" width="23.44140625" style="1" customWidth="1"/>
    <col min="13572" max="13572" width="7.21875" style="1" customWidth="1"/>
    <col min="13573" max="13573" width="11.77734375" style="1" customWidth="1"/>
    <col min="13574" max="13574" width="5.6640625" style="1" customWidth="1"/>
    <col min="13575" max="13575" width="11.77734375" style="1" customWidth="1"/>
    <col min="13576" max="13577" width="11.88671875" style="1" customWidth="1"/>
    <col min="13578" max="13578" width="15.21875" style="1" customWidth="1"/>
    <col min="13579" max="13579" width="11.6640625" style="1" customWidth="1"/>
    <col min="13580" max="13824" width="10" style="1"/>
    <col min="13825" max="13825" width="6.109375" style="1" bestFit="1" customWidth="1"/>
    <col min="13826" max="13826" width="25.5546875" style="1" customWidth="1"/>
    <col min="13827" max="13827" width="23.44140625" style="1" customWidth="1"/>
    <col min="13828" max="13828" width="7.21875" style="1" customWidth="1"/>
    <col min="13829" max="13829" width="11.77734375" style="1" customWidth="1"/>
    <col min="13830" max="13830" width="5.6640625" style="1" customWidth="1"/>
    <col min="13831" max="13831" width="11.77734375" style="1" customWidth="1"/>
    <col min="13832" max="13833" width="11.88671875" style="1" customWidth="1"/>
    <col min="13834" max="13834" width="15.21875" style="1" customWidth="1"/>
    <col min="13835" max="13835" width="11.6640625" style="1" customWidth="1"/>
    <col min="13836" max="14080" width="10" style="1"/>
    <col min="14081" max="14081" width="6.109375" style="1" bestFit="1" customWidth="1"/>
    <col min="14082" max="14082" width="25.5546875" style="1" customWidth="1"/>
    <col min="14083" max="14083" width="23.44140625" style="1" customWidth="1"/>
    <col min="14084" max="14084" width="7.21875" style="1" customWidth="1"/>
    <col min="14085" max="14085" width="11.77734375" style="1" customWidth="1"/>
    <col min="14086" max="14086" width="5.6640625" style="1" customWidth="1"/>
    <col min="14087" max="14087" width="11.77734375" style="1" customWidth="1"/>
    <col min="14088" max="14089" width="11.88671875" style="1" customWidth="1"/>
    <col min="14090" max="14090" width="15.21875" style="1" customWidth="1"/>
    <col min="14091" max="14091" width="11.6640625" style="1" customWidth="1"/>
    <col min="14092" max="14336" width="10" style="1"/>
    <col min="14337" max="14337" width="6.109375" style="1" bestFit="1" customWidth="1"/>
    <col min="14338" max="14338" width="25.5546875" style="1" customWidth="1"/>
    <col min="14339" max="14339" width="23.44140625" style="1" customWidth="1"/>
    <col min="14340" max="14340" width="7.21875" style="1" customWidth="1"/>
    <col min="14341" max="14341" width="11.77734375" style="1" customWidth="1"/>
    <col min="14342" max="14342" width="5.6640625" style="1" customWidth="1"/>
    <col min="14343" max="14343" width="11.77734375" style="1" customWidth="1"/>
    <col min="14344" max="14345" width="11.88671875" style="1" customWidth="1"/>
    <col min="14346" max="14346" width="15.21875" style="1" customWidth="1"/>
    <col min="14347" max="14347" width="11.6640625" style="1" customWidth="1"/>
    <col min="14348" max="14592" width="10" style="1"/>
    <col min="14593" max="14593" width="6.109375" style="1" bestFit="1" customWidth="1"/>
    <col min="14594" max="14594" width="25.5546875" style="1" customWidth="1"/>
    <col min="14595" max="14595" width="23.44140625" style="1" customWidth="1"/>
    <col min="14596" max="14596" width="7.21875" style="1" customWidth="1"/>
    <col min="14597" max="14597" width="11.77734375" style="1" customWidth="1"/>
    <col min="14598" max="14598" width="5.6640625" style="1" customWidth="1"/>
    <col min="14599" max="14599" width="11.77734375" style="1" customWidth="1"/>
    <col min="14600" max="14601" width="11.88671875" style="1" customWidth="1"/>
    <col min="14602" max="14602" width="15.21875" style="1" customWidth="1"/>
    <col min="14603" max="14603" width="11.6640625" style="1" customWidth="1"/>
    <col min="14604" max="14848" width="10" style="1"/>
    <col min="14849" max="14849" width="6.109375" style="1" bestFit="1" customWidth="1"/>
    <col min="14850" max="14850" width="25.5546875" style="1" customWidth="1"/>
    <col min="14851" max="14851" width="23.44140625" style="1" customWidth="1"/>
    <col min="14852" max="14852" width="7.21875" style="1" customWidth="1"/>
    <col min="14853" max="14853" width="11.77734375" style="1" customWidth="1"/>
    <col min="14854" max="14854" width="5.6640625" style="1" customWidth="1"/>
    <col min="14855" max="14855" width="11.77734375" style="1" customWidth="1"/>
    <col min="14856" max="14857" width="11.88671875" style="1" customWidth="1"/>
    <col min="14858" max="14858" width="15.21875" style="1" customWidth="1"/>
    <col min="14859" max="14859" width="11.6640625" style="1" customWidth="1"/>
    <col min="14860" max="15104" width="10" style="1"/>
    <col min="15105" max="15105" width="6.109375" style="1" bestFit="1" customWidth="1"/>
    <col min="15106" max="15106" width="25.5546875" style="1" customWidth="1"/>
    <col min="15107" max="15107" width="23.44140625" style="1" customWidth="1"/>
    <col min="15108" max="15108" width="7.21875" style="1" customWidth="1"/>
    <col min="15109" max="15109" width="11.77734375" style="1" customWidth="1"/>
    <col min="15110" max="15110" width="5.6640625" style="1" customWidth="1"/>
    <col min="15111" max="15111" width="11.77734375" style="1" customWidth="1"/>
    <col min="15112" max="15113" width="11.88671875" style="1" customWidth="1"/>
    <col min="15114" max="15114" width="15.21875" style="1" customWidth="1"/>
    <col min="15115" max="15115" width="11.6640625" style="1" customWidth="1"/>
    <col min="15116" max="15360" width="10" style="1"/>
    <col min="15361" max="15361" width="6.109375" style="1" bestFit="1" customWidth="1"/>
    <col min="15362" max="15362" width="25.5546875" style="1" customWidth="1"/>
    <col min="15363" max="15363" width="23.44140625" style="1" customWidth="1"/>
    <col min="15364" max="15364" width="7.21875" style="1" customWidth="1"/>
    <col min="15365" max="15365" width="11.77734375" style="1" customWidth="1"/>
    <col min="15366" max="15366" width="5.6640625" style="1" customWidth="1"/>
    <col min="15367" max="15367" width="11.77734375" style="1" customWidth="1"/>
    <col min="15368" max="15369" width="11.88671875" style="1" customWidth="1"/>
    <col min="15370" max="15370" width="15.21875" style="1" customWidth="1"/>
    <col min="15371" max="15371" width="11.6640625" style="1" customWidth="1"/>
    <col min="15372" max="15616" width="10" style="1"/>
    <col min="15617" max="15617" width="6.109375" style="1" bestFit="1" customWidth="1"/>
    <col min="15618" max="15618" width="25.5546875" style="1" customWidth="1"/>
    <col min="15619" max="15619" width="23.44140625" style="1" customWidth="1"/>
    <col min="15620" max="15620" width="7.21875" style="1" customWidth="1"/>
    <col min="15621" max="15621" width="11.77734375" style="1" customWidth="1"/>
    <col min="15622" max="15622" width="5.6640625" style="1" customWidth="1"/>
    <col min="15623" max="15623" width="11.77734375" style="1" customWidth="1"/>
    <col min="15624" max="15625" width="11.88671875" style="1" customWidth="1"/>
    <col min="15626" max="15626" width="15.21875" style="1" customWidth="1"/>
    <col min="15627" max="15627" width="11.6640625" style="1" customWidth="1"/>
    <col min="15628" max="15872" width="10" style="1"/>
    <col min="15873" max="15873" width="6.109375" style="1" bestFit="1" customWidth="1"/>
    <col min="15874" max="15874" width="25.5546875" style="1" customWidth="1"/>
    <col min="15875" max="15875" width="23.44140625" style="1" customWidth="1"/>
    <col min="15876" max="15876" width="7.21875" style="1" customWidth="1"/>
    <col min="15877" max="15877" width="11.77734375" style="1" customWidth="1"/>
    <col min="15878" max="15878" width="5.6640625" style="1" customWidth="1"/>
    <col min="15879" max="15879" width="11.77734375" style="1" customWidth="1"/>
    <col min="15880" max="15881" width="11.88671875" style="1" customWidth="1"/>
    <col min="15882" max="15882" width="15.21875" style="1" customWidth="1"/>
    <col min="15883" max="15883" width="11.6640625" style="1" customWidth="1"/>
    <col min="15884" max="16128" width="10" style="1"/>
    <col min="16129" max="16129" width="6.109375" style="1" bestFit="1" customWidth="1"/>
    <col min="16130" max="16130" width="25.5546875" style="1" customWidth="1"/>
    <col min="16131" max="16131" width="23.44140625" style="1" customWidth="1"/>
    <col min="16132" max="16132" width="7.21875" style="1" customWidth="1"/>
    <col min="16133" max="16133" width="11.77734375" style="1" customWidth="1"/>
    <col min="16134" max="16134" width="5.6640625" style="1" customWidth="1"/>
    <col min="16135" max="16135" width="11.77734375" style="1" customWidth="1"/>
    <col min="16136" max="16137" width="11.88671875" style="1" customWidth="1"/>
    <col min="16138" max="16138" width="15.21875" style="1" customWidth="1"/>
    <col min="16139" max="16139" width="11.6640625" style="1" customWidth="1"/>
    <col min="16140" max="16384" width="10" style="1"/>
  </cols>
  <sheetData>
    <row r="1" spans="1:12" ht="27.75" customHeight="1">
      <c r="A1" s="189" t="s">
        <v>0</v>
      </c>
      <c r="B1" s="189"/>
      <c r="C1" s="189"/>
      <c r="D1" s="189"/>
      <c r="E1" s="189"/>
      <c r="F1" s="189"/>
      <c r="G1" s="189"/>
      <c r="H1" s="189"/>
      <c r="I1" s="189"/>
      <c r="J1" s="189"/>
      <c r="K1" s="189"/>
    </row>
    <row r="2" spans="1:12" ht="27.75" customHeight="1">
      <c r="I2" s="190" t="s">
        <v>1</v>
      </c>
      <c r="J2" s="190"/>
      <c r="K2" s="190"/>
    </row>
    <row r="3" spans="1:12" s="4" customFormat="1" ht="39" customHeight="1">
      <c r="A3" s="2" t="s">
        <v>2</v>
      </c>
      <c r="B3" s="2" t="s">
        <v>3</v>
      </c>
      <c r="C3" s="2" t="s">
        <v>4</v>
      </c>
      <c r="D3" s="2" t="s">
        <v>5</v>
      </c>
      <c r="E3" s="3" t="s">
        <v>6</v>
      </c>
      <c r="F3" s="3" t="s">
        <v>7</v>
      </c>
      <c r="G3" s="3" t="s">
        <v>8</v>
      </c>
      <c r="H3" s="2" t="s">
        <v>9</v>
      </c>
      <c r="I3" s="2" t="s">
        <v>10</v>
      </c>
      <c r="J3" s="2" t="s">
        <v>11</v>
      </c>
      <c r="K3" s="2" t="s">
        <v>12</v>
      </c>
    </row>
    <row r="4" spans="1:12" ht="62.4" customHeight="1">
      <c r="A4" s="12">
        <v>1</v>
      </c>
      <c r="B4" s="12" t="s">
        <v>43</v>
      </c>
      <c r="C4" s="14" t="s">
        <v>44</v>
      </c>
      <c r="D4" s="12" t="s">
        <v>20</v>
      </c>
      <c r="E4" s="15">
        <v>5.5752212389380533</v>
      </c>
      <c r="F4" s="7">
        <v>0.13</v>
      </c>
      <c r="G4" s="9">
        <v>4.2209000000000003</v>
      </c>
      <c r="H4" s="15">
        <v>4.4850000000000003</v>
      </c>
      <c r="I4" s="15">
        <v>4.4850000000000003</v>
      </c>
      <c r="J4" s="16" t="s">
        <v>47</v>
      </c>
      <c r="K4" s="16" t="s">
        <v>48</v>
      </c>
      <c r="L4" s="8"/>
    </row>
    <row r="5" spans="1:12" ht="62.4" customHeight="1">
      <c r="A5" s="12">
        <v>2</v>
      </c>
      <c r="B5" s="12" t="s">
        <v>45</v>
      </c>
      <c r="C5" s="14" t="s">
        <v>46</v>
      </c>
      <c r="D5" s="12" t="s">
        <v>20</v>
      </c>
      <c r="E5" s="15">
        <v>6.4601769911504432</v>
      </c>
      <c r="F5" s="7">
        <v>0.13</v>
      </c>
      <c r="G5" s="9">
        <v>4.5389999999999997</v>
      </c>
      <c r="H5" s="15">
        <v>4.8209999999999997</v>
      </c>
      <c r="I5" s="15">
        <v>4.8209999999999997</v>
      </c>
      <c r="J5" s="16" t="s">
        <v>47</v>
      </c>
      <c r="K5" s="16" t="s">
        <v>48</v>
      </c>
      <c r="L5" s="8"/>
    </row>
    <row r="6" spans="1:12" ht="27.75" customHeight="1">
      <c r="A6" s="191" t="s">
        <v>49</v>
      </c>
      <c r="B6" s="191"/>
      <c r="C6" s="191"/>
      <c r="D6" s="191"/>
      <c r="E6" s="191"/>
      <c r="F6" s="191"/>
      <c r="G6" s="191"/>
      <c r="H6" s="191"/>
      <c r="I6" s="191"/>
      <c r="J6" s="191"/>
      <c r="K6" s="191"/>
    </row>
    <row r="7" spans="1:12" ht="77.400000000000006" customHeight="1">
      <c r="A7" s="191"/>
      <c r="B7" s="191"/>
      <c r="C7" s="191"/>
      <c r="D7" s="191"/>
      <c r="E7" s="191"/>
      <c r="F7" s="191"/>
      <c r="G7" s="191"/>
      <c r="H7" s="191"/>
      <c r="I7" s="191"/>
      <c r="J7" s="191"/>
      <c r="K7" s="191"/>
    </row>
    <row r="8" spans="1:12" ht="93" customHeight="1">
      <c r="A8" s="192" t="s">
        <v>13</v>
      </c>
      <c r="B8" s="193"/>
      <c r="C8" s="194" t="s">
        <v>14</v>
      </c>
      <c r="D8" s="194"/>
      <c r="E8" s="191" t="s">
        <v>15</v>
      </c>
      <c r="F8" s="191"/>
      <c r="G8" s="191"/>
      <c r="H8" s="191" t="s">
        <v>16</v>
      </c>
      <c r="I8" s="191"/>
      <c r="J8" s="191" t="s">
        <v>17</v>
      </c>
      <c r="K8" s="191"/>
    </row>
  </sheetData>
  <mergeCells count="8">
    <mergeCell ref="A1:K1"/>
    <mergeCell ref="I2:K2"/>
    <mergeCell ref="A6:K7"/>
    <mergeCell ref="A8:B8"/>
    <mergeCell ref="C8:D8"/>
    <mergeCell ref="E8:G8"/>
    <mergeCell ref="H8:I8"/>
    <mergeCell ref="J8:K8"/>
  </mergeCells>
  <phoneticPr fontId="3" type="noConversion"/>
  <pageMargins left="0.75" right="0.75" top="1" bottom="1" header="0.5" footer="0.5"/>
  <pageSetup paperSize="9" scale="93" orientation="landscape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79EF94-F90C-4CDC-BD5F-FF08D5A06F82}">
  <sheetPr>
    <pageSetUpPr fitToPage="1"/>
  </sheetPr>
  <dimension ref="A1:P15"/>
  <sheetViews>
    <sheetView workbookViewId="0">
      <selection activeCell="K5" sqref="K5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23.44140625" style="1" customWidth="1"/>
    <col min="4" max="4" width="6.109375" style="1" customWidth="1"/>
    <col min="5" max="6" width="7.88671875" style="1" customWidth="1"/>
    <col min="7" max="7" width="7.109375" style="1" customWidth="1"/>
    <col min="8" max="8" width="11.6640625" style="1" customWidth="1"/>
    <col min="9" max="9" width="9.88671875" style="1" customWidth="1"/>
    <col min="10" max="11" width="10.44140625" style="1" customWidth="1"/>
    <col min="12" max="12" width="7.109375" style="1" customWidth="1"/>
    <col min="13" max="13" width="10.44140625" style="1" customWidth="1"/>
    <col min="14" max="14" width="10" style="1" bestFit="1" customWidth="1"/>
    <col min="15" max="15" width="25.33203125" style="1" customWidth="1"/>
    <col min="16" max="16" width="13" style="1" customWidth="1"/>
    <col min="17" max="17" width="6.77734375" style="1" customWidth="1"/>
    <col min="18" max="256" width="10" style="1"/>
    <col min="257" max="257" width="6.109375" style="1" bestFit="1" customWidth="1"/>
    <col min="258" max="258" width="15.77734375" style="1" customWidth="1"/>
    <col min="259" max="259" width="27.77734375" style="1" bestFit="1" customWidth="1"/>
    <col min="260" max="260" width="6.109375" style="1" customWidth="1"/>
    <col min="261" max="262" width="7.88671875" style="1" customWidth="1"/>
    <col min="263" max="263" width="5.6640625" style="1" customWidth="1"/>
    <col min="264" max="264" width="11.6640625" style="1" customWidth="1"/>
    <col min="265" max="265" width="9.88671875" style="1" customWidth="1"/>
    <col min="266" max="267" width="10.44140625" style="1" customWidth="1"/>
    <col min="268" max="268" width="7.109375" style="1" customWidth="1"/>
    <col min="269" max="269" width="10.44140625" style="1" customWidth="1"/>
    <col min="270" max="270" width="10" style="1" bestFit="1"/>
    <col min="271" max="271" width="32.109375" style="1" customWidth="1"/>
    <col min="272" max="272" width="13" style="1" customWidth="1"/>
    <col min="273" max="273" width="6.77734375" style="1" customWidth="1"/>
    <col min="274" max="512" width="10" style="1"/>
    <col min="513" max="513" width="6.109375" style="1" bestFit="1" customWidth="1"/>
    <col min="514" max="514" width="15.77734375" style="1" customWidth="1"/>
    <col min="515" max="515" width="27.77734375" style="1" bestFit="1" customWidth="1"/>
    <col min="516" max="516" width="6.109375" style="1" customWidth="1"/>
    <col min="517" max="518" width="7.88671875" style="1" customWidth="1"/>
    <col min="519" max="519" width="5.6640625" style="1" customWidth="1"/>
    <col min="520" max="520" width="11.6640625" style="1" customWidth="1"/>
    <col min="521" max="521" width="9.88671875" style="1" customWidth="1"/>
    <col min="522" max="523" width="10.44140625" style="1" customWidth="1"/>
    <col min="524" max="524" width="7.109375" style="1" customWidth="1"/>
    <col min="525" max="525" width="10.44140625" style="1" customWidth="1"/>
    <col min="526" max="526" width="10" style="1" bestFit="1"/>
    <col min="527" max="527" width="32.109375" style="1" customWidth="1"/>
    <col min="528" max="528" width="13" style="1" customWidth="1"/>
    <col min="529" max="529" width="6.77734375" style="1" customWidth="1"/>
    <col min="530" max="768" width="10" style="1"/>
    <col min="769" max="769" width="6.109375" style="1" bestFit="1" customWidth="1"/>
    <col min="770" max="770" width="15.77734375" style="1" customWidth="1"/>
    <col min="771" max="771" width="27.77734375" style="1" bestFit="1" customWidth="1"/>
    <col min="772" max="772" width="6.109375" style="1" customWidth="1"/>
    <col min="773" max="774" width="7.88671875" style="1" customWidth="1"/>
    <col min="775" max="775" width="5.6640625" style="1" customWidth="1"/>
    <col min="776" max="776" width="11.6640625" style="1" customWidth="1"/>
    <col min="777" max="777" width="9.88671875" style="1" customWidth="1"/>
    <col min="778" max="779" width="10.44140625" style="1" customWidth="1"/>
    <col min="780" max="780" width="7.109375" style="1" customWidth="1"/>
    <col min="781" max="781" width="10.44140625" style="1" customWidth="1"/>
    <col min="782" max="782" width="10" style="1" bestFit="1"/>
    <col min="783" max="783" width="32.109375" style="1" customWidth="1"/>
    <col min="784" max="784" width="13" style="1" customWidth="1"/>
    <col min="785" max="785" width="6.77734375" style="1" customWidth="1"/>
    <col min="786" max="1024" width="10" style="1"/>
    <col min="1025" max="1025" width="6.109375" style="1" bestFit="1" customWidth="1"/>
    <col min="1026" max="1026" width="15.77734375" style="1" customWidth="1"/>
    <col min="1027" max="1027" width="27.77734375" style="1" bestFit="1" customWidth="1"/>
    <col min="1028" max="1028" width="6.109375" style="1" customWidth="1"/>
    <col min="1029" max="1030" width="7.88671875" style="1" customWidth="1"/>
    <col min="1031" max="1031" width="5.6640625" style="1" customWidth="1"/>
    <col min="1032" max="1032" width="11.6640625" style="1" customWidth="1"/>
    <col min="1033" max="1033" width="9.88671875" style="1" customWidth="1"/>
    <col min="1034" max="1035" width="10.44140625" style="1" customWidth="1"/>
    <col min="1036" max="1036" width="7.109375" style="1" customWidth="1"/>
    <col min="1037" max="1037" width="10.44140625" style="1" customWidth="1"/>
    <col min="1038" max="1038" width="10" style="1" bestFit="1"/>
    <col min="1039" max="1039" width="32.109375" style="1" customWidth="1"/>
    <col min="1040" max="1040" width="13" style="1" customWidth="1"/>
    <col min="1041" max="1041" width="6.77734375" style="1" customWidth="1"/>
    <col min="1042" max="1280" width="10" style="1"/>
    <col min="1281" max="1281" width="6.109375" style="1" bestFit="1" customWidth="1"/>
    <col min="1282" max="1282" width="15.77734375" style="1" customWidth="1"/>
    <col min="1283" max="1283" width="27.77734375" style="1" bestFit="1" customWidth="1"/>
    <col min="1284" max="1284" width="6.109375" style="1" customWidth="1"/>
    <col min="1285" max="1286" width="7.88671875" style="1" customWidth="1"/>
    <col min="1287" max="1287" width="5.6640625" style="1" customWidth="1"/>
    <col min="1288" max="1288" width="11.6640625" style="1" customWidth="1"/>
    <col min="1289" max="1289" width="9.88671875" style="1" customWidth="1"/>
    <col min="1290" max="1291" width="10.44140625" style="1" customWidth="1"/>
    <col min="1292" max="1292" width="7.109375" style="1" customWidth="1"/>
    <col min="1293" max="1293" width="10.44140625" style="1" customWidth="1"/>
    <col min="1294" max="1294" width="10" style="1" bestFit="1"/>
    <col min="1295" max="1295" width="32.109375" style="1" customWidth="1"/>
    <col min="1296" max="1296" width="13" style="1" customWidth="1"/>
    <col min="1297" max="1297" width="6.77734375" style="1" customWidth="1"/>
    <col min="1298" max="1536" width="10" style="1"/>
    <col min="1537" max="1537" width="6.109375" style="1" bestFit="1" customWidth="1"/>
    <col min="1538" max="1538" width="15.77734375" style="1" customWidth="1"/>
    <col min="1539" max="1539" width="27.77734375" style="1" bestFit="1" customWidth="1"/>
    <col min="1540" max="1540" width="6.109375" style="1" customWidth="1"/>
    <col min="1541" max="1542" width="7.88671875" style="1" customWidth="1"/>
    <col min="1543" max="1543" width="5.6640625" style="1" customWidth="1"/>
    <col min="1544" max="1544" width="11.6640625" style="1" customWidth="1"/>
    <col min="1545" max="1545" width="9.88671875" style="1" customWidth="1"/>
    <col min="1546" max="1547" width="10.44140625" style="1" customWidth="1"/>
    <col min="1548" max="1548" width="7.109375" style="1" customWidth="1"/>
    <col min="1549" max="1549" width="10.44140625" style="1" customWidth="1"/>
    <col min="1550" max="1550" width="10" style="1" bestFit="1"/>
    <col min="1551" max="1551" width="32.109375" style="1" customWidth="1"/>
    <col min="1552" max="1552" width="13" style="1" customWidth="1"/>
    <col min="1553" max="1553" width="6.77734375" style="1" customWidth="1"/>
    <col min="1554" max="1792" width="10" style="1"/>
    <col min="1793" max="1793" width="6.109375" style="1" bestFit="1" customWidth="1"/>
    <col min="1794" max="1794" width="15.77734375" style="1" customWidth="1"/>
    <col min="1795" max="1795" width="27.77734375" style="1" bestFit="1" customWidth="1"/>
    <col min="1796" max="1796" width="6.109375" style="1" customWidth="1"/>
    <col min="1797" max="1798" width="7.88671875" style="1" customWidth="1"/>
    <col min="1799" max="1799" width="5.6640625" style="1" customWidth="1"/>
    <col min="1800" max="1800" width="11.6640625" style="1" customWidth="1"/>
    <col min="1801" max="1801" width="9.88671875" style="1" customWidth="1"/>
    <col min="1802" max="1803" width="10.44140625" style="1" customWidth="1"/>
    <col min="1804" max="1804" width="7.109375" style="1" customWidth="1"/>
    <col min="1805" max="1805" width="10.44140625" style="1" customWidth="1"/>
    <col min="1806" max="1806" width="10" style="1" bestFit="1"/>
    <col min="1807" max="1807" width="32.109375" style="1" customWidth="1"/>
    <col min="1808" max="1808" width="13" style="1" customWidth="1"/>
    <col min="1809" max="1809" width="6.77734375" style="1" customWidth="1"/>
    <col min="1810" max="2048" width="10" style="1"/>
    <col min="2049" max="2049" width="6.109375" style="1" bestFit="1" customWidth="1"/>
    <col min="2050" max="2050" width="15.77734375" style="1" customWidth="1"/>
    <col min="2051" max="2051" width="27.77734375" style="1" bestFit="1" customWidth="1"/>
    <col min="2052" max="2052" width="6.109375" style="1" customWidth="1"/>
    <col min="2053" max="2054" width="7.88671875" style="1" customWidth="1"/>
    <col min="2055" max="2055" width="5.6640625" style="1" customWidth="1"/>
    <col min="2056" max="2056" width="11.6640625" style="1" customWidth="1"/>
    <col min="2057" max="2057" width="9.88671875" style="1" customWidth="1"/>
    <col min="2058" max="2059" width="10.44140625" style="1" customWidth="1"/>
    <col min="2060" max="2060" width="7.109375" style="1" customWidth="1"/>
    <col min="2061" max="2061" width="10.44140625" style="1" customWidth="1"/>
    <col min="2062" max="2062" width="10" style="1" bestFit="1"/>
    <col min="2063" max="2063" width="32.109375" style="1" customWidth="1"/>
    <col min="2064" max="2064" width="13" style="1" customWidth="1"/>
    <col min="2065" max="2065" width="6.77734375" style="1" customWidth="1"/>
    <col min="2066" max="2304" width="10" style="1"/>
    <col min="2305" max="2305" width="6.109375" style="1" bestFit="1" customWidth="1"/>
    <col min="2306" max="2306" width="15.77734375" style="1" customWidth="1"/>
    <col min="2307" max="2307" width="27.77734375" style="1" bestFit="1" customWidth="1"/>
    <col min="2308" max="2308" width="6.109375" style="1" customWidth="1"/>
    <col min="2309" max="2310" width="7.88671875" style="1" customWidth="1"/>
    <col min="2311" max="2311" width="5.6640625" style="1" customWidth="1"/>
    <col min="2312" max="2312" width="11.6640625" style="1" customWidth="1"/>
    <col min="2313" max="2313" width="9.88671875" style="1" customWidth="1"/>
    <col min="2314" max="2315" width="10.44140625" style="1" customWidth="1"/>
    <col min="2316" max="2316" width="7.109375" style="1" customWidth="1"/>
    <col min="2317" max="2317" width="10.44140625" style="1" customWidth="1"/>
    <col min="2318" max="2318" width="10" style="1" bestFit="1"/>
    <col min="2319" max="2319" width="32.109375" style="1" customWidth="1"/>
    <col min="2320" max="2320" width="13" style="1" customWidth="1"/>
    <col min="2321" max="2321" width="6.77734375" style="1" customWidth="1"/>
    <col min="2322" max="2560" width="10" style="1"/>
    <col min="2561" max="2561" width="6.109375" style="1" bestFit="1" customWidth="1"/>
    <col min="2562" max="2562" width="15.77734375" style="1" customWidth="1"/>
    <col min="2563" max="2563" width="27.77734375" style="1" bestFit="1" customWidth="1"/>
    <col min="2564" max="2564" width="6.109375" style="1" customWidth="1"/>
    <col min="2565" max="2566" width="7.88671875" style="1" customWidth="1"/>
    <col min="2567" max="2567" width="5.6640625" style="1" customWidth="1"/>
    <col min="2568" max="2568" width="11.6640625" style="1" customWidth="1"/>
    <col min="2569" max="2569" width="9.88671875" style="1" customWidth="1"/>
    <col min="2570" max="2571" width="10.44140625" style="1" customWidth="1"/>
    <col min="2572" max="2572" width="7.109375" style="1" customWidth="1"/>
    <col min="2573" max="2573" width="10.44140625" style="1" customWidth="1"/>
    <col min="2574" max="2574" width="10" style="1" bestFit="1"/>
    <col min="2575" max="2575" width="32.109375" style="1" customWidth="1"/>
    <col min="2576" max="2576" width="13" style="1" customWidth="1"/>
    <col min="2577" max="2577" width="6.77734375" style="1" customWidth="1"/>
    <col min="2578" max="2816" width="10" style="1"/>
    <col min="2817" max="2817" width="6.109375" style="1" bestFit="1" customWidth="1"/>
    <col min="2818" max="2818" width="15.77734375" style="1" customWidth="1"/>
    <col min="2819" max="2819" width="27.77734375" style="1" bestFit="1" customWidth="1"/>
    <col min="2820" max="2820" width="6.109375" style="1" customWidth="1"/>
    <col min="2821" max="2822" width="7.88671875" style="1" customWidth="1"/>
    <col min="2823" max="2823" width="5.6640625" style="1" customWidth="1"/>
    <col min="2824" max="2824" width="11.6640625" style="1" customWidth="1"/>
    <col min="2825" max="2825" width="9.88671875" style="1" customWidth="1"/>
    <col min="2826" max="2827" width="10.44140625" style="1" customWidth="1"/>
    <col min="2828" max="2828" width="7.109375" style="1" customWidth="1"/>
    <col min="2829" max="2829" width="10.44140625" style="1" customWidth="1"/>
    <col min="2830" max="2830" width="10" style="1" bestFit="1"/>
    <col min="2831" max="2831" width="32.109375" style="1" customWidth="1"/>
    <col min="2832" max="2832" width="13" style="1" customWidth="1"/>
    <col min="2833" max="2833" width="6.77734375" style="1" customWidth="1"/>
    <col min="2834" max="3072" width="10" style="1"/>
    <col min="3073" max="3073" width="6.109375" style="1" bestFit="1" customWidth="1"/>
    <col min="3074" max="3074" width="15.77734375" style="1" customWidth="1"/>
    <col min="3075" max="3075" width="27.77734375" style="1" bestFit="1" customWidth="1"/>
    <col min="3076" max="3076" width="6.109375" style="1" customWidth="1"/>
    <col min="3077" max="3078" width="7.88671875" style="1" customWidth="1"/>
    <col min="3079" max="3079" width="5.6640625" style="1" customWidth="1"/>
    <col min="3080" max="3080" width="11.6640625" style="1" customWidth="1"/>
    <col min="3081" max="3081" width="9.88671875" style="1" customWidth="1"/>
    <col min="3082" max="3083" width="10.44140625" style="1" customWidth="1"/>
    <col min="3084" max="3084" width="7.109375" style="1" customWidth="1"/>
    <col min="3085" max="3085" width="10.44140625" style="1" customWidth="1"/>
    <col min="3086" max="3086" width="10" style="1" bestFit="1"/>
    <col min="3087" max="3087" width="32.109375" style="1" customWidth="1"/>
    <col min="3088" max="3088" width="13" style="1" customWidth="1"/>
    <col min="3089" max="3089" width="6.77734375" style="1" customWidth="1"/>
    <col min="3090" max="3328" width="10" style="1"/>
    <col min="3329" max="3329" width="6.109375" style="1" bestFit="1" customWidth="1"/>
    <col min="3330" max="3330" width="15.77734375" style="1" customWidth="1"/>
    <col min="3331" max="3331" width="27.77734375" style="1" bestFit="1" customWidth="1"/>
    <col min="3332" max="3332" width="6.109375" style="1" customWidth="1"/>
    <col min="3333" max="3334" width="7.88671875" style="1" customWidth="1"/>
    <col min="3335" max="3335" width="5.6640625" style="1" customWidth="1"/>
    <col min="3336" max="3336" width="11.6640625" style="1" customWidth="1"/>
    <col min="3337" max="3337" width="9.88671875" style="1" customWidth="1"/>
    <col min="3338" max="3339" width="10.44140625" style="1" customWidth="1"/>
    <col min="3340" max="3340" width="7.109375" style="1" customWidth="1"/>
    <col min="3341" max="3341" width="10.44140625" style="1" customWidth="1"/>
    <col min="3342" max="3342" width="10" style="1" bestFit="1"/>
    <col min="3343" max="3343" width="32.109375" style="1" customWidth="1"/>
    <col min="3344" max="3344" width="13" style="1" customWidth="1"/>
    <col min="3345" max="3345" width="6.77734375" style="1" customWidth="1"/>
    <col min="3346" max="3584" width="10" style="1"/>
    <col min="3585" max="3585" width="6.109375" style="1" bestFit="1" customWidth="1"/>
    <col min="3586" max="3586" width="15.77734375" style="1" customWidth="1"/>
    <col min="3587" max="3587" width="27.77734375" style="1" bestFit="1" customWidth="1"/>
    <col min="3588" max="3588" width="6.109375" style="1" customWidth="1"/>
    <col min="3589" max="3590" width="7.88671875" style="1" customWidth="1"/>
    <col min="3591" max="3591" width="5.6640625" style="1" customWidth="1"/>
    <col min="3592" max="3592" width="11.6640625" style="1" customWidth="1"/>
    <col min="3593" max="3593" width="9.88671875" style="1" customWidth="1"/>
    <col min="3594" max="3595" width="10.44140625" style="1" customWidth="1"/>
    <col min="3596" max="3596" width="7.109375" style="1" customWidth="1"/>
    <col min="3597" max="3597" width="10.44140625" style="1" customWidth="1"/>
    <col min="3598" max="3598" width="10" style="1" bestFit="1"/>
    <col min="3599" max="3599" width="32.109375" style="1" customWidth="1"/>
    <col min="3600" max="3600" width="13" style="1" customWidth="1"/>
    <col min="3601" max="3601" width="6.77734375" style="1" customWidth="1"/>
    <col min="3602" max="3840" width="10" style="1"/>
    <col min="3841" max="3841" width="6.109375" style="1" bestFit="1" customWidth="1"/>
    <col min="3842" max="3842" width="15.77734375" style="1" customWidth="1"/>
    <col min="3843" max="3843" width="27.77734375" style="1" bestFit="1" customWidth="1"/>
    <col min="3844" max="3844" width="6.109375" style="1" customWidth="1"/>
    <col min="3845" max="3846" width="7.88671875" style="1" customWidth="1"/>
    <col min="3847" max="3847" width="5.6640625" style="1" customWidth="1"/>
    <col min="3848" max="3848" width="11.6640625" style="1" customWidth="1"/>
    <col min="3849" max="3849" width="9.88671875" style="1" customWidth="1"/>
    <col min="3850" max="3851" width="10.44140625" style="1" customWidth="1"/>
    <col min="3852" max="3852" width="7.109375" style="1" customWidth="1"/>
    <col min="3853" max="3853" width="10.44140625" style="1" customWidth="1"/>
    <col min="3854" max="3854" width="10" style="1" bestFit="1"/>
    <col min="3855" max="3855" width="32.109375" style="1" customWidth="1"/>
    <col min="3856" max="3856" width="13" style="1" customWidth="1"/>
    <col min="3857" max="3857" width="6.77734375" style="1" customWidth="1"/>
    <col min="3858" max="4096" width="10" style="1"/>
    <col min="4097" max="4097" width="6.109375" style="1" bestFit="1" customWidth="1"/>
    <col min="4098" max="4098" width="15.77734375" style="1" customWidth="1"/>
    <col min="4099" max="4099" width="27.77734375" style="1" bestFit="1" customWidth="1"/>
    <col min="4100" max="4100" width="6.109375" style="1" customWidth="1"/>
    <col min="4101" max="4102" width="7.88671875" style="1" customWidth="1"/>
    <col min="4103" max="4103" width="5.6640625" style="1" customWidth="1"/>
    <col min="4104" max="4104" width="11.6640625" style="1" customWidth="1"/>
    <col min="4105" max="4105" width="9.88671875" style="1" customWidth="1"/>
    <col min="4106" max="4107" width="10.44140625" style="1" customWidth="1"/>
    <col min="4108" max="4108" width="7.109375" style="1" customWidth="1"/>
    <col min="4109" max="4109" width="10.44140625" style="1" customWidth="1"/>
    <col min="4110" max="4110" width="10" style="1" bestFit="1"/>
    <col min="4111" max="4111" width="32.109375" style="1" customWidth="1"/>
    <col min="4112" max="4112" width="13" style="1" customWidth="1"/>
    <col min="4113" max="4113" width="6.77734375" style="1" customWidth="1"/>
    <col min="4114" max="4352" width="10" style="1"/>
    <col min="4353" max="4353" width="6.109375" style="1" bestFit="1" customWidth="1"/>
    <col min="4354" max="4354" width="15.77734375" style="1" customWidth="1"/>
    <col min="4355" max="4355" width="27.77734375" style="1" bestFit="1" customWidth="1"/>
    <col min="4356" max="4356" width="6.109375" style="1" customWidth="1"/>
    <col min="4357" max="4358" width="7.88671875" style="1" customWidth="1"/>
    <col min="4359" max="4359" width="5.6640625" style="1" customWidth="1"/>
    <col min="4360" max="4360" width="11.6640625" style="1" customWidth="1"/>
    <col min="4361" max="4361" width="9.88671875" style="1" customWidth="1"/>
    <col min="4362" max="4363" width="10.44140625" style="1" customWidth="1"/>
    <col min="4364" max="4364" width="7.109375" style="1" customWidth="1"/>
    <col min="4365" max="4365" width="10.44140625" style="1" customWidth="1"/>
    <col min="4366" max="4366" width="10" style="1" bestFit="1"/>
    <col min="4367" max="4367" width="32.109375" style="1" customWidth="1"/>
    <col min="4368" max="4368" width="13" style="1" customWidth="1"/>
    <col min="4369" max="4369" width="6.77734375" style="1" customWidth="1"/>
    <col min="4370" max="4608" width="10" style="1"/>
    <col min="4609" max="4609" width="6.109375" style="1" bestFit="1" customWidth="1"/>
    <col min="4610" max="4610" width="15.77734375" style="1" customWidth="1"/>
    <col min="4611" max="4611" width="27.77734375" style="1" bestFit="1" customWidth="1"/>
    <col min="4612" max="4612" width="6.109375" style="1" customWidth="1"/>
    <col min="4613" max="4614" width="7.88671875" style="1" customWidth="1"/>
    <col min="4615" max="4615" width="5.6640625" style="1" customWidth="1"/>
    <col min="4616" max="4616" width="11.6640625" style="1" customWidth="1"/>
    <col min="4617" max="4617" width="9.88671875" style="1" customWidth="1"/>
    <col min="4618" max="4619" width="10.44140625" style="1" customWidth="1"/>
    <col min="4620" max="4620" width="7.109375" style="1" customWidth="1"/>
    <col min="4621" max="4621" width="10.44140625" style="1" customWidth="1"/>
    <col min="4622" max="4622" width="10" style="1" bestFit="1"/>
    <col min="4623" max="4623" width="32.109375" style="1" customWidth="1"/>
    <col min="4624" max="4624" width="13" style="1" customWidth="1"/>
    <col min="4625" max="4625" width="6.77734375" style="1" customWidth="1"/>
    <col min="4626" max="4864" width="10" style="1"/>
    <col min="4865" max="4865" width="6.109375" style="1" bestFit="1" customWidth="1"/>
    <col min="4866" max="4866" width="15.77734375" style="1" customWidth="1"/>
    <col min="4867" max="4867" width="27.77734375" style="1" bestFit="1" customWidth="1"/>
    <col min="4868" max="4868" width="6.109375" style="1" customWidth="1"/>
    <col min="4869" max="4870" width="7.88671875" style="1" customWidth="1"/>
    <col min="4871" max="4871" width="5.6640625" style="1" customWidth="1"/>
    <col min="4872" max="4872" width="11.6640625" style="1" customWidth="1"/>
    <col min="4873" max="4873" width="9.88671875" style="1" customWidth="1"/>
    <col min="4874" max="4875" width="10.44140625" style="1" customWidth="1"/>
    <col min="4876" max="4876" width="7.109375" style="1" customWidth="1"/>
    <col min="4877" max="4877" width="10.44140625" style="1" customWidth="1"/>
    <col min="4878" max="4878" width="10" style="1" bestFit="1"/>
    <col min="4879" max="4879" width="32.109375" style="1" customWidth="1"/>
    <col min="4880" max="4880" width="13" style="1" customWidth="1"/>
    <col min="4881" max="4881" width="6.77734375" style="1" customWidth="1"/>
    <col min="4882" max="5120" width="10" style="1"/>
    <col min="5121" max="5121" width="6.109375" style="1" bestFit="1" customWidth="1"/>
    <col min="5122" max="5122" width="15.77734375" style="1" customWidth="1"/>
    <col min="5123" max="5123" width="27.77734375" style="1" bestFit="1" customWidth="1"/>
    <col min="5124" max="5124" width="6.109375" style="1" customWidth="1"/>
    <col min="5125" max="5126" width="7.88671875" style="1" customWidth="1"/>
    <col min="5127" max="5127" width="5.6640625" style="1" customWidth="1"/>
    <col min="5128" max="5128" width="11.6640625" style="1" customWidth="1"/>
    <col min="5129" max="5129" width="9.88671875" style="1" customWidth="1"/>
    <col min="5130" max="5131" width="10.44140625" style="1" customWidth="1"/>
    <col min="5132" max="5132" width="7.109375" style="1" customWidth="1"/>
    <col min="5133" max="5133" width="10.44140625" style="1" customWidth="1"/>
    <col min="5134" max="5134" width="10" style="1" bestFit="1"/>
    <col min="5135" max="5135" width="32.109375" style="1" customWidth="1"/>
    <col min="5136" max="5136" width="13" style="1" customWidth="1"/>
    <col min="5137" max="5137" width="6.77734375" style="1" customWidth="1"/>
    <col min="5138" max="5376" width="10" style="1"/>
    <col min="5377" max="5377" width="6.109375" style="1" bestFit="1" customWidth="1"/>
    <col min="5378" max="5378" width="15.77734375" style="1" customWidth="1"/>
    <col min="5379" max="5379" width="27.77734375" style="1" bestFit="1" customWidth="1"/>
    <col min="5380" max="5380" width="6.109375" style="1" customWidth="1"/>
    <col min="5381" max="5382" width="7.88671875" style="1" customWidth="1"/>
    <col min="5383" max="5383" width="5.6640625" style="1" customWidth="1"/>
    <col min="5384" max="5384" width="11.6640625" style="1" customWidth="1"/>
    <col min="5385" max="5385" width="9.88671875" style="1" customWidth="1"/>
    <col min="5386" max="5387" width="10.44140625" style="1" customWidth="1"/>
    <col min="5388" max="5388" width="7.109375" style="1" customWidth="1"/>
    <col min="5389" max="5389" width="10.44140625" style="1" customWidth="1"/>
    <col min="5390" max="5390" width="10" style="1" bestFit="1"/>
    <col min="5391" max="5391" width="32.109375" style="1" customWidth="1"/>
    <col min="5392" max="5392" width="13" style="1" customWidth="1"/>
    <col min="5393" max="5393" width="6.77734375" style="1" customWidth="1"/>
    <col min="5394" max="5632" width="10" style="1"/>
    <col min="5633" max="5633" width="6.109375" style="1" bestFit="1" customWidth="1"/>
    <col min="5634" max="5634" width="15.77734375" style="1" customWidth="1"/>
    <col min="5635" max="5635" width="27.77734375" style="1" bestFit="1" customWidth="1"/>
    <col min="5636" max="5636" width="6.109375" style="1" customWidth="1"/>
    <col min="5637" max="5638" width="7.88671875" style="1" customWidth="1"/>
    <col min="5639" max="5639" width="5.6640625" style="1" customWidth="1"/>
    <col min="5640" max="5640" width="11.6640625" style="1" customWidth="1"/>
    <col min="5641" max="5641" width="9.88671875" style="1" customWidth="1"/>
    <col min="5642" max="5643" width="10.44140625" style="1" customWidth="1"/>
    <col min="5644" max="5644" width="7.109375" style="1" customWidth="1"/>
    <col min="5645" max="5645" width="10.44140625" style="1" customWidth="1"/>
    <col min="5646" max="5646" width="10" style="1" bestFit="1"/>
    <col min="5647" max="5647" width="32.109375" style="1" customWidth="1"/>
    <col min="5648" max="5648" width="13" style="1" customWidth="1"/>
    <col min="5649" max="5649" width="6.77734375" style="1" customWidth="1"/>
    <col min="5650" max="5888" width="10" style="1"/>
    <col min="5889" max="5889" width="6.109375" style="1" bestFit="1" customWidth="1"/>
    <col min="5890" max="5890" width="15.77734375" style="1" customWidth="1"/>
    <col min="5891" max="5891" width="27.77734375" style="1" bestFit="1" customWidth="1"/>
    <col min="5892" max="5892" width="6.109375" style="1" customWidth="1"/>
    <col min="5893" max="5894" width="7.88671875" style="1" customWidth="1"/>
    <col min="5895" max="5895" width="5.6640625" style="1" customWidth="1"/>
    <col min="5896" max="5896" width="11.6640625" style="1" customWidth="1"/>
    <col min="5897" max="5897" width="9.88671875" style="1" customWidth="1"/>
    <col min="5898" max="5899" width="10.44140625" style="1" customWidth="1"/>
    <col min="5900" max="5900" width="7.109375" style="1" customWidth="1"/>
    <col min="5901" max="5901" width="10.44140625" style="1" customWidth="1"/>
    <col min="5902" max="5902" width="10" style="1" bestFit="1"/>
    <col min="5903" max="5903" width="32.109375" style="1" customWidth="1"/>
    <col min="5904" max="5904" width="13" style="1" customWidth="1"/>
    <col min="5905" max="5905" width="6.77734375" style="1" customWidth="1"/>
    <col min="5906" max="6144" width="10" style="1"/>
    <col min="6145" max="6145" width="6.109375" style="1" bestFit="1" customWidth="1"/>
    <col min="6146" max="6146" width="15.77734375" style="1" customWidth="1"/>
    <col min="6147" max="6147" width="27.77734375" style="1" bestFit="1" customWidth="1"/>
    <col min="6148" max="6148" width="6.109375" style="1" customWidth="1"/>
    <col min="6149" max="6150" width="7.88671875" style="1" customWidth="1"/>
    <col min="6151" max="6151" width="5.6640625" style="1" customWidth="1"/>
    <col min="6152" max="6152" width="11.6640625" style="1" customWidth="1"/>
    <col min="6153" max="6153" width="9.88671875" style="1" customWidth="1"/>
    <col min="6154" max="6155" width="10.44140625" style="1" customWidth="1"/>
    <col min="6156" max="6156" width="7.109375" style="1" customWidth="1"/>
    <col min="6157" max="6157" width="10.44140625" style="1" customWidth="1"/>
    <col min="6158" max="6158" width="10" style="1" bestFit="1"/>
    <col min="6159" max="6159" width="32.109375" style="1" customWidth="1"/>
    <col min="6160" max="6160" width="13" style="1" customWidth="1"/>
    <col min="6161" max="6161" width="6.77734375" style="1" customWidth="1"/>
    <col min="6162" max="6400" width="10" style="1"/>
    <col min="6401" max="6401" width="6.109375" style="1" bestFit="1" customWidth="1"/>
    <col min="6402" max="6402" width="15.77734375" style="1" customWidth="1"/>
    <col min="6403" max="6403" width="27.77734375" style="1" bestFit="1" customWidth="1"/>
    <col min="6404" max="6404" width="6.109375" style="1" customWidth="1"/>
    <col min="6405" max="6406" width="7.88671875" style="1" customWidth="1"/>
    <col min="6407" max="6407" width="5.6640625" style="1" customWidth="1"/>
    <col min="6408" max="6408" width="11.6640625" style="1" customWidth="1"/>
    <col min="6409" max="6409" width="9.88671875" style="1" customWidth="1"/>
    <col min="6410" max="6411" width="10.44140625" style="1" customWidth="1"/>
    <col min="6412" max="6412" width="7.109375" style="1" customWidth="1"/>
    <col min="6413" max="6413" width="10.44140625" style="1" customWidth="1"/>
    <col min="6414" max="6414" width="10" style="1" bestFit="1"/>
    <col min="6415" max="6415" width="32.109375" style="1" customWidth="1"/>
    <col min="6416" max="6416" width="13" style="1" customWidth="1"/>
    <col min="6417" max="6417" width="6.77734375" style="1" customWidth="1"/>
    <col min="6418" max="6656" width="10" style="1"/>
    <col min="6657" max="6657" width="6.109375" style="1" bestFit="1" customWidth="1"/>
    <col min="6658" max="6658" width="15.77734375" style="1" customWidth="1"/>
    <col min="6659" max="6659" width="27.77734375" style="1" bestFit="1" customWidth="1"/>
    <col min="6660" max="6660" width="6.109375" style="1" customWidth="1"/>
    <col min="6661" max="6662" width="7.88671875" style="1" customWidth="1"/>
    <col min="6663" max="6663" width="5.6640625" style="1" customWidth="1"/>
    <col min="6664" max="6664" width="11.6640625" style="1" customWidth="1"/>
    <col min="6665" max="6665" width="9.88671875" style="1" customWidth="1"/>
    <col min="6666" max="6667" width="10.44140625" style="1" customWidth="1"/>
    <col min="6668" max="6668" width="7.109375" style="1" customWidth="1"/>
    <col min="6669" max="6669" width="10.44140625" style="1" customWidth="1"/>
    <col min="6670" max="6670" width="10" style="1" bestFit="1"/>
    <col min="6671" max="6671" width="32.109375" style="1" customWidth="1"/>
    <col min="6672" max="6672" width="13" style="1" customWidth="1"/>
    <col min="6673" max="6673" width="6.77734375" style="1" customWidth="1"/>
    <col min="6674" max="6912" width="10" style="1"/>
    <col min="6913" max="6913" width="6.109375" style="1" bestFit="1" customWidth="1"/>
    <col min="6914" max="6914" width="15.77734375" style="1" customWidth="1"/>
    <col min="6915" max="6915" width="27.77734375" style="1" bestFit="1" customWidth="1"/>
    <col min="6916" max="6916" width="6.109375" style="1" customWidth="1"/>
    <col min="6917" max="6918" width="7.88671875" style="1" customWidth="1"/>
    <col min="6919" max="6919" width="5.6640625" style="1" customWidth="1"/>
    <col min="6920" max="6920" width="11.6640625" style="1" customWidth="1"/>
    <col min="6921" max="6921" width="9.88671875" style="1" customWidth="1"/>
    <col min="6922" max="6923" width="10.44140625" style="1" customWidth="1"/>
    <col min="6924" max="6924" width="7.109375" style="1" customWidth="1"/>
    <col min="6925" max="6925" width="10.44140625" style="1" customWidth="1"/>
    <col min="6926" max="6926" width="10" style="1" bestFit="1"/>
    <col min="6927" max="6927" width="32.109375" style="1" customWidth="1"/>
    <col min="6928" max="6928" width="13" style="1" customWidth="1"/>
    <col min="6929" max="6929" width="6.77734375" style="1" customWidth="1"/>
    <col min="6930" max="7168" width="10" style="1"/>
    <col min="7169" max="7169" width="6.109375" style="1" bestFit="1" customWidth="1"/>
    <col min="7170" max="7170" width="15.77734375" style="1" customWidth="1"/>
    <col min="7171" max="7171" width="27.77734375" style="1" bestFit="1" customWidth="1"/>
    <col min="7172" max="7172" width="6.109375" style="1" customWidth="1"/>
    <col min="7173" max="7174" width="7.88671875" style="1" customWidth="1"/>
    <col min="7175" max="7175" width="5.6640625" style="1" customWidth="1"/>
    <col min="7176" max="7176" width="11.6640625" style="1" customWidth="1"/>
    <col min="7177" max="7177" width="9.88671875" style="1" customWidth="1"/>
    <col min="7178" max="7179" width="10.44140625" style="1" customWidth="1"/>
    <col min="7180" max="7180" width="7.109375" style="1" customWidth="1"/>
    <col min="7181" max="7181" width="10.44140625" style="1" customWidth="1"/>
    <col min="7182" max="7182" width="10" style="1" bestFit="1"/>
    <col min="7183" max="7183" width="32.109375" style="1" customWidth="1"/>
    <col min="7184" max="7184" width="13" style="1" customWidth="1"/>
    <col min="7185" max="7185" width="6.77734375" style="1" customWidth="1"/>
    <col min="7186" max="7424" width="10" style="1"/>
    <col min="7425" max="7425" width="6.109375" style="1" bestFit="1" customWidth="1"/>
    <col min="7426" max="7426" width="15.77734375" style="1" customWidth="1"/>
    <col min="7427" max="7427" width="27.77734375" style="1" bestFit="1" customWidth="1"/>
    <col min="7428" max="7428" width="6.109375" style="1" customWidth="1"/>
    <col min="7429" max="7430" width="7.88671875" style="1" customWidth="1"/>
    <col min="7431" max="7431" width="5.6640625" style="1" customWidth="1"/>
    <col min="7432" max="7432" width="11.6640625" style="1" customWidth="1"/>
    <col min="7433" max="7433" width="9.88671875" style="1" customWidth="1"/>
    <col min="7434" max="7435" width="10.44140625" style="1" customWidth="1"/>
    <col min="7436" max="7436" width="7.109375" style="1" customWidth="1"/>
    <col min="7437" max="7437" width="10.44140625" style="1" customWidth="1"/>
    <col min="7438" max="7438" width="10" style="1" bestFit="1"/>
    <col min="7439" max="7439" width="32.109375" style="1" customWidth="1"/>
    <col min="7440" max="7440" width="13" style="1" customWidth="1"/>
    <col min="7441" max="7441" width="6.77734375" style="1" customWidth="1"/>
    <col min="7442" max="7680" width="10" style="1"/>
    <col min="7681" max="7681" width="6.109375" style="1" bestFit="1" customWidth="1"/>
    <col min="7682" max="7682" width="15.77734375" style="1" customWidth="1"/>
    <col min="7683" max="7683" width="27.77734375" style="1" bestFit="1" customWidth="1"/>
    <col min="7684" max="7684" width="6.109375" style="1" customWidth="1"/>
    <col min="7685" max="7686" width="7.88671875" style="1" customWidth="1"/>
    <col min="7687" max="7687" width="5.6640625" style="1" customWidth="1"/>
    <col min="7688" max="7688" width="11.6640625" style="1" customWidth="1"/>
    <col min="7689" max="7689" width="9.88671875" style="1" customWidth="1"/>
    <col min="7690" max="7691" width="10.44140625" style="1" customWidth="1"/>
    <col min="7692" max="7692" width="7.109375" style="1" customWidth="1"/>
    <col min="7693" max="7693" width="10.44140625" style="1" customWidth="1"/>
    <col min="7694" max="7694" width="10" style="1" bestFit="1"/>
    <col min="7695" max="7695" width="32.109375" style="1" customWidth="1"/>
    <col min="7696" max="7696" width="13" style="1" customWidth="1"/>
    <col min="7697" max="7697" width="6.77734375" style="1" customWidth="1"/>
    <col min="7698" max="7936" width="10" style="1"/>
    <col min="7937" max="7937" width="6.109375" style="1" bestFit="1" customWidth="1"/>
    <col min="7938" max="7938" width="15.77734375" style="1" customWidth="1"/>
    <col min="7939" max="7939" width="27.77734375" style="1" bestFit="1" customWidth="1"/>
    <col min="7940" max="7940" width="6.109375" style="1" customWidth="1"/>
    <col min="7941" max="7942" width="7.88671875" style="1" customWidth="1"/>
    <col min="7943" max="7943" width="5.6640625" style="1" customWidth="1"/>
    <col min="7944" max="7944" width="11.6640625" style="1" customWidth="1"/>
    <col min="7945" max="7945" width="9.88671875" style="1" customWidth="1"/>
    <col min="7946" max="7947" width="10.44140625" style="1" customWidth="1"/>
    <col min="7948" max="7948" width="7.109375" style="1" customWidth="1"/>
    <col min="7949" max="7949" width="10.44140625" style="1" customWidth="1"/>
    <col min="7950" max="7950" width="10" style="1" bestFit="1"/>
    <col min="7951" max="7951" width="32.109375" style="1" customWidth="1"/>
    <col min="7952" max="7952" width="13" style="1" customWidth="1"/>
    <col min="7953" max="7953" width="6.77734375" style="1" customWidth="1"/>
    <col min="7954" max="8192" width="10" style="1"/>
    <col min="8193" max="8193" width="6.109375" style="1" bestFit="1" customWidth="1"/>
    <col min="8194" max="8194" width="15.77734375" style="1" customWidth="1"/>
    <col min="8195" max="8195" width="27.77734375" style="1" bestFit="1" customWidth="1"/>
    <col min="8196" max="8196" width="6.109375" style="1" customWidth="1"/>
    <col min="8197" max="8198" width="7.88671875" style="1" customWidth="1"/>
    <col min="8199" max="8199" width="5.6640625" style="1" customWidth="1"/>
    <col min="8200" max="8200" width="11.6640625" style="1" customWidth="1"/>
    <col min="8201" max="8201" width="9.88671875" style="1" customWidth="1"/>
    <col min="8202" max="8203" width="10.44140625" style="1" customWidth="1"/>
    <col min="8204" max="8204" width="7.109375" style="1" customWidth="1"/>
    <col min="8205" max="8205" width="10.44140625" style="1" customWidth="1"/>
    <col min="8206" max="8206" width="10" style="1" bestFit="1"/>
    <col min="8207" max="8207" width="32.109375" style="1" customWidth="1"/>
    <col min="8208" max="8208" width="13" style="1" customWidth="1"/>
    <col min="8209" max="8209" width="6.77734375" style="1" customWidth="1"/>
    <col min="8210" max="8448" width="10" style="1"/>
    <col min="8449" max="8449" width="6.109375" style="1" bestFit="1" customWidth="1"/>
    <col min="8450" max="8450" width="15.77734375" style="1" customWidth="1"/>
    <col min="8451" max="8451" width="27.77734375" style="1" bestFit="1" customWidth="1"/>
    <col min="8452" max="8452" width="6.109375" style="1" customWidth="1"/>
    <col min="8453" max="8454" width="7.88671875" style="1" customWidth="1"/>
    <col min="8455" max="8455" width="5.6640625" style="1" customWidth="1"/>
    <col min="8456" max="8456" width="11.6640625" style="1" customWidth="1"/>
    <col min="8457" max="8457" width="9.88671875" style="1" customWidth="1"/>
    <col min="8458" max="8459" width="10.44140625" style="1" customWidth="1"/>
    <col min="8460" max="8460" width="7.109375" style="1" customWidth="1"/>
    <col min="8461" max="8461" width="10.44140625" style="1" customWidth="1"/>
    <col min="8462" max="8462" width="10" style="1" bestFit="1"/>
    <col min="8463" max="8463" width="32.109375" style="1" customWidth="1"/>
    <col min="8464" max="8464" width="13" style="1" customWidth="1"/>
    <col min="8465" max="8465" width="6.77734375" style="1" customWidth="1"/>
    <col min="8466" max="8704" width="10" style="1"/>
    <col min="8705" max="8705" width="6.109375" style="1" bestFit="1" customWidth="1"/>
    <col min="8706" max="8706" width="15.77734375" style="1" customWidth="1"/>
    <col min="8707" max="8707" width="27.77734375" style="1" bestFit="1" customWidth="1"/>
    <col min="8708" max="8708" width="6.109375" style="1" customWidth="1"/>
    <col min="8709" max="8710" width="7.88671875" style="1" customWidth="1"/>
    <col min="8711" max="8711" width="5.6640625" style="1" customWidth="1"/>
    <col min="8712" max="8712" width="11.6640625" style="1" customWidth="1"/>
    <col min="8713" max="8713" width="9.88671875" style="1" customWidth="1"/>
    <col min="8714" max="8715" width="10.44140625" style="1" customWidth="1"/>
    <col min="8716" max="8716" width="7.109375" style="1" customWidth="1"/>
    <col min="8717" max="8717" width="10.44140625" style="1" customWidth="1"/>
    <col min="8718" max="8718" width="10" style="1" bestFit="1"/>
    <col min="8719" max="8719" width="32.109375" style="1" customWidth="1"/>
    <col min="8720" max="8720" width="13" style="1" customWidth="1"/>
    <col min="8721" max="8721" width="6.77734375" style="1" customWidth="1"/>
    <col min="8722" max="8960" width="10" style="1"/>
    <col min="8961" max="8961" width="6.109375" style="1" bestFit="1" customWidth="1"/>
    <col min="8962" max="8962" width="15.77734375" style="1" customWidth="1"/>
    <col min="8963" max="8963" width="27.77734375" style="1" bestFit="1" customWidth="1"/>
    <col min="8964" max="8964" width="6.109375" style="1" customWidth="1"/>
    <col min="8965" max="8966" width="7.88671875" style="1" customWidth="1"/>
    <col min="8967" max="8967" width="5.6640625" style="1" customWidth="1"/>
    <col min="8968" max="8968" width="11.6640625" style="1" customWidth="1"/>
    <col min="8969" max="8969" width="9.88671875" style="1" customWidth="1"/>
    <col min="8970" max="8971" width="10.44140625" style="1" customWidth="1"/>
    <col min="8972" max="8972" width="7.109375" style="1" customWidth="1"/>
    <col min="8973" max="8973" width="10.44140625" style="1" customWidth="1"/>
    <col min="8974" max="8974" width="10" style="1" bestFit="1"/>
    <col min="8975" max="8975" width="32.109375" style="1" customWidth="1"/>
    <col min="8976" max="8976" width="13" style="1" customWidth="1"/>
    <col min="8977" max="8977" width="6.77734375" style="1" customWidth="1"/>
    <col min="8978" max="9216" width="10" style="1"/>
    <col min="9217" max="9217" width="6.109375" style="1" bestFit="1" customWidth="1"/>
    <col min="9218" max="9218" width="15.77734375" style="1" customWidth="1"/>
    <col min="9219" max="9219" width="27.77734375" style="1" bestFit="1" customWidth="1"/>
    <col min="9220" max="9220" width="6.109375" style="1" customWidth="1"/>
    <col min="9221" max="9222" width="7.88671875" style="1" customWidth="1"/>
    <col min="9223" max="9223" width="5.6640625" style="1" customWidth="1"/>
    <col min="9224" max="9224" width="11.6640625" style="1" customWidth="1"/>
    <col min="9225" max="9225" width="9.88671875" style="1" customWidth="1"/>
    <col min="9226" max="9227" width="10.44140625" style="1" customWidth="1"/>
    <col min="9228" max="9228" width="7.109375" style="1" customWidth="1"/>
    <col min="9229" max="9229" width="10.44140625" style="1" customWidth="1"/>
    <col min="9230" max="9230" width="10" style="1" bestFit="1"/>
    <col min="9231" max="9231" width="32.109375" style="1" customWidth="1"/>
    <col min="9232" max="9232" width="13" style="1" customWidth="1"/>
    <col min="9233" max="9233" width="6.77734375" style="1" customWidth="1"/>
    <col min="9234" max="9472" width="10" style="1"/>
    <col min="9473" max="9473" width="6.109375" style="1" bestFit="1" customWidth="1"/>
    <col min="9474" max="9474" width="15.77734375" style="1" customWidth="1"/>
    <col min="9475" max="9475" width="27.77734375" style="1" bestFit="1" customWidth="1"/>
    <col min="9476" max="9476" width="6.109375" style="1" customWidth="1"/>
    <col min="9477" max="9478" width="7.88671875" style="1" customWidth="1"/>
    <col min="9479" max="9479" width="5.6640625" style="1" customWidth="1"/>
    <col min="9480" max="9480" width="11.6640625" style="1" customWidth="1"/>
    <col min="9481" max="9481" width="9.88671875" style="1" customWidth="1"/>
    <col min="9482" max="9483" width="10.44140625" style="1" customWidth="1"/>
    <col min="9484" max="9484" width="7.109375" style="1" customWidth="1"/>
    <col min="9485" max="9485" width="10.44140625" style="1" customWidth="1"/>
    <col min="9486" max="9486" width="10" style="1" bestFit="1"/>
    <col min="9487" max="9487" width="32.109375" style="1" customWidth="1"/>
    <col min="9488" max="9488" width="13" style="1" customWidth="1"/>
    <col min="9489" max="9489" width="6.77734375" style="1" customWidth="1"/>
    <col min="9490" max="9728" width="10" style="1"/>
    <col min="9729" max="9729" width="6.109375" style="1" bestFit="1" customWidth="1"/>
    <col min="9730" max="9730" width="15.77734375" style="1" customWidth="1"/>
    <col min="9731" max="9731" width="27.77734375" style="1" bestFit="1" customWidth="1"/>
    <col min="9732" max="9732" width="6.109375" style="1" customWidth="1"/>
    <col min="9733" max="9734" width="7.88671875" style="1" customWidth="1"/>
    <col min="9735" max="9735" width="5.6640625" style="1" customWidth="1"/>
    <col min="9736" max="9736" width="11.6640625" style="1" customWidth="1"/>
    <col min="9737" max="9737" width="9.88671875" style="1" customWidth="1"/>
    <col min="9738" max="9739" width="10.44140625" style="1" customWidth="1"/>
    <col min="9740" max="9740" width="7.109375" style="1" customWidth="1"/>
    <col min="9741" max="9741" width="10.44140625" style="1" customWidth="1"/>
    <col min="9742" max="9742" width="10" style="1" bestFit="1"/>
    <col min="9743" max="9743" width="32.109375" style="1" customWidth="1"/>
    <col min="9744" max="9744" width="13" style="1" customWidth="1"/>
    <col min="9745" max="9745" width="6.77734375" style="1" customWidth="1"/>
    <col min="9746" max="9984" width="10" style="1"/>
    <col min="9985" max="9985" width="6.109375" style="1" bestFit="1" customWidth="1"/>
    <col min="9986" max="9986" width="15.77734375" style="1" customWidth="1"/>
    <col min="9987" max="9987" width="27.77734375" style="1" bestFit="1" customWidth="1"/>
    <col min="9988" max="9988" width="6.109375" style="1" customWidth="1"/>
    <col min="9989" max="9990" width="7.88671875" style="1" customWidth="1"/>
    <col min="9991" max="9991" width="5.6640625" style="1" customWidth="1"/>
    <col min="9992" max="9992" width="11.6640625" style="1" customWidth="1"/>
    <col min="9993" max="9993" width="9.88671875" style="1" customWidth="1"/>
    <col min="9994" max="9995" width="10.44140625" style="1" customWidth="1"/>
    <col min="9996" max="9996" width="7.109375" style="1" customWidth="1"/>
    <col min="9997" max="9997" width="10.44140625" style="1" customWidth="1"/>
    <col min="9998" max="9998" width="10" style="1" bestFit="1"/>
    <col min="9999" max="9999" width="32.109375" style="1" customWidth="1"/>
    <col min="10000" max="10000" width="13" style="1" customWidth="1"/>
    <col min="10001" max="10001" width="6.77734375" style="1" customWidth="1"/>
    <col min="10002" max="10240" width="10" style="1"/>
    <col min="10241" max="10241" width="6.109375" style="1" bestFit="1" customWidth="1"/>
    <col min="10242" max="10242" width="15.77734375" style="1" customWidth="1"/>
    <col min="10243" max="10243" width="27.77734375" style="1" bestFit="1" customWidth="1"/>
    <col min="10244" max="10244" width="6.109375" style="1" customWidth="1"/>
    <col min="10245" max="10246" width="7.88671875" style="1" customWidth="1"/>
    <col min="10247" max="10247" width="5.6640625" style="1" customWidth="1"/>
    <col min="10248" max="10248" width="11.6640625" style="1" customWidth="1"/>
    <col min="10249" max="10249" width="9.88671875" style="1" customWidth="1"/>
    <col min="10250" max="10251" width="10.44140625" style="1" customWidth="1"/>
    <col min="10252" max="10252" width="7.109375" style="1" customWidth="1"/>
    <col min="10253" max="10253" width="10.44140625" style="1" customWidth="1"/>
    <col min="10254" max="10254" width="10" style="1" bestFit="1"/>
    <col min="10255" max="10255" width="32.109375" style="1" customWidth="1"/>
    <col min="10256" max="10256" width="13" style="1" customWidth="1"/>
    <col min="10257" max="10257" width="6.77734375" style="1" customWidth="1"/>
    <col min="10258" max="10496" width="10" style="1"/>
    <col min="10497" max="10497" width="6.109375" style="1" bestFit="1" customWidth="1"/>
    <col min="10498" max="10498" width="15.77734375" style="1" customWidth="1"/>
    <col min="10499" max="10499" width="27.77734375" style="1" bestFit="1" customWidth="1"/>
    <col min="10500" max="10500" width="6.109375" style="1" customWidth="1"/>
    <col min="10501" max="10502" width="7.88671875" style="1" customWidth="1"/>
    <col min="10503" max="10503" width="5.6640625" style="1" customWidth="1"/>
    <col min="10504" max="10504" width="11.6640625" style="1" customWidth="1"/>
    <col min="10505" max="10505" width="9.88671875" style="1" customWidth="1"/>
    <col min="10506" max="10507" width="10.44140625" style="1" customWidth="1"/>
    <col min="10508" max="10508" width="7.109375" style="1" customWidth="1"/>
    <col min="10509" max="10509" width="10.44140625" style="1" customWidth="1"/>
    <col min="10510" max="10510" width="10" style="1" bestFit="1"/>
    <col min="10511" max="10511" width="32.109375" style="1" customWidth="1"/>
    <col min="10512" max="10512" width="13" style="1" customWidth="1"/>
    <col min="10513" max="10513" width="6.77734375" style="1" customWidth="1"/>
    <col min="10514" max="10752" width="10" style="1"/>
    <col min="10753" max="10753" width="6.109375" style="1" bestFit="1" customWidth="1"/>
    <col min="10754" max="10754" width="15.77734375" style="1" customWidth="1"/>
    <col min="10755" max="10755" width="27.77734375" style="1" bestFit="1" customWidth="1"/>
    <col min="10756" max="10756" width="6.109375" style="1" customWidth="1"/>
    <col min="10757" max="10758" width="7.88671875" style="1" customWidth="1"/>
    <col min="10759" max="10759" width="5.6640625" style="1" customWidth="1"/>
    <col min="10760" max="10760" width="11.6640625" style="1" customWidth="1"/>
    <col min="10761" max="10761" width="9.88671875" style="1" customWidth="1"/>
    <col min="10762" max="10763" width="10.44140625" style="1" customWidth="1"/>
    <col min="10764" max="10764" width="7.109375" style="1" customWidth="1"/>
    <col min="10765" max="10765" width="10.44140625" style="1" customWidth="1"/>
    <col min="10766" max="10766" width="10" style="1" bestFit="1"/>
    <col min="10767" max="10767" width="32.109375" style="1" customWidth="1"/>
    <col min="10768" max="10768" width="13" style="1" customWidth="1"/>
    <col min="10769" max="10769" width="6.77734375" style="1" customWidth="1"/>
    <col min="10770" max="11008" width="10" style="1"/>
    <col min="11009" max="11009" width="6.109375" style="1" bestFit="1" customWidth="1"/>
    <col min="11010" max="11010" width="15.77734375" style="1" customWidth="1"/>
    <col min="11011" max="11011" width="27.77734375" style="1" bestFit="1" customWidth="1"/>
    <col min="11012" max="11012" width="6.109375" style="1" customWidth="1"/>
    <col min="11013" max="11014" width="7.88671875" style="1" customWidth="1"/>
    <col min="11015" max="11015" width="5.6640625" style="1" customWidth="1"/>
    <col min="11016" max="11016" width="11.6640625" style="1" customWidth="1"/>
    <col min="11017" max="11017" width="9.88671875" style="1" customWidth="1"/>
    <col min="11018" max="11019" width="10.44140625" style="1" customWidth="1"/>
    <col min="11020" max="11020" width="7.109375" style="1" customWidth="1"/>
    <col min="11021" max="11021" width="10.44140625" style="1" customWidth="1"/>
    <col min="11022" max="11022" width="10" style="1" bestFit="1"/>
    <col min="11023" max="11023" width="32.109375" style="1" customWidth="1"/>
    <col min="11024" max="11024" width="13" style="1" customWidth="1"/>
    <col min="11025" max="11025" width="6.77734375" style="1" customWidth="1"/>
    <col min="11026" max="11264" width="10" style="1"/>
    <col min="11265" max="11265" width="6.109375" style="1" bestFit="1" customWidth="1"/>
    <col min="11266" max="11266" width="15.77734375" style="1" customWidth="1"/>
    <col min="11267" max="11267" width="27.77734375" style="1" bestFit="1" customWidth="1"/>
    <col min="11268" max="11268" width="6.109375" style="1" customWidth="1"/>
    <col min="11269" max="11270" width="7.88671875" style="1" customWidth="1"/>
    <col min="11271" max="11271" width="5.6640625" style="1" customWidth="1"/>
    <col min="11272" max="11272" width="11.6640625" style="1" customWidth="1"/>
    <col min="11273" max="11273" width="9.88671875" style="1" customWidth="1"/>
    <col min="11274" max="11275" width="10.44140625" style="1" customWidth="1"/>
    <col min="11276" max="11276" width="7.109375" style="1" customWidth="1"/>
    <col min="11277" max="11277" width="10.44140625" style="1" customWidth="1"/>
    <col min="11278" max="11278" width="10" style="1" bestFit="1"/>
    <col min="11279" max="11279" width="32.109375" style="1" customWidth="1"/>
    <col min="11280" max="11280" width="13" style="1" customWidth="1"/>
    <col min="11281" max="11281" width="6.77734375" style="1" customWidth="1"/>
    <col min="11282" max="11520" width="10" style="1"/>
    <col min="11521" max="11521" width="6.109375" style="1" bestFit="1" customWidth="1"/>
    <col min="11522" max="11522" width="15.77734375" style="1" customWidth="1"/>
    <col min="11523" max="11523" width="27.77734375" style="1" bestFit="1" customWidth="1"/>
    <col min="11524" max="11524" width="6.109375" style="1" customWidth="1"/>
    <col min="11525" max="11526" width="7.88671875" style="1" customWidth="1"/>
    <col min="11527" max="11527" width="5.6640625" style="1" customWidth="1"/>
    <col min="11528" max="11528" width="11.6640625" style="1" customWidth="1"/>
    <col min="11529" max="11529" width="9.88671875" style="1" customWidth="1"/>
    <col min="11530" max="11531" width="10.44140625" style="1" customWidth="1"/>
    <col min="11532" max="11532" width="7.109375" style="1" customWidth="1"/>
    <col min="11533" max="11533" width="10.44140625" style="1" customWidth="1"/>
    <col min="11534" max="11534" width="10" style="1" bestFit="1"/>
    <col min="11535" max="11535" width="32.109375" style="1" customWidth="1"/>
    <col min="11536" max="11536" width="13" style="1" customWidth="1"/>
    <col min="11537" max="11537" width="6.77734375" style="1" customWidth="1"/>
    <col min="11538" max="11776" width="10" style="1"/>
    <col min="11777" max="11777" width="6.109375" style="1" bestFit="1" customWidth="1"/>
    <col min="11778" max="11778" width="15.77734375" style="1" customWidth="1"/>
    <col min="11779" max="11779" width="27.77734375" style="1" bestFit="1" customWidth="1"/>
    <col min="11780" max="11780" width="6.109375" style="1" customWidth="1"/>
    <col min="11781" max="11782" width="7.88671875" style="1" customWidth="1"/>
    <col min="11783" max="11783" width="5.6640625" style="1" customWidth="1"/>
    <col min="11784" max="11784" width="11.6640625" style="1" customWidth="1"/>
    <col min="11785" max="11785" width="9.88671875" style="1" customWidth="1"/>
    <col min="11786" max="11787" width="10.44140625" style="1" customWidth="1"/>
    <col min="11788" max="11788" width="7.109375" style="1" customWidth="1"/>
    <col min="11789" max="11789" width="10.44140625" style="1" customWidth="1"/>
    <col min="11790" max="11790" width="10" style="1" bestFit="1"/>
    <col min="11791" max="11791" width="32.109375" style="1" customWidth="1"/>
    <col min="11792" max="11792" width="13" style="1" customWidth="1"/>
    <col min="11793" max="11793" width="6.77734375" style="1" customWidth="1"/>
    <col min="11794" max="12032" width="10" style="1"/>
    <col min="12033" max="12033" width="6.109375" style="1" bestFit="1" customWidth="1"/>
    <col min="12034" max="12034" width="15.77734375" style="1" customWidth="1"/>
    <col min="12035" max="12035" width="27.77734375" style="1" bestFit="1" customWidth="1"/>
    <col min="12036" max="12036" width="6.109375" style="1" customWidth="1"/>
    <col min="12037" max="12038" width="7.88671875" style="1" customWidth="1"/>
    <col min="12039" max="12039" width="5.6640625" style="1" customWidth="1"/>
    <col min="12040" max="12040" width="11.6640625" style="1" customWidth="1"/>
    <col min="12041" max="12041" width="9.88671875" style="1" customWidth="1"/>
    <col min="12042" max="12043" width="10.44140625" style="1" customWidth="1"/>
    <col min="12044" max="12044" width="7.109375" style="1" customWidth="1"/>
    <col min="12045" max="12045" width="10.44140625" style="1" customWidth="1"/>
    <col min="12046" max="12046" width="10" style="1" bestFit="1"/>
    <col min="12047" max="12047" width="32.109375" style="1" customWidth="1"/>
    <col min="12048" max="12048" width="13" style="1" customWidth="1"/>
    <col min="12049" max="12049" width="6.77734375" style="1" customWidth="1"/>
    <col min="12050" max="12288" width="10" style="1"/>
    <col min="12289" max="12289" width="6.109375" style="1" bestFit="1" customWidth="1"/>
    <col min="12290" max="12290" width="15.77734375" style="1" customWidth="1"/>
    <col min="12291" max="12291" width="27.77734375" style="1" bestFit="1" customWidth="1"/>
    <col min="12292" max="12292" width="6.109375" style="1" customWidth="1"/>
    <col min="12293" max="12294" width="7.88671875" style="1" customWidth="1"/>
    <col min="12295" max="12295" width="5.6640625" style="1" customWidth="1"/>
    <col min="12296" max="12296" width="11.6640625" style="1" customWidth="1"/>
    <col min="12297" max="12297" width="9.88671875" style="1" customWidth="1"/>
    <col min="12298" max="12299" width="10.44140625" style="1" customWidth="1"/>
    <col min="12300" max="12300" width="7.109375" style="1" customWidth="1"/>
    <col min="12301" max="12301" width="10.44140625" style="1" customWidth="1"/>
    <col min="12302" max="12302" width="10" style="1" bestFit="1"/>
    <col min="12303" max="12303" width="32.109375" style="1" customWidth="1"/>
    <col min="12304" max="12304" width="13" style="1" customWidth="1"/>
    <col min="12305" max="12305" width="6.77734375" style="1" customWidth="1"/>
    <col min="12306" max="12544" width="10" style="1"/>
    <col min="12545" max="12545" width="6.109375" style="1" bestFit="1" customWidth="1"/>
    <col min="12546" max="12546" width="15.77734375" style="1" customWidth="1"/>
    <col min="12547" max="12547" width="27.77734375" style="1" bestFit="1" customWidth="1"/>
    <col min="12548" max="12548" width="6.109375" style="1" customWidth="1"/>
    <col min="12549" max="12550" width="7.88671875" style="1" customWidth="1"/>
    <col min="12551" max="12551" width="5.6640625" style="1" customWidth="1"/>
    <col min="12552" max="12552" width="11.6640625" style="1" customWidth="1"/>
    <col min="12553" max="12553" width="9.88671875" style="1" customWidth="1"/>
    <col min="12554" max="12555" width="10.44140625" style="1" customWidth="1"/>
    <col min="12556" max="12556" width="7.109375" style="1" customWidth="1"/>
    <col min="12557" max="12557" width="10.44140625" style="1" customWidth="1"/>
    <col min="12558" max="12558" width="10" style="1" bestFit="1"/>
    <col min="12559" max="12559" width="32.109375" style="1" customWidth="1"/>
    <col min="12560" max="12560" width="13" style="1" customWidth="1"/>
    <col min="12561" max="12561" width="6.77734375" style="1" customWidth="1"/>
    <col min="12562" max="12800" width="10" style="1"/>
    <col min="12801" max="12801" width="6.109375" style="1" bestFit="1" customWidth="1"/>
    <col min="12802" max="12802" width="15.77734375" style="1" customWidth="1"/>
    <col min="12803" max="12803" width="27.77734375" style="1" bestFit="1" customWidth="1"/>
    <col min="12804" max="12804" width="6.109375" style="1" customWidth="1"/>
    <col min="12805" max="12806" width="7.88671875" style="1" customWidth="1"/>
    <col min="12807" max="12807" width="5.6640625" style="1" customWidth="1"/>
    <col min="12808" max="12808" width="11.6640625" style="1" customWidth="1"/>
    <col min="12809" max="12809" width="9.88671875" style="1" customWidth="1"/>
    <col min="12810" max="12811" width="10.44140625" style="1" customWidth="1"/>
    <col min="12812" max="12812" width="7.109375" style="1" customWidth="1"/>
    <col min="12813" max="12813" width="10.44140625" style="1" customWidth="1"/>
    <col min="12814" max="12814" width="10" style="1" bestFit="1"/>
    <col min="12815" max="12815" width="32.109375" style="1" customWidth="1"/>
    <col min="12816" max="12816" width="13" style="1" customWidth="1"/>
    <col min="12817" max="12817" width="6.77734375" style="1" customWidth="1"/>
    <col min="12818" max="13056" width="10" style="1"/>
    <col min="13057" max="13057" width="6.109375" style="1" bestFit="1" customWidth="1"/>
    <col min="13058" max="13058" width="15.77734375" style="1" customWidth="1"/>
    <col min="13059" max="13059" width="27.77734375" style="1" bestFit="1" customWidth="1"/>
    <col min="13060" max="13060" width="6.109375" style="1" customWidth="1"/>
    <col min="13061" max="13062" width="7.88671875" style="1" customWidth="1"/>
    <col min="13063" max="13063" width="5.6640625" style="1" customWidth="1"/>
    <col min="13064" max="13064" width="11.6640625" style="1" customWidth="1"/>
    <col min="13065" max="13065" width="9.88671875" style="1" customWidth="1"/>
    <col min="13066" max="13067" width="10.44140625" style="1" customWidth="1"/>
    <col min="13068" max="13068" width="7.109375" style="1" customWidth="1"/>
    <col min="13069" max="13069" width="10.44140625" style="1" customWidth="1"/>
    <col min="13070" max="13070" width="10" style="1" bestFit="1"/>
    <col min="13071" max="13071" width="32.109375" style="1" customWidth="1"/>
    <col min="13072" max="13072" width="13" style="1" customWidth="1"/>
    <col min="13073" max="13073" width="6.77734375" style="1" customWidth="1"/>
    <col min="13074" max="13312" width="10" style="1"/>
    <col min="13313" max="13313" width="6.109375" style="1" bestFit="1" customWidth="1"/>
    <col min="13314" max="13314" width="15.77734375" style="1" customWidth="1"/>
    <col min="13315" max="13315" width="27.77734375" style="1" bestFit="1" customWidth="1"/>
    <col min="13316" max="13316" width="6.109375" style="1" customWidth="1"/>
    <col min="13317" max="13318" width="7.88671875" style="1" customWidth="1"/>
    <col min="13319" max="13319" width="5.6640625" style="1" customWidth="1"/>
    <col min="13320" max="13320" width="11.6640625" style="1" customWidth="1"/>
    <col min="13321" max="13321" width="9.88671875" style="1" customWidth="1"/>
    <col min="13322" max="13323" width="10.44140625" style="1" customWidth="1"/>
    <col min="13324" max="13324" width="7.109375" style="1" customWidth="1"/>
    <col min="13325" max="13325" width="10.44140625" style="1" customWidth="1"/>
    <col min="13326" max="13326" width="10" style="1" bestFit="1"/>
    <col min="13327" max="13327" width="32.109375" style="1" customWidth="1"/>
    <col min="13328" max="13328" width="13" style="1" customWidth="1"/>
    <col min="13329" max="13329" width="6.77734375" style="1" customWidth="1"/>
    <col min="13330" max="13568" width="10" style="1"/>
    <col min="13569" max="13569" width="6.109375" style="1" bestFit="1" customWidth="1"/>
    <col min="13570" max="13570" width="15.77734375" style="1" customWidth="1"/>
    <col min="13571" max="13571" width="27.77734375" style="1" bestFit="1" customWidth="1"/>
    <col min="13572" max="13572" width="6.109375" style="1" customWidth="1"/>
    <col min="13573" max="13574" width="7.88671875" style="1" customWidth="1"/>
    <col min="13575" max="13575" width="5.6640625" style="1" customWidth="1"/>
    <col min="13576" max="13576" width="11.6640625" style="1" customWidth="1"/>
    <col min="13577" max="13577" width="9.88671875" style="1" customWidth="1"/>
    <col min="13578" max="13579" width="10.44140625" style="1" customWidth="1"/>
    <col min="13580" max="13580" width="7.109375" style="1" customWidth="1"/>
    <col min="13581" max="13581" width="10.44140625" style="1" customWidth="1"/>
    <col min="13582" max="13582" width="10" style="1" bestFit="1"/>
    <col min="13583" max="13583" width="32.109375" style="1" customWidth="1"/>
    <col min="13584" max="13584" width="13" style="1" customWidth="1"/>
    <col min="13585" max="13585" width="6.77734375" style="1" customWidth="1"/>
    <col min="13586" max="13824" width="10" style="1"/>
    <col min="13825" max="13825" width="6.109375" style="1" bestFit="1" customWidth="1"/>
    <col min="13826" max="13826" width="15.77734375" style="1" customWidth="1"/>
    <col min="13827" max="13827" width="27.77734375" style="1" bestFit="1" customWidth="1"/>
    <col min="13828" max="13828" width="6.109375" style="1" customWidth="1"/>
    <col min="13829" max="13830" width="7.88671875" style="1" customWidth="1"/>
    <col min="13831" max="13831" width="5.6640625" style="1" customWidth="1"/>
    <col min="13832" max="13832" width="11.6640625" style="1" customWidth="1"/>
    <col min="13833" max="13833" width="9.88671875" style="1" customWidth="1"/>
    <col min="13834" max="13835" width="10.44140625" style="1" customWidth="1"/>
    <col min="13836" max="13836" width="7.109375" style="1" customWidth="1"/>
    <col min="13837" max="13837" width="10.44140625" style="1" customWidth="1"/>
    <col min="13838" max="13838" width="10" style="1" bestFit="1"/>
    <col min="13839" max="13839" width="32.109375" style="1" customWidth="1"/>
    <col min="13840" max="13840" width="13" style="1" customWidth="1"/>
    <col min="13841" max="13841" width="6.77734375" style="1" customWidth="1"/>
    <col min="13842" max="14080" width="10" style="1"/>
    <col min="14081" max="14081" width="6.109375" style="1" bestFit="1" customWidth="1"/>
    <col min="14082" max="14082" width="15.77734375" style="1" customWidth="1"/>
    <col min="14083" max="14083" width="27.77734375" style="1" bestFit="1" customWidth="1"/>
    <col min="14084" max="14084" width="6.109375" style="1" customWidth="1"/>
    <col min="14085" max="14086" width="7.88671875" style="1" customWidth="1"/>
    <col min="14087" max="14087" width="5.6640625" style="1" customWidth="1"/>
    <col min="14088" max="14088" width="11.6640625" style="1" customWidth="1"/>
    <col min="14089" max="14089" width="9.88671875" style="1" customWidth="1"/>
    <col min="14090" max="14091" width="10.44140625" style="1" customWidth="1"/>
    <col min="14092" max="14092" width="7.109375" style="1" customWidth="1"/>
    <col min="14093" max="14093" width="10.44140625" style="1" customWidth="1"/>
    <col min="14094" max="14094" width="10" style="1" bestFit="1"/>
    <col min="14095" max="14095" width="32.109375" style="1" customWidth="1"/>
    <col min="14096" max="14096" width="13" style="1" customWidth="1"/>
    <col min="14097" max="14097" width="6.77734375" style="1" customWidth="1"/>
    <col min="14098" max="14336" width="10" style="1"/>
    <col min="14337" max="14337" width="6.109375" style="1" bestFit="1" customWidth="1"/>
    <col min="14338" max="14338" width="15.77734375" style="1" customWidth="1"/>
    <col min="14339" max="14339" width="27.77734375" style="1" bestFit="1" customWidth="1"/>
    <col min="14340" max="14340" width="6.109375" style="1" customWidth="1"/>
    <col min="14341" max="14342" width="7.88671875" style="1" customWidth="1"/>
    <col min="14343" max="14343" width="5.6640625" style="1" customWidth="1"/>
    <col min="14344" max="14344" width="11.6640625" style="1" customWidth="1"/>
    <col min="14345" max="14345" width="9.88671875" style="1" customWidth="1"/>
    <col min="14346" max="14347" width="10.44140625" style="1" customWidth="1"/>
    <col min="14348" max="14348" width="7.109375" style="1" customWidth="1"/>
    <col min="14349" max="14349" width="10.44140625" style="1" customWidth="1"/>
    <col min="14350" max="14350" width="10" style="1" bestFit="1"/>
    <col min="14351" max="14351" width="32.109375" style="1" customWidth="1"/>
    <col min="14352" max="14352" width="13" style="1" customWidth="1"/>
    <col min="14353" max="14353" width="6.77734375" style="1" customWidth="1"/>
    <col min="14354" max="14592" width="10" style="1"/>
    <col min="14593" max="14593" width="6.109375" style="1" bestFit="1" customWidth="1"/>
    <col min="14594" max="14594" width="15.77734375" style="1" customWidth="1"/>
    <col min="14595" max="14595" width="27.77734375" style="1" bestFit="1" customWidth="1"/>
    <col min="14596" max="14596" width="6.109375" style="1" customWidth="1"/>
    <col min="14597" max="14598" width="7.88671875" style="1" customWidth="1"/>
    <col min="14599" max="14599" width="5.6640625" style="1" customWidth="1"/>
    <col min="14600" max="14600" width="11.6640625" style="1" customWidth="1"/>
    <col min="14601" max="14601" width="9.88671875" style="1" customWidth="1"/>
    <col min="14602" max="14603" width="10.44140625" style="1" customWidth="1"/>
    <col min="14604" max="14604" width="7.109375" style="1" customWidth="1"/>
    <col min="14605" max="14605" width="10.44140625" style="1" customWidth="1"/>
    <col min="14606" max="14606" width="10" style="1" bestFit="1"/>
    <col min="14607" max="14607" width="32.109375" style="1" customWidth="1"/>
    <col min="14608" max="14608" width="13" style="1" customWidth="1"/>
    <col min="14609" max="14609" width="6.77734375" style="1" customWidth="1"/>
    <col min="14610" max="14848" width="10" style="1"/>
    <col min="14849" max="14849" width="6.109375" style="1" bestFit="1" customWidth="1"/>
    <col min="14850" max="14850" width="15.77734375" style="1" customWidth="1"/>
    <col min="14851" max="14851" width="27.77734375" style="1" bestFit="1" customWidth="1"/>
    <col min="14852" max="14852" width="6.109375" style="1" customWidth="1"/>
    <col min="14853" max="14854" width="7.88671875" style="1" customWidth="1"/>
    <col min="14855" max="14855" width="5.6640625" style="1" customWidth="1"/>
    <col min="14856" max="14856" width="11.6640625" style="1" customWidth="1"/>
    <col min="14857" max="14857" width="9.88671875" style="1" customWidth="1"/>
    <col min="14858" max="14859" width="10.44140625" style="1" customWidth="1"/>
    <col min="14860" max="14860" width="7.109375" style="1" customWidth="1"/>
    <col min="14861" max="14861" width="10.44140625" style="1" customWidth="1"/>
    <col min="14862" max="14862" width="10" style="1" bestFit="1"/>
    <col min="14863" max="14863" width="32.109375" style="1" customWidth="1"/>
    <col min="14864" max="14864" width="13" style="1" customWidth="1"/>
    <col min="14865" max="14865" width="6.77734375" style="1" customWidth="1"/>
    <col min="14866" max="15104" width="10" style="1"/>
    <col min="15105" max="15105" width="6.109375" style="1" bestFit="1" customWidth="1"/>
    <col min="15106" max="15106" width="15.77734375" style="1" customWidth="1"/>
    <col min="15107" max="15107" width="27.77734375" style="1" bestFit="1" customWidth="1"/>
    <col min="15108" max="15108" width="6.109375" style="1" customWidth="1"/>
    <col min="15109" max="15110" width="7.88671875" style="1" customWidth="1"/>
    <col min="15111" max="15111" width="5.6640625" style="1" customWidth="1"/>
    <col min="15112" max="15112" width="11.6640625" style="1" customWidth="1"/>
    <col min="15113" max="15113" width="9.88671875" style="1" customWidth="1"/>
    <col min="15114" max="15115" width="10.44140625" style="1" customWidth="1"/>
    <col min="15116" max="15116" width="7.109375" style="1" customWidth="1"/>
    <col min="15117" max="15117" width="10.44140625" style="1" customWidth="1"/>
    <col min="15118" max="15118" width="10" style="1" bestFit="1"/>
    <col min="15119" max="15119" width="32.109375" style="1" customWidth="1"/>
    <col min="15120" max="15120" width="13" style="1" customWidth="1"/>
    <col min="15121" max="15121" width="6.77734375" style="1" customWidth="1"/>
    <col min="15122" max="15360" width="10" style="1"/>
    <col min="15361" max="15361" width="6.109375" style="1" bestFit="1" customWidth="1"/>
    <col min="15362" max="15362" width="15.77734375" style="1" customWidth="1"/>
    <col min="15363" max="15363" width="27.77734375" style="1" bestFit="1" customWidth="1"/>
    <col min="15364" max="15364" width="6.109375" style="1" customWidth="1"/>
    <col min="15365" max="15366" width="7.88671875" style="1" customWidth="1"/>
    <col min="15367" max="15367" width="5.6640625" style="1" customWidth="1"/>
    <col min="15368" max="15368" width="11.6640625" style="1" customWidth="1"/>
    <col min="15369" max="15369" width="9.88671875" style="1" customWidth="1"/>
    <col min="15370" max="15371" width="10.44140625" style="1" customWidth="1"/>
    <col min="15372" max="15372" width="7.109375" style="1" customWidth="1"/>
    <col min="15373" max="15373" width="10.44140625" style="1" customWidth="1"/>
    <col min="15374" max="15374" width="10" style="1" bestFit="1"/>
    <col min="15375" max="15375" width="32.109375" style="1" customWidth="1"/>
    <col min="15376" max="15376" width="13" style="1" customWidth="1"/>
    <col min="15377" max="15377" width="6.77734375" style="1" customWidth="1"/>
    <col min="15378" max="15616" width="10" style="1"/>
    <col min="15617" max="15617" width="6.109375" style="1" bestFit="1" customWidth="1"/>
    <col min="15618" max="15618" width="15.77734375" style="1" customWidth="1"/>
    <col min="15619" max="15619" width="27.77734375" style="1" bestFit="1" customWidth="1"/>
    <col min="15620" max="15620" width="6.109375" style="1" customWidth="1"/>
    <col min="15621" max="15622" width="7.88671875" style="1" customWidth="1"/>
    <col min="15623" max="15623" width="5.6640625" style="1" customWidth="1"/>
    <col min="15624" max="15624" width="11.6640625" style="1" customWidth="1"/>
    <col min="15625" max="15625" width="9.88671875" style="1" customWidth="1"/>
    <col min="15626" max="15627" width="10.44140625" style="1" customWidth="1"/>
    <col min="15628" max="15628" width="7.109375" style="1" customWidth="1"/>
    <col min="15629" max="15629" width="10.44140625" style="1" customWidth="1"/>
    <col min="15630" max="15630" width="10" style="1" bestFit="1"/>
    <col min="15631" max="15631" width="32.109375" style="1" customWidth="1"/>
    <col min="15632" max="15632" width="13" style="1" customWidth="1"/>
    <col min="15633" max="15633" width="6.77734375" style="1" customWidth="1"/>
    <col min="15634" max="15872" width="10" style="1"/>
    <col min="15873" max="15873" width="6.109375" style="1" bestFit="1" customWidth="1"/>
    <col min="15874" max="15874" width="15.77734375" style="1" customWidth="1"/>
    <col min="15875" max="15875" width="27.77734375" style="1" bestFit="1" customWidth="1"/>
    <col min="15876" max="15876" width="6.109375" style="1" customWidth="1"/>
    <col min="15877" max="15878" width="7.88671875" style="1" customWidth="1"/>
    <col min="15879" max="15879" width="5.6640625" style="1" customWidth="1"/>
    <col min="15880" max="15880" width="11.6640625" style="1" customWidth="1"/>
    <col min="15881" max="15881" width="9.88671875" style="1" customWidth="1"/>
    <col min="15882" max="15883" width="10.44140625" style="1" customWidth="1"/>
    <col min="15884" max="15884" width="7.109375" style="1" customWidth="1"/>
    <col min="15885" max="15885" width="10.44140625" style="1" customWidth="1"/>
    <col min="15886" max="15886" width="10" style="1" bestFit="1"/>
    <col min="15887" max="15887" width="32.109375" style="1" customWidth="1"/>
    <col min="15888" max="15888" width="13" style="1" customWidth="1"/>
    <col min="15889" max="15889" width="6.77734375" style="1" customWidth="1"/>
    <col min="15890" max="16128" width="10" style="1"/>
    <col min="16129" max="16129" width="6.109375" style="1" bestFit="1" customWidth="1"/>
    <col min="16130" max="16130" width="15.77734375" style="1" customWidth="1"/>
    <col min="16131" max="16131" width="27.77734375" style="1" bestFit="1" customWidth="1"/>
    <col min="16132" max="16132" width="6.109375" style="1" customWidth="1"/>
    <col min="16133" max="16134" width="7.88671875" style="1" customWidth="1"/>
    <col min="16135" max="16135" width="5.6640625" style="1" customWidth="1"/>
    <col min="16136" max="16136" width="11.6640625" style="1" customWidth="1"/>
    <col min="16137" max="16137" width="9.88671875" style="1" customWidth="1"/>
    <col min="16138" max="16139" width="10.44140625" style="1" customWidth="1"/>
    <col min="16140" max="16140" width="7.109375" style="1" customWidth="1"/>
    <col min="16141" max="16141" width="10.44140625" style="1" customWidth="1"/>
    <col min="16142" max="16142" width="10" style="1" bestFit="1"/>
    <col min="16143" max="16143" width="32.109375" style="1" customWidth="1"/>
    <col min="16144" max="16144" width="13" style="1" customWidth="1"/>
    <col min="16145" max="16145" width="6.77734375" style="1" customWidth="1"/>
    <col min="16146" max="16384" width="10" style="1"/>
  </cols>
  <sheetData>
    <row r="1" spans="1:16" ht="27.75" customHeight="1">
      <c r="A1" s="189" t="s">
        <v>660</v>
      </c>
      <c r="B1" s="189"/>
      <c r="C1" s="189"/>
      <c r="D1" s="189"/>
      <c r="E1" s="189"/>
      <c r="F1" s="189"/>
      <c r="G1" s="189"/>
      <c r="H1" s="189"/>
      <c r="I1" s="189"/>
      <c r="J1" s="189"/>
      <c r="K1" s="189"/>
      <c r="L1" s="189"/>
      <c r="M1" s="189"/>
      <c r="N1" s="189"/>
      <c r="O1" s="189"/>
      <c r="P1" s="189"/>
    </row>
    <row r="2" spans="1:16" ht="27.75" customHeight="1">
      <c r="A2" s="1" t="s">
        <v>661</v>
      </c>
      <c r="M2" s="190" t="s">
        <v>1</v>
      </c>
      <c r="N2" s="190"/>
      <c r="O2" s="190"/>
      <c r="P2" s="190"/>
    </row>
    <row r="3" spans="1:16" s="119" customFormat="1" ht="19.5" customHeight="1">
      <c r="A3" s="207" t="s">
        <v>2</v>
      </c>
      <c r="B3" s="207" t="s">
        <v>3</v>
      </c>
      <c r="C3" s="207" t="s">
        <v>4</v>
      </c>
      <c r="D3" s="207" t="s">
        <v>5</v>
      </c>
      <c r="E3" s="209" t="s">
        <v>662</v>
      </c>
      <c r="F3" s="210"/>
      <c r="G3" s="207" t="s">
        <v>663</v>
      </c>
      <c r="H3" s="207" t="s">
        <v>664</v>
      </c>
      <c r="I3" s="207" t="s">
        <v>665</v>
      </c>
      <c r="J3" s="211" t="s">
        <v>9</v>
      </c>
      <c r="K3" s="212"/>
      <c r="L3" s="213" t="s">
        <v>666</v>
      </c>
      <c r="M3" s="209" t="s">
        <v>10</v>
      </c>
      <c r="N3" s="210"/>
      <c r="O3" s="207" t="s">
        <v>667</v>
      </c>
      <c r="P3" s="207" t="s">
        <v>668</v>
      </c>
    </row>
    <row r="4" spans="1:16" s="119" customFormat="1" ht="39" customHeight="1">
      <c r="A4" s="208"/>
      <c r="B4" s="208"/>
      <c r="C4" s="208"/>
      <c r="D4" s="208"/>
      <c r="E4" s="3" t="s">
        <v>669</v>
      </c>
      <c r="F4" s="3" t="s">
        <v>670</v>
      </c>
      <c r="G4" s="208"/>
      <c r="H4" s="208"/>
      <c r="I4" s="208"/>
      <c r="J4" s="3" t="s">
        <v>671</v>
      </c>
      <c r="K4" s="118" t="s">
        <v>672</v>
      </c>
      <c r="L4" s="213"/>
      <c r="M4" s="3" t="s">
        <v>673</v>
      </c>
      <c r="N4" s="3" t="s">
        <v>674</v>
      </c>
      <c r="O4" s="208"/>
      <c r="P4" s="208"/>
    </row>
    <row r="5" spans="1:16" ht="27.75" customHeight="1">
      <c r="A5" s="6">
        <v>1</v>
      </c>
      <c r="B5" s="120" t="s">
        <v>678</v>
      </c>
      <c r="C5" s="121" t="s">
        <v>677</v>
      </c>
      <c r="D5" s="122" t="s">
        <v>20</v>
      </c>
      <c r="E5" s="129">
        <v>0.28000000000000003</v>
      </c>
      <c r="F5" s="129">
        <v>0.28000000000000003</v>
      </c>
      <c r="G5" s="130">
        <v>0.13</v>
      </c>
      <c r="H5" s="125"/>
      <c r="I5" s="124"/>
      <c r="J5" s="5"/>
      <c r="K5" s="126"/>
      <c r="L5" s="124">
        <v>0</v>
      </c>
      <c r="M5" s="125">
        <v>0.23880000000000001</v>
      </c>
      <c r="N5" s="131">
        <v>0.23880000000000001</v>
      </c>
      <c r="O5" s="127" t="s">
        <v>676</v>
      </c>
      <c r="P5" s="128"/>
    </row>
    <row r="6" spans="1:16" ht="27.75" customHeight="1">
      <c r="A6" s="6">
        <v>2</v>
      </c>
      <c r="B6" s="120"/>
      <c r="C6" s="121"/>
      <c r="D6" s="122"/>
      <c r="E6" s="123"/>
      <c r="F6" s="124"/>
      <c r="G6" s="5"/>
      <c r="H6" s="125"/>
      <c r="I6" s="124"/>
      <c r="J6" s="5"/>
      <c r="K6" s="126"/>
      <c r="L6" s="124"/>
      <c r="M6" s="126"/>
      <c r="N6" s="124"/>
      <c r="O6" s="127"/>
      <c r="P6" s="128"/>
    </row>
    <row r="7" spans="1:16" ht="27.75" customHeight="1">
      <c r="A7" s="6">
        <v>3</v>
      </c>
      <c r="B7" s="120"/>
      <c r="C7" s="121"/>
      <c r="D7" s="122"/>
      <c r="E7" s="123"/>
      <c r="F7" s="124"/>
      <c r="G7" s="5"/>
      <c r="H7" s="125"/>
      <c r="I7" s="124"/>
      <c r="J7" s="5"/>
      <c r="K7" s="126"/>
      <c r="L7" s="124"/>
      <c r="M7" s="126"/>
      <c r="N7" s="124"/>
      <c r="O7" s="127"/>
      <c r="P7" s="128"/>
    </row>
    <row r="8" spans="1:16" ht="27.75" customHeight="1">
      <c r="A8" s="6">
        <v>4</v>
      </c>
      <c r="B8" s="120"/>
      <c r="C8" s="121"/>
      <c r="D8" s="122"/>
      <c r="E8" s="123"/>
      <c r="F8" s="124"/>
      <c r="G8" s="5"/>
      <c r="H8" s="125"/>
      <c r="I8" s="124"/>
      <c r="J8" s="5"/>
      <c r="K8" s="126"/>
      <c r="L8" s="124"/>
      <c r="M8" s="126"/>
      <c r="N8" s="124"/>
      <c r="O8" s="127"/>
      <c r="P8" s="128"/>
    </row>
    <row r="9" spans="1:16" ht="27.75" customHeight="1">
      <c r="A9" s="6">
        <v>5</v>
      </c>
      <c r="B9" s="120"/>
      <c r="C9" s="121"/>
      <c r="D9" s="122"/>
      <c r="E9" s="123"/>
      <c r="F9" s="124"/>
      <c r="G9" s="5"/>
      <c r="H9" s="125"/>
      <c r="I9" s="124"/>
      <c r="J9" s="5"/>
      <c r="K9" s="126"/>
      <c r="L9" s="124"/>
      <c r="M9" s="126"/>
      <c r="N9" s="124"/>
      <c r="O9" s="127"/>
      <c r="P9" s="5"/>
    </row>
    <row r="10" spans="1:16" ht="27.75" customHeight="1">
      <c r="A10" s="6">
        <v>6</v>
      </c>
      <c r="B10" s="120"/>
      <c r="C10" s="121"/>
      <c r="D10" s="122"/>
      <c r="E10" s="123"/>
      <c r="F10" s="124"/>
      <c r="G10" s="5"/>
      <c r="H10" s="125"/>
      <c r="I10" s="124"/>
      <c r="J10" s="5"/>
      <c r="K10" s="126"/>
      <c r="L10" s="124"/>
      <c r="M10" s="126"/>
      <c r="N10" s="124"/>
      <c r="O10" s="127"/>
      <c r="P10" s="5"/>
    </row>
    <row r="11" spans="1:16" ht="27.75" customHeight="1">
      <c r="A11" s="6">
        <v>7</v>
      </c>
      <c r="B11" s="120"/>
      <c r="C11" s="121"/>
      <c r="D11" s="122"/>
      <c r="E11" s="123"/>
      <c r="F11" s="124"/>
      <c r="G11" s="5"/>
      <c r="H11" s="125"/>
      <c r="I11" s="124"/>
      <c r="J11" s="5"/>
      <c r="K11" s="126"/>
      <c r="L11" s="124"/>
      <c r="M11" s="126"/>
      <c r="N11" s="124"/>
      <c r="O11" s="127"/>
      <c r="P11" s="5"/>
    </row>
    <row r="12" spans="1:16" ht="27.75" customHeight="1">
      <c r="A12" s="6">
        <v>8</v>
      </c>
      <c r="B12" s="120"/>
      <c r="C12" s="121"/>
      <c r="D12" s="122"/>
      <c r="E12" s="123"/>
      <c r="F12" s="124"/>
      <c r="G12" s="5"/>
      <c r="H12" s="125"/>
      <c r="I12" s="124"/>
      <c r="J12" s="5"/>
      <c r="K12" s="126"/>
      <c r="L12" s="124"/>
      <c r="M12" s="126"/>
      <c r="N12" s="124"/>
      <c r="O12" s="127"/>
      <c r="P12" s="5"/>
    </row>
    <row r="13" spans="1:16" ht="27.75" customHeight="1">
      <c r="A13" s="206" t="s">
        <v>675</v>
      </c>
      <c r="B13" s="206"/>
      <c r="C13" s="206"/>
      <c r="D13" s="206"/>
      <c r="E13" s="206"/>
      <c r="F13" s="206"/>
      <c r="G13" s="206"/>
      <c r="H13" s="206"/>
      <c r="I13" s="206"/>
      <c r="J13" s="206"/>
      <c r="K13" s="206"/>
      <c r="L13" s="206"/>
      <c r="M13" s="206"/>
      <c r="N13" s="206"/>
      <c r="O13" s="206"/>
      <c r="P13" s="206"/>
    </row>
    <row r="14" spans="1:16" ht="27.75" customHeight="1">
      <c r="A14" s="206"/>
      <c r="B14" s="206"/>
      <c r="C14" s="206"/>
      <c r="D14" s="206"/>
      <c r="E14" s="206"/>
      <c r="F14" s="206"/>
      <c r="G14" s="206"/>
      <c r="H14" s="206"/>
      <c r="I14" s="206"/>
      <c r="J14" s="206"/>
      <c r="K14" s="206"/>
      <c r="L14" s="206"/>
      <c r="M14" s="206"/>
      <c r="N14" s="206"/>
      <c r="O14" s="206"/>
      <c r="P14" s="206"/>
    </row>
    <row r="15" spans="1:16" ht="93" customHeight="1">
      <c r="A15" s="191" t="s">
        <v>13</v>
      </c>
      <c r="B15" s="191"/>
      <c r="C15" s="191"/>
      <c r="D15" s="191" t="s">
        <v>14</v>
      </c>
      <c r="E15" s="191"/>
      <c r="F15" s="191"/>
      <c r="G15" s="191"/>
      <c r="H15" s="191"/>
      <c r="I15" s="191" t="s">
        <v>15</v>
      </c>
      <c r="J15" s="191"/>
      <c r="K15" s="191"/>
      <c r="L15" s="191" t="s">
        <v>16</v>
      </c>
      <c r="M15" s="191"/>
      <c r="N15" s="191"/>
      <c r="O15" s="191" t="s">
        <v>17</v>
      </c>
      <c r="P15" s="191"/>
    </row>
  </sheetData>
  <mergeCells count="21">
    <mergeCell ref="A13:P14"/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  <mergeCell ref="J3:K3"/>
    <mergeCell ref="L3:L4"/>
    <mergeCell ref="M3:N3"/>
    <mergeCell ref="O3:O4"/>
    <mergeCell ref="P3:P4"/>
    <mergeCell ref="A15:C15"/>
    <mergeCell ref="D15:H15"/>
    <mergeCell ref="I15:K15"/>
    <mergeCell ref="L15:N15"/>
    <mergeCell ref="O15:P15"/>
  </mergeCells>
  <phoneticPr fontId="3" type="noConversion"/>
  <dataValidations count="1">
    <dataValidation type="list" allowBlank="1" showInputMessage="1" showErrorMessage="1" sqref="WVO983045:WVO983052 JC5:JC12 SY5:SY12 ACU5:ACU12 AMQ5:AMQ12 AWM5:AWM12 BGI5:BGI12 BQE5:BQE12 CAA5:CAA12 CJW5:CJW12 CTS5:CTS12 DDO5:DDO12 DNK5:DNK12 DXG5:DXG12 EHC5:EHC12 EQY5:EQY12 FAU5:FAU12 FKQ5:FKQ12 FUM5:FUM12 GEI5:GEI12 GOE5:GOE12 GYA5:GYA12 HHW5:HHW12 HRS5:HRS12 IBO5:IBO12 ILK5:ILK12 IVG5:IVG12 JFC5:JFC12 JOY5:JOY12 JYU5:JYU12 KIQ5:KIQ12 KSM5:KSM12 LCI5:LCI12 LME5:LME12 LWA5:LWA12 MFW5:MFW12 MPS5:MPS12 MZO5:MZO12 NJK5:NJK12 NTG5:NTG12 ODC5:ODC12 OMY5:OMY12 OWU5:OWU12 PGQ5:PGQ12 PQM5:PQM12 QAI5:QAI12 QKE5:QKE12 QUA5:QUA12 RDW5:RDW12 RNS5:RNS12 RXO5:RXO12 SHK5:SHK12 SRG5:SRG12 TBC5:TBC12 TKY5:TKY12 TUU5:TUU12 UEQ5:UEQ12 UOM5:UOM12 UYI5:UYI12 VIE5:VIE12 VSA5:VSA12 WBW5:WBW12 WLS5:WLS12 WVO5:WVO12 G65541:G65548 JC65541:JC65548 SY65541:SY65548 ACU65541:ACU65548 AMQ65541:AMQ65548 AWM65541:AWM65548 BGI65541:BGI65548 BQE65541:BQE65548 CAA65541:CAA65548 CJW65541:CJW65548 CTS65541:CTS65548 DDO65541:DDO65548 DNK65541:DNK65548 DXG65541:DXG65548 EHC65541:EHC65548 EQY65541:EQY65548 FAU65541:FAU65548 FKQ65541:FKQ65548 FUM65541:FUM65548 GEI65541:GEI65548 GOE65541:GOE65548 GYA65541:GYA65548 HHW65541:HHW65548 HRS65541:HRS65548 IBO65541:IBO65548 ILK65541:ILK65548 IVG65541:IVG65548 JFC65541:JFC65548 JOY65541:JOY65548 JYU65541:JYU65548 KIQ65541:KIQ65548 KSM65541:KSM65548 LCI65541:LCI65548 LME65541:LME65548 LWA65541:LWA65548 MFW65541:MFW65548 MPS65541:MPS65548 MZO65541:MZO65548 NJK65541:NJK65548 NTG65541:NTG65548 ODC65541:ODC65548 OMY65541:OMY65548 OWU65541:OWU65548 PGQ65541:PGQ65548 PQM65541:PQM65548 QAI65541:QAI65548 QKE65541:QKE65548 QUA65541:QUA65548 RDW65541:RDW65548 RNS65541:RNS65548 RXO65541:RXO65548 SHK65541:SHK65548 SRG65541:SRG65548 TBC65541:TBC65548 TKY65541:TKY65548 TUU65541:TUU65548 UEQ65541:UEQ65548 UOM65541:UOM65548 UYI65541:UYI65548 VIE65541:VIE65548 VSA65541:VSA65548 WBW65541:WBW65548 WLS65541:WLS65548 WVO65541:WVO65548 G131077:G131084 JC131077:JC131084 SY131077:SY131084 ACU131077:ACU131084 AMQ131077:AMQ131084 AWM131077:AWM131084 BGI131077:BGI131084 BQE131077:BQE131084 CAA131077:CAA131084 CJW131077:CJW131084 CTS131077:CTS131084 DDO131077:DDO131084 DNK131077:DNK131084 DXG131077:DXG131084 EHC131077:EHC131084 EQY131077:EQY131084 FAU131077:FAU131084 FKQ131077:FKQ131084 FUM131077:FUM131084 GEI131077:GEI131084 GOE131077:GOE131084 GYA131077:GYA131084 HHW131077:HHW131084 HRS131077:HRS131084 IBO131077:IBO131084 ILK131077:ILK131084 IVG131077:IVG131084 JFC131077:JFC131084 JOY131077:JOY131084 JYU131077:JYU131084 KIQ131077:KIQ131084 KSM131077:KSM131084 LCI131077:LCI131084 LME131077:LME131084 LWA131077:LWA131084 MFW131077:MFW131084 MPS131077:MPS131084 MZO131077:MZO131084 NJK131077:NJK131084 NTG131077:NTG131084 ODC131077:ODC131084 OMY131077:OMY131084 OWU131077:OWU131084 PGQ131077:PGQ131084 PQM131077:PQM131084 QAI131077:QAI131084 QKE131077:QKE131084 QUA131077:QUA131084 RDW131077:RDW131084 RNS131077:RNS131084 RXO131077:RXO131084 SHK131077:SHK131084 SRG131077:SRG131084 TBC131077:TBC131084 TKY131077:TKY131084 TUU131077:TUU131084 UEQ131077:UEQ131084 UOM131077:UOM131084 UYI131077:UYI131084 VIE131077:VIE131084 VSA131077:VSA131084 WBW131077:WBW131084 WLS131077:WLS131084 WVO131077:WVO131084 G196613:G196620 JC196613:JC196620 SY196613:SY196620 ACU196613:ACU196620 AMQ196613:AMQ196620 AWM196613:AWM196620 BGI196613:BGI196620 BQE196613:BQE196620 CAA196613:CAA196620 CJW196613:CJW196620 CTS196613:CTS196620 DDO196613:DDO196620 DNK196613:DNK196620 DXG196613:DXG196620 EHC196613:EHC196620 EQY196613:EQY196620 FAU196613:FAU196620 FKQ196613:FKQ196620 FUM196613:FUM196620 GEI196613:GEI196620 GOE196613:GOE196620 GYA196613:GYA196620 HHW196613:HHW196620 HRS196613:HRS196620 IBO196613:IBO196620 ILK196613:ILK196620 IVG196613:IVG196620 JFC196613:JFC196620 JOY196613:JOY196620 JYU196613:JYU196620 KIQ196613:KIQ196620 KSM196613:KSM196620 LCI196613:LCI196620 LME196613:LME196620 LWA196613:LWA196620 MFW196613:MFW196620 MPS196613:MPS196620 MZO196613:MZO196620 NJK196613:NJK196620 NTG196613:NTG196620 ODC196613:ODC196620 OMY196613:OMY196620 OWU196613:OWU196620 PGQ196613:PGQ196620 PQM196613:PQM196620 QAI196613:QAI196620 QKE196613:QKE196620 QUA196613:QUA196620 RDW196613:RDW196620 RNS196613:RNS196620 RXO196613:RXO196620 SHK196613:SHK196620 SRG196613:SRG196620 TBC196613:TBC196620 TKY196613:TKY196620 TUU196613:TUU196620 UEQ196613:UEQ196620 UOM196613:UOM196620 UYI196613:UYI196620 VIE196613:VIE196620 VSA196613:VSA196620 WBW196613:WBW196620 WLS196613:WLS196620 WVO196613:WVO196620 G262149:G262156 JC262149:JC262156 SY262149:SY262156 ACU262149:ACU262156 AMQ262149:AMQ262156 AWM262149:AWM262156 BGI262149:BGI262156 BQE262149:BQE262156 CAA262149:CAA262156 CJW262149:CJW262156 CTS262149:CTS262156 DDO262149:DDO262156 DNK262149:DNK262156 DXG262149:DXG262156 EHC262149:EHC262156 EQY262149:EQY262156 FAU262149:FAU262156 FKQ262149:FKQ262156 FUM262149:FUM262156 GEI262149:GEI262156 GOE262149:GOE262156 GYA262149:GYA262156 HHW262149:HHW262156 HRS262149:HRS262156 IBO262149:IBO262156 ILK262149:ILK262156 IVG262149:IVG262156 JFC262149:JFC262156 JOY262149:JOY262156 JYU262149:JYU262156 KIQ262149:KIQ262156 KSM262149:KSM262156 LCI262149:LCI262156 LME262149:LME262156 LWA262149:LWA262156 MFW262149:MFW262156 MPS262149:MPS262156 MZO262149:MZO262156 NJK262149:NJK262156 NTG262149:NTG262156 ODC262149:ODC262156 OMY262149:OMY262156 OWU262149:OWU262156 PGQ262149:PGQ262156 PQM262149:PQM262156 QAI262149:QAI262156 QKE262149:QKE262156 QUA262149:QUA262156 RDW262149:RDW262156 RNS262149:RNS262156 RXO262149:RXO262156 SHK262149:SHK262156 SRG262149:SRG262156 TBC262149:TBC262156 TKY262149:TKY262156 TUU262149:TUU262156 UEQ262149:UEQ262156 UOM262149:UOM262156 UYI262149:UYI262156 VIE262149:VIE262156 VSA262149:VSA262156 WBW262149:WBW262156 WLS262149:WLS262156 WVO262149:WVO262156 G327685:G327692 JC327685:JC327692 SY327685:SY327692 ACU327685:ACU327692 AMQ327685:AMQ327692 AWM327685:AWM327692 BGI327685:BGI327692 BQE327685:BQE327692 CAA327685:CAA327692 CJW327685:CJW327692 CTS327685:CTS327692 DDO327685:DDO327692 DNK327685:DNK327692 DXG327685:DXG327692 EHC327685:EHC327692 EQY327685:EQY327692 FAU327685:FAU327692 FKQ327685:FKQ327692 FUM327685:FUM327692 GEI327685:GEI327692 GOE327685:GOE327692 GYA327685:GYA327692 HHW327685:HHW327692 HRS327685:HRS327692 IBO327685:IBO327692 ILK327685:ILK327692 IVG327685:IVG327692 JFC327685:JFC327692 JOY327685:JOY327692 JYU327685:JYU327692 KIQ327685:KIQ327692 KSM327685:KSM327692 LCI327685:LCI327692 LME327685:LME327692 LWA327685:LWA327692 MFW327685:MFW327692 MPS327685:MPS327692 MZO327685:MZO327692 NJK327685:NJK327692 NTG327685:NTG327692 ODC327685:ODC327692 OMY327685:OMY327692 OWU327685:OWU327692 PGQ327685:PGQ327692 PQM327685:PQM327692 QAI327685:QAI327692 QKE327685:QKE327692 QUA327685:QUA327692 RDW327685:RDW327692 RNS327685:RNS327692 RXO327685:RXO327692 SHK327685:SHK327692 SRG327685:SRG327692 TBC327685:TBC327692 TKY327685:TKY327692 TUU327685:TUU327692 UEQ327685:UEQ327692 UOM327685:UOM327692 UYI327685:UYI327692 VIE327685:VIE327692 VSA327685:VSA327692 WBW327685:WBW327692 WLS327685:WLS327692 WVO327685:WVO327692 G393221:G393228 JC393221:JC393228 SY393221:SY393228 ACU393221:ACU393228 AMQ393221:AMQ393228 AWM393221:AWM393228 BGI393221:BGI393228 BQE393221:BQE393228 CAA393221:CAA393228 CJW393221:CJW393228 CTS393221:CTS393228 DDO393221:DDO393228 DNK393221:DNK393228 DXG393221:DXG393228 EHC393221:EHC393228 EQY393221:EQY393228 FAU393221:FAU393228 FKQ393221:FKQ393228 FUM393221:FUM393228 GEI393221:GEI393228 GOE393221:GOE393228 GYA393221:GYA393228 HHW393221:HHW393228 HRS393221:HRS393228 IBO393221:IBO393228 ILK393221:ILK393228 IVG393221:IVG393228 JFC393221:JFC393228 JOY393221:JOY393228 JYU393221:JYU393228 KIQ393221:KIQ393228 KSM393221:KSM393228 LCI393221:LCI393228 LME393221:LME393228 LWA393221:LWA393228 MFW393221:MFW393228 MPS393221:MPS393228 MZO393221:MZO393228 NJK393221:NJK393228 NTG393221:NTG393228 ODC393221:ODC393228 OMY393221:OMY393228 OWU393221:OWU393228 PGQ393221:PGQ393228 PQM393221:PQM393228 QAI393221:QAI393228 QKE393221:QKE393228 QUA393221:QUA393228 RDW393221:RDW393228 RNS393221:RNS393228 RXO393221:RXO393228 SHK393221:SHK393228 SRG393221:SRG393228 TBC393221:TBC393228 TKY393221:TKY393228 TUU393221:TUU393228 UEQ393221:UEQ393228 UOM393221:UOM393228 UYI393221:UYI393228 VIE393221:VIE393228 VSA393221:VSA393228 WBW393221:WBW393228 WLS393221:WLS393228 WVO393221:WVO393228 G458757:G458764 JC458757:JC458764 SY458757:SY458764 ACU458757:ACU458764 AMQ458757:AMQ458764 AWM458757:AWM458764 BGI458757:BGI458764 BQE458757:BQE458764 CAA458757:CAA458764 CJW458757:CJW458764 CTS458757:CTS458764 DDO458757:DDO458764 DNK458757:DNK458764 DXG458757:DXG458764 EHC458757:EHC458764 EQY458757:EQY458764 FAU458757:FAU458764 FKQ458757:FKQ458764 FUM458757:FUM458764 GEI458757:GEI458764 GOE458757:GOE458764 GYA458757:GYA458764 HHW458757:HHW458764 HRS458757:HRS458764 IBO458757:IBO458764 ILK458757:ILK458764 IVG458757:IVG458764 JFC458757:JFC458764 JOY458757:JOY458764 JYU458757:JYU458764 KIQ458757:KIQ458764 KSM458757:KSM458764 LCI458757:LCI458764 LME458757:LME458764 LWA458757:LWA458764 MFW458757:MFW458764 MPS458757:MPS458764 MZO458757:MZO458764 NJK458757:NJK458764 NTG458757:NTG458764 ODC458757:ODC458764 OMY458757:OMY458764 OWU458757:OWU458764 PGQ458757:PGQ458764 PQM458757:PQM458764 QAI458757:QAI458764 QKE458757:QKE458764 QUA458757:QUA458764 RDW458757:RDW458764 RNS458757:RNS458764 RXO458757:RXO458764 SHK458757:SHK458764 SRG458757:SRG458764 TBC458757:TBC458764 TKY458757:TKY458764 TUU458757:TUU458764 UEQ458757:UEQ458764 UOM458757:UOM458764 UYI458757:UYI458764 VIE458757:VIE458764 VSA458757:VSA458764 WBW458757:WBW458764 WLS458757:WLS458764 WVO458757:WVO458764 G524293:G524300 JC524293:JC524300 SY524293:SY524300 ACU524293:ACU524300 AMQ524293:AMQ524300 AWM524293:AWM524300 BGI524293:BGI524300 BQE524293:BQE524300 CAA524293:CAA524300 CJW524293:CJW524300 CTS524293:CTS524300 DDO524293:DDO524300 DNK524293:DNK524300 DXG524293:DXG524300 EHC524293:EHC524300 EQY524293:EQY524300 FAU524293:FAU524300 FKQ524293:FKQ524300 FUM524293:FUM524300 GEI524293:GEI524300 GOE524293:GOE524300 GYA524293:GYA524300 HHW524293:HHW524300 HRS524293:HRS524300 IBO524293:IBO524300 ILK524293:ILK524300 IVG524293:IVG524300 JFC524293:JFC524300 JOY524293:JOY524300 JYU524293:JYU524300 KIQ524293:KIQ524300 KSM524293:KSM524300 LCI524293:LCI524300 LME524293:LME524300 LWA524293:LWA524300 MFW524293:MFW524300 MPS524293:MPS524300 MZO524293:MZO524300 NJK524293:NJK524300 NTG524293:NTG524300 ODC524293:ODC524300 OMY524293:OMY524300 OWU524293:OWU524300 PGQ524293:PGQ524300 PQM524293:PQM524300 QAI524293:QAI524300 QKE524293:QKE524300 QUA524293:QUA524300 RDW524293:RDW524300 RNS524293:RNS524300 RXO524293:RXO524300 SHK524293:SHK524300 SRG524293:SRG524300 TBC524293:TBC524300 TKY524293:TKY524300 TUU524293:TUU524300 UEQ524293:UEQ524300 UOM524293:UOM524300 UYI524293:UYI524300 VIE524293:VIE524300 VSA524293:VSA524300 WBW524293:WBW524300 WLS524293:WLS524300 WVO524293:WVO524300 G589829:G589836 JC589829:JC589836 SY589829:SY589836 ACU589829:ACU589836 AMQ589829:AMQ589836 AWM589829:AWM589836 BGI589829:BGI589836 BQE589829:BQE589836 CAA589829:CAA589836 CJW589829:CJW589836 CTS589829:CTS589836 DDO589829:DDO589836 DNK589829:DNK589836 DXG589829:DXG589836 EHC589829:EHC589836 EQY589829:EQY589836 FAU589829:FAU589836 FKQ589829:FKQ589836 FUM589829:FUM589836 GEI589829:GEI589836 GOE589829:GOE589836 GYA589829:GYA589836 HHW589829:HHW589836 HRS589829:HRS589836 IBO589829:IBO589836 ILK589829:ILK589836 IVG589829:IVG589836 JFC589829:JFC589836 JOY589829:JOY589836 JYU589829:JYU589836 KIQ589829:KIQ589836 KSM589829:KSM589836 LCI589829:LCI589836 LME589829:LME589836 LWA589829:LWA589836 MFW589829:MFW589836 MPS589829:MPS589836 MZO589829:MZO589836 NJK589829:NJK589836 NTG589829:NTG589836 ODC589829:ODC589836 OMY589829:OMY589836 OWU589829:OWU589836 PGQ589829:PGQ589836 PQM589829:PQM589836 QAI589829:QAI589836 QKE589829:QKE589836 QUA589829:QUA589836 RDW589829:RDW589836 RNS589829:RNS589836 RXO589829:RXO589836 SHK589829:SHK589836 SRG589829:SRG589836 TBC589829:TBC589836 TKY589829:TKY589836 TUU589829:TUU589836 UEQ589829:UEQ589836 UOM589829:UOM589836 UYI589829:UYI589836 VIE589829:VIE589836 VSA589829:VSA589836 WBW589829:WBW589836 WLS589829:WLS589836 WVO589829:WVO589836 G655365:G655372 JC655365:JC655372 SY655365:SY655372 ACU655365:ACU655372 AMQ655365:AMQ655372 AWM655365:AWM655372 BGI655365:BGI655372 BQE655365:BQE655372 CAA655365:CAA655372 CJW655365:CJW655372 CTS655365:CTS655372 DDO655365:DDO655372 DNK655365:DNK655372 DXG655365:DXG655372 EHC655365:EHC655372 EQY655365:EQY655372 FAU655365:FAU655372 FKQ655365:FKQ655372 FUM655365:FUM655372 GEI655365:GEI655372 GOE655365:GOE655372 GYA655365:GYA655372 HHW655365:HHW655372 HRS655365:HRS655372 IBO655365:IBO655372 ILK655365:ILK655372 IVG655365:IVG655372 JFC655365:JFC655372 JOY655365:JOY655372 JYU655365:JYU655372 KIQ655365:KIQ655372 KSM655365:KSM655372 LCI655365:LCI655372 LME655365:LME655372 LWA655365:LWA655372 MFW655365:MFW655372 MPS655365:MPS655372 MZO655365:MZO655372 NJK655365:NJK655372 NTG655365:NTG655372 ODC655365:ODC655372 OMY655365:OMY655372 OWU655365:OWU655372 PGQ655365:PGQ655372 PQM655365:PQM655372 QAI655365:QAI655372 QKE655365:QKE655372 QUA655365:QUA655372 RDW655365:RDW655372 RNS655365:RNS655372 RXO655365:RXO655372 SHK655365:SHK655372 SRG655365:SRG655372 TBC655365:TBC655372 TKY655365:TKY655372 TUU655365:TUU655372 UEQ655365:UEQ655372 UOM655365:UOM655372 UYI655365:UYI655372 VIE655365:VIE655372 VSA655365:VSA655372 WBW655365:WBW655372 WLS655365:WLS655372 WVO655365:WVO655372 G720901:G720908 JC720901:JC720908 SY720901:SY720908 ACU720901:ACU720908 AMQ720901:AMQ720908 AWM720901:AWM720908 BGI720901:BGI720908 BQE720901:BQE720908 CAA720901:CAA720908 CJW720901:CJW720908 CTS720901:CTS720908 DDO720901:DDO720908 DNK720901:DNK720908 DXG720901:DXG720908 EHC720901:EHC720908 EQY720901:EQY720908 FAU720901:FAU720908 FKQ720901:FKQ720908 FUM720901:FUM720908 GEI720901:GEI720908 GOE720901:GOE720908 GYA720901:GYA720908 HHW720901:HHW720908 HRS720901:HRS720908 IBO720901:IBO720908 ILK720901:ILK720908 IVG720901:IVG720908 JFC720901:JFC720908 JOY720901:JOY720908 JYU720901:JYU720908 KIQ720901:KIQ720908 KSM720901:KSM720908 LCI720901:LCI720908 LME720901:LME720908 LWA720901:LWA720908 MFW720901:MFW720908 MPS720901:MPS720908 MZO720901:MZO720908 NJK720901:NJK720908 NTG720901:NTG720908 ODC720901:ODC720908 OMY720901:OMY720908 OWU720901:OWU720908 PGQ720901:PGQ720908 PQM720901:PQM720908 QAI720901:QAI720908 QKE720901:QKE720908 QUA720901:QUA720908 RDW720901:RDW720908 RNS720901:RNS720908 RXO720901:RXO720908 SHK720901:SHK720908 SRG720901:SRG720908 TBC720901:TBC720908 TKY720901:TKY720908 TUU720901:TUU720908 UEQ720901:UEQ720908 UOM720901:UOM720908 UYI720901:UYI720908 VIE720901:VIE720908 VSA720901:VSA720908 WBW720901:WBW720908 WLS720901:WLS720908 WVO720901:WVO720908 G786437:G786444 JC786437:JC786444 SY786437:SY786444 ACU786437:ACU786444 AMQ786437:AMQ786444 AWM786437:AWM786444 BGI786437:BGI786444 BQE786437:BQE786444 CAA786437:CAA786444 CJW786437:CJW786444 CTS786437:CTS786444 DDO786437:DDO786444 DNK786437:DNK786444 DXG786437:DXG786444 EHC786437:EHC786444 EQY786437:EQY786444 FAU786437:FAU786444 FKQ786437:FKQ786444 FUM786437:FUM786444 GEI786437:GEI786444 GOE786437:GOE786444 GYA786437:GYA786444 HHW786437:HHW786444 HRS786437:HRS786444 IBO786437:IBO786444 ILK786437:ILK786444 IVG786437:IVG786444 JFC786437:JFC786444 JOY786437:JOY786444 JYU786437:JYU786444 KIQ786437:KIQ786444 KSM786437:KSM786444 LCI786437:LCI786444 LME786437:LME786444 LWA786437:LWA786444 MFW786437:MFW786444 MPS786437:MPS786444 MZO786437:MZO786444 NJK786437:NJK786444 NTG786437:NTG786444 ODC786437:ODC786444 OMY786437:OMY786444 OWU786437:OWU786444 PGQ786437:PGQ786444 PQM786437:PQM786444 QAI786437:QAI786444 QKE786437:QKE786444 QUA786437:QUA786444 RDW786437:RDW786444 RNS786437:RNS786444 RXO786437:RXO786444 SHK786437:SHK786444 SRG786437:SRG786444 TBC786437:TBC786444 TKY786437:TKY786444 TUU786437:TUU786444 UEQ786437:UEQ786444 UOM786437:UOM786444 UYI786437:UYI786444 VIE786437:VIE786444 VSA786437:VSA786444 WBW786437:WBW786444 WLS786437:WLS786444 WVO786437:WVO786444 G851973:G851980 JC851973:JC851980 SY851973:SY851980 ACU851973:ACU851980 AMQ851973:AMQ851980 AWM851973:AWM851980 BGI851973:BGI851980 BQE851973:BQE851980 CAA851973:CAA851980 CJW851973:CJW851980 CTS851973:CTS851980 DDO851973:DDO851980 DNK851973:DNK851980 DXG851973:DXG851980 EHC851973:EHC851980 EQY851973:EQY851980 FAU851973:FAU851980 FKQ851973:FKQ851980 FUM851973:FUM851980 GEI851973:GEI851980 GOE851973:GOE851980 GYA851973:GYA851980 HHW851973:HHW851980 HRS851973:HRS851980 IBO851973:IBO851980 ILK851973:ILK851980 IVG851973:IVG851980 JFC851973:JFC851980 JOY851973:JOY851980 JYU851973:JYU851980 KIQ851973:KIQ851980 KSM851973:KSM851980 LCI851973:LCI851980 LME851973:LME851980 LWA851973:LWA851980 MFW851973:MFW851980 MPS851973:MPS851980 MZO851973:MZO851980 NJK851973:NJK851980 NTG851973:NTG851980 ODC851973:ODC851980 OMY851973:OMY851980 OWU851973:OWU851980 PGQ851973:PGQ851980 PQM851973:PQM851980 QAI851973:QAI851980 QKE851973:QKE851980 QUA851973:QUA851980 RDW851973:RDW851980 RNS851973:RNS851980 RXO851973:RXO851980 SHK851973:SHK851980 SRG851973:SRG851980 TBC851973:TBC851980 TKY851973:TKY851980 TUU851973:TUU851980 UEQ851973:UEQ851980 UOM851973:UOM851980 UYI851973:UYI851980 VIE851973:VIE851980 VSA851973:VSA851980 WBW851973:WBW851980 WLS851973:WLS851980 WVO851973:WVO851980 G917509:G917516 JC917509:JC917516 SY917509:SY917516 ACU917509:ACU917516 AMQ917509:AMQ917516 AWM917509:AWM917516 BGI917509:BGI917516 BQE917509:BQE917516 CAA917509:CAA917516 CJW917509:CJW917516 CTS917509:CTS917516 DDO917509:DDO917516 DNK917509:DNK917516 DXG917509:DXG917516 EHC917509:EHC917516 EQY917509:EQY917516 FAU917509:FAU917516 FKQ917509:FKQ917516 FUM917509:FUM917516 GEI917509:GEI917516 GOE917509:GOE917516 GYA917509:GYA917516 HHW917509:HHW917516 HRS917509:HRS917516 IBO917509:IBO917516 ILK917509:ILK917516 IVG917509:IVG917516 JFC917509:JFC917516 JOY917509:JOY917516 JYU917509:JYU917516 KIQ917509:KIQ917516 KSM917509:KSM917516 LCI917509:LCI917516 LME917509:LME917516 LWA917509:LWA917516 MFW917509:MFW917516 MPS917509:MPS917516 MZO917509:MZO917516 NJK917509:NJK917516 NTG917509:NTG917516 ODC917509:ODC917516 OMY917509:OMY917516 OWU917509:OWU917516 PGQ917509:PGQ917516 PQM917509:PQM917516 QAI917509:QAI917516 QKE917509:QKE917516 QUA917509:QUA917516 RDW917509:RDW917516 RNS917509:RNS917516 RXO917509:RXO917516 SHK917509:SHK917516 SRG917509:SRG917516 TBC917509:TBC917516 TKY917509:TKY917516 TUU917509:TUU917516 UEQ917509:UEQ917516 UOM917509:UOM917516 UYI917509:UYI917516 VIE917509:VIE917516 VSA917509:VSA917516 WBW917509:WBW917516 WLS917509:WLS917516 WVO917509:WVO917516 G983045:G983052 JC983045:JC983052 SY983045:SY983052 ACU983045:ACU983052 AMQ983045:AMQ983052 AWM983045:AWM983052 BGI983045:BGI983052 BQE983045:BQE983052 CAA983045:CAA983052 CJW983045:CJW983052 CTS983045:CTS983052 DDO983045:DDO983052 DNK983045:DNK983052 DXG983045:DXG983052 EHC983045:EHC983052 EQY983045:EQY983052 FAU983045:FAU983052 FKQ983045:FKQ983052 FUM983045:FUM983052 GEI983045:GEI983052 GOE983045:GOE983052 GYA983045:GYA983052 HHW983045:HHW983052 HRS983045:HRS983052 IBO983045:IBO983052 ILK983045:ILK983052 IVG983045:IVG983052 JFC983045:JFC983052 JOY983045:JOY983052 JYU983045:JYU983052 KIQ983045:KIQ983052 KSM983045:KSM983052 LCI983045:LCI983052 LME983045:LME983052 LWA983045:LWA983052 MFW983045:MFW983052 MPS983045:MPS983052 MZO983045:MZO983052 NJK983045:NJK983052 NTG983045:NTG983052 ODC983045:ODC983052 OMY983045:OMY983052 OWU983045:OWU983052 PGQ983045:PGQ983052 PQM983045:PQM983052 QAI983045:QAI983052 QKE983045:QKE983052 QUA983045:QUA983052 RDW983045:RDW983052 RNS983045:RNS983052 RXO983045:RXO983052 SHK983045:SHK983052 SRG983045:SRG983052 TBC983045:TBC983052 TKY983045:TKY983052 TUU983045:TUU983052 UEQ983045:UEQ983052 UOM983045:UOM983052 UYI983045:UYI983052 VIE983045:VIE983052 VSA983045:VSA983052 WBW983045:WBW983052 WLS983045:WLS983052 G6:G12" xr:uid="{080B09C4-9D05-437E-BBCC-397E4D8595CD}">
      <formula1>$Q$5:$Q$13</formula1>
    </dataValidation>
  </dataValidations>
  <pageMargins left="0.75" right="0.75" top="1" bottom="1" header="0.5" footer="0.5"/>
  <pageSetup paperSize="9" scale="93" orientation="landscape" r:id="rId1"/>
  <headerFooter alignWithMargins="0"/>
  <legacy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968DE5-7F29-49CB-8531-2709F4F4E79B}">
  <sheetPr>
    <pageSetUpPr fitToPage="1"/>
  </sheetPr>
  <dimension ref="A1:P15"/>
  <sheetViews>
    <sheetView workbookViewId="0">
      <selection activeCell="G7" sqref="G7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19" style="1" customWidth="1"/>
    <col min="4" max="4" width="6.109375" style="1" customWidth="1"/>
    <col min="5" max="6" width="7.88671875" style="1" customWidth="1"/>
    <col min="7" max="7" width="7.109375" style="1" customWidth="1"/>
    <col min="8" max="8" width="7.33203125" style="1" customWidth="1"/>
    <col min="9" max="9" width="8.88671875" style="1" customWidth="1"/>
    <col min="10" max="11" width="10.44140625" style="1" customWidth="1"/>
    <col min="12" max="12" width="7.109375" style="1" customWidth="1"/>
    <col min="13" max="13" width="10.44140625" style="1" customWidth="1"/>
    <col min="14" max="14" width="10" style="1" bestFit="1" customWidth="1"/>
    <col min="15" max="15" width="25.33203125" style="1" customWidth="1"/>
    <col min="16" max="16" width="13" style="1" customWidth="1"/>
    <col min="17" max="17" width="6.77734375" style="1" customWidth="1"/>
    <col min="18" max="256" width="10" style="1"/>
    <col min="257" max="257" width="6.109375" style="1" bestFit="1" customWidth="1"/>
    <col min="258" max="258" width="15.77734375" style="1" customWidth="1"/>
    <col min="259" max="259" width="27.77734375" style="1" bestFit="1" customWidth="1"/>
    <col min="260" max="260" width="6.109375" style="1" customWidth="1"/>
    <col min="261" max="262" width="7.88671875" style="1" customWidth="1"/>
    <col min="263" max="263" width="5.6640625" style="1" customWidth="1"/>
    <col min="264" max="264" width="11.6640625" style="1" customWidth="1"/>
    <col min="265" max="265" width="9.88671875" style="1" customWidth="1"/>
    <col min="266" max="267" width="10.44140625" style="1" customWidth="1"/>
    <col min="268" max="268" width="7.109375" style="1" customWidth="1"/>
    <col min="269" max="269" width="10.44140625" style="1" customWidth="1"/>
    <col min="270" max="270" width="10" style="1"/>
    <col min="271" max="271" width="32.109375" style="1" customWidth="1"/>
    <col min="272" max="272" width="13" style="1" customWidth="1"/>
    <col min="273" max="273" width="6.77734375" style="1" customWidth="1"/>
    <col min="274" max="512" width="10" style="1"/>
    <col min="513" max="513" width="6.109375" style="1" bestFit="1" customWidth="1"/>
    <col min="514" max="514" width="15.77734375" style="1" customWidth="1"/>
    <col min="515" max="515" width="27.77734375" style="1" bestFit="1" customWidth="1"/>
    <col min="516" max="516" width="6.109375" style="1" customWidth="1"/>
    <col min="517" max="518" width="7.88671875" style="1" customWidth="1"/>
    <col min="519" max="519" width="5.6640625" style="1" customWidth="1"/>
    <col min="520" max="520" width="11.6640625" style="1" customWidth="1"/>
    <col min="521" max="521" width="9.88671875" style="1" customWidth="1"/>
    <col min="522" max="523" width="10.44140625" style="1" customWidth="1"/>
    <col min="524" max="524" width="7.109375" style="1" customWidth="1"/>
    <col min="525" max="525" width="10.44140625" style="1" customWidth="1"/>
    <col min="526" max="526" width="10" style="1"/>
    <col min="527" max="527" width="32.109375" style="1" customWidth="1"/>
    <col min="528" max="528" width="13" style="1" customWidth="1"/>
    <col min="529" max="529" width="6.77734375" style="1" customWidth="1"/>
    <col min="530" max="768" width="10" style="1"/>
    <col min="769" max="769" width="6.109375" style="1" bestFit="1" customWidth="1"/>
    <col min="770" max="770" width="15.77734375" style="1" customWidth="1"/>
    <col min="771" max="771" width="27.77734375" style="1" bestFit="1" customWidth="1"/>
    <col min="772" max="772" width="6.109375" style="1" customWidth="1"/>
    <col min="773" max="774" width="7.88671875" style="1" customWidth="1"/>
    <col min="775" max="775" width="5.6640625" style="1" customWidth="1"/>
    <col min="776" max="776" width="11.6640625" style="1" customWidth="1"/>
    <col min="777" max="777" width="9.88671875" style="1" customWidth="1"/>
    <col min="778" max="779" width="10.44140625" style="1" customWidth="1"/>
    <col min="780" max="780" width="7.109375" style="1" customWidth="1"/>
    <col min="781" max="781" width="10.44140625" style="1" customWidth="1"/>
    <col min="782" max="782" width="10" style="1"/>
    <col min="783" max="783" width="32.109375" style="1" customWidth="1"/>
    <col min="784" max="784" width="13" style="1" customWidth="1"/>
    <col min="785" max="785" width="6.77734375" style="1" customWidth="1"/>
    <col min="786" max="1024" width="10" style="1"/>
    <col min="1025" max="1025" width="6.109375" style="1" bestFit="1" customWidth="1"/>
    <col min="1026" max="1026" width="15.77734375" style="1" customWidth="1"/>
    <col min="1027" max="1027" width="27.77734375" style="1" bestFit="1" customWidth="1"/>
    <col min="1028" max="1028" width="6.109375" style="1" customWidth="1"/>
    <col min="1029" max="1030" width="7.88671875" style="1" customWidth="1"/>
    <col min="1031" max="1031" width="5.6640625" style="1" customWidth="1"/>
    <col min="1032" max="1032" width="11.6640625" style="1" customWidth="1"/>
    <col min="1033" max="1033" width="9.88671875" style="1" customWidth="1"/>
    <col min="1034" max="1035" width="10.44140625" style="1" customWidth="1"/>
    <col min="1036" max="1036" width="7.109375" style="1" customWidth="1"/>
    <col min="1037" max="1037" width="10.44140625" style="1" customWidth="1"/>
    <col min="1038" max="1038" width="10" style="1"/>
    <col min="1039" max="1039" width="32.109375" style="1" customWidth="1"/>
    <col min="1040" max="1040" width="13" style="1" customWidth="1"/>
    <col min="1041" max="1041" width="6.77734375" style="1" customWidth="1"/>
    <col min="1042" max="1280" width="10" style="1"/>
    <col min="1281" max="1281" width="6.109375" style="1" bestFit="1" customWidth="1"/>
    <col min="1282" max="1282" width="15.77734375" style="1" customWidth="1"/>
    <col min="1283" max="1283" width="27.77734375" style="1" bestFit="1" customWidth="1"/>
    <col min="1284" max="1284" width="6.109375" style="1" customWidth="1"/>
    <col min="1285" max="1286" width="7.88671875" style="1" customWidth="1"/>
    <col min="1287" max="1287" width="5.6640625" style="1" customWidth="1"/>
    <col min="1288" max="1288" width="11.6640625" style="1" customWidth="1"/>
    <col min="1289" max="1289" width="9.88671875" style="1" customWidth="1"/>
    <col min="1290" max="1291" width="10.44140625" style="1" customWidth="1"/>
    <col min="1292" max="1292" width="7.109375" style="1" customWidth="1"/>
    <col min="1293" max="1293" width="10.44140625" style="1" customWidth="1"/>
    <col min="1294" max="1294" width="10" style="1"/>
    <col min="1295" max="1295" width="32.109375" style="1" customWidth="1"/>
    <col min="1296" max="1296" width="13" style="1" customWidth="1"/>
    <col min="1297" max="1297" width="6.77734375" style="1" customWidth="1"/>
    <col min="1298" max="1536" width="10" style="1"/>
    <col min="1537" max="1537" width="6.109375" style="1" bestFit="1" customWidth="1"/>
    <col min="1538" max="1538" width="15.77734375" style="1" customWidth="1"/>
    <col min="1539" max="1539" width="27.77734375" style="1" bestFit="1" customWidth="1"/>
    <col min="1540" max="1540" width="6.109375" style="1" customWidth="1"/>
    <col min="1541" max="1542" width="7.88671875" style="1" customWidth="1"/>
    <col min="1543" max="1543" width="5.6640625" style="1" customWidth="1"/>
    <col min="1544" max="1544" width="11.6640625" style="1" customWidth="1"/>
    <col min="1545" max="1545" width="9.88671875" style="1" customWidth="1"/>
    <col min="1546" max="1547" width="10.44140625" style="1" customWidth="1"/>
    <col min="1548" max="1548" width="7.109375" style="1" customWidth="1"/>
    <col min="1549" max="1549" width="10.44140625" style="1" customWidth="1"/>
    <col min="1550" max="1550" width="10" style="1"/>
    <col min="1551" max="1551" width="32.109375" style="1" customWidth="1"/>
    <col min="1552" max="1552" width="13" style="1" customWidth="1"/>
    <col min="1553" max="1553" width="6.77734375" style="1" customWidth="1"/>
    <col min="1554" max="1792" width="10" style="1"/>
    <col min="1793" max="1793" width="6.109375" style="1" bestFit="1" customWidth="1"/>
    <col min="1794" max="1794" width="15.77734375" style="1" customWidth="1"/>
    <col min="1795" max="1795" width="27.77734375" style="1" bestFit="1" customWidth="1"/>
    <col min="1796" max="1796" width="6.109375" style="1" customWidth="1"/>
    <col min="1797" max="1798" width="7.88671875" style="1" customWidth="1"/>
    <col min="1799" max="1799" width="5.6640625" style="1" customWidth="1"/>
    <col min="1800" max="1800" width="11.6640625" style="1" customWidth="1"/>
    <col min="1801" max="1801" width="9.88671875" style="1" customWidth="1"/>
    <col min="1802" max="1803" width="10.44140625" style="1" customWidth="1"/>
    <col min="1804" max="1804" width="7.109375" style="1" customWidth="1"/>
    <col min="1805" max="1805" width="10.44140625" style="1" customWidth="1"/>
    <col min="1806" max="1806" width="10" style="1"/>
    <col min="1807" max="1807" width="32.109375" style="1" customWidth="1"/>
    <col min="1808" max="1808" width="13" style="1" customWidth="1"/>
    <col min="1809" max="1809" width="6.77734375" style="1" customWidth="1"/>
    <col min="1810" max="2048" width="10" style="1"/>
    <col min="2049" max="2049" width="6.109375" style="1" bestFit="1" customWidth="1"/>
    <col min="2050" max="2050" width="15.77734375" style="1" customWidth="1"/>
    <col min="2051" max="2051" width="27.77734375" style="1" bestFit="1" customWidth="1"/>
    <col min="2052" max="2052" width="6.109375" style="1" customWidth="1"/>
    <col min="2053" max="2054" width="7.88671875" style="1" customWidth="1"/>
    <col min="2055" max="2055" width="5.6640625" style="1" customWidth="1"/>
    <col min="2056" max="2056" width="11.6640625" style="1" customWidth="1"/>
    <col min="2057" max="2057" width="9.88671875" style="1" customWidth="1"/>
    <col min="2058" max="2059" width="10.44140625" style="1" customWidth="1"/>
    <col min="2060" max="2060" width="7.109375" style="1" customWidth="1"/>
    <col min="2061" max="2061" width="10.44140625" style="1" customWidth="1"/>
    <col min="2062" max="2062" width="10" style="1"/>
    <col min="2063" max="2063" width="32.109375" style="1" customWidth="1"/>
    <col min="2064" max="2064" width="13" style="1" customWidth="1"/>
    <col min="2065" max="2065" width="6.77734375" style="1" customWidth="1"/>
    <col min="2066" max="2304" width="10" style="1"/>
    <col min="2305" max="2305" width="6.109375" style="1" bestFit="1" customWidth="1"/>
    <col min="2306" max="2306" width="15.77734375" style="1" customWidth="1"/>
    <col min="2307" max="2307" width="27.77734375" style="1" bestFit="1" customWidth="1"/>
    <col min="2308" max="2308" width="6.109375" style="1" customWidth="1"/>
    <col min="2309" max="2310" width="7.88671875" style="1" customWidth="1"/>
    <col min="2311" max="2311" width="5.6640625" style="1" customWidth="1"/>
    <col min="2312" max="2312" width="11.6640625" style="1" customWidth="1"/>
    <col min="2313" max="2313" width="9.88671875" style="1" customWidth="1"/>
    <col min="2314" max="2315" width="10.44140625" style="1" customWidth="1"/>
    <col min="2316" max="2316" width="7.109375" style="1" customWidth="1"/>
    <col min="2317" max="2317" width="10.44140625" style="1" customWidth="1"/>
    <col min="2318" max="2318" width="10" style="1"/>
    <col min="2319" max="2319" width="32.109375" style="1" customWidth="1"/>
    <col min="2320" max="2320" width="13" style="1" customWidth="1"/>
    <col min="2321" max="2321" width="6.77734375" style="1" customWidth="1"/>
    <col min="2322" max="2560" width="10" style="1"/>
    <col min="2561" max="2561" width="6.109375" style="1" bestFit="1" customWidth="1"/>
    <col min="2562" max="2562" width="15.77734375" style="1" customWidth="1"/>
    <col min="2563" max="2563" width="27.77734375" style="1" bestFit="1" customWidth="1"/>
    <col min="2564" max="2564" width="6.109375" style="1" customWidth="1"/>
    <col min="2565" max="2566" width="7.88671875" style="1" customWidth="1"/>
    <col min="2567" max="2567" width="5.6640625" style="1" customWidth="1"/>
    <col min="2568" max="2568" width="11.6640625" style="1" customWidth="1"/>
    <col min="2569" max="2569" width="9.88671875" style="1" customWidth="1"/>
    <col min="2570" max="2571" width="10.44140625" style="1" customWidth="1"/>
    <col min="2572" max="2572" width="7.109375" style="1" customWidth="1"/>
    <col min="2573" max="2573" width="10.44140625" style="1" customWidth="1"/>
    <col min="2574" max="2574" width="10" style="1"/>
    <col min="2575" max="2575" width="32.109375" style="1" customWidth="1"/>
    <col min="2576" max="2576" width="13" style="1" customWidth="1"/>
    <col min="2577" max="2577" width="6.77734375" style="1" customWidth="1"/>
    <col min="2578" max="2816" width="10" style="1"/>
    <col min="2817" max="2817" width="6.109375" style="1" bestFit="1" customWidth="1"/>
    <col min="2818" max="2818" width="15.77734375" style="1" customWidth="1"/>
    <col min="2819" max="2819" width="27.77734375" style="1" bestFit="1" customWidth="1"/>
    <col min="2820" max="2820" width="6.109375" style="1" customWidth="1"/>
    <col min="2821" max="2822" width="7.88671875" style="1" customWidth="1"/>
    <col min="2823" max="2823" width="5.6640625" style="1" customWidth="1"/>
    <col min="2824" max="2824" width="11.6640625" style="1" customWidth="1"/>
    <col min="2825" max="2825" width="9.88671875" style="1" customWidth="1"/>
    <col min="2826" max="2827" width="10.44140625" style="1" customWidth="1"/>
    <col min="2828" max="2828" width="7.109375" style="1" customWidth="1"/>
    <col min="2829" max="2829" width="10.44140625" style="1" customWidth="1"/>
    <col min="2830" max="2830" width="10" style="1"/>
    <col min="2831" max="2831" width="32.109375" style="1" customWidth="1"/>
    <col min="2832" max="2832" width="13" style="1" customWidth="1"/>
    <col min="2833" max="2833" width="6.77734375" style="1" customWidth="1"/>
    <col min="2834" max="3072" width="10" style="1"/>
    <col min="3073" max="3073" width="6.109375" style="1" bestFit="1" customWidth="1"/>
    <col min="3074" max="3074" width="15.77734375" style="1" customWidth="1"/>
    <col min="3075" max="3075" width="27.77734375" style="1" bestFit="1" customWidth="1"/>
    <col min="3076" max="3076" width="6.109375" style="1" customWidth="1"/>
    <col min="3077" max="3078" width="7.88671875" style="1" customWidth="1"/>
    <col min="3079" max="3079" width="5.6640625" style="1" customWidth="1"/>
    <col min="3080" max="3080" width="11.6640625" style="1" customWidth="1"/>
    <col min="3081" max="3081" width="9.88671875" style="1" customWidth="1"/>
    <col min="3082" max="3083" width="10.44140625" style="1" customWidth="1"/>
    <col min="3084" max="3084" width="7.109375" style="1" customWidth="1"/>
    <col min="3085" max="3085" width="10.44140625" style="1" customWidth="1"/>
    <col min="3086" max="3086" width="10" style="1"/>
    <col min="3087" max="3087" width="32.109375" style="1" customWidth="1"/>
    <col min="3088" max="3088" width="13" style="1" customWidth="1"/>
    <col min="3089" max="3089" width="6.77734375" style="1" customWidth="1"/>
    <col min="3090" max="3328" width="10" style="1"/>
    <col min="3329" max="3329" width="6.109375" style="1" bestFit="1" customWidth="1"/>
    <col min="3330" max="3330" width="15.77734375" style="1" customWidth="1"/>
    <col min="3331" max="3331" width="27.77734375" style="1" bestFit="1" customWidth="1"/>
    <col min="3332" max="3332" width="6.109375" style="1" customWidth="1"/>
    <col min="3333" max="3334" width="7.88671875" style="1" customWidth="1"/>
    <col min="3335" max="3335" width="5.6640625" style="1" customWidth="1"/>
    <col min="3336" max="3336" width="11.6640625" style="1" customWidth="1"/>
    <col min="3337" max="3337" width="9.88671875" style="1" customWidth="1"/>
    <col min="3338" max="3339" width="10.44140625" style="1" customWidth="1"/>
    <col min="3340" max="3340" width="7.109375" style="1" customWidth="1"/>
    <col min="3341" max="3341" width="10.44140625" style="1" customWidth="1"/>
    <col min="3342" max="3342" width="10" style="1"/>
    <col min="3343" max="3343" width="32.109375" style="1" customWidth="1"/>
    <col min="3344" max="3344" width="13" style="1" customWidth="1"/>
    <col min="3345" max="3345" width="6.77734375" style="1" customWidth="1"/>
    <col min="3346" max="3584" width="10" style="1"/>
    <col min="3585" max="3585" width="6.109375" style="1" bestFit="1" customWidth="1"/>
    <col min="3586" max="3586" width="15.77734375" style="1" customWidth="1"/>
    <col min="3587" max="3587" width="27.77734375" style="1" bestFit="1" customWidth="1"/>
    <col min="3588" max="3588" width="6.109375" style="1" customWidth="1"/>
    <col min="3589" max="3590" width="7.88671875" style="1" customWidth="1"/>
    <col min="3591" max="3591" width="5.6640625" style="1" customWidth="1"/>
    <col min="3592" max="3592" width="11.6640625" style="1" customWidth="1"/>
    <col min="3593" max="3593" width="9.88671875" style="1" customWidth="1"/>
    <col min="3594" max="3595" width="10.44140625" style="1" customWidth="1"/>
    <col min="3596" max="3596" width="7.109375" style="1" customWidth="1"/>
    <col min="3597" max="3597" width="10.44140625" style="1" customWidth="1"/>
    <col min="3598" max="3598" width="10" style="1"/>
    <col min="3599" max="3599" width="32.109375" style="1" customWidth="1"/>
    <col min="3600" max="3600" width="13" style="1" customWidth="1"/>
    <col min="3601" max="3601" width="6.77734375" style="1" customWidth="1"/>
    <col min="3602" max="3840" width="10" style="1"/>
    <col min="3841" max="3841" width="6.109375" style="1" bestFit="1" customWidth="1"/>
    <col min="3842" max="3842" width="15.77734375" style="1" customWidth="1"/>
    <col min="3843" max="3843" width="27.77734375" style="1" bestFit="1" customWidth="1"/>
    <col min="3844" max="3844" width="6.109375" style="1" customWidth="1"/>
    <col min="3845" max="3846" width="7.88671875" style="1" customWidth="1"/>
    <col min="3847" max="3847" width="5.6640625" style="1" customWidth="1"/>
    <col min="3848" max="3848" width="11.6640625" style="1" customWidth="1"/>
    <col min="3849" max="3849" width="9.88671875" style="1" customWidth="1"/>
    <col min="3850" max="3851" width="10.44140625" style="1" customWidth="1"/>
    <col min="3852" max="3852" width="7.109375" style="1" customWidth="1"/>
    <col min="3853" max="3853" width="10.44140625" style="1" customWidth="1"/>
    <col min="3854" max="3854" width="10" style="1"/>
    <col min="3855" max="3855" width="32.109375" style="1" customWidth="1"/>
    <col min="3856" max="3856" width="13" style="1" customWidth="1"/>
    <col min="3857" max="3857" width="6.77734375" style="1" customWidth="1"/>
    <col min="3858" max="4096" width="10" style="1"/>
    <col min="4097" max="4097" width="6.109375" style="1" bestFit="1" customWidth="1"/>
    <col min="4098" max="4098" width="15.77734375" style="1" customWidth="1"/>
    <col min="4099" max="4099" width="27.77734375" style="1" bestFit="1" customWidth="1"/>
    <col min="4100" max="4100" width="6.109375" style="1" customWidth="1"/>
    <col min="4101" max="4102" width="7.88671875" style="1" customWidth="1"/>
    <col min="4103" max="4103" width="5.6640625" style="1" customWidth="1"/>
    <col min="4104" max="4104" width="11.6640625" style="1" customWidth="1"/>
    <col min="4105" max="4105" width="9.88671875" style="1" customWidth="1"/>
    <col min="4106" max="4107" width="10.44140625" style="1" customWidth="1"/>
    <col min="4108" max="4108" width="7.109375" style="1" customWidth="1"/>
    <col min="4109" max="4109" width="10.44140625" style="1" customWidth="1"/>
    <col min="4110" max="4110" width="10" style="1"/>
    <col min="4111" max="4111" width="32.109375" style="1" customWidth="1"/>
    <col min="4112" max="4112" width="13" style="1" customWidth="1"/>
    <col min="4113" max="4113" width="6.77734375" style="1" customWidth="1"/>
    <col min="4114" max="4352" width="10" style="1"/>
    <col min="4353" max="4353" width="6.109375" style="1" bestFit="1" customWidth="1"/>
    <col min="4354" max="4354" width="15.77734375" style="1" customWidth="1"/>
    <col min="4355" max="4355" width="27.77734375" style="1" bestFit="1" customWidth="1"/>
    <col min="4356" max="4356" width="6.109375" style="1" customWidth="1"/>
    <col min="4357" max="4358" width="7.88671875" style="1" customWidth="1"/>
    <col min="4359" max="4359" width="5.6640625" style="1" customWidth="1"/>
    <col min="4360" max="4360" width="11.6640625" style="1" customWidth="1"/>
    <col min="4361" max="4361" width="9.88671875" style="1" customWidth="1"/>
    <col min="4362" max="4363" width="10.44140625" style="1" customWidth="1"/>
    <col min="4364" max="4364" width="7.109375" style="1" customWidth="1"/>
    <col min="4365" max="4365" width="10.44140625" style="1" customWidth="1"/>
    <col min="4366" max="4366" width="10" style="1"/>
    <col min="4367" max="4367" width="32.109375" style="1" customWidth="1"/>
    <col min="4368" max="4368" width="13" style="1" customWidth="1"/>
    <col min="4369" max="4369" width="6.77734375" style="1" customWidth="1"/>
    <col min="4370" max="4608" width="10" style="1"/>
    <col min="4609" max="4609" width="6.109375" style="1" bestFit="1" customWidth="1"/>
    <col min="4610" max="4610" width="15.77734375" style="1" customWidth="1"/>
    <col min="4611" max="4611" width="27.77734375" style="1" bestFit="1" customWidth="1"/>
    <col min="4612" max="4612" width="6.109375" style="1" customWidth="1"/>
    <col min="4613" max="4614" width="7.88671875" style="1" customWidth="1"/>
    <col min="4615" max="4615" width="5.6640625" style="1" customWidth="1"/>
    <col min="4616" max="4616" width="11.6640625" style="1" customWidth="1"/>
    <col min="4617" max="4617" width="9.88671875" style="1" customWidth="1"/>
    <col min="4618" max="4619" width="10.44140625" style="1" customWidth="1"/>
    <col min="4620" max="4620" width="7.109375" style="1" customWidth="1"/>
    <col min="4621" max="4621" width="10.44140625" style="1" customWidth="1"/>
    <col min="4622" max="4622" width="10" style="1"/>
    <col min="4623" max="4623" width="32.109375" style="1" customWidth="1"/>
    <col min="4624" max="4624" width="13" style="1" customWidth="1"/>
    <col min="4625" max="4625" width="6.77734375" style="1" customWidth="1"/>
    <col min="4626" max="4864" width="10" style="1"/>
    <col min="4865" max="4865" width="6.109375" style="1" bestFit="1" customWidth="1"/>
    <col min="4866" max="4866" width="15.77734375" style="1" customWidth="1"/>
    <col min="4867" max="4867" width="27.77734375" style="1" bestFit="1" customWidth="1"/>
    <col min="4868" max="4868" width="6.109375" style="1" customWidth="1"/>
    <col min="4869" max="4870" width="7.88671875" style="1" customWidth="1"/>
    <col min="4871" max="4871" width="5.6640625" style="1" customWidth="1"/>
    <col min="4872" max="4872" width="11.6640625" style="1" customWidth="1"/>
    <col min="4873" max="4873" width="9.88671875" style="1" customWidth="1"/>
    <col min="4874" max="4875" width="10.44140625" style="1" customWidth="1"/>
    <col min="4876" max="4876" width="7.109375" style="1" customWidth="1"/>
    <col min="4877" max="4877" width="10.44140625" style="1" customWidth="1"/>
    <col min="4878" max="4878" width="10" style="1"/>
    <col min="4879" max="4879" width="32.109375" style="1" customWidth="1"/>
    <col min="4880" max="4880" width="13" style="1" customWidth="1"/>
    <col min="4881" max="4881" width="6.77734375" style="1" customWidth="1"/>
    <col min="4882" max="5120" width="10" style="1"/>
    <col min="5121" max="5121" width="6.109375" style="1" bestFit="1" customWidth="1"/>
    <col min="5122" max="5122" width="15.77734375" style="1" customWidth="1"/>
    <col min="5123" max="5123" width="27.77734375" style="1" bestFit="1" customWidth="1"/>
    <col min="5124" max="5124" width="6.109375" style="1" customWidth="1"/>
    <col min="5125" max="5126" width="7.88671875" style="1" customWidth="1"/>
    <col min="5127" max="5127" width="5.6640625" style="1" customWidth="1"/>
    <col min="5128" max="5128" width="11.6640625" style="1" customWidth="1"/>
    <col min="5129" max="5129" width="9.88671875" style="1" customWidth="1"/>
    <col min="5130" max="5131" width="10.44140625" style="1" customWidth="1"/>
    <col min="5132" max="5132" width="7.109375" style="1" customWidth="1"/>
    <col min="5133" max="5133" width="10.44140625" style="1" customWidth="1"/>
    <col min="5134" max="5134" width="10" style="1"/>
    <col min="5135" max="5135" width="32.109375" style="1" customWidth="1"/>
    <col min="5136" max="5136" width="13" style="1" customWidth="1"/>
    <col min="5137" max="5137" width="6.77734375" style="1" customWidth="1"/>
    <col min="5138" max="5376" width="10" style="1"/>
    <col min="5377" max="5377" width="6.109375" style="1" bestFit="1" customWidth="1"/>
    <col min="5378" max="5378" width="15.77734375" style="1" customWidth="1"/>
    <col min="5379" max="5379" width="27.77734375" style="1" bestFit="1" customWidth="1"/>
    <col min="5380" max="5380" width="6.109375" style="1" customWidth="1"/>
    <col min="5381" max="5382" width="7.88671875" style="1" customWidth="1"/>
    <col min="5383" max="5383" width="5.6640625" style="1" customWidth="1"/>
    <col min="5384" max="5384" width="11.6640625" style="1" customWidth="1"/>
    <col min="5385" max="5385" width="9.88671875" style="1" customWidth="1"/>
    <col min="5386" max="5387" width="10.44140625" style="1" customWidth="1"/>
    <col min="5388" max="5388" width="7.109375" style="1" customWidth="1"/>
    <col min="5389" max="5389" width="10.44140625" style="1" customWidth="1"/>
    <col min="5390" max="5390" width="10" style="1"/>
    <col min="5391" max="5391" width="32.109375" style="1" customWidth="1"/>
    <col min="5392" max="5392" width="13" style="1" customWidth="1"/>
    <col min="5393" max="5393" width="6.77734375" style="1" customWidth="1"/>
    <col min="5394" max="5632" width="10" style="1"/>
    <col min="5633" max="5633" width="6.109375" style="1" bestFit="1" customWidth="1"/>
    <col min="5634" max="5634" width="15.77734375" style="1" customWidth="1"/>
    <col min="5635" max="5635" width="27.77734375" style="1" bestFit="1" customWidth="1"/>
    <col min="5636" max="5636" width="6.109375" style="1" customWidth="1"/>
    <col min="5637" max="5638" width="7.88671875" style="1" customWidth="1"/>
    <col min="5639" max="5639" width="5.6640625" style="1" customWidth="1"/>
    <col min="5640" max="5640" width="11.6640625" style="1" customWidth="1"/>
    <col min="5641" max="5641" width="9.88671875" style="1" customWidth="1"/>
    <col min="5642" max="5643" width="10.44140625" style="1" customWidth="1"/>
    <col min="5644" max="5644" width="7.109375" style="1" customWidth="1"/>
    <col min="5645" max="5645" width="10.44140625" style="1" customWidth="1"/>
    <col min="5646" max="5646" width="10" style="1"/>
    <col min="5647" max="5647" width="32.109375" style="1" customWidth="1"/>
    <col min="5648" max="5648" width="13" style="1" customWidth="1"/>
    <col min="5649" max="5649" width="6.77734375" style="1" customWidth="1"/>
    <col min="5650" max="5888" width="10" style="1"/>
    <col min="5889" max="5889" width="6.109375" style="1" bestFit="1" customWidth="1"/>
    <col min="5890" max="5890" width="15.77734375" style="1" customWidth="1"/>
    <col min="5891" max="5891" width="27.77734375" style="1" bestFit="1" customWidth="1"/>
    <col min="5892" max="5892" width="6.109375" style="1" customWidth="1"/>
    <col min="5893" max="5894" width="7.88671875" style="1" customWidth="1"/>
    <col min="5895" max="5895" width="5.6640625" style="1" customWidth="1"/>
    <col min="5896" max="5896" width="11.6640625" style="1" customWidth="1"/>
    <col min="5897" max="5897" width="9.88671875" style="1" customWidth="1"/>
    <col min="5898" max="5899" width="10.44140625" style="1" customWidth="1"/>
    <col min="5900" max="5900" width="7.109375" style="1" customWidth="1"/>
    <col min="5901" max="5901" width="10.44140625" style="1" customWidth="1"/>
    <col min="5902" max="5902" width="10" style="1"/>
    <col min="5903" max="5903" width="32.109375" style="1" customWidth="1"/>
    <col min="5904" max="5904" width="13" style="1" customWidth="1"/>
    <col min="5905" max="5905" width="6.77734375" style="1" customWidth="1"/>
    <col min="5906" max="6144" width="10" style="1"/>
    <col min="6145" max="6145" width="6.109375" style="1" bestFit="1" customWidth="1"/>
    <col min="6146" max="6146" width="15.77734375" style="1" customWidth="1"/>
    <col min="6147" max="6147" width="27.77734375" style="1" bestFit="1" customWidth="1"/>
    <col min="6148" max="6148" width="6.109375" style="1" customWidth="1"/>
    <col min="6149" max="6150" width="7.88671875" style="1" customWidth="1"/>
    <col min="6151" max="6151" width="5.6640625" style="1" customWidth="1"/>
    <col min="6152" max="6152" width="11.6640625" style="1" customWidth="1"/>
    <col min="6153" max="6153" width="9.88671875" style="1" customWidth="1"/>
    <col min="6154" max="6155" width="10.44140625" style="1" customWidth="1"/>
    <col min="6156" max="6156" width="7.109375" style="1" customWidth="1"/>
    <col min="6157" max="6157" width="10.44140625" style="1" customWidth="1"/>
    <col min="6158" max="6158" width="10" style="1"/>
    <col min="6159" max="6159" width="32.109375" style="1" customWidth="1"/>
    <col min="6160" max="6160" width="13" style="1" customWidth="1"/>
    <col min="6161" max="6161" width="6.77734375" style="1" customWidth="1"/>
    <col min="6162" max="6400" width="10" style="1"/>
    <col min="6401" max="6401" width="6.109375" style="1" bestFit="1" customWidth="1"/>
    <col min="6402" max="6402" width="15.77734375" style="1" customWidth="1"/>
    <col min="6403" max="6403" width="27.77734375" style="1" bestFit="1" customWidth="1"/>
    <col min="6404" max="6404" width="6.109375" style="1" customWidth="1"/>
    <col min="6405" max="6406" width="7.88671875" style="1" customWidth="1"/>
    <col min="6407" max="6407" width="5.6640625" style="1" customWidth="1"/>
    <col min="6408" max="6408" width="11.6640625" style="1" customWidth="1"/>
    <col min="6409" max="6409" width="9.88671875" style="1" customWidth="1"/>
    <col min="6410" max="6411" width="10.44140625" style="1" customWidth="1"/>
    <col min="6412" max="6412" width="7.109375" style="1" customWidth="1"/>
    <col min="6413" max="6413" width="10.44140625" style="1" customWidth="1"/>
    <col min="6414" max="6414" width="10" style="1"/>
    <col min="6415" max="6415" width="32.109375" style="1" customWidth="1"/>
    <col min="6416" max="6416" width="13" style="1" customWidth="1"/>
    <col min="6417" max="6417" width="6.77734375" style="1" customWidth="1"/>
    <col min="6418" max="6656" width="10" style="1"/>
    <col min="6657" max="6657" width="6.109375" style="1" bestFit="1" customWidth="1"/>
    <col min="6658" max="6658" width="15.77734375" style="1" customWidth="1"/>
    <col min="6659" max="6659" width="27.77734375" style="1" bestFit="1" customWidth="1"/>
    <col min="6660" max="6660" width="6.109375" style="1" customWidth="1"/>
    <col min="6661" max="6662" width="7.88671875" style="1" customWidth="1"/>
    <col min="6663" max="6663" width="5.6640625" style="1" customWidth="1"/>
    <col min="6664" max="6664" width="11.6640625" style="1" customWidth="1"/>
    <col min="6665" max="6665" width="9.88671875" style="1" customWidth="1"/>
    <col min="6666" max="6667" width="10.44140625" style="1" customWidth="1"/>
    <col min="6668" max="6668" width="7.109375" style="1" customWidth="1"/>
    <col min="6669" max="6669" width="10.44140625" style="1" customWidth="1"/>
    <col min="6670" max="6670" width="10" style="1"/>
    <col min="6671" max="6671" width="32.109375" style="1" customWidth="1"/>
    <col min="6672" max="6672" width="13" style="1" customWidth="1"/>
    <col min="6673" max="6673" width="6.77734375" style="1" customWidth="1"/>
    <col min="6674" max="6912" width="10" style="1"/>
    <col min="6913" max="6913" width="6.109375" style="1" bestFit="1" customWidth="1"/>
    <col min="6914" max="6914" width="15.77734375" style="1" customWidth="1"/>
    <col min="6915" max="6915" width="27.77734375" style="1" bestFit="1" customWidth="1"/>
    <col min="6916" max="6916" width="6.109375" style="1" customWidth="1"/>
    <col min="6917" max="6918" width="7.88671875" style="1" customWidth="1"/>
    <col min="6919" max="6919" width="5.6640625" style="1" customWidth="1"/>
    <col min="6920" max="6920" width="11.6640625" style="1" customWidth="1"/>
    <col min="6921" max="6921" width="9.88671875" style="1" customWidth="1"/>
    <col min="6922" max="6923" width="10.44140625" style="1" customWidth="1"/>
    <col min="6924" max="6924" width="7.109375" style="1" customWidth="1"/>
    <col min="6925" max="6925" width="10.44140625" style="1" customWidth="1"/>
    <col min="6926" max="6926" width="10" style="1"/>
    <col min="6927" max="6927" width="32.109375" style="1" customWidth="1"/>
    <col min="6928" max="6928" width="13" style="1" customWidth="1"/>
    <col min="6929" max="6929" width="6.77734375" style="1" customWidth="1"/>
    <col min="6930" max="7168" width="10" style="1"/>
    <col min="7169" max="7169" width="6.109375" style="1" bestFit="1" customWidth="1"/>
    <col min="7170" max="7170" width="15.77734375" style="1" customWidth="1"/>
    <col min="7171" max="7171" width="27.77734375" style="1" bestFit="1" customWidth="1"/>
    <col min="7172" max="7172" width="6.109375" style="1" customWidth="1"/>
    <col min="7173" max="7174" width="7.88671875" style="1" customWidth="1"/>
    <col min="7175" max="7175" width="5.6640625" style="1" customWidth="1"/>
    <col min="7176" max="7176" width="11.6640625" style="1" customWidth="1"/>
    <col min="7177" max="7177" width="9.88671875" style="1" customWidth="1"/>
    <col min="7178" max="7179" width="10.44140625" style="1" customWidth="1"/>
    <col min="7180" max="7180" width="7.109375" style="1" customWidth="1"/>
    <col min="7181" max="7181" width="10.44140625" style="1" customWidth="1"/>
    <col min="7182" max="7182" width="10" style="1"/>
    <col min="7183" max="7183" width="32.109375" style="1" customWidth="1"/>
    <col min="7184" max="7184" width="13" style="1" customWidth="1"/>
    <col min="7185" max="7185" width="6.77734375" style="1" customWidth="1"/>
    <col min="7186" max="7424" width="10" style="1"/>
    <col min="7425" max="7425" width="6.109375" style="1" bestFit="1" customWidth="1"/>
    <col min="7426" max="7426" width="15.77734375" style="1" customWidth="1"/>
    <col min="7427" max="7427" width="27.77734375" style="1" bestFit="1" customWidth="1"/>
    <col min="7428" max="7428" width="6.109375" style="1" customWidth="1"/>
    <col min="7429" max="7430" width="7.88671875" style="1" customWidth="1"/>
    <col min="7431" max="7431" width="5.6640625" style="1" customWidth="1"/>
    <col min="7432" max="7432" width="11.6640625" style="1" customWidth="1"/>
    <col min="7433" max="7433" width="9.88671875" style="1" customWidth="1"/>
    <col min="7434" max="7435" width="10.44140625" style="1" customWidth="1"/>
    <col min="7436" max="7436" width="7.109375" style="1" customWidth="1"/>
    <col min="7437" max="7437" width="10.44140625" style="1" customWidth="1"/>
    <col min="7438" max="7438" width="10" style="1"/>
    <col min="7439" max="7439" width="32.109375" style="1" customWidth="1"/>
    <col min="7440" max="7440" width="13" style="1" customWidth="1"/>
    <col min="7441" max="7441" width="6.77734375" style="1" customWidth="1"/>
    <col min="7442" max="7680" width="10" style="1"/>
    <col min="7681" max="7681" width="6.109375" style="1" bestFit="1" customWidth="1"/>
    <col min="7682" max="7682" width="15.77734375" style="1" customWidth="1"/>
    <col min="7683" max="7683" width="27.77734375" style="1" bestFit="1" customWidth="1"/>
    <col min="7684" max="7684" width="6.109375" style="1" customWidth="1"/>
    <col min="7685" max="7686" width="7.88671875" style="1" customWidth="1"/>
    <col min="7687" max="7687" width="5.6640625" style="1" customWidth="1"/>
    <col min="7688" max="7688" width="11.6640625" style="1" customWidth="1"/>
    <col min="7689" max="7689" width="9.88671875" style="1" customWidth="1"/>
    <col min="7690" max="7691" width="10.44140625" style="1" customWidth="1"/>
    <col min="7692" max="7692" width="7.109375" style="1" customWidth="1"/>
    <col min="7693" max="7693" width="10.44140625" style="1" customWidth="1"/>
    <col min="7694" max="7694" width="10" style="1"/>
    <col min="7695" max="7695" width="32.109375" style="1" customWidth="1"/>
    <col min="7696" max="7696" width="13" style="1" customWidth="1"/>
    <col min="7697" max="7697" width="6.77734375" style="1" customWidth="1"/>
    <col min="7698" max="7936" width="10" style="1"/>
    <col min="7937" max="7937" width="6.109375" style="1" bestFit="1" customWidth="1"/>
    <col min="7938" max="7938" width="15.77734375" style="1" customWidth="1"/>
    <col min="7939" max="7939" width="27.77734375" style="1" bestFit="1" customWidth="1"/>
    <col min="7940" max="7940" width="6.109375" style="1" customWidth="1"/>
    <col min="7941" max="7942" width="7.88671875" style="1" customWidth="1"/>
    <col min="7943" max="7943" width="5.6640625" style="1" customWidth="1"/>
    <col min="7944" max="7944" width="11.6640625" style="1" customWidth="1"/>
    <col min="7945" max="7945" width="9.88671875" style="1" customWidth="1"/>
    <col min="7946" max="7947" width="10.44140625" style="1" customWidth="1"/>
    <col min="7948" max="7948" width="7.109375" style="1" customWidth="1"/>
    <col min="7949" max="7949" width="10.44140625" style="1" customWidth="1"/>
    <col min="7950" max="7950" width="10" style="1"/>
    <col min="7951" max="7951" width="32.109375" style="1" customWidth="1"/>
    <col min="7952" max="7952" width="13" style="1" customWidth="1"/>
    <col min="7953" max="7953" width="6.77734375" style="1" customWidth="1"/>
    <col min="7954" max="8192" width="10" style="1"/>
    <col min="8193" max="8193" width="6.109375" style="1" bestFit="1" customWidth="1"/>
    <col min="8194" max="8194" width="15.77734375" style="1" customWidth="1"/>
    <col min="8195" max="8195" width="27.77734375" style="1" bestFit="1" customWidth="1"/>
    <col min="8196" max="8196" width="6.109375" style="1" customWidth="1"/>
    <col min="8197" max="8198" width="7.88671875" style="1" customWidth="1"/>
    <col min="8199" max="8199" width="5.6640625" style="1" customWidth="1"/>
    <col min="8200" max="8200" width="11.6640625" style="1" customWidth="1"/>
    <col min="8201" max="8201" width="9.88671875" style="1" customWidth="1"/>
    <col min="8202" max="8203" width="10.44140625" style="1" customWidth="1"/>
    <col min="8204" max="8204" width="7.109375" style="1" customWidth="1"/>
    <col min="8205" max="8205" width="10.44140625" style="1" customWidth="1"/>
    <col min="8206" max="8206" width="10" style="1"/>
    <col min="8207" max="8207" width="32.109375" style="1" customWidth="1"/>
    <col min="8208" max="8208" width="13" style="1" customWidth="1"/>
    <col min="8209" max="8209" width="6.77734375" style="1" customWidth="1"/>
    <col min="8210" max="8448" width="10" style="1"/>
    <col min="8449" max="8449" width="6.109375" style="1" bestFit="1" customWidth="1"/>
    <col min="8450" max="8450" width="15.77734375" style="1" customWidth="1"/>
    <col min="8451" max="8451" width="27.77734375" style="1" bestFit="1" customWidth="1"/>
    <col min="8452" max="8452" width="6.109375" style="1" customWidth="1"/>
    <col min="8453" max="8454" width="7.88671875" style="1" customWidth="1"/>
    <col min="8455" max="8455" width="5.6640625" style="1" customWidth="1"/>
    <col min="8456" max="8456" width="11.6640625" style="1" customWidth="1"/>
    <col min="8457" max="8457" width="9.88671875" style="1" customWidth="1"/>
    <col min="8458" max="8459" width="10.44140625" style="1" customWidth="1"/>
    <col min="8460" max="8460" width="7.109375" style="1" customWidth="1"/>
    <col min="8461" max="8461" width="10.44140625" style="1" customWidth="1"/>
    <col min="8462" max="8462" width="10" style="1"/>
    <col min="8463" max="8463" width="32.109375" style="1" customWidth="1"/>
    <col min="8464" max="8464" width="13" style="1" customWidth="1"/>
    <col min="8465" max="8465" width="6.77734375" style="1" customWidth="1"/>
    <col min="8466" max="8704" width="10" style="1"/>
    <col min="8705" max="8705" width="6.109375" style="1" bestFit="1" customWidth="1"/>
    <col min="8706" max="8706" width="15.77734375" style="1" customWidth="1"/>
    <col min="8707" max="8707" width="27.77734375" style="1" bestFit="1" customWidth="1"/>
    <col min="8708" max="8708" width="6.109375" style="1" customWidth="1"/>
    <col min="8709" max="8710" width="7.88671875" style="1" customWidth="1"/>
    <col min="8711" max="8711" width="5.6640625" style="1" customWidth="1"/>
    <col min="8712" max="8712" width="11.6640625" style="1" customWidth="1"/>
    <col min="8713" max="8713" width="9.88671875" style="1" customWidth="1"/>
    <col min="8714" max="8715" width="10.44140625" style="1" customWidth="1"/>
    <col min="8716" max="8716" width="7.109375" style="1" customWidth="1"/>
    <col min="8717" max="8717" width="10.44140625" style="1" customWidth="1"/>
    <col min="8718" max="8718" width="10" style="1"/>
    <col min="8719" max="8719" width="32.109375" style="1" customWidth="1"/>
    <col min="8720" max="8720" width="13" style="1" customWidth="1"/>
    <col min="8721" max="8721" width="6.77734375" style="1" customWidth="1"/>
    <col min="8722" max="8960" width="10" style="1"/>
    <col min="8961" max="8961" width="6.109375" style="1" bestFit="1" customWidth="1"/>
    <col min="8962" max="8962" width="15.77734375" style="1" customWidth="1"/>
    <col min="8963" max="8963" width="27.77734375" style="1" bestFit="1" customWidth="1"/>
    <col min="8964" max="8964" width="6.109375" style="1" customWidth="1"/>
    <col min="8965" max="8966" width="7.88671875" style="1" customWidth="1"/>
    <col min="8967" max="8967" width="5.6640625" style="1" customWidth="1"/>
    <col min="8968" max="8968" width="11.6640625" style="1" customWidth="1"/>
    <col min="8969" max="8969" width="9.88671875" style="1" customWidth="1"/>
    <col min="8970" max="8971" width="10.44140625" style="1" customWidth="1"/>
    <col min="8972" max="8972" width="7.109375" style="1" customWidth="1"/>
    <col min="8973" max="8973" width="10.44140625" style="1" customWidth="1"/>
    <col min="8974" max="8974" width="10" style="1"/>
    <col min="8975" max="8975" width="32.109375" style="1" customWidth="1"/>
    <col min="8976" max="8976" width="13" style="1" customWidth="1"/>
    <col min="8977" max="8977" width="6.77734375" style="1" customWidth="1"/>
    <col min="8978" max="9216" width="10" style="1"/>
    <col min="9217" max="9217" width="6.109375" style="1" bestFit="1" customWidth="1"/>
    <col min="9218" max="9218" width="15.77734375" style="1" customWidth="1"/>
    <col min="9219" max="9219" width="27.77734375" style="1" bestFit="1" customWidth="1"/>
    <col min="9220" max="9220" width="6.109375" style="1" customWidth="1"/>
    <col min="9221" max="9222" width="7.88671875" style="1" customWidth="1"/>
    <col min="9223" max="9223" width="5.6640625" style="1" customWidth="1"/>
    <col min="9224" max="9224" width="11.6640625" style="1" customWidth="1"/>
    <col min="9225" max="9225" width="9.88671875" style="1" customWidth="1"/>
    <col min="9226" max="9227" width="10.44140625" style="1" customWidth="1"/>
    <col min="9228" max="9228" width="7.109375" style="1" customWidth="1"/>
    <col min="9229" max="9229" width="10.44140625" style="1" customWidth="1"/>
    <col min="9230" max="9230" width="10" style="1"/>
    <col min="9231" max="9231" width="32.109375" style="1" customWidth="1"/>
    <col min="9232" max="9232" width="13" style="1" customWidth="1"/>
    <col min="9233" max="9233" width="6.77734375" style="1" customWidth="1"/>
    <col min="9234" max="9472" width="10" style="1"/>
    <col min="9473" max="9473" width="6.109375" style="1" bestFit="1" customWidth="1"/>
    <col min="9474" max="9474" width="15.77734375" style="1" customWidth="1"/>
    <col min="9475" max="9475" width="27.77734375" style="1" bestFit="1" customWidth="1"/>
    <col min="9476" max="9476" width="6.109375" style="1" customWidth="1"/>
    <col min="9477" max="9478" width="7.88671875" style="1" customWidth="1"/>
    <col min="9479" max="9479" width="5.6640625" style="1" customWidth="1"/>
    <col min="9480" max="9480" width="11.6640625" style="1" customWidth="1"/>
    <col min="9481" max="9481" width="9.88671875" style="1" customWidth="1"/>
    <col min="9482" max="9483" width="10.44140625" style="1" customWidth="1"/>
    <col min="9484" max="9484" width="7.109375" style="1" customWidth="1"/>
    <col min="9485" max="9485" width="10.44140625" style="1" customWidth="1"/>
    <col min="9486" max="9486" width="10" style="1"/>
    <col min="9487" max="9487" width="32.109375" style="1" customWidth="1"/>
    <col min="9488" max="9488" width="13" style="1" customWidth="1"/>
    <col min="9489" max="9489" width="6.77734375" style="1" customWidth="1"/>
    <col min="9490" max="9728" width="10" style="1"/>
    <col min="9729" max="9729" width="6.109375" style="1" bestFit="1" customWidth="1"/>
    <col min="9730" max="9730" width="15.77734375" style="1" customWidth="1"/>
    <col min="9731" max="9731" width="27.77734375" style="1" bestFit="1" customWidth="1"/>
    <col min="9732" max="9732" width="6.109375" style="1" customWidth="1"/>
    <col min="9733" max="9734" width="7.88671875" style="1" customWidth="1"/>
    <col min="9735" max="9735" width="5.6640625" style="1" customWidth="1"/>
    <col min="9736" max="9736" width="11.6640625" style="1" customWidth="1"/>
    <col min="9737" max="9737" width="9.88671875" style="1" customWidth="1"/>
    <col min="9738" max="9739" width="10.44140625" style="1" customWidth="1"/>
    <col min="9740" max="9740" width="7.109375" style="1" customWidth="1"/>
    <col min="9741" max="9741" width="10.44140625" style="1" customWidth="1"/>
    <col min="9742" max="9742" width="10" style="1"/>
    <col min="9743" max="9743" width="32.109375" style="1" customWidth="1"/>
    <col min="9744" max="9744" width="13" style="1" customWidth="1"/>
    <col min="9745" max="9745" width="6.77734375" style="1" customWidth="1"/>
    <col min="9746" max="9984" width="10" style="1"/>
    <col min="9985" max="9985" width="6.109375" style="1" bestFit="1" customWidth="1"/>
    <col min="9986" max="9986" width="15.77734375" style="1" customWidth="1"/>
    <col min="9987" max="9987" width="27.77734375" style="1" bestFit="1" customWidth="1"/>
    <col min="9988" max="9988" width="6.109375" style="1" customWidth="1"/>
    <col min="9989" max="9990" width="7.88671875" style="1" customWidth="1"/>
    <col min="9991" max="9991" width="5.6640625" style="1" customWidth="1"/>
    <col min="9992" max="9992" width="11.6640625" style="1" customWidth="1"/>
    <col min="9993" max="9993" width="9.88671875" style="1" customWidth="1"/>
    <col min="9994" max="9995" width="10.44140625" style="1" customWidth="1"/>
    <col min="9996" max="9996" width="7.109375" style="1" customWidth="1"/>
    <col min="9997" max="9997" width="10.44140625" style="1" customWidth="1"/>
    <col min="9998" max="9998" width="10" style="1"/>
    <col min="9999" max="9999" width="32.109375" style="1" customWidth="1"/>
    <col min="10000" max="10000" width="13" style="1" customWidth="1"/>
    <col min="10001" max="10001" width="6.77734375" style="1" customWidth="1"/>
    <col min="10002" max="10240" width="10" style="1"/>
    <col min="10241" max="10241" width="6.109375" style="1" bestFit="1" customWidth="1"/>
    <col min="10242" max="10242" width="15.77734375" style="1" customWidth="1"/>
    <col min="10243" max="10243" width="27.77734375" style="1" bestFit="1" customWidth="1"/>
    <col min="10244" max="10244" width="6.109375" style="1" customWidth="1"/>
    <col min="10245" max="10246" width="7.88671875" style="1" customWidth="1"/>
    <col min="10247" max="10247" width="5.6640625" style="1" customWidth="1"/>
    <col min="10248" max="10248" width="11.6640625" style="1" customWidth="1"/>
    <col min="10249" max="10249" width="9.88671875" style="1" customWidth="1"/>
    <col min="10250" max="10251" width="10.44140625" style="1" customWidth="1"/>
    <col min="10252" max="10252" width="7.109375" style="1" customWidth="1"/>
    <col min="10253" max="10253" width="10.44140625" style="1" customWidth="1"/>
    <col min="10254" max="10254" width="10" style="1"/>
    <col min="10255" max="10255" width="32.109375" style="1" customWidth="1"/>
    <col min="10256" max="10256" width="13" style="1" customWidth="1"/>
    <col min="10257" max="10257" width="6.77734375" style="1" customWidth="1"/>
    <col min="10258" max="10496" width="10" style="1"/>
    <col min="10497" max="10497" width="6.109375" style="1" bestFit="1" customWidth="1"/>
    <col min="10498" max="10498" width="15.77734375" style="1" customWidth="1"/>
    <col min="10499" max="10499" width="27.77734375" style="1" bestFit="1" customWidth="1"/>
    <col min="10500" max="10500" width="6.109375" style="1" customWidth="1"/>
    <col min="10501" max="10502" width="7.88671875" style="1" customWidth="1"/>
    <col min="10503" max="10503" width="5.6640625" style="1" customWidth="1"/>
    <col min="10504" max="10504" width="11.6640625" style="1" customWidth="1"/>
    <col min="10505" max="10505" width="9.88671875" style="1" customWidth="1"/>
    <col min="10506" max="10507" width="10.44140625" style="1" customWidth="1"/>
    <col min="10508" max="10508" width="7.109375" style="1" customWidth="1"/>
    <col min="10509" max="10509" width="10.44140625" style="1" customWidth="1"/>
    <col min="10510" max="10510" width="10" style="1"/>
    <col min="10511" max="10511" width="32.109375" style="1" customWidth="1"/>
    <col min="10512" max="10512" width="13" style="1" customWidth="1"/>
    <col min="10513" max="10513" width="6.77734375" style="1" customWidth="1"/>
    <col min="10514" max="10752" width="10" style="1"/>
    <col min="10753" max="10753" width="6.109375" style="1" bestFit="1" customWidth="1"/>
    <col min="10754" max="10754" width="15.77734375" style="1" customWidth="1"/>
    <col min="10755" max="10755" width="27.77734375" style="1" bestFit="1" customWidth="1"/>
    <col min="10756" max="10756" width="6.109375" style="1" customWidth="1"/>
    <col min="10757" max="10758" width="7.88671875" style="1" customWidth="1"/>
    <col min="10759" max="10759" width="5.6640625" style="1" customWidth="1"/>
    <col min="10760" max="10760" width="11.6640625" style="1" customWidth="1"/>
    <col min="10761" max="10761" width="9.88671875" style="1" customWidth="1"/>
    <col min="10762" max="10763" width="10.44140625" style="1" customWidth="1"/>
    <col min="10764" max="10764" width="7.109375" style="1" customWidth="1"/>
    <col min="10765" max="10765" width="10.44140625" style="1" customWidth="1"/>
    <col min="10766" max="10766" width="10" style="1"/>
    <col min="10767" max="10767" width="32.109375" style="1" customWidth="1"/>
    <col min="10768" max="10768" width="13" style="1" customWidth="1"/>
    <col min="10769" max="10769" width="6.77734375" style="1" customWidth="1"/>
    <col min="10770" max="11008" width="10" style="1"/>
    <col min="11009" max="11009" width="6.109375" style="1" bestFit="1" customWidth="1"/>
    <col min="11010" max="11010" width="15.77734375" style="1" customWidth="1"/>
    <col min="11011" max="11011" width="27.77734375" style="1" bestFit="1" customWidth="1"/>
    <col min="11012" max="11012" width="6.109375" style="1" customWidth="1"/>
    <col min="11013" max="11014" width="7.88671875" style="1" customWidth="1"/>
    <col min="11015" max="11015" width="5.6640625" style="1" customWidth="1"/>
    <col min="11016" max="11016" width="11.6640625" style="1" customWidth="1"/>
    <col min="11017" max="11017" width="9.88671875" style="1" customWidth="1"/>
    <col min="11018" max="11019" width="10.44140625" style="1" customWidth="1"/>
    <col min="11020" max="11020" width="7.109375" style="1" customWidth="1"/>
    <col min="11021" max="11021" width="10.44140625" style="1" customWidth="1"/>
    <col min="11022" max="11022" width="10" style="1"/>
    <col min="11023" max="11023" width="32.109375" style="1" customWidth="1"/>
    <col min="11024" max="11024" width="13" style="1" customWidth="1"/>
    <col min="11025" max="11025" width="6.77734375" style="1" customWidth="1"/>
    <col min="11026" max="11264" width="10" style="1"/>
    <col min="11265" max="11265" width="6.109375" style="1" bestFit="1" customWidth="1"/>
    <col min="11266" max="11266" width="15.77734375" style="1" customWidth="1"/>
    <col min="11267" max="11267" width="27.77734375" style="1" bestFit="1" customWidth="1"/>
    <col min="11268" max="11268" width="6.109375" style="1" customWidth="1"/>
    <col min="11269" max="11270" width="7.88671875" style="1" customWidth="1"/>
    <col min="11271" max="11271" width="5.6640625" style="1" customWidth="1"/>
    <col min="11272" max="11272" width="11.6640625" style="1" customWidth="1"/>
    <col min="11273" max="11273" width="9.88671875" style="1" customWidth="1"/>
    <col min="11274" max="11275" width="10.44140625" style="1" customWidth="1"/>
    <col min="11276" max="11276" width="7.109375" style="1" customWidth="1"/>
    <col min="11277" max="11277" width="10.44140625" style="1" customWidth="1"/>
    <col min="11278" max="11278" width="10" style="1"/>
    <col min="11279" max="11279" width="32.109375" style="1" customWidth="1"/>
    <col min="11280" max="11280" width="13" style="1" customWidth="1"/>
    <col min="11281" max="11281" width="6.77734375" style="1" customWidth="1"/>
    <col min="11282" max="11520" width="10" style="1"/>
    <col min="11521" max="11521" width="6.109375" style="1" bestFit="1" customWidth="1"/>
    <col min="11522" max="11522" width="15.77734375" style="1" customWidth="1"/>
    <col min="11523" max="11523" width="27.77734375" style="1" bestFit="1" customWidth="1"/>
    <col min="11524" max="11524" width="6.109375" style="1" customWidth="1"/>
    <col min="11525" max="11526" width="7.88671875" style="1" customWidth="1"/>
    <col min="11527" max="11527" width="5.6640625" style="1" customWidth="1"/>
    <col min="11528" max="11528" width="11.6640625" style="1" customWidth="1"/>
    <col min="11529" max="11529" width="9.88671875" style="1" customWidth="1"/>
    <col min="11530" max="11531" width="10.44140625" style="1" customWidth="1"/>
    <col min="11532" max="11532" width="7.109375" style="1" customWidth="1"/>
    <col min="11533" max="11533" width="10.44140625" style="1" customWidth="1"/>
    <col min="11534" max="11534" width="10" style="1"/>
    <col min="11535" max="11535" width="32.109375" style="1" customWidth="1"/>
    <col min="11536" max="11536" width="13" style="1" customWidth="1"/>
    <col min="11537" max="11537" width="6.77734375" style="1" customWidth="1"/>
    <col min="11538" max="11776" width="10" style="1"/>
    <col min="11777" max="11777" width="6.109375" style="1" bestFit="1" customWidth="1"/>
    <col min="11778" max="11778" width="15.77734375" style="1" customWidth="1"/>
    <col min="11779" max="11779" width="27.77734375" style="1" bestFit="1" customWidth="1"/>
    <col min="11780" max="11780" width="6.109375" style="1" customWidth="1"/>
    <col min="11781" max="11782" width="7.88671875" style="1" customWidth="1"/>
    <col min="11783" max="11783" width="5.6640625" style="1" customWidth="1"/>
    <col min="11784" max="11784" width="11.6640625" style="1" customWidth="1"/>
    <col min="11785" max="11785" width="9.88671875" style="1" customWidth="1"/>
    <col min="11786" max="11787" width="10.44140625" style="1" customWidth="1"/>
    <col min="11788" max="11788" width="7.109375" style="1" customWidth="1"/>
    <col min="11789" max="11789" width="10.44140625" style="1" customWidth="1"/>
    <col min="11790" max="11790" width="10" style="1"/>
    <col min="11791" max="11791" width="32.109375" style="1" customWidth="1"/>
    <col min="11792" max="11792" width="13" style="1" customWidth="1"/>
    <col min="11793" max="11793" width="6.77734375" style="1" customWidth="1"/>
    <col min="11794" max="12032" width="10" style="1"/>
    <col min="12033" max="12033" width="6.109375" style="1" bestFit="1" customWidth="1"/>
    <col min="12034" max="12034" width="15.77734375" style="1" customWidth="1"/>
    <col min="12035" max="12035" width="27.77734375" style="1" bestFit="1" customWidth="1"/>
    <col min="12036" max="12036" width="6.109375" style="1" customWidth="1"/>
    <col min="12037" max="12038" width="7.88671875" style="1" customWidth="1"/>
    <col min="12039" max="12039" width="5.6640625" style="1" customWidth="1"/>
    <col min="12040" max="12040" width="11.6640625" style="1" customWidth="1"/>
    <col min="12041" max="12041" width="9.88671875" style="1" customWidth="1"/>
    <col min="12042" max="12043" width="10.44140625" style="1" customWidth="1"/>
    <col min="12044" max="12044" width="7.109375" style="1" customWidth="1"/>
    <col min="12045" max="12045" width="10.44140625" style="1" customWidth="1"/>
    <col min="12046" max="12046" width="10" style="1"/>
    <col min="12047" max="12047" width="32.109375" style="1" customWidth="1"/>
    <col min="12048" max="12048" width="13" style="1" customWidth="1"/>
    <col min="12049" max="12049" width="6.77734375" style="1" customWidth="1"/>
    <col min="12050" max="12288" width="10" style="1"/>
    <col min="12289" max="12289" width="6.109375" style="1" bestFit="1" customWidth="1"/>
    <col min="12290" max="12290" width="15.77734375" style="1" customWidth="1"/>
    <col min="12291" max="12291" width="27.77734375" style="1" bestFit="1" customWidth="1"/>
    <col min="12292" max="12292" width="6.109375" style="1" customWidth="1"/>
    <col min="12293" max="12294" width="7.88671875" style="1" customWidth="1"/>
    <col min="12295" max="12295" width="5.6640625" style="1" customWidth="1"/>
    <col min="12296" max="12296" width="11.6640625" style="1" customWidth="1"/>
    <col min="12297" max="12297" width="9.88671875" style="1" customWidth="1"/>
    <col min="12298" max="12299" width="10.44140625" style="1" customWidth="1"/>
    <col min="12300" max="12300" width="7.109375" style="1" customWidth="1"/>
    <col min="12301" max="12301" width="10.44140625" style="1" customWidth="1"/>
    <col min="12302" max="12302" width="10" style="1"/>
    <col min="12303" max="12303" width="32.109375" style="1" customWidth="1"/>
    <col min="12304" max="12304" width="13" style="1" customWidth="1"/>
    <col min="12305" max="12305" width="6.77734375" style="1" customWidth="1"/>
    <col min="12306" max="12544" width="10" style="1"/>
    <col min="12545" max="12545" width="6.109375" style="1" bestFit="1" customWidth="1"/>
    <col min="12546" max="12546" width="15.77734375" style="1" customWidth="1"/>
    <col min="12547" max="12547" width="27.77734375" style="1" bestFit="1" customWidth="1"/>
    <col min="12548" max="12548" width="6.109375" style="1" customWidth="1"/>
    <col min="12549" max="12550" width="7.88671875" style="1" customWidth="1"/>
    <col min="12551" max="12551" width="5.6640625" style="1" customWidth="1"/>
    <col min="12552" max="12552" width="11.6640625" style="1" customWidth="1"/>
    <col min="12553" max="12553" width="9.88671875" style="1" customWidth="1"/>
    <col min="12554" max="12555" width="10.44140625" style="1" customWidth="1"/>
    <col min="12556" max="12556" width="7.109375" style="1" customWidth="1"/>
    <col min="12557" max="12557" width="10.44140625" style="1" customWidth="1"/>
    <col min="12558" max="12558" width="10" style="1"/>
    <col min="12559" max="12559" width="32.109375" style="1" customWidth="1"/>
    <col min="12560" max="12560" width="13" style="1" customWidth="1"/>
    <col min="12561" max="12561" width="6.77734375" style="1" customWidth="1"/>
    <col min="12562" max="12800" width="10" style="1"/>
    <col min="12801" max="12801" width="6.109375" style="1" bestFit="1" customWidth="1"/>
    <col min="12802" max="12802" width="15.77734375" style="1" customWidth="1"/>
    <col min="12803" max="12803" width="27.77734375" style="1" bestFit="1" customWidth="1"/>
    <col min="12804" max="12804" width="6.109375" style="1" customWidth="1"/>
    <col min="12805" max="12806" width="7.88671875" style="1" customWidth="1"/>
    <col min="12807" max="12807" width="5.6640625" style="1" customWidth="1"/>
    <col min="12808" max="12808" width="11.6640625" style="1" customWidth="1"/>
    <col min="12809" max="12809" width="9.88671875" style="1" customWidth="1"/>
    <col min="12810" max="12811" width="10.44140625" style="1" customWidth="1"/>
    <col min="12812" max="12812" width="7.109375" style="1" customWidth="1"/>
    <col min="12813" max="12813" width="10.44140625" style="1" customWidth="1"/>
    <col min="12814" max="12814" width="10" style="1"/>
    <col min="12815" max="12815" width="32.109375" style="1" customWidth="1"/>
    <col min="12816" max="12816" width="13" style="1" customWidth="1"/>
    <col min="12817" max="12817" width="6.77734375" style="1" customWidth="1"/>
    <col min="12818" max="13056" width="10" style="1"/>
    <col min="13057" max="13057" width="6.109375" style="1" bestFit="1" customWidth="1"/>
    <col min="13058" max="13058" width="15.77734375" style="1" customWidth="1"/>
    <col min="13059" max="13059" width="27.77734375" style="1" bestFit="1" customWidth="1"/>
    <col min="13060" max="13060" width="6.109375" style="1" customWidth="1"/>
    <col min="13061" max="13062" width="7.88671875" style="1" customWidth="1"/>
    <col min="13063" max="13063" width="5.6640625" style="1" customWidth="1"/>
    <col min="13064" max="13064" width="11.6640625" style="1" customWidth="1"/>
    <col min="13065" max="13065" width="9.88671875" style="1" customWidth="1"/>
    <col min="13066" max="13067" width="10.44140625" style="1" customWidth="1"/>
    <col min="13068" max="13068" width="7.109375" style="1" customWidth="1"/>
    <col min="13069" max="13069" width="10.44140625" style="1" customWidth="1"/>
    <col min="13070" max="13070" width="10" style="1"/>
    <col min="13071" max="13071" width="32.109375" style="1" customWidth="1"/>
    <col min="13072" max="13072" width="13" style="1" customWidth="1"/>
    <col min="13073" max="13073" width="6.77734375" style="1" customWidth="1"/>
    <col min="13074" max="13312" width="10" style="1"/>
    <col min="13313" max="13313" width="6.109375" style="1" bestFit="1" customWidth="1"/>
    <col min="13314" max="13314" width="15.77734375" style="1" customWidth="1"/>
    <col min="13315" max="13315" width="27.77734375" style="1" bestFit="1" customWidth="1"/>
    <col min="13316" max="13316" width="6.109375" style="1" customWidth="1"/>
    <col min="13317" max="13318" width="7.88671875" style="1" customWidth="1"/>
    <col min="13319" max="13319" width="5.6640625" style="1" customWidth="1"/>
    <col min="13320" max="13320" width="11.6640625" style="1" customWidth="1"/>
    <col min="13321" max="13321" width="9.88671875" style="1" customWidth="1"/>
    <col min="13322" max="13323" width="10.44140625" style="1" customWidth="1"/>
    <col min="13324" max="13324" width="7.109375" style="1" customWidth="1"/>
    <col min="13325" max="13325" width="10.44140625" style="1" customWidth="1"/>
    <col min="13326" max="13326" width="10" style="1"/>
    <col min="13327" max="13327" width="32.109375" style="1" customWidth="1"/>
    <col min="13328" max="13328" width="13" style="1" customWidth="1"/>
    <col min="13329" max="13329" width="6.77734375" style="1" customWidth="1"/>
    <col min="13330" max="13568" width="10" style="1"/>
    <col min="13569" max="13569" width="6.109375" style="1" bestFit="1" customWidth="1"/>
    <col min="13570" max="13570" width="15.77734375" style="1" customWidth="1"/>
    <col min="13571" max="13571" width="27.77734375" style="1" bestFit="1" customWidth="1"/>
    <col min="13572" max="13572" width="6.109375" style="1" customWidth="1"/>
    <col min="13573" max="13574" width="7.88671875" style="1" customWidth="1"/>
    <col min="13575" max="13575" width="5.6640625" style="1" customWidth="1"/>
    <col min="13576" max="13576" width="11.6640625" style="1" customWidth="1"/>
    <col min="13577" max="13577" width="9.88671875" style="1" customWidth="1"/>
    <col min="13578" max="13579" width="10.44140625" style="1" customWidth="1"/>
    <col min="13580" max="13580" width="7.109375" style="1" customWidth="1"/>
    <col min="13581" max="13581" width="10.44140625" style="1" customWidth="1"/>
    <col min="13582" max="13582" width="10" style="1"/>
    <col min="13583" max="13583" width="32.109375" style="1" customWidth="1"/>
    <col min="13584" max="13584" width="13" style="1" customWidth="1"/>
    <col min="13585" max="13585" width="6.77734375" style="1" customWidth="1"/>
    <col min="13586" max="13824" width="10" style="1"/>
    <col min="13825" max="13825" width="6.109375" style="1" bestFit="1" customWidth="1"/>
    <col min="13826" max="13826" width="15.77734375" style="1" customWidth="1"/>
    <col min="13827" max="13827" width="27.77734375" style="1" bestFit="1" customWidth="1"/>
    <col min="13828" max="13828" width="6.109375" style="1" customWidth="1"/>
    <col min="13829" max="13830" width="7.88671875" style="1" customWidth="1"/>
    <col min="13831" max="13831" width="5.6640625" style="1" customWidth="1"/>
    <col min="13832" max="13832" width="11.6640625" style="1" customWidth="1"/>
    <col min="13833" max="13833" width="9.88671875" style="1" customWidth="1"/>
    <col min="13834" max="13835" width="10.44140625" style="1" customWidth="1"/>
    <col min="13836" max="13836" width="7.109375" style="1" customWidth="1"/>
    <col min="13837" max="13837" width="10.44140625" style="1" customWidth="1"/>
    <col min="13838" max="13838" width="10" style="1"/>
    <col min="13839" max="13839" width="32.109375" style="1" customWidth="1"/>
    <col min="13840" max="13840" width="13" style="1" customWidth="1"/>
    <col min="13841" max="13841" width="6.77734375" style="1" customWidth="1"/>
    <col min="13842" max="14080" width="10" style="1"/>
    <col min="14081" max="14081" width="6.109375" style="1" bestFit="1" customWidth="1"/>
    <col min="14082" max="14082" width="15.77734375" style="1" customWidth="1"/>
    <col min="14083" max="14083" width="27.77734375" style="1" bestFit="1" customWidth="1"/>
    <col min="14084" max="14084" width="6.109375" style="1" customWidth="1"/>
    <col min="14085" max="14086" width="7.88671875" style="1" customWidth="1"/>
    <col min="14087" max="14087" width="5.6640625" style="1" customWidth="1"/>
    <col min="14088" max="14088" width="11.6640625" style="1" customWidth="1"/>
    <col min="14089" max="14089" width="9.88671875" style="1" customWidth="1"/>
    <col min="14090" max="14091" width="10.44140625" style="1" customWidth="1"/>
    <col min="14092" max="14092" width="7.109375" style="1" customWidth="1"/>
    <col min="14093" max="14093" width="10.44140625" style="1" customWidth="1"/>
    <col min="14094" max="14094" width="10" style="1"/>
    <col min="14095" max="14095" width="32.109375" style="1" customWidth="1"/>
    <col min="14096" max="14096" width="13" style="1" customWidth="1"/>
    <col min="14097" max="14097" width="6.77734375" style="1" customWidth="1"/>
    <col min="14098" max="14336" width="10" style="1"/>
    <col min="14337" max="14337" width="6.109375" style="1" bestFit="1" customWidth="1"/>
    <col min="14338" max="14338" width="15.77734375" style="1" customWidth="1"/>
    <col min="14339" max="14339" width="27.77734375" style="1" bestFit="1" customWidth="1"/>
    <col min="14340" max="14340" width="6.109375" style="1" customWidth="1"/>
    <col min="14341" max="14342" width="7.88671875" style="1" customWidth="1"/>
    <col min="14343" max="14343" width="5.6640625" style="1" customWidth="1"/>
    <col min="14344" max="14344" width="11.6640625" style="1" customWidth="1"/>
    <col min="14345" max="14345" width="9.88671875" style="1" customWidth="1"/>
    <col min="14346" max="14347" width="10.44140625" style="1" customWidth="1"/>
    <col min="14348" max="14348" width="7.109375" style="1" customWidth="1"/>
    <col min="14349" max="14349" width="10.44140625" style="1" customWidth="1"/>
    <col min="14350" max="14350" width="10" style="1"/>
    <col min="14351" max="14351" width="32.109375" style="1" customWidth="1"/>
    <col min="14352" max="14352" width="13" style="1" customWidth="1"/>
    <col min="14353" max="14353" width="6.77734375" style="1" customWidth="1"/>
    <col min="14354" max="14592" width="10" style="1"/>
    <col min="14593" max="14593" width="6.109375" style="1" bestFit="1" customWidth="1"/>
    <col min="14594" max="14594" width="15.77734375" style="1" customWidth="1"/>
    <col min="14595" max="14595" width="27.77734375" style="1" bestFit="1" customWidth="1"/>
    <col min="14596" max="14596" width="6.109375" style="1" customWidth="1"/>
    <col min="14597" max="14598" width="7.88671875" style="1" customWidth="1"/>
    <col min="14599" max="14599" width="5.6640625" style="1" customWidth="1"/>
    <col min="14600" max="14600" width="11.6640625" style="1" customWidth="1"/>
    <col min="14601" max="14601" width="9.88671875" style="1" customWidth="1"/>
    <col min="14602" max="14603" width="10.44140625" style="1" customWidth="1"/>
    <col min="14604" max="14604" width="7.109375" style="1" customWidth="1"/>
    <col min="14605" max="14605" width="10.44140625" style="1" customWidth="1"/>
    <col min="14606" max="14606" width="10" style="1"/>
    <col min="14607" max="14607" width="32.109375" style="1" customWidth="1"/>
    <col min="14608" max="14608" width="13" style="1" customWidth="1"/>
    <col min="14609" max="14609" width="6.77734375" style="1" customWidth="1"/>
    <col min="14610" max="14848" width="10" style="1"/>
    <col min="14849" max="14849" width="6.109375" style="1" bestFit="1" customWidth="1"/>
    <col min="14850" max="14850" width="15.77734375" style="1" customWidth="1"/>
    <col min="14851" max="14851" width="27.77734375" style="1" bestFit="1" customWidth="1"/>
    <col min="14852" max="14852" width="6.109375" style="1" customWidth="1"/>
    <col min="14853" max="14854" width="7.88671875" style="1" customWidth="1"/>
    <col min="14855" max="14855" width="5.6640625" style="1" customWidth="1"/>
    <col min="14856" max="14856" width="11.6640625" style="1" customWidth="1"/>
    <col min="14857" max="14857" width="9.88671875" style="1" customWidth="1"/>
    <col min="14858" max="14859" width="10.44140625" style="1" customWidth="1"/>
    <col min="14860" max="14860" width="7.109375" style="1" customWidth="1"/>
    <col min="14861" max="14861" width="10.44140625" style="1" customWidth="1"/>
    <col min="14862" max="14862" width="10" style="1"/>
    <col min="14863" max="14863" width="32.109375" style="1" customWidth="1"/>
    <col min="14864" max="14864" width="13" style="1" customWidth="1"/>
    <col min="14865" max="14865" width="6.77734375" style="1" customWidth="1"/>
    <col min="14866" max="15104" width="10" style="1"/>
    <col min="15105" max="15105" width="6.109375" style="1" bestFit="1" customWidth="1"/>
    <col min="15106" max="15106" width="15.77734375" style="1" customWidth="1"/>
    <col min="15107" max="15107" width="27.77734375" style="1" bestFit="1" customWidth="1"/>
    <col min="15108" max="15108" width="6.109375" style="1" customWidth="1"/>
    <col min="15109" max="15110" width="7.88671875" style="1" customWidth="1"/>
    <col min="15111" max="15111" width="5.6640625" style="1" customWidth="1"/>
    <col min="15112" max="15112" width="11.6640625" style="1" customWidth="1"/>
    <col min="15113" max="15113" width="9.88671875" style="1" customWidth="1"/>
    <col min="15114" max="15115" width="10.44140625" style="1" customWidth="1"/>
    <col min="15116" max="15116" width="7.109375" style="1" customWidth="1"/>
    <col min="15117" max="15117" width="10.44140625" style="1" customWidth="1"/>
    <col min="15118" max="15118" width="10" style="1"/>
    <col min="15119" max="15119" width="32.109375" style="1" customWidth="1"/>
    <col min="15120" max="15120" width="13" style="1" customWidth="1"/>
    <col min="15121" max="15121" width="6.77734375" style="1" customWidth="1"/>
    <col min="15122" max="15360" width="10" style="1"/>
    <col min="15361" max="15361" width="6.109375" style="1" bestFit="1" customWidth="1"/>
    <col min="15362" max="15362" width="15.77734375" style="1" customWidth="1"/>
    <col min="15363" max="15363" width="27.77734375" style="1" bestFit="1" customWidth="1"/>
    <col min="15364" max="15364" width="6.109375" style="1" customWidth="1"/>
    <col min="15365" max="15366" width="7.88671875" style="1" customWidth="1"/>
    <col min="15367" max="15367" width="5.6640625" style="1" customWidth="1"/>
    <col min="15368" max="15368" width="11.6640625" style="1" customWidth="1"/>
    <col min="15369" max="15369" width="9.88671875" style="1" customWidth="1"/>
    <col min="15370" max="15371" width="10.44140625" style="1" customWidth="1"/>
    <col min="15372" max="15372" width="7.109375" style="1" customWidth="1"/>
    <col min="15373" max="15373" width="10.44140625" style="1" customWidth="1"/>
    <col min="15374" max="15374" width="10" style="1"/>
    <col min="15375" max="15375" width="32.109375" style="1" customWidth="1"/>
    <col min="15376" max="15376" width="13" style="1" customWidth="1"/>
    <col min="15377" max="15377" width="6.77734375" style="1" customWidth="1"/>
    <col min="15378" max="15616" width="10" style="1"/>
    <col min="15617" max="15617" width="6.109375" style="1" bestFit="1" customWidth="1"/>
    <col min="15618" max="15618" width="15.77734375" style="1" customWidth="1"/>
    <col min="15619" max="15619" width="27.77734375" style="1" bestFit="1" customWidth="1"/>
    <col min="15620" max="15620" width="6.109375" style="1" customWidth="1"/>
    <col min="15621" max="15622" width="7.88671875" style="1" customWidth="1"/>
    <col min="15623" max="15623" width="5.6640625" style="1" customWidth="1"/>
    <col min="15624" max="15624" width="11.6640625" style="1" customWidth="1"/>
    <col min="15625" max="15625" width="9.88671875" style="1" customWidth="1"/>
    <col min="15626" max="15627" width="10.44140625" style="1" customWidth="1"/>
    <col min="15628" max="15628" width="7.109375" style="1" customWidth="1"/>
    <col min="15629" max="15629" width="10.44140625" style="1" customWidth="1"/>
    <col min="15630" max="15630" width="10" style="1"/>
    <col min="15631" max="15631" width="32.109375" style="1" customWidth="1"/>
    <col min="15632" max="15632" width="13" style="1" customWidth="1"/>
    <col min="15633" max="15633" width="6.77734375" style="1" customWidth="1"/>
    <col min="15634" max="15872" width="10" style="1"/>
    <col min="15873" max="15873" width="6.109375" style="1" bestFit="1" customWidth="1"/>
    <col min="15874" max="15874" width="15.77734375" style="1" customWidth="1"/>
    <col min="15875" max="15875" width="27.77734375" style="1" bestFit="1" customWidth="1"/>
    <col min="15876" max="15876" width="6.109375" style="1" customWidth="1"/>
    <col min="15877" max="15878" width="7.88671875" style="1" customWidth="1"/>
    <col min="15879" max="15879" width="5.6640625" style="1" customWidth="1"/>
    <col min="15880" max="15880" width="11.6640625" style="1" customWidth="1"/>
    <col min="15881" max="15881" width="9.88671875" style="1" customWidth="1"/>
    <col min="15882" max="15883" width="10.44140625" style="1" customWidth="1"/>
    <col min="15884" max="15884" width="7.109375" style="1" customWidth="1"/>
    <col min="15885" max="15885" width="10.44140625" style="1" customWidth="1"/>
    <col min="15886" max="15886" width="10" style="1"/>
    <col min="15887" max="15887" width="32.109375" style="1" customWidth="1"/>
    <col min="15888" max="15888" width="13" style="1" customWidth="1"/>
    <col min="15889" max="15889" width="6.77734375" style="1" customWidth="1"/>
    <col min="15890" max="16128" width="10" style="1"/>
    <col min="16129" max="16129" width="6.109375" style="1" bestFit="1" customWidth="1"/>
    <col min="16130" max="16130" width="15.77734375" style="1" customWidth="1"/>
    <col min="16131" max="16131" width="27.77734375" style="1" bestFit="1" customWidth="1"/>
    <col min="16132" max="16132" width="6.109375" style="1" customWidth="1"/>
    <col min="16133" max="16134" width="7.88671875" style="1" customWidth="1"/>
    <col min="16135" max="16135" width="5.6640625" style="1" customWidth="1"/>
    <col min="16136" max="16136" width="11.6640625" style="1" customWidth="1"/>
    <col min="16137" max="16137" width="9.88671875" style="1" customWidth="1"/>
    <col min="16138" max="16139" width="10.44140625" style="1" customWidth="1"/>
    <col min="16140" max="16140" width="7.109375" style="1" customWidth="1"/>
    <col min="16141" max="16141" width="10.44140625" style="1" customWidth="1"/>
    <col min="16142" max="16142" width="10" style="1"/>
    <col min="16143" max="16143" width="32.109375" style="1" customWidth="1"/>
    <col min="16144" max="16144" width="13" style="1" customWidth="1"/>
    <col min="16145" max="16145" width="6.77734375" style="1" customWidth="1"/>
    <col min="16146" max="16384" width="10" style="1"/>
  </cols>
  <sheetData>
    <row r="1" spans="1:16" ht="27.75" customHeight="1">
      <c r="A1" s="189" t="s">
        <v>660</v>
      </c>
      <c r="B1" s="189"/>
      <c r="C1" s="189"/>
      <c r="D1" s="189"/>
      <c r="E1" s="189"/>
      <c r="F1" s="189"/>
      <c r="G1" s="189"/>
      <c r="H1" s="189"/>
      <c r="I1" s="189"/>
      <c r="J1" s="189"/>
      <c r="K1" s="189"/>
      <c r="L1" s="189"/>
      <c r="M1" s="189"/>
      <c r="N1" s="189"/>
      <c r="O1" s="189"/>
      <c r="P1" s="189"/>
    </row>
    <row r="2" spans="1:16" ht="27.75" customHeight="1">
      <c r="A2" s="1" t="s">
        <v>661</v>
      </c>
      <c r="M2" s="190" t="s">
        <v>1</v>
      </c>
      <c r="N2" s="190"/>
      <c r="O2" s="190"/>
      <c r="P2" s="190"/>
    </row>
    <row r="3" spans="1:16" s="119" customFormat="1" ht="19.5" customHeight="1">
      <c r="A3" s="207" t="s">
        <v>2</v>
      </c>
      <c r="B3" s="207" t="s">
        <v>3</v>
      </c>
      <c r="C3" s="207" t="s">
        <v>4</v>
      </c>
      <c r="D3" s="207" t="s">
        <v>5</v>
      </c>
      <c r="E3" s="209" t="s">
        <v>662</v>
      </c>
      <c r="F3" s="210"/>
      <c r="G3" s="207" t="s">
        <v>663</v>
      </c>
      <c r="H3" s="207" t="s">
        <v>664</v>
      </c>
      <c r="I3" s="207" t="s">
        <v>665</v>
      </c>
      <c r="J3" s="211" t="s">
        <v>9</v>
      </c>
      <c r="K3" s="212"/>
      <c r="L3" s="213" t="s">
        <v>666</v>
      </c>
      <c r="M3" s="209" t="s">
        <v>10</v>
      </c>
      <c r="N3" s="210"/>
      <c r="O3" s="207" t="s">
        <v>667</v>
      </c>
      <c r="P3" s="207" t="s">
        <v>668</v>
      </c>
    </row>
    <row r="4" spans="1:16" s="119" customFormat="1" ht="39" customHeight="1">
      <c r="A4" s="208"/>
      <c r="B4" s="208"/>
      <c r="C4" s="208"/>
      <c r="D4" s="208"/>
      <c r="E4" s="3" t="s">
        <v>669</v>
      </c>
      <c r="F4" s="3" t="s">
        <v>670</v>
      </c>
      <c r="G4" s="208"/>
      <c r="H4" s="208"/>
      <c r="I4" s="208"/>
      <c r="J4" s="3" t="s">
        <v>671</v>
      </c>
      <c r="K4" s="118" t="s">
        <v>672</v>
      </c>
      <c r="L4" s="213"/>
      <c r="M4" s="3" t="s">
        <v>673</v>
      </c>
      <c r="N4" s="3" t="s">
        <v>674</v>
      </c>
      <c r="O4" s="208"/>
      <c r="P4" s="208"/>
    </row>
    <row r="5" spans="1:16" ht="27.75" customHeight="1">
      <c r="A5" s="6">
        <v>1</v>
      </c>
      <c r="B5" s="120" t="s">
        <v>679</v>
      </c>
      <c r="C5" s="121" t="s">
        <v>680</v>
      </c>
      <c r="D5" s="122" t="s">
        <v>20</v>
      </c>
      <c r="E5" s="129">
        <v>0.21</v>
      </c>
      <c r="F5" s="129">
        <v>0</v>
      </c>
      <c r="G5" s="130">
        <v>0.13</v>
      </c>
      <c r="H5" s="125"/>
      <c r="I5" s="124"/>
      <c r="J5" s="6" t="s">
        <v>681</v>
      </c>
      <c r="K5" s="126">
        <v>9.5</v>
      </c>
      <c r="L5" s="124">
        <v>0</v>
      </c>
      <c r="M5" s="129">
        <v>0.21</v>
      </c>
      <c r="N5" s="129">
        <v>0.21</v>
      </c>
      <c r="O5" s="127" t="s">
        <v>455</v>
      </c>
      <c r="P5" s="128"/>
    </row>
    <row r="6" spans="1:16" ht="27.75" customHeight="1">
      <c r="A6" s="6">
        <v>2</v>
      </c>
      <c r="B6" s="120"/>
      <c r="C6" s="121"/>
      <c r="D6" s="122"/>
      <c r="E6" s="123"/>
      <c r="F6" s="124"/>
      <c r="G6" s="5"/>
      <c r="H6" s="125"/>
      <c r="I6" s="124"/>
      <c r="J6" s="5"/>
      <c r="K6" s="126"/>
      <c r="L6" s="124"/>
      <c r="M6" s="126"/>
      <c r="N6" s="124"/>
      <c r="O6" s="127"/>
      <c r="P6" s="128"/>
    </row>
    <row r="7" spans="1:16" ht="27.75" customHeight="1">
      <c r="A7" s="6">
        <v>3</v>
      </c>
      <c r="B7" s="120"/>
      <c r="C7" s="121"/>
      <c r="D7" s="122"/>
      <c r="E7" s="123"/>
      <c r="F7" s="124"/>
      <c r="G7" s="5"/>
      <c r="H7" s="125"/>
      <c r="I7" s="124"/>
      <c r="J7" s="5"/>
      <c r="K7" s="126"/>
      <c r="L7" s="124"/>
      <c r="M7" s="126"/>
      <c r="N7" s="124"/>
      <c r="O7" s="127"/>
      <c r="P7" s="128"/>
    </row>
    <row r="8" spans="1:16" ht="27.75" customHeight="1">
      <c r="A8" s="6">
        <v>4</v>
      </c>
      <c r="B8" s="120"/>
      <c r="C8" s="121"/>
      <c r="D8" s="122"/>
      <c r="E8" s="123"/>
      <c r="F8" s="124"/>
      <c r="G8" s="5"/>
      <c r="H8" s="125"/>
      <c r="I8" s="124"/>
      <c r="J8" s="5"/>
      <c r="K8" s="126"/>
      <c r="L8" s="124"/>
      <c r="M8" s="126"/>
      <c r="N8" s="124"/>
      <c r="O8" s="127"/>
      <c r="P8" s="128"/>
    </row>
    <row r="9" spans="1:16" ht="27.75" customHeight="1">
      <c r="A9" s="6">
        <v>5</v>
      </c>
      <c r="B9" s="120"/>
      <c r="C9" s="121"/>
      <c r="D9" s="122"/>
      <c r="E9" s="123"/>
      <c r="F9" s="124"/>
      <c r="G9" s="5"/>
      <c r="H9" s="125"/>
      <c r="I9" s="124"/>
      <c r="J9" s="5"/>
      <c r="K9" s="126"/>
      <c r="L9" s="124"/>
      <c r="M9" s="126"/>
      <c r="N9" s="124"/>
      <c r="O9" s="127"/>
      <c r="P9" s="5"/>
    </row>
    <row r="10" spans="1:16" ht="27.75" customHeight="1">
      <c r="A10" s="6">
        <v>6</v>
      </c>
      <c r="B10" s="120"/>
      <c r="C10" s="121"/>
      <c r="D10" s="122"/>
      <c r="E10" s="123"/>
      <c r="F10" s="124"/>
      <c r="G10" s="5"/>
      <c r="H10" s="125"/>
      <c r="I10" s="124"/>
      <c r="J10" s="5"/>
      <c r="K10" s="126"/>
      <c r="L10" s="124"/>
      <c r="M10" s="126"/>
      <c r="N10" s="124"/>
      <c r="O10" s="127"/>
      <c r="P10" s="5"/>
    </row>
    <row r="11" spans="1:16" ht="27.75" customHeight="1">
      <c r="A11" s="6">
        <v>7</v>
      </c>
      <c r="B11" s="120"/>
      <c r="C11" s="121"/>
      <c r="D11" s="122"/>
      <c r="E11" s="123"/>
      <c r="F11" s="124"/>
      <c r="G11" s="5"/>
      <c r="H11" s="125"/>
      <c r="I11" s="124"/>
      <c r="J11" s="5"/>
      <c r="K11" s="126"/>
      <c r="L11" s="124"/>
      <c r="M11" s="126"/>
      <c r="N11" s="124"/>
      <c r="O11" s="127"/>
      <c r="P11" s="5"/>
    </row>
    <row r="12" spans="1:16" ht="27.75" customHeight="1">
      <c r="A12" s="6">
        <v>8</v>
      </c>
      <c r="B12" s="120"/>
      <c r="C12" s="121"/>
      <c r="D12" s="122"/>
      <c r="E12" s="123"/>
      <c r="F12" s="124"/>
      <c r="G12" s="5"/>
      <c r="H12" s="125"/>
      <c r="I12" s="124"/>
      <c r="J12" s="5"/>
      <c r="K12" s="126"/>
      <c r="L12" s="124"/>
      <c r="M12" s="126"/>
      <c r="N12" s="124"/>
      <c r="O12" s="127"/>
      <c r="P12" s="5"/>
    </row>
    <row r="13" spans="1:16" ht="27.75" customHeight="1">
      <c r="A13" s="191" t="s">
        <v>682</v>
      </c>
      <c r="B13" s="206"/>
      <c r="C13" s="206"/>
      <c r="D13" s="206"/>
      <c r="E13" s="206"/>
      <c r="F13" s="206"/>
      <c r="G13" s="206"/>
      <c r="H13" s="206"/>
      <c r="I13" s="206"/>
      <c r="J13" s="206"/>
      <c r="K13" s="206"/>
      <c r="L13" s="206"/>
      <c r="M13" s="206"/>
      <c r="N13" s="206"/>
      <c r="O13" s="206"/>
      <c r="P13" s="206"/>
    </row>
    <row r="14" spans="1:16" ht="27.75" customHeight="1">
      <c r="A14" s="206"/>
      <c r="B14" s="206"/>
      <c r="C14" s="206"/>
      <c r="D14" s="206"/>
      <c r="E14" s="206"/>
      <c r="F14" s="206"/>
      <c r="G14" s="206"/>
      <c r="H14" s="206"/>
      <c r="I14" s="206"/>
      <c r="J14" s="206"/>
      <c r="K14" s="206"/>
      <c r="L14" s="206"/>
      <c r="M14" s="206"/>
      <c r="N14" s="206"/>
      <c r="O14" s="206"/>
      <c r="P14" s="206"/>
    </row>
    <row r="15" spans="1:16" ht="93" customHeight="1">
      <c r="A15" s="191" t="s">
        <v>13</v>
      </c>
      <c r="B15" s="191"/>
      <c r="C15" s="191"/>
      <c r="D15" s="191" t="s">
        <v>14</v>
      </c>
      <c r="E15" s="191"/>
      <c r="F15" s="191"/>
      <c r="G15" s="191"/>
      <c r="H15" s="191"/>
      <c r="I15" s="191" t="s">
        <v>15</v>
      </c>
      <c r="J15" s="191"/>
      <c r="K15" s="191"/>
      <c r="L15" s="191" t="s">
        <v>16</v>
      </c>
      <c r="M15" s="191"/>
      <c r="N15" s="191"/>
      <c r="O15" s="191" t="s">
        <v>17</v>
      </c>
      <c r="P15" s="191"/>
    </row>
  </sheetData>
  <mergeCells count="21">
    <mergeCell ref="A15:C15"/>
    <mergeCell ref="D15:H15"/>
    <mergeCell ref="I15:K15"/>
    <mergeCell ref="L15:N15"/>
    <mergeCell ref="O15:P15"/>
    <mergeCell ref="A13:P14"/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  <mergeCell ref="J3:K3"/>
    <mergeCell ref="L3:L4"/>
    <mergeCell ref="M3:N3"/>
    <mergeCell ref="O3:O4"/>
    <mergeCell ref="P3:P4"/>
  </mergeCells>
  <phoneticPr fontId="3" type="noConversion"/>
  <dataValidations count="1">
    <dataValidation type="list" allowBlank="1" showInputMessage="1" showErrorMessage="1" sqref="WVO983045:WVO983052 JC5:JC12 SY5:SY12 ACU5:ACU12 AMQ5:AMQ12 AWM5:AWM12 BGI5:BGI12 BQE5:BQE12 CAA5:CAA12 CJW5:CJW12 CTS5:CTS12 DDO5:DDO12 DNK5:DNK12 DXG5:DXG12 EHC5:EHC12 EQY5:EQY12 FAU5:FAU12 FKQ5:FKQ12 FUM5:FUM12 GEI5:GEI12 GOE5:GOE12 GYA5:GYA12 HHW5:HHW12 HRS5:HRS12 IBO5:IBO12 ILK5:ILK12 IVG5:IVG12 JFC5:JFC12 JOY5:JOY12 JYU5:JYU12 KIQ5:KIQ12 KSM5:KSM12 LCI5:LCI12 LME5:LME12 LWA5:LWA12 MFW5:MFW12 MPS5:MPS12 MZO5:MZO12 NJK5:NJK12 NTG5:NTG12 ODC5:ODC12 OMY5:OMY12 OWU5:OWU12 PGQ5:PGQ12 PQM5:PQM12 QAI5:QAI12 QKE5:QKE12 QUA5:QUA12 RDW5:RDW12 RNS5:RNS12 RXO5:RXO12 SHK5:SHK12 SRG5:SRG12 TBC5:TBC12 TKY5:TKY12 TUU5:TUU12 UEQ5:UEQ12 UOM5:UOM12 UYI5:UYI12 VIE5:VIE12 VSA5:VSA12 WBW5:WBW12 WLS5:WLS12 WVO5:WVO12 G65541:G65548 JC65541:JC65548 SY65541:SY65548 ACU65541:ACU65548 AMQ65541:AMQ65548 AWM65541:AWM65548 BGI65541:BGI65548 BQE65541:BQE65548 CAA65541:CAA65548 CJW65541:CJW65548 CTS65541:CTS65548 DDO65541:DDO65548 DNK65541:DNK65548 DXG65541:DXG65548 EHC65541:EHC65548 EQY65541:EQY65548 FAU65541:FAU65548 FKQ65541:FKQ65548 FUM65541:FUM65548 GEI65541:GEI65548 GOE65541:GOE65548 GYA65541:GYA65548 HHW65541:HHW65548 HRS65541:HRS65548 IBO65541:IBO65548 ILK65541:ILK65548 IVG65541:IVG65548 JFC65541:JFC65548 JOY65541:JOY65548 JYU65541:JYU65548 KIQ65541:KIQ65548 KSM65541:KSM65548 LCI65541:LCI65548 LME65541:LME65548 LWA65541:LWA65548 MFW65541:MFW65548 MPS65541:MPS65548 MZO65541:MZO65548 NJK65541:NJK65548 NTG65541:NTG65548 ODC65541:ODC65548 OMY65541:OMY65548 OWU65541:OWU65548 PGQ65541:PGQ65548 PQM65541:PQM65548 QAI65541:QAI65548 QKE65541:QKE65548 QUA65541:QUA65548 RDW65541:RDW65548 RNS65541:RNS65548 RXO65541:RXO65548 SHK65541:SHK65548 SRG65541:SRG65548 TBC65541:TBC65548 TKY65541:TKY65548 TUU65541:TUU65548 UEQ65541:UEQ65548 UOM65541:UOM65548 UYI65541:UYI65548 VIE65541:VIE65548 VSA65541:VSA65548 WBW65541:WBW65548 WLS65541:WLS65548 WVO65541:WVO65548 G131077:G131084 JC131077:JC131084 SY131077:SY131084 ACU131077:ACU131084 AMQ131077:AMQ131084 AWM131077:AWM131084 BGI131077:BGI131084 BQE131077:BQE131084 CAA131077:CAA131084 CJW131077:CJW131084 CTS131077:CTS131084 DDO131077:DDO131084 DNK131077:DNK131084 DXG131077:DXG131084 EHC131077:EHC131084 EQY131077:EQY131084 FAU131077:FAU131084 FKQ131077:FKQ131084 FUM131077:FUM131084 GEI131077:GEI131084 GOE131077:GOE131084 GYA131077:GYA131084 HHW131077:HHW131084 HRS131077:HRS131084 IBO131077:IBO131084 ILK131077:ILK131084 IVG131077:IVG131084 JFC131077:JFC131084 JOY131077:JOY131084 JYU131077:JYU131084 KIQ131077:KIQ131084 KSM131077:KSM131084 LCI131077:LCI131084 LME131077:LME131084 LWA131077:LWA131084 MFW131077:MFW131084 MPS131077:MPS131084 MZO131077:MZO131084 NJK131077:NJK131084 NTG131077:NTG131084 ODC131077:ODC131084 OMY131077:OMY131084 OWU131077:OWU131084 PGQ131077:PGQ131084 PQM131077:PQM131084 QAI131077:QAI131084 QKE131077:QKE131084 QUA131077:QUA131084 RDW131077:RDW131084 RNS131077:RNS131084 RXO131077:RXO131084 SHK131077:SHK131084 SRG131077:SRG131084 TBC131077:TBC131084 TKY131077:TKY131084 TUU131077:TUU131084 UEQ131077:UEQ131084 UOM131077:UOM131084 UYI131077:UYI131084 VIE131077:VIE131084 VSA131077:VSA131084 WBW131077:WBW131084 WLS131077:WLS131084 WVO131077:WVO131084 G196613:G196620 JC196613:JC196620 SY196613:SY196620 ACU196613:ACU196620 AMQ196613:AMQ196620 AWM196613:AWM196620 BGI196613:BGI196620 BQE196613:BQE196620 CAA196613:CAA196620 CJW196613:CJW196620 CTS196613:CTS196620 DDO196613:DDO196620 DNK196613:DNK196620 DXG196613:DXG196620 EHC196613:EHC196620 EQY196613:EQY196620 FAU196613:FAU196620 FKQ196613:FKQ196620 FUM196613:FUM196620 GEI196613:GEI196620 GOE196613:GOE196620 GYA196613:GYA196620 HHW196613:HHW196620 HRS196613:HRS196620 IBO196613:IBO196620 ILK196613:ILK196620 IVG196613:IVG196620 JFC196613:JFC196620 JOY196613:JOY196620 JYU196613:JYU196620 KIQ196613:KIQ196620 KSM196613:KSM196620 LCI196613:LCI196620 LME196613:LME196620 LWA196613:LWA196620 MFW196613:MFW196620 MPS196613:MPS196620 MZO196613:MZO196620 NJK196613:NJK196620 NTG196613:NTG196620 ODC196613:ODC196620 OMY196613:OMY196620 OWU196613:OWU196620 PGQ196613:PGQ196620 PQM196613:PQM196620 QAI196613:QAI196620 QKE196613:QKE196620 QUA196613:QUA196620 RDW196613:RDW196620 RNS196613:RNS196620 RXO196613:RXO196620 SHK196613:SHK196620 SRG196613:SRG196620 TBC196613:TBC196620 TKY196613:TKY196620 TUU196613:TUU196620 UEQ196613:UEQ196620 UOM196613:UOM196620 UYI196613:UYI196620 VIE196613:VIE196620 VSA196613:VSA196620 WBW196613:WBW196620 WLS196613:WLS196620 WVO196613:WVO196620 G262149:G262156 JC262149:JC262156 SY262149:SY262156 ACU262149:ACU262156 AMQ262149:AMQ262156 AWM262149:AWM262156 BGI262149:BGI262156 BQE262149:BQE262156 CAA262149:CAA262156 CJW262149:CJW262156 CTS262149:CTS262156 DDO262149:DDO262156 DNK262149:DNK262156 DXG262149:DXG262156 EHC262149:EHC262156 EQY262149:EQY262156 FAU262149:FAU262156 FKQ262149:FKQ262156 FUM262149:FUM262156 GEI262149:GEI262156 GOE262149:GOE262156 GYA262149:GYA262156 HHW262149:HHW262156 HRS262149:HRS262156 IBO262149:IBO262156 ILK262149:ILK262156 IVG262149:IVG262156 JFC262149:JFC262156 JOY262149:JOY262156 JYU262149:JYU262156 KIQ262149:KIQ262156 KSM262149:KSM262156 LCI262149:LCI262156 LME262149:LME262156 LWA262149:LWA262156 MFW262149:MFW262156 MPS262149:MPS262156 MZO262149:MZO262156 NJK262149:NJK262156 NTG262149:NTG262156 ODC262149:ODC262156 OMY262149:OMY262156 OWU262149:OWU262156 PGQ262149:PGQ262156 PQM262149:PQM262156 QAI262149:QAI262156 QKE262149:QKE262156 QUA262149:QUA262156 RDW262149:RDW262156 RNS262149:RNS262156 RXO262149:RXO262156 SHK262149:SHK262156 SRG262149:SRG262156 TBC262149:TBC262156 TKY262149:TKY262156 TUU262149:TUU262156 UEQ262149:UEQ262156 UOM262149:UOM262156 UYI262149:UYI262156 VIE262149:VIE262156 VSA262149:VSA262156 WBW262149:WBW262156 WLS262149:WLS262156 WVO262149:WVO262156 G327685:G327692 JC327685:JC327692 SY327685:SY327692 ACU327685:ACU327692 AMQ327685:AMQ327692 AWM327685:AWM327692 BGI327685:BGI327692 BQE327685:BQE327692 CAA327685:CAA327692 CJW327685:CJW327692 CTS327685:CTS327692 DDO327685:DDO327692 DNK327685:DNK327692 DXG327685:DXG327692 EHC327685:EHC327692 EQY327685:EQY327692 FAU327685:FAU327692 FKQ327685:FKQ327692 FUM327685:FUM327692 GEI327685:GEI327692 GOE327685:GOE327692 GYA327685:GYA327692 HHW327685:HHW327692 HRS327685:HRS327692 IBO327685:IBO327692 ILK327685:ILK327692 IVG327685:IVG327692 JFC327685:JFC327692 JOY327685:JOY327692 JYU327685:JYU327692 KIQ327685:KIQ327692 KSM327685:KSM327692 LCI327685:LCI327692 LME327685:LME327692 LWA327685:LWA327692 MFW327685:MFW327692 MPS327685:MPS327692 MZO327685:MZO327692 NJK327685:NJK327692 NTG327685:NTG327692 ODC327685:ODC327692 OMY327685:OMY327692 OWU327685:OWU327692 PGQ327685:PGQ327692 PQM327685:PQM327692 QAI327685:QAI327692 QKE327685:QKE327692 QUA327685:QUA327692 RDW327685:RDW327692 RNS327685:RNS327692 RXO327685:RXO327692 SHK327685:SHK327692 SRG327685:SRG327692 TBC327685:TBC327692 TKY327685:TKY327692 TUU327685:TUU327692 UEQ327685:UEQ327692 UOM327685:UOM327692 UYI327685:UYI327692 VIE327685:VIE327692 VSA327685:VSA327692 WBW327685:WBW327692 WLS327685:WLS327692 WVO327685:WVO327692 G393221:G393228 JC393221:JC393228 SY393221:SY393228 ACU393221:ACU393228 AMQ393221:AMQ393228 AWM393221:AWM393228 BGI393221:BGI393228 BQE393221:BQE393228 CAA393221:CAA393228 CJW393221:CJW393228 CTS393221:CTS393228 DDO393221:DDO393228 DNK393221:DNK393228 DXG393221:DXG393228 EHC393221:EHC393228 EQY393221:EQY393228 FAU393221:FAU393228 FKQ393221:FKQ393228 FUM393221:FUM393228 GEI393221:GEI393228 GOE393221:GOE393228 GYA393221:GYA393228 HHW393221:HHW393228 HRS393221:HRS393228 IBO393221:IBO393228 ILK393221:ILK393228 IVG393221:IVG393228 JFC393221:JFC393228 JOY393221:JOY393228 JYU393221:JYU393228 KIQ393221:KIQ393228 KSM393221:KSM393228 LCI393221:LCI393228 LME393221:LME393228 LWA393221:LWA393228 MFW393221:MFW393228 MPS393221:MPS393228 MZO393221:MZO393228 NJK393221:NJK393228 NTG393221:NTG393228 ODC393221:ODC393228 OMY393221:OMY393228 OWU393221:OWU393228 PGQ393221:PGQ393228 PQM393221:PQM393228 QAI393221:QAI393228 QKE393221:QKE393228 QUA393221:QUA393228 RDW393221:RDW393228 RNS393221:RNS393228 RXO393221:RXO393228 SHK393221:SHK393228 SRG393221:SRG393228 TBC393221:TBC393228 TKY393221:TKY393228 TUU393221:TUU393228 UEQ393221:UEQ393228 UOM393221:UOM393228 UYI393221:UYI393228 VIE393221:VIE393228 VSA393221:VSA393228 WBW393221:WBW393228 WLS393221:WLS393228 WVO393221:WVO393228 G458757:G458764 JC458757:JC458764 SY458757:SY458764 ACU458757:ACU458764 AMQ458757:AMQ458764 AWM458757:AWM458764 BGI458757:BGI458764 BQE458757:BQE458764 CAA458757:CAA458764 CJW458757:CJW458764 CTS458757:CTS458764 DDO458757:DDO458764 DNK458757:DNK458764 DXG458757:DXG458764 EHC458757:EHC458764 EQY458757:EQY458764 FAU458757:FAU458764 FKQ458757:FKQ458764 FUM458757:FUM458764 GEI458757:GEI458764 GOE458757:GOE458764 GYA458757:GYA458764 HHW458757:HHW458764 HRS458757:HRS458764 IBO458757:IBO458764 ILK458757:ILK458764 IVG458757:IVG458764 JFC458757:JFC458764 JOY458757:JOY458764 JYU458757:JYU458764 KIQ458757:KIQ458764 KSM458757:KSM458764 LCI458757:LCI458764 LME458757:LME458764 LWA458757:LWA458764 MFW458757:MFW458764 MPS458757:MPS458764 MZO458757:MZO458764 NJK458757:NJK458764 NTG458757:NTG458764 ODC458757:ODC458764 OMY458757:OMY458764 OWU458757:OWU458764 PGQ458757:PGQ458764 PQM458757:PQM458764 QAI458757:QAI458764 QKE458757:QKE458764 QUA458757:QUA458764 RDW458757:RDW458764 RNS458757:RNS458764 RXO458757:RXO458764 SHK458757:SHK458764 SRG458757:SRG458764 TBC458757:TBC458764 TKY458757:TKY458764 TUU458757:TUU458764 UEQ458757:UEQ458764 UOM458757:UOM458764 UYI458757:UYI458764 VIE458757:VIE458764 VSA458757:VSA458764 WBW458757:WBW458764 WLS458757:WLS458764 WVO458757:WVO458764 G524293:G524300 JC524293:JC524300 SY524293:SY524300 ACU524293:ACU524300 AMQ524293:AMQ524300 AWM524293:AWM524300 BGI524293:BGI524300 BQE524293:BQE524300 CAA524293:CAA524300 CJW524293:CJW524300 CTS524293:CTS524300 DDO524293:DDO524300 DNK524293:DNK524300 DXG524293:DXG524300 EHC524293:EHC524300 EQY524293:EQY524300 FAU524293:FAU524300 FKQ524293:FKQ524300 FUM524293:FUM524300 GEI524293:GEI524300 GOE524293:GOE524300 GYA524293:GYA524300 HHW524293:HHW524300 HRS524293:HRS524300 IBO524293:IBO524300 ILK524293:ILK524300 IVG524293:IVG524300 JFC524293:JFC524300 JOY524293:JOY524300 JYU524293:JYU524300 KIQ524293:KIQ524300 KSM524293:KSM524300 LCI524293:LCI524300 LME524293:LME524300 LWA524293:LWA524300 MFW524293:MFW524300 MPS524293:MPS524300 MZO524293:MZO524300 NJK524293:NJK524300 NTG524293:NTG524300 ODC524293:ODC524300 OMY524293:OMY524300 OWU524293:OWU524300 PGQ524293:PGQ524300 PQM524293:PQM524300 QAI524293:QAI524300 QKE524293:QKE524300 QUA524293:QUA524300 RDW524293:RDW524300 RNS524293:RNS524300 RXO524293:RXO524300 SHK524293:SHK524300 SRG524293:SRG524300 TBC524293:TBC524300 TKY524293:TKY524300 TUU524293:TUU524300 UEQ524293:UEQ524300 UOM524293:UOM524300 UYI524293:UYI524300 VIE524293:VIE524300 VSA524293:VSA524300 WBW524293:WBW524300 WLS524293:WLS524300 WVO524293:WVO524300 G589829:G589836 JC589829:JC589836 SY589829:SY589836 ACU589829:ACU589836 AMQ589829:AMQ589836 AWM589829:AWM589836 BGI589829:BGI589836 BQE589829:BQE589836 CAA589829:CAA589836 CJW589829:CJW589836 CTS589829:CTS589836 DDO589829:DDO589836 DNK589829:DNK589836 DXG589829:DXG589836 EHC589829:EHC589836 EQY589829:EQY589836 FAU589829:FAU589836 FKQ589829:FKQ589836 FUM589829:FUM589836 GEI589829:GEI589836 GOE589829:GOE589836 GYA589829:GYA589836 HHW589829:HHW589836 HRS589829:HRS589836 IBO589829:IBO589836 ILK589829:ILK589836 IVG589829:IVG589836 JFC589829:JFC589836 JOY589829:JOY589836 JYU589829:JYU589836 KIQ589829:KIQ589836 KSM589829:KSM589836 LCI589829:LCI589836 LME589829:LME589836 LWA589829:LWA589836 MFW589829:MFW589836 MPS589829:MPS589836 MZO589829:MZO589836 NJK589829:NJK589836 NTG589829:NTG589836 ODC589829:ODC589836 OMY589829:OMY589836 OWU589829:OWU589836 PGQ589829:PGQ589836 PQM589829:PQM589836 QAI589829:QAI589836 QKE589829:QKE589836 QUA589829:QUA589836 RDW589829:RDW589836 RNS589829:RNS589836 RXO589829:RXO589836 SHK589829:SHK589836 SRG589829:SRG589836 TBC589829:TBC589836 TKY589829:TKY589836 TUU589829:TUU589836 UEQ589829:UEQ589836 UOM589829:UOM589836 UYI589829:UYI589836 VIE589829:VIE589836 VSA589829:VSA589836 WBW589829:WBW589836 WLS589829:WLS589836 WVO589829:WVO589836 G655365:G655372 JC655365:JC655372 SY655365:SY655372 ACU655365:ACU655372 AMQ655365:AMQ655372 AWM655365:AWM655372 BGI655365:BGI655372 BQE655365:BQE655372 CAA655365:CAA655372 CJW655365:CJW655372 CTS655365:CTS655372 DDO655365:DDO655372 DNK655365:DNK655372 DXG655365:DXG655372 EHC655365:EHC655372 EQY655365:EQY655372 FAU655365:FAU655372 FKQ655365:FKQ655372 FUM655365:FUM655372 GEI655365:GEI655372 GOE655365:GOE655372 GYA655365:GYA655372 HHW655365:HHW655372 HRS655365:HRS655372 IBO655365:IBO655372 ILK655365:ILK655372 IVG655365:IVG655372 JFC655365:JFC655372 JOY655365:JOY655372 JYU655365:JYU655372 KIQ655365:KIQ655372 KSM655365:KSM655372 LCI655365:LCI655372 LME655365:LME655372 LWA655365:LWA655372 MFW655365:MFW655372 MPS655365:MPS655372 MZO655365:MZO655372 NJK655365:NJK655372 NTG655365:NTG655372 ODC655365:ODC655372 OMY655365:OMY655372 OWU655365:OWU655372 PGQ655365:PGQ655372 PQM655365:PQM655372 QAI655365:QAI655372 QKE655365:QKE655372 QUA655365:QUA655372 RDW655365:RDW655372 RNS655365:RNS655372 RXO655365:RXO655372 SHK655365:SHK655372 SRG655365:SRG655372 TBC655365:TBC655372 TKY655365:TKY655372 TUU655365:TUU655372 UEQ655365:UEQ655372 UOM655365:UOM655372 UYI655365:UYI655372 VIE655365:VIE655372 VSA655365:VSA655372 WBW655365:WBW655372 WLS655365:WLS655372 WVO655365:WVO655372 G720901:G720908 JC720901:JC720908 SY720901:SY720908 ACU720901:ACU720908 AMQ720901:AMQ720908 AWM720901:AWM720908 BGI720901:BGI720908 BQE720901:BQE720908 CAA720901:CAA720908 CJW720901:CJW720908 CTS720901:CTS720908 DDO720901:DDO720908 DNK720901:DNK720908 DXG720901:DXG720908 EHC720901:EHC720908 EQY720901:EQY720908 FAU720901:FAU720908 FKQ720901:FKQ720908 FUM720901:FUM720908 GEI720901:GEI720908 GOE720901:GOE720908 GYA720901:GYA720908 HHW720901:HHW720908 HRS720901:HRS720908 IBO720901:IBO720908 ILK720901:ILK720908 IVG720901:IVG720908 JFC720901:JFC720908 JOY720901:JOY720908 JYU720901:JYU720908 KIQ720901:KIQ720908 KSM720901:KSM720908 LCI720901:LCI720908 LME720901:LME720908 LWA720901:LWA720908 MFW720901:MFW720908 MPS720901:MPS720908 MZO720901:MZO720908 NJK720901:NJK720908 NTG720901:NTG720908 ODC720901:ODC720908 OMY720901:OMY720908 OWU720901:OWU720908 PGQ720901:PGQ720908 PQM720901:PQM720908 QAI720901:QAI720908 QKE720901:QKE720908 QUA720901:QUA720908 RDW720901:RDW720908 RNS720901:RNS720908 RXO720901:RXO720908 SHK720901:SHK720908 SRG720901:SRG720908 TBC720901:TBC720908 TKY720901:TKY720908 TUU720901:TUU720908 UEQ720901:UEQ720908 UOM720901:UOM720908 UYI720901:UYI720908 VIE720901:VIE720908 VSA720901:VSA720908 WBW720901:WBW720908 WLS720901:WLS720908 WVO720901:WVO720908 G786437:G786444 JC786437:JC786444 SY786437:SY786444 ACU786437:ACU786444 AMQ786437:AMQ786444 AWM786437:AWM786444 BGI786437:BGI786444 BQE786437:BQE786444 CAA786437:CAA786444 CJW786437:CJW786444 CTS786437:CTS786444 DDO786437:DDO786444 DNK786437:DNK786444 DXG786437:DXG786444 EHC786437:EHC786444 EQY786437:EQY786444 FAU786437:FAU786444 FKQ786437:FKQ786444 FUM786437:FUM786444 GEI786437:GEI786444 GOE786437:GOE786444 GYA786437:GYA786444 HHW786437:HHW786444 HRS786437:HRS786444 IBO786437:IBO786444 ILK786437:ILK786444 IVG786437:IVG786444 JFC786437:JFC786444 JOY786437:JOY786444 JYU786437:JYU786444 KIQ786437:KIQ786444 KSM786437:KSM786444 LCI786437:LCI786444 LME786437:LME786444 LWA786437:LWA786444 MFW786437:MFW786444 MPS786437:MPS786444 MZO786437:MZO786444 NJK786437:NJK786444 NTG786437:NTG786444 ODC786437:ODC786444 OMY786437:OMY786444 OWU786437:OWU786444 PGQ786437:PGQ786444 PQM786437:PQM786444 QAI786437:QAI786444 QKE786437:QKE786444 QUA786437:QUA786444 RDW786437:RDW786444 RNS786437:RNS786444 RXO786437:RXO786444 SHK786437:SHK786444 SRG786437:SRG786444 TBC786437:TBC786444 TKY786437:TKY786444 TUU786437:TUU786444 UEQ786437:UEQ786444 UOM786437:UOM786444 UYI786437:UYI786444 VIE786437:VIE786444 VSA786437:VSA786444 WBW786437:WBW786444 WLS786437:WLS786444 WVO786437:WVO786444 G851973:G851980 JC851973:JC851980 SY851973:SY851980 ACU851973:ACU851980 AMQ851973:AMQ851980 AWM851973:AWM851980 BGI851973:BGI851980 BQE851973:BQE851980 CAA851973:CAA851980 CJW851973:CJW851980 CTS851973:CTS851980 DDO851973:DDO851980 DNK851973:DNK851980 DXG851973:DXG851980 EHC851973:EHC851980 EQY851973:EQY851980 FAU851973:FAU851980 FKQ851973:FKQ851980 FUM851973:FUM851980 GEI851973:GEI851980 GOE851973:GOE851980 GYA851973:GYA851980 HHW851973:HHW851980 HRS851973:HRS851980 IBO851973:IBO851980 ILK851973:ILK851980 IVG851973:IVG851980 JFC851973:JFC851980 JOY851973:JOY851980 JYU851973:JYU851980 KIQ851973:KIQ851980 KSM851973:KSM851980 LCI851973:LCI851980 LME851973:LME851980 LWA851973:LWA851980 MFW851973:MFW851980 MPS851973:MPS851980 MZO851973:MZO851980 NJK851973:NJK851980 NTG851973:NTG851980 ODC851973:ODC851980 OMY851973:OMY851980 OWU851973:OWU851980 PGQ851973:PGQ851980 PQM851973:PQM851980 QAI851973:QAI851980 QKE851973:QKE851980 QUA851973:QUA851980 RDW851973:RDW851980 RNS851973:RNS851980 RXO851973:RXO851980 SHK851973:SHK851980 SRG851973:SRG851980 TBC851973:TBC851980 TKY851973:TKY851980 TUU851973:TUU851980 UEQ851973:UEQ851980 UOM851973:UOM851980 UYI851973:UYI851980 VIE851973:VIE851980 VSA851973:VSA851980 WBW851973:WBW851980 WLS851973:WLS851980 WVO851973:WVO851980 G917509:G917516 JC917509:JC917516 SY917509:SY917516 ACU917509:ACU917516 AMQ917509:AMQ917516 AWM917509:AWM917516 BGI917509:BGI917516 BQE917509:BQE917516 CAA917509:CAA917516 CJW917509:CJW917516 CTS917509:CTS917516 DDO917509:DDO917516 DNK917509:DNK917516 DXG917509:DXG917516 EHC917509:EHC917516 EQY917509:EQY917516 FAU917509:FAU917516 FKQ917509:FKQ917516 FUM917509:FUM917516 GEI917509:GEI917516 GOE917509:GOE917516 GYA917509:GYA917516 HHW917509:HHW917516 HRS917509:HRS917516 IBO917509:IBO917516 ILK917509:ILK917516 IVG917509:IVG917516 JFC917509:JFC917516 JOY917509:JOY917516 JYU917509:JYU917516 KIQ917509:KIQ917516 KSM917509:KSM917516 LCI917509:LCI917516 LME917509:LME917516 LWA917509:LWA917516 MFW917509:MFW917516 MPS917509:MPS917516 MZO917509:MZO917516 NJK917509:NJK917516 NTG917509:NTG917516 ODC917509:ODC917516 OMY917509:OMY917516 OWU917509:OWU917516 PGQ917509:PGQ917516 PQM917509:PQM917516 QAI917509:QAI917516 QKE917509:QKE917516 QUA917509:QUA917516 RDW917509:RDW917516 RNS917509:RNS917516 RXO917509:RXO917516 SHK917509:SHK917516 SRG917509:SRG917516 TBC917509:TBC917516 TKY917509:TKY917516 TUU917509:TUU917516 UEQ917509:UEQ917516 UOM917509:UOM917516 UYI917509:UYI917516 VIE917509:VIE917516 VSA917509:VSA917516 WBW917509:WBW917516 WLS917509:WLS917516 WVO917509:WVO917516 G983045:G983052 JC983045:JC983052 SY983045:SY983052 ACU983045:ACU983052 AMQ983045:AMQ983052 AWM983045:AWM983052 BGI983045:BGI983052 BQE983045:BQE983052 CAA983045:CAA983052 CJW983045:CJW983052 CTS983045:CTS983052 DDO983045:DDO983052 DNK983045:DNK983052 DXG983045:DXG983052 EHC983045:EHC983052 EQY983045:EQY983052 FAU983045:FAU983052 FKQ983045:FKQ983052 FUM983045:FUM983052 GEI983045:GEI983052 GOE983045:GOE983052 GYA983045:GYA983052 HHW983045:HHW983052 HRS983045:HRS983052 IBO983045:IBO983052 ILK983045:ILK983052 IVG983045:IVG983052 JFC983045:JFC983052 JOY983045:JOY983052 JYU983045:JYU983052 KIQ983045:KIQ983052 KSM983045:KSM983052 LCI983045:LCI983052 LME983045:LME983052 LWA983045:LWA983052 MFW983045:MFW983052 MPS983045:MPS983052 MZO983045:MZO983052 NJK983045:NJK983052 NTG983045:NTG983052 ODC983045:ODC983052 OMY983045:OMY983052 OWU983045:OWU983052 PGQ983045:PGQ983052 PQM983045:PQM983052 QAI983045:QAI983052 QKE983045:QKE983052 QUA983045:QUA983052 RDW983045:RDW983052 RNS983045:RNS983052 RXO983045:RXO983052 SHK983045:SHK983052 SRG983045:SRG983052 TBC983045:TBC983052 TKY983045:TKY983052 TUU983045:TUU983052 UEQ983045:UEQ983052 UOM983045:UOM983052 UYI983045:UYI983052 VIE983045:VIE983052 VSA983045:VSA983052 WBW983045:WBW983052 WLS983045:WLS983052 G6:G12" xr:uid="{02833B69-61E2-4278-A344-981A39AB91AD}">
      <formula1>$Q$5:$Q$13</formula1>
    </dataValidation>
  </dataValidations>
  <pageMargins left="0.75" right="0.75" top="1" bottom="1" header="0.5" footer="0.5"/>
  <pageSetup paperSize="9" scale="93" orientation="landscape" r:id="rId1"/>
  <headerFooter alignWithMargins="0"/>
  <legacy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2D1E21-42EE-42E8-84C4-1813BB74F6C2}">
  <sheetPr>
    <pageSetUpPr fitToPage="1"/>
  </sheetPr>
  <dimension ref="A1:Q15"/>
  <sheetViews>
    <sheetView workbookViewId="0">
      <selection activeCell="I7" sqref="I7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20.44140625" style="1" customWidth="1"/>
    <col min="4" max="4" width="6.109375" style="1" customWidth="1"/>
    <col min="5" max="5" width="7.88671875" style="1" customWidth="1"/>
    <col min="6" max="6" width="9.6640625" style="4" customWidth="1"/>
    <col min="7" max="7" width="7.109375" style="1" customWidth="1"/>
    <col min="8" max="8" width="7.33203125" style="1" customWidth="1"/>
    <col min="9" max="9" width="8.88671875" style="1" customWidth="1"/>
    <col min="10" max="11" width="10.44140625" style="1" customWidth="1"/>
    <col min="12" max="12" width="7.109375" style="1" customWidth="1"/>
    <col min="13" max="13" width="10.44140625" style="1" customWidth="1"/>
    <col min="14" max="14" width="9.33203125" style="1" customWidth="1"/>
    <col min="15" max="15" width="25.33203125" style="1" customWidth="1"/>
    <col min="16" max="16" width="14.77734375" style="1" customWidth="1"/>
    <col min="17" max="17" width="6.77734375" style="1" customWidth="1"/>
    <col min="18" max="256" width="10" style="1"/>
    <col min="257" max="257" width="6.109375" style="1" bestFit="1" customWidth="1"/>
    <col min="258" max="258" width="15.77734375" style="1" customWidth="1"/>
    <col min="259" max="259" width="27.77734375" style="1" bestFit="1" customWidth="1"/>
    <col min="260" max="260" width="6.109375" style="1" customWidth="1"/>
    <col min="261" max="262" width="7.88671875" style="1" customWidth="1"/>
    <col min="263" max="263" width="5.6640625" style="1" customWidth="1"/>
    <col min="264" max="264" width="11.6640625" style="1" customWidth="1"/>
    <col min="265" max="265" width="9.88671875" style="1" customWidth="1"/>
    <col min="266" max="267" width="10.44140625" style="1" customWidth="1"/>
    <col min="268" max="268" width="7.109375" style="1" customWidth="1"/>
    <col min="269" max="269" width="10.44140625" style="1" customWidth="1"/>
    <col min="270" max="270" width="10" style="1"/>
    <col min="271" max="271" width="32.109375" style="1" customWidth="1"/>
    <col min="272" max="272" width="13" style="1" customWidth="1"/>
    <col min="273" max="273" width="6.77734375" style="1" customWidth="1"/>
    <col min="274" max="512" width="10" style="1"/>
    <col min="513" max="513" width="6.109375" style="1" bestFit="1" customWidth="1"/>
    <col min="514" max="514" width="15.77734375" style="1" customWidth="1"/>
    <col min="515" max="515" width="27.77734375" style="1" bestFit="1" customWidth="1"/>
    <col min="516" max="516" width="6.109375" style="1" customWidth="1"/>
    <col min="517" max="518" width="7.88671875" style="1" customWidth="1"/>
    <col min="519" max="519" width="5.6640625" style="1" customWidth="1"/>
    <col min="520" max="520" width="11.6640625" style="1" customWidth="1"/>
    <col min="521" max="521" width="9.88671875" style="1" customWidth="1"/>
    <col min="522" max="523" width="10.44140625" style="1" customWidth="1"/>
    <col min="524" max="524" width="7.109375" style="1" customWidth="1"/>
    <col min="525" max="525" width="10.44140625" style="1" customWidth="1"/>
    <col min="526" max="526" width="10" style="1"/>
    <col min="527" max="527" width="32.109375" style="1" customWidth="1"/>
    <col min="528" max="528" width="13" style="1" customWidth="1"/>
    <col min="529" max="529" width="6.77734375" style="1" customWidth="1"/>
    <col min="530" max="768" width="10" style="1"/>
    <col min="769" max="769" width="6.109375" style="1" bestFit="1" customWidth="1"/>
    <col min="770" max="770" width="15.77734375" style="1" customWidth="1"/>
    <col min="771" max="771" width="27.77734375" style="1" bestFit="1" customWidth="1"/>
    <col min="772" max="772" width="6.109375" style="1" customWidth="1"/>
    <col min="773" max="774" width="7.88671875" style="1" customWidth="1"/>
    <col min="775" max="775" width="5.6640625" style="1" customWidth="1"/>
    <col min="776" max="776" width="11.6640625" style="1" customWidth="1"/>
    <col min="777" max="777" width="9.88671875" style="1" customWidth="1"/>
    <col min="778" max="779" width="10.44140625" style="1" customWidth="1"/>
    <col min="780" max="780" width="7.109375" style="1" customWidth="1"/>
    <col min="781" max="781" width="10.44140625" style="1" customWidth="1"/>
    <col min="782" max="782" width="10" style="1"/>
    <col min="783" max="783" width="32.109375" style="1" customWidth="1"/>
    <col min="784" max="784" width="13" style="1" customWidth="1"/>
    <col min="785" max="785" width="6.77734375" style="1" customWidth="1"/>
    <col min="786" max="1024" width="10" style="1"/>
    <col min="1025" max="1025" width="6.109375" style="1" bestFit="1" customWidth="1"/>
    <col min="1026" max="1026" width="15.77734375" style="1" customWidth="1"/>
    <col min="1027" max="1027" width="27.77734375" style="1" bestFit="1" customWidth="1"/>
    <col min="1028" max="1028" width="6.109375" style="1" customWidth="1"/>
    <col min="1029" max="1030" width="7.88671875" style="1" customWidth="1"/>
    <col min="1031" max="1031" width="5.6640625" style="1" customWidth="1"/>
    <col min="1032" max="1032" width="11.6640625" style="1" customWidth="1"/>
    <col min="1033" max="1033" width="9.88671875" style="1" customWidth="1"/>
    <col min="1034" max="1035" width="10.44140625" style="1" customWidth="1"/>
    <col min="1036" max="1036" width="7.109375" style="1" customWidth="1"/>
    <col min="1037" max="1037" width="10.44140625" style="1" customWidth="1"/>
    <col min="1038" max="1038" width="10" style="1"/>
    <col min="1039" max="1039" width="32.109375" style="1" customWidth="1"/>
    <col min="1040" max="1040" width="13" style="1" customWidth="1"/>
    <col min="1041" max="1041" width="6.77734375" style="1" customWidth="1"/>
    <col min="1042" max="1280" width="10" style="1"/>
    <col min="1281" max="1281" width="6.109375" style="1" bestFit="1" customWidth="1"/>
    <col min="1282" max="1282" width="15.77734375" style="1" customWidth="1"/>
    <col min="1283" max="1283" width="27.77734375" style="1" bestFit="1" customWidth="1"/>
    <col min="1284" max="1284" width="6.109375" style="1" customWidth="1"/>
    <col min="1285" max="1286" width="7.88671875" style="1" customWidth="1"/>
    <col min="1287" max="1287" width="5.6640625" style="1" customWidth="1"/>
    <col min="1288" max="1288" width="11.6640625" style="1" customWidth="1"/>
    <col min="1289" max="1289" width="9.88671875" style="1" customWidth="1"/>
    <col min="1290" max="1291" width="10.44140625" style="1" customWidth="1"/>
    <col min="1292" max="1292" width="7.109375" style="1" customWidth="1"/>
    <col min="1293" max="1293" width="10.44140625" style="1" customWidth="1"/>
    <col min="1294" max="1294" width="10" style="1"/>
    <col min="1295" max="1295" width="32.109375" style="1" customWidth="1"/>
    <col min="1296" max="1296" width="13" style="1" customWidth="1"/>
    <col min="1297" max="1297" width="6.77734375" style="1" customWidth="1"/>
    <col min="1298" max="1536" width="10" style="1"/>
    <col min="1537" max="1537" width="6.109375" style="1" bestFit="1" customWidth="1"/>
    <col min="1538" max="1538" width="15.77734375" style="1" customWidth="1"/>
    <col min="1539" max="1539" width="27.77734375" style="1" bestFit="1" customWidth="1"/>
    <col min="1540" max="1540" width="6.109375" style="1" customWidth="1"/>
    <col min="1541" max="1542" width="7.88671875" style="1" customWidth="1"/>
    <col min="1543" max="1543" width="5.6640625" style="1" customWidth="1"/>
    <col min="1544" max="1544" width="11.6640625" style="1" customWidth="1"/>
    <col min="1545" max="1545" width="9.88671875" style="1" customWidth="1"/>
    <col min="1546" max="1547" width="10.44140625" style="1" customWidth="1"/>
    <col min="1548" max="1548" width="7.109375" style="1" customWidth="1"/>
    <col min="1549" max="1549" width="10.44140625" style="1" customWidth="1"/>
    <col min="1550" max="1550" width="10" style="1"/>
    <col min="1551" max="1551" width="32.109375" style="1" customWidth="1"/>
    <col min="1552" max="1552" width="13" style="1" customWidth="1"/>
    <col min="1553" max="1553" width="6.77734375" style="1" customWidth="1"/>
    <col min="1554" max="1792" width="10" style="1"/>
    <col min="1793" max="1793" width="6.109375" style="1" bestFit="1" customWidth="1"/>
    <col min="1794" max="1794" width="15.77734375" style="1" customWidth="1"/>
    <col min="1795" max="1795" width="27.77734375" style="1" bestFit="1" customWidth="1"/>
    <col min="1796" max="1796" width="6.109375" style="1" customWidth="1"/>
    <col min="1797" max="1798" width="7.88671875" style="1" customWidth="1"/>
    <col min="1799" max="1799" width="5.6640625" style="1" customWidth="1"/>
    <col min="1800" max="1800" width="11.6640625" style="1" customWidth="1"/>
    <col min="1801" max="1801" width="9.88671875" style="1" customWidth="1"/>
    <col min="1802" max="1803" width="10.44140625" style="1" customWidth="1"/>
    <col min="1804" max="1804" width="7.109375" style="1" customWidth="1"/>
    <col min="1805" max="1805" width="10.44140625" style="1" customWidth="1"/>
    <col min="1806" max="1806" width="10" style="1"/>
    <col min="1807" max="1807" width="32.109375" style="1" customWidth="1"/>
    <col min="1808" max="1808" width="13" style="1" customWidth="1"/>
    <col min="1809" max="1809" width="6.77734375" style="1" customWidth="1"/>
    <col min="1810" max="2048" width="10" style="1"/>
    <col min="2049" max="2049" width="6.109375" style="1" bestFit="1" customWidth="1"/>
    <col min="2050" max="2050" width="15.77734375" style="1" customWidth="1"/>
    <col min="2051" max="2051" width="27.77734375" style="1" bestFit="1" customWidth="1"/>
    <col min="2052" max="2052" width="6.109375" style="1" customWidth="1"/>
    <col min="2053" max="2054" width="7.88671875" style="1" customWidth="1"/>
    <col min="2055" max="2055" width="5.6640625" style="1" customWidth="1"/>
    <col min="2056" max="2056" width="11.6640625" style="1" customWidth="1"/>
    <col min="2057" max="2057" width="9.88671875" style="1" customWidth="1"/>
    <col min="2058" max="2059" width="10.44140625" style="1" customWidth="1"/>
    <col min="2060" max="2060" width="7.109375" style="1" customWidth="1"/>
    <col min="2061" max="2061" width="10.44140625" style="1" customWidth="1"/>
    <col min="2062" max="2062" width="10" style="1"/>
    <col min="2063" max="2063" width="32.109375" style="1" customWidth="1"/>
    <col min="2064" max="2064" width="13" style="1" customWidth="1"/>
    <col min="2065" max="2065" width="6.77734375" style="1" customWidth="1"/>
    <col min="2066" max="2304" width="10" style="1"/>
    <col min="2305" max="2305" width="6.109375" style="1" bestFit="1" customWidth="1"/>
    <col min="2306" max="2306" width="15.77734375" style="1" customWidth="1"/>
    <col min="2307" max="2307" width="27.77734375" style="1" bestFit="1" customWidth="1"/>
    <col min="2308" max="2308" width="6.109375" style="1" customWidth="1"/>
    <col min="2309" max="2310" width="7.88671875" style="1" customWidth="1"/>
    <col min="2311" max="2311" width="5.6640625" style="1" customWidth="1"/>
    <col min="2312" max="2312" width="11.6640625" style="1" customWidth="1"/>
    <col min="2313" max="2313" width="9.88671875" style="1" customWidth="1"/>
    <col min="2314" max="2315" width="10.44140625" style="1" customWidth="1"/>
    <col min="2316" max="2316" width="7.109375" style="1" customWidth="1"/>
    <col min="2317" max="2317" width="10.44140625" style="1" customWidth="1"/>
    <col min="2318" max="2318" width="10" style="1"/>
    <col min="2319" max="2319" width="32.109375" style="1" customWidth="1"/>
    <col min="2320" max="2320" width="13" style="1" customWidth="1"/>
    <col min="2321" max="2321" width="6.77734375" style="1" customWidth="1"/>
    <col min="2322" max="2560" width="10" style="1"/>
    <col min="2561" max="2561" width="6.109375" style="1" bestFit="1" customWidth="1"/>
    <col min="2562" max="2562" width="15.77734375" style="1" customWidth="1"/>
    <col min="2563" max="2563" width="27.77734375" style="1" bestFit="1" customWidth="1"/>
    <col min="2564" max="2564" width="6.109375" style="1" customWidth="1"/>
    <col min="2565" max="2566" width="7.88671875" style="1" customWidth="1"/>
    <col min="2567" max="2567" width="5.6640625" style="1" customWidth="1"/>
    <col min="2568" max="2568" width="11.6640625" style="1" customWidth="1"/>
    <col min="2569" max="2569" width="9.88671875" style="1" customWidth="1"/>
    <col min="2570" max="2571" width="10.44140625" style="1" customWidth="1"/>
    <col min="2572" max="2572" width="7.109375" style="1" customWidth="1"/>
    <col min="2573" max="2573" width="10.44140625" style="1" customWidth="1"/>
    <col min="2574" max="2574" width="10" style="1"/>
    <col min="2575" max="2575" width="32.109375" style="1" customWidth="1"/>
    <col min="2576" max="2576" width="13" style="1" customWidth="1"/>
    <col min="2577" max="2577" width="6.77734375" style="1" customWidth="1"/>
    <col min="2578" max="2816" width="10" style="1"/>
    <col min="2817" max="2817" width="6.109375" style="1" bestFit="1" customWidth="1"/>
    <col min="2818" max="2818" width="15.77734375" style="1" customWidth="1"/>
    <col min="2819" max="2819" width="27.77734375" style="1" bestFit="1" customWidth="1"/>
    <col min="2820" max="2820" width="6.109375" style="1" customWidth="1"/>
    <col min="2821" max="2822" width="7.88671875" style="1" customWidth="1"/>
    <col min="2823" max="2823" width="5.6640625" style="1" customWidth="1"/>
    <col min="2824" max="2824" width="11.6640625" style="1" customWidth="1"/>
    <col min="2825" max="2825" width="9.88671875" style="1" customWidth="1"/>
    <col min="2826" max="2827" width="10.44140625" style="1" customWidth="1"/>
    <col min="2828" max="2828" width="7.109375" style="1" customWidth="1"/>
    <col min="2829" max="2829" width="10.44140625" style="1" customWidth="1"/>
    <col min="2830" max="2830" width="10" style="1"/>
    <col min="2831" max="2831" width="32.109375" style="1" customWidth="1"/>
    <col min="2832" max="2832" width="13" style="1" customWidth="1"/>
    <col min="2833" max="2833" width="6.77734375" style="1" customWidth="1"/>
    <col min="2834" max="3072" width="10" style="1"/>
    <col min="3073" max="3073" width="6.109375" style="1" bestFit="1" customWidth="1"/>
    <col min="3074" max="3074" width="15.77734375" style="1" customWidth="1"/>
    <col min="3075" max="3075" width="27.77734375" style="1" bestFit="1" customWidth="1"/>
    <col min="3076" max="3076" width="6.109375" style="1" customWidth="1"/>
    <col min="3077" max="3078" width="7.88671875" style="1" customWidth="1"/>
    <col min="3079" max="3079" width="5.6640625" style="1" customWidth="1"/>
    <col min="3080" max="3080" width="11.6640625" style="1" customWidth="1"/>
    <col min="3081" max="3081" width="9.88671875" style="1" customWidth="1"/>
    <col min="3082" max="3083" width="10.44140625" style="1" customWidth="1"/>
    <col min="3084" max="3084" width="7.109375" style="1" customWidth="1"/>
    <col min="3085" max="3085" width="10.44140625" style="1" customWidth="1"/>
    <col min="3086" max="3086" width="10" style="1"/>
    <col min="3087" max="3087" width="32.109375" style="1" customWidth="1"/>
    <col min="3088" max="3088" width="13" style="1" customWidth="1"/>
    <col min="3089" max="3089" width="6.77734375" style="1" customWidth="1"/>
    <col min="3090" max="3328" width="10" style="1"/>
    <col min="3329" max="3329" width="6.109375" style="1" bestFit="1" customWidth="1"/>
    <col min="3330" max="3330" width="15.77734375" style="1" customWidth="1"/>
    <col min="3331" max="3331" width="27.77734375" style="1" bestFit="1" customWidth="1"/>
    <col min="3332" max="3332" width="6.109375" style="1" customWidth="1"/>
    <col min="3333" max="3334" width="7.88671875" style="1" customWidth="1"/>
    <col min="3335" max="3335" width="5.6640625" style="1" customWidth="1"/>
    <col min="3336" max="3336" width="11.6640625" style="1" customWidth="1"/>
    <col min="3337" max="3337" width="9.88671875" style="1" customWidth="1"/>
    <col min="3338" max="3339" width="10.44140625" style="1" customWidth="1"/>
    <col min="3340" max="3340" width="7.109375" style="1" customWidth="1"/>
    <col min="3341" max="3341" width="10.44140625" style="1" customWidth="1"/>
    <col min="3342" max="3342" width="10" style="1"/>
    <col min="3343" max="3343" width="32.109375" style="1" customWidth="1"/>
    <col min="3344" max="3344" width="13" style="1" customWidth="1"/>
    <col min="3345" max="3345" width="6.77734375" style="1" customWidth="1"/>
    <col min="3346" max="3584" width="10" style="1"/>
    <col min="3585" max="3585" width="6.109375" style="1" bestFit="1" customWidth="1"/>
    <col min="3586" max="3586" width="15.77734375" style="1" customWidth="1"/>
    <col min="3587" max="3587" width="27.77734375" style="1" bestFit="1" customWidth="1"/>
    <col min="3588" max="3588" width="6.109375" style="1" customWidth="1"/>
    <col min="3589" max="3590" width="7.88671875" style="1" customWidth="1"/>
    <col min="3591" max="3591" width="5.6640625" style="1" customWidth="1"/>
    <col min="3592" max="3592" width="11.6640625" style="1" customWidth="1"/>
    <col min="3593" max="3593" width="9.88671875" style="1" customWidth="1"/>
    <col min="3594" max="3595" width="10.44140625" style="1" customWidth="1"/>
    <col min="3596" max="3596" width="7.109375" style="1" customWidth="1"/>
    <col min="3597" max="3597" width="10.44140625" style="1" customWidth="1"/>
    <col min="3598" max="3598" width="10" style="1"/>
    <col min="3599" max="3599" width="32.109375" style="1" customWidth="1"/>
    <col min="3600" max="3600" width="13" style="1" customWidth="1"/>
    <col min="3601" max="3601" width="6.77734375" style="1" customWidth="1"/>
    <col min="3602" max="3840" width="10" style="1"/>
    <col min="3841" max="3841" width="6.109375" style="1" bestFit="1" customWidth="1"/>
    <col min="3842" max="3842" width="15.77734375" style="1" customWidth="1"/>
    <col min="3843" max="3843" width="27.77734375" style="1" bestFit="1" customWidth="1"/>
    <col min="3844" max="3844" width="6.109375" style="1" customWidth="1"/>
    <col min="3845" max="3846" width="7.88671875" style="1" customWidth="1"/>
    <col min="3847" max="3847" width="5.6640625" style="1" customWidth="1"/>
    <col min="3848" max="3848" width="11.6640625" style="1" customWidth="1"/>
    <col min="3849" max="3849" width="9.88671875" style="1" customWidth="1"/>
    <col min="3850" max="3851" width="10.44140625" style="1" customWidth="1"/>
    <col min="3852" max="3852" width="7.109375" style="1" customWidth="1"/>
    <col min="3853" max="3853" width="10.44140625" style="1" customWidth="1"/>
    <col min="3854" max="3854" width="10" style="1"/>
    <col min="3855" max="3855" width="32.109375" style="1" customWidth="1"/>
    <col min="3856" max="3856" width="13" style="1" customWidth="1"/>
    <col min="3857" max="3857" width="6.77734375" style="1" customWidth="1"/>
    <col min="3858" max="4096" width="10" style="1"/>
    <col min="4097" max="4097" width="6.109375" style="1" bestFit="1" customWidth="1"/>
    <col min="4098" max="4098" width="15.77734375" style="1" customWidth="1"/>
    <col min="4099" max="4099" width="27.77734375" style="1" bestFit="1" customWidth="1"/>
    <col min="4100" max="4100" width="6.109375" style="1" customWidth="1"/>
    <col min="4101" max="4102" width="7.88671875" style="1" customWidth="1"/>
    <col min="4103" max="4103" width="5.6640625" style="1" customWidth="1"/>
    <col min="4104" max="4104" width="11.6640625" style="1" customWidth="1"/>
    <col min="4105" max="4105" width="9.88671875" style="1" customWidth="1"/>
    <col min="4106" max="4107" width="10.44140625" style="1" customWidth="1"/>
    <col min="4108" max="4108" width="7.109375" style="1" customWidth="1"/>
    <col min="4109" max="4109" width="10.44140625" style="1" customWidth="1"/>
    <col min="4110" max="4110" width="10" style="1"/>
    <col min="4111" max="4111" width="32.109375" style="1" customWidth="1"/>
    <col min="4112" max="4112" width="13" style="1" customWidth="1"/>
    <col min="4113" max="4113" width="6.77734375" style="1" customWidth="1"/>
    <col min="4114" max="4352" width="10" style="1"/>
    <col min="4353" max="4353" width="6.109375" style="1" bestFit="1" customWidth="1"/>
    <col min="4354" max="4354" width="15.77734375" style="1" customWidth="1"/>
    <col min="4355" max="4355" width="27.77734375" style="1" bestFit="1" customWidth="1"/>
    <col min="4356" max="4356" width="6.109375" style="1" customWidth="1"/>
    <col min="4357" max="4358" width="7.88671875" style="1" customWidth="1"/>
    <col min="4359" max="4359" width="5.6640625" style="1" customWidth="1"/>
    <col min="4360" max="4360" width="11.6640625" style="1" customWidth="1"/>
    <col min="4361" max="4361" width="9.88671875" style="1" customWidth="1"/>
    <col min="4362" max="4363" width="10.44140625" style="1" customWidth="1"/>
    <col min="4364" max="4364" width="7.109375" style="1" customWidth="1"/>
    <col min="4365" max="4365" width="10.44140625" style="1" customWidth="1"/>
    <col min="4366" max="4366" width="10" style="1"/>
    <col min="4367" max="4367" width="32.109375" style="1" customWidth="1"/>
    <col min="4368" max="4368" width="13" style="1" customWidth="1"/>
    <col min="4369" max="4369" width="6.77734375" style="1" customWidth="1"/>
    <col min="4370" max="4608" width="10" style="1"/>
    <col min="4609" max="4609" width="6.109375" style="1" bestFit="1" customWidth="1"/>
    <col min="4610" max="4610" width="15.77734375" style="1" customWidth="1"/>
    <col min="4611" max="4611" width="27.77734375" style="1" bestFit="1" customWidth="1"/>
    <col min="4612" max="4612" width="6.109375" style="1" customWidth="1"/>
    <col min="4613" max="4614" width="7.88671875" style="1" customWidth="1"/>
    <col min="4615" max="4615" width="5.6640625" style="1" customWidth="1"/>
    <col min="4616" max="4616" width="11.6640625" style="1" customWidth="1"/>
    <col min="4617" max="4617" width="9.88671875" style="1" customWidth="1"/>
    <col min="4618" max="4619" width="10.44140625" style="1" customWidth="1"/>
    <col min="4620" max="4620" width="7.109375" style="1" customWidth="1"/>
    <col min="4621" max="4621" width="10.44140625" style="1" customWidth="1"/>
    <col min="4622" max="4622" width="10" style="1"/>
    <col min="4623" max="4623" width="32.109375" style="1" customWidth="1"/>
    <col min="4624" max="4624" width="13" style="1" customWidth="1"/>
    <col min="4625" max="4625" width="6.77734375" style="1" customWidth="1"/>
    <col min="4626" max="4864" width="10" style="1"/>
    <col min="4865" max="4865" width="6.109375" style="1" bestFit="1" customWidth="1"/>
    <col min="4866" max="4866" width="15.77734375" style="1" customWidth="1"/>
    <col min="4867" max="4867" width="27.77734375" style="1" bestFit="1" customWidth="1"/>
    <col min="4868" max="4868" width="6.109375" style="1" customWidth="1"/>
    <col min="4869" max="4870" width="7.88671875" style="1" customWidth="1"/>
    <col min="4871" max="4871" width="5.6640625" style="1" customWidth="1"/>
    <col min="4872" max="4872" width="11.6640625" style="1" customWidth="1"/>
    <col min="4873" max="4873" width="9.88671875" style="1" customWidth="1"/>
    <col min="4874" max="4875" width="10.44140625" style="1" customWidth="1"/>
    <col min="4876" max="4876" width="7.109375" style="1" customWidth="1"/>
    <col min="4877" max="4877" width="10.44140625" style="1" customWidth="1"/>
    <col min="4878" max="4878" width="10" style="1"/>
    <col min="4879" max="4879" width="32.109375" style="1" customWidth="1"/>
    <col min="4880" max="4880" width="13" style="1" customWidth="1"/>
    <col min="4881" max="4881" width="6.77734375" style="1" customWidth="1"/>
    <col min="4882" max="5120" width="10" style="1"/>
    <col min="5121" max="5121" width="6.109375" style="1" bestFit="1" customWidth="1"/>
    <col min="5122" max="5122" width="15.77734375" style="1" customWidth="1"/>
    <col min="5123" max="5123" width="27.77734375" style="1" bestFit="1" customWidth="1"/>
    <col min="5124" max="5124" width="6.109375" style="1" customWidth="1"/>
    <col min="5125" max="5126" width="7.88671875" style="1" customWidth="1"/>
    <col min="5127" max="5127" width="5.6640625" style="1" customWidth="1"/>
    <col min="5128" max="5128" width="11.6640625" style="1" customWidth="1"/>
    <col min="5129" max="5129" width="9.88671875" style="1" customWidth="1"/>
    <col min="5130" max="5131" width="10.44140625" style="1" customWidth="1"/>
    <col min="5132" max="5132" width="7.109375" style="1" customWidth="1"/>
    <col min="5133" max="5133" width="10.44140625" style="1" customWidth="1"/>
    <col min="5134" max="5134" width="10" style="1"/>
    <col min="5135" max="5135" width="32.109375" style="1" customWidth="1"/>
    <col min="5136" max="5136" width="13" style="1" customWidth="1"/>
    <col min="5137" max="5137" width="6.77734375" style="1" customWidth="1"/>
    <col min="5138" max="5376" width="10" style="1"/>
    <col min="5377" max="5377" width="6.109375" style="1" bestFit="1" customWidth="1"/>
    <col min="5378" max="5378" width="15.77734375" style="1" customWidth="1"/>
    <col min="5379" max="5379" width="27.77734375" style="1" bestFit="1" customWidth="1"/>
    <col min="5380" max="5380" width="6.109375" style="1" customWidth="1"/>
    <col min="5381" max="5382" width="7.88671875" style="1" customWidth="1"/>
    <col min="5383" max="5383" width="5.6640625" style="1" customWidth="1"/>
    <col min="5384" max="5384" width="11.6640625" style="1" customWidth="1"/>
    <col min="5385" max="5385" width="9.88671875" style="1" customWidth="1"/>
    <col min="5386" max="5387" width="10.44140625" style="1" customWidth="1"/>
    <col min="5388" max="5388" width="7.109375" style="1" customWidth="1"/>
    <col min="5389" max="5389" width="10.44140625" style="1" customWidth="1"/>
    <col min="5390" max="5390" width="10" style="1"/>
    <col min="5391" max="5391" width="32.109375" style="1" customWidth="1"/>
    <col min="5392" max="5392" width="13" style="1" customWidth="1"/>
    <col min="5393" max="5393" width="6.77734375" style="1" customWidth="1"/>
    <col min="5394" max="5632" width="10" style="1"/>
    <col min="5633" max="5633" width="6.109375" style="1" bestFit="1" customWidth="1"/>
    <col min="5634" max="5634" width="15.77734375" style="1" customWidth="1"/>
    <col min="5635" max="5635" width="27.77734375" style="1" bestFit="1" customWidth="1"/>
    <col min="5636" max="5636" width="6.109375" style="1" customWidth="1"/>
    <col min="5637" max="5638" width="7.88671875" style="1" customWidth="1"/>
    <col min="5639" max="5639" width="5.6640625" style="1" customWidth="1"/>
    <col min="5640" max="5640" width="11.6640625" style="1" customWidth="1"/>
    <col min="5641" max="5641" width="9.88671875" style="1" customWidth="1"/>
    <col min="5642" max="5643" width="10.44140625" style="1" customWidth="1"/>
    <col min="5644" max="5644" width="7.109375" style="1" customWidth="1"/>
    <col min="5645" max="5645" width="10.44140625" style="1" customWidth="1"/>
    <col min="5646" max="5646" width="10" style="1"/>
    <col min="5647" max="5647" width="32.109375" style="1" customWidth="1"/>
    <col min="5648" max="5648" width="13" style="1" customWidth="1"/>
    <col min="5649" max="5649" width="6.77734375" style="1" customWidth="1"/>
    <col min="5650" max="5888" width="10" style="1"/>
    <col min="5889" max="5889" width="6.109375" style="1" bestFit="1" customWidth="1"/>
    <col min="5890" max="5890" width="15.77734375" style="1" customWidth="1"/>
    <col min="5891" max="5891" width="27.77734375" style="1" bestFit="1" customWidth="1"/>
    <col min="5892" max="5892" width="6.109375" style="1" customWidth="1"/>
    <col min="5893" max="5894" width="7.88671875" style="1" customWidth="1"/>
    <col min="5895" max="5895" width="5.6640625" style="1" customWidth="1"/>
    <col min="5896" max="5896" width="11.6640625" style="1" customWidth="1"/>
    <col min="5897" max="5897" width="9.88671875" style="1" customWidth="1"/>
    <col min="5898" max="5899" width="10.44140625" style="1" customWidth="1"/>
    <col min="5900" max="5900" width="7.109375" style="1" customWidth="1"/>
    <col min="5901" max="5901" width="10.44140625" style="1" customWidth="1"/>
    <col min="5902" max="5902" width="10" style="1"/>
    <col min="5903" max="5903" width="32.109375" style="1" customWidth="1"/>
    <col min="5904" max="5904" width="13" style="1" customWidth="1"/>
    <col min="5905" max="5905" width="6.77734375" style="1" customWidth="1"/>
    <col min="5906" max="6144" width="10" style="1"/>
    <col min="6145" max="6145" width="6.109375" style="1" bestFit="1" customWidth="1"/>
    <col min="6146" max="6146" width="15.77734375" style="1" customWidth="1"/>
    <col min="6147" max="6147" width="27.77734375" style="1" bestFit="1" customWidth="1"/>
    <col min="6148" max="6148" width="6.109375" style="1" customWidth="1"/>
    <col min="6149" max="6150" width="7.88671875" style="1" customWidth="1"/>
    <col min="6151" max="6151" width="5.6640625" style="1" customWidth="1"/>
    <col min="6152" max="6152" width="11.6640625" style="1" customWidth="1"/>
    <col min="6153" max="6153" width="9.88671875" style="1" customWidth="1"/>
    <col min="6154" max="6155" width="10.44140625" style="1" customWidth="1"/>
    <col min="6156" max="6156" width="7.109375" style="1" customWidth="1"/>
    <col min="6157" max="6157" width="10.44140625" style="1" customWidth="1"/>
    <col min="6158" max="6158" width="10" style="1"/>
    <col min="6159" max="6159" width="32.109375" style="1" customWidth="1"/>
    <col min="6160" max="6160" width="13" style="1" customWidth="1"/>
    <col min="6161" max="6161" width="6.77734375" style="1" customWidth="1"/>
    <col min="6162" max="6400" width="10" style="1"/>
    <col min="6401" max="6401" width="6.109375" style="1" bestFit="1" customWidth="1"/>
    <col min="6402" max="6402" width="15.77734375" style="1" customWidth="1"/>
    <col min="6403" max="6403" width="27.77734375" style="1" bestFit="1" customWidth="1"/>
    <col min="6404" max="6404" width="6.109375" style="1" customWidth="1"/>
    <col min="6405" max="6406" width="7.88671875" style="1" customWidth="1"/>
    <col min="6407" max="6407" width="5.6640625" style="1" customWidth="1"/>
    <col min="6408" max="6408" width="11.6640625" style="1" customWidth="1"/>
    <col min="6409" max="6409" width="9.88671875" style="1" customWidth="1"/>
    <col min="6410" max="6411" width="10.44140625" style="1" customWidth="1"/>
    <col min="6412" max="6412" width="7.109375" style="1" customWidth="1"/>
    <col min="6413" max="6413" width="10.44140625" style="1" customWidth="1"/>
    <col min="6414" max="6414" width="10" style="1"/>
    <col min="6415" max="6415" width="32.109375" style="1" customWidth="1"/>
    <col min="6416" max="6416" width="13" style="1" customWidth="1"/>
    <col min="6417" max="6417" width="6.77734375" style="1" customWidth="1"/>
    <col min="6418" max="6656" width="10" style="1"/>
    <col min="6657" max="6657" width="6.109375" style="1" bestFit="1" customWidth="1"/>
    <col min="6658" max="6658" width="15.77734375" style="1" customWidth="1"/>
    <col min="6659" max="6659" width="27.77734375" style="1" bestFit="1" customWidth="1"/>
    <col min="6660" max="6660" width="6.109375" style="1" customWidth="1"/>
    <col min="6661" max="6662" width="7.88671875" style="1" customWidth="1"/>
    <col min="6663" max="6663" width="5.6640625" style="1" customWidth="1"/>
    <col min="6664" max="6664" width="11.6640625" style="1" customWidth="1"/>
    <col min="6665" max="6665" width="9.88671875" style="1" customWidth="1"/>
    <col min="6666" max="6667" width="10.44140625" style="1" customWidth="1"/>
    <col min="6668" max="6668" width="7.109375" style="1" customWidth="1"/>
    <col min="6669" max="6669" width="10.44140625" style="1" customWidth="1"/>
    <col min="6670" max="6670" width="10" style="1"/>
    <col min="6671" max="6671" width="32.109375" style="1" customWidth="1"/>
    <col min="6672" max="6672" width="13" style="1" customWidth="1"/>
    <col min="6673" max="6673" width="6.77734375" style="1" customWidth="1"/>
    <col min="6674" max="6912" width="10" style="1"/>
    <col min="6913" max="6913" width="6.109375" style="1" bestFit="1" customWidth="1"/>
    <col min="6914" max="6914" width="15.77734375" style="1" customWidth="1"/>
    <col min="6915" max="6915" width="27.77734375" style="1" bestFit="1" customWidth="1"/>
    <col min="6916" max="6916" width="6.109375" style="1" customWidth="1"/>
    <col min="6917" max="6918" width="7.88671875" style="1" customWidth="1"/>
    <col min="6919" max="6919" width="5.6640625" style="1" customWidth="1"/>
    <col min="6920" max="6920" width="11.6640625" style="1" customWidth="1"/>
    <col min="6921" max="6921" width="9.88671875" style="1" customWidth="1"/>
    <col min="6922" max="6923" width="10.44140625" style="1" customWidth="1"/>
    <col min="6924" max="6924" width="7.109375" style="1" customWidth="1"/>
    <col min="6925" max="6925" width="10.44140625" style="1" customWidth="1"/>
    <col min="6926" max="6926" width="10" style="1"/>
    <col min="6927" max="6927" width="32.109375" style="1" customWidth="1"/>
    <col min="6928" max="6928" width="13" style="1" customWidth="1"/>
    <col min="6929" max="6929" width="6.77734375" style="1" customWidth="1"/>
    <col min="6930" max="7168" width="10" style="1"/>
    <col min="7169" max="7169" width="6.109375" style="1" bestFit="1" customWidth="1"/>
    <col min="7170" max="7170" width="15.77734375" style="1" customWidth="1"/>
    <col min="7171" max="7171" width="27.77734375" style="1" bestFit="1" customWidth="1"/>
    <col min="7172" max="7172" width="6.109375" style="1" customWidth="1"/>
    <col min="7173" max="7174" width="7.88671875" style="1" customWidth="1"/>
    <col min="7175" max="7175" width="5.6640625" style="1" customWidth="1"/>
    <col min="7176" max="7176" width="11.6640625" style="1" customWidth="1"/>
    <col min="7177" max="7177" width="9.88671875" style="1" customWidth="1"/>
    <col min="7178" max="7179" width="10.44140625" style="1" customWidth="1"/>
    <col min="7180" max="7180" width="7.109375" style="1" customWidth="1"/>
    <col min="7181" max="7181" width="10.44140625" style="1" customWidth="1"/>
    <col min="7182" max="7182" width="10" style="1"/>
    <col min="7183" max="7183" width="32.109375" style="1" customWidth="1"/>
    <col min="7184" max="7184" width="13" style="1" customWidth="1"/>
    <col min="7185" max="7185" width="6.77734375" style="1" customWidth="1"/>
    <col min="7186" max="7424" width="10" style="1"/>
    <col min="7425" max="7425" width="6.109375" style="1" bestFit="1" customWidth="1"/>
    <col min="7426" max="7426" width="15.77734375" style="1" customWidth="1"/>
    <col min="7427" max="7427" width="27.77734375" style="1" bestFit="1" customWidth="1"/>
    <col min="7428" max="7428" width="6.109375" style="1" customWidth="1"/>
    <col min="7429" max="7430" width="7.88671875" style="1" customWidth="1"/>
    <col min="7431" max="7431" width="5.6640625" style="1" customWidth="1"/>
    <col min="7432" max="7432" width="11.6640625" style="1" customWidth="1"/>
    <col min="7433" max="7433" width="9.88671875" style="1" customWidth="1"/>
    <col min="7434" max="7435" width="10.44140625" style="1" customWidth="1"/>
    <col min="7436" max="7436" width="7.109375" style="1" customWidth="1"/>
    <col min="7437" max="7437" width="10.44140625" style="1" customWidth="1"/>
    <col min="7438" max="7438" width="10" style="1"/>
    <col min="7439" max="7439" width="32.109375" style="1" customWidth="1"/>
    <col min="7440" max="7440" width="13" style="1" customWidth="1"/>
    <col min="7441" max="7441" width="6.77734375" style="1" customWidth="1"/>
    <col min="7442" max="7680" width="10" style="1"/>
    <col min="7681" max="7681" width="6.109375" style="1" bestFit="1" customWidth="1"/>
    <col min="7682" max="7682" width="15.77734375" style="1" customWidth="1"/>
    <col min="7683" max="7683" width="27.77734375" style="1" bestFit="1" customWidth="1"/>
    <col min="7684" max="7684" width="6.109375" style="1" customWidth="1"/>
    <col min="7685" max="7686" width="7.88671875" style="1" customWidth="1"/>
    <col min="7687" max="7687" width="5.6640625" style="1" customWidth="1"/>
    <col min="7688" max="7688" width="11.6640625" style="1" customWidth="1"/>
    <col min="7689" max="7689" width="9.88671875" style="1" customWidth="1"/>
    <col min="7690" max="7691" width="10.44140625" style="1" customWidth="1"/>
    <col min="7692" max="7692" width="7.109375" style="1" customWidth="1"/>
    <col min="7693" max="7693" width="10.44140625" style="1" customWidth="1"/>
    <col min="7694" max="7694" width="10" style="1"/>
    <col min="7695" max="7695" width="32.109375" style="1" customWidth="1"/>
    <col min="7696" max="7696" width="13" style="1" customWidth="1"/>
    <col min="7697" max="7697" width="6.77734375" style="1" customWidth="1"/>
    <col min="7698" max="7936" width="10" style="1"/>
    <col min="7937" max="7937" width="6.109375" style="1" bestFit="1" customWidth="1"/>
    <col min="7938" max="7938" width="15.77734375" style="1" customWidth="1"/>
    <col min="7939" max="7939" width="27.77734375" style="1" bestFit="1" customWidth="1"/>
    <col min="7940" max="7940" width="6.109375" style="1" customWidth="1"/>
    <col min="7941" max="7942" width="7.88671875" style="1" customWidth="1"/>
    <col min="7943" max="7943" width="5.6640625" style="1" customWidth="1"/>
    <col min="7944" max="7944" width="11.6640625" style="1" customWidth="1"/>
    <col min="7945" max="7945" width="9.88671875" style="1" customWidth="1"/>
    <col min="7946" max="7947" width="10.44140625" style="1" customWidth="1"/>
    <col min="7948" max="7948" width="7.109375" style="1" customWidth="1"/>
    <col min="7949" max="7949" width="10.44140625" style="1" customWidth="1"/>
    <col min="7950" max="7950" width="10" style="1"/>
    <col min="7951" max="7951" width="32.109375" style="1" customWidth="1"/>
    <col min="7952" max="7952" width="13" style="1" customWidth="1"/>
    <col min="7953" max="7953" width="6.77734375" style="1" customWidth="1"/>
    <col min="7954" max="8192" width="10" style="1"/>
    <col min="8193" max="8193" width="6.109375" style="1" bestFit="1" customWidth="1"/>
    <col min="8194" max="8194" width="15.77734375" style="1" customWidth="1"/>
    <col min="8195" max="8195" width="27.77734375" style="1" bestFit="1" customWidth="1"/>
    <col min="8196" max="8196" width="6.109375" style="1" customWidth="1"/>
    <col min="8197" max="8198" width="7.88671875" style="1" customWidth="1"/>
    <col min="8199" max="8199" width="5.6640625" style="1" customWidth="1"/>
    <col min="8200" max="8200" width="11.6640625" style="1" customWidth="1"/>
    <col min="8201" max="8201" width="9.88671875" style="1" customWidth="1"/>
    <col min="8202" max="8203" width="10.44140625" style="1" customWidth="1"/>
    <col min="8204" max="8204" width="7.109375" style="1" customWidth="1"/>
    <col min="8205" max="8205" width="10.44140625" style="1" customWidth="1"/>
    <col min="8206" max="8206" width="10" style="1"/>
    <col min="8207" max="8207" width="32.109375" style="1" customWidth="1"/>
    <col min="8208" max="8208" width="13" style="1" customWidth="1"/>
    <col min="8209" max="8209" width="6.77734375" style="1" customWidth="1"/>
    <col min="8210" max="8448" width="10" style="1"/>
    <col min="8449" max="8449" width="6.109375" style="1" bestFit="1" customWidth="1"/>
    <col min="8450" max="8450" width="15.77734375" style="1" customWidth="1"/>
    <col min="8451" max="8451" width="27.77734375" style="1" bestFit="1" customWidth="1"/>
    <col min="8452" max="8452" width="6.109375" style="1" customWidth="1"/>
    <col min="8453" max="8454" width="7.88671875" style="1" customWidth="1"/>
    <col min="8455" max="8455" width="5.6640625" style="1" customWidth="1"/>
    <col min="8456" max="8456" width="11.6640625" style="1" customWidth="1"/>
    <col min="8457" max="8457" width="9.88671875" style="1" customWidth="1"/>
    <col min="8458" max="8459" width="10.44140625" style="1" customWidth="1"/>
    <col min="8460" max="8460" width="7.109375" style="1" customWidth="1"/>
    <col min="8461" max="8461" width="10.44140625" style="1" customWidth="1"/>
    <col min="8462" max="8462" width="10" style="1"/>
    <col min="8463" max="8463" width="32.109375" style="1" customWidth="1"/>
    <col min="8464" max="8464" width="13" style="1" customWidth="1"/>
    <col min="8465" max="8465" width="6.77734375" style="1" customWidth="1"/>
    <col min="8466" max="8704" width="10" style="1"/>
    <col min="8705" max="8705" width="6.109375" style="1" bestFit="1" customWidth="1"/>
    <col min="8706" max="8706" width="15.77734375" style="1" customWidth="1"/>
    <col min="8707" max="8707" width="27.77734375" style="1" bestFit="1" customWidth="1"/>
    <col min="8708" max="8708" width="6.109375" style="1" customWidth="1"/>
    <col min="8709" max="8710" width="7.88671875" style="1" customWidth="1"/>
    <col min="8711" max="8711" width="5.6640625" style="1" customWidth="1"/>
    <col min="8712" max="8712" width="11.6640625" style="1" customWidth="1"/>
    <col min="8713" max="8713" width="9.88671875" style="1" customWidth="1"/>
    <col min="8714" max="8715" width="10.44140625" style="1" customWidth="1"/>
    <col min="8716" max="8716" width="7.109375" style="1" customWidth="1"/>
    <col min="8717" max="8717" width="10.44140625" style="1" customWidth="1"/>
    <col min="8718" max="8718" width="10" style="1"/>
    <col min="8719" max="8719" width="32.109375" style="1" customWidth="1"/>
    <col min="8720" max="8720" width="13" style="1" customWidth="1"/>
    <col min="8721" max="8721" width="6.77734375" style="1" customWidth="1"/>
    <col min="8722" max="8960" width="10" style="1"/>
    <col min="8961" max="8961" width="6.109375" style="1" bestFit="1" customWidth="1"/>
    <col min="8962" max="8962" width="15.77734375" style="1" customWidth="1"/>
    <col min="8963" max="8963" width="27.77734375" style="1" bestFit="1" customWidth="1"/>
    <col min="8964" max="8964" width="6.109375" style="1" customWidth="1"/>
    <col min="8965" max="8966" width="7.88671875" style="1" customWidth="1"/>
    <col min="8967" max="8967" width="5.6640625" style="1" customWidth="1"/>
    <col min="8968" max="8968" width="11.6640625" style="1" customWidth="1"/>
    <col min="8969" max="8969" width="9.88671875" style="1" customWidth="1"/>
    <col min="8970" max="8971" width="10.44140625" style="1" customWidth="1"/>
    <col min="8972" max="8972" width="7.109375" style="1" customWidth="1"/>
    <col min="8973" max="8973" width="10.44140625" style="1" customWidth="1"/>
    <col min="8974" max="8974" width="10" style="1"/>
    <col min="8975" max="8975" width="32.109375" style="1" customWidth="1"/>
    <col min="8976" max="8976" width="13" style="1" customWidth="1"/>
    <col min="8977" max="8977" width="6.77734375" style="1" customWidth="1"/>
    <col min="8978" max="9216" width="10" style="1"/>
    <col min="9217" max="9217" width="6.109375" style="1" bestFit="1" customWidth="1"/>
    <col min="9218" max="9218" width="15.77734375" style="1" customWidth="1"/>
    <col min="9219" max="9219" width="27.77734375" style="1" bestFit="1" customWidth="1"/>
    <col min="9220" max="9220" width="6.109375" style="1" customWidth="1"/>
    <col min="9221" max="9222" width="7.88671875" style="1" customWidth="1"/>
    <col min="9223" max="9223" width="5.6640625" style="1" customWidth="1"/>
    <col min="9224" max="9224" width="11.6640625" style="1" customWidth="1"/>
    <col min="9225" max="9225" width="9.88671875" style="1" customWidth="1"/>
    <col min="9226" max="9227" width="10.44140625" style="1" customWidth="1"/>
    <col min="9228" max="9228" width="7.109375" style="1" customWidth="1"/>
    <col min="9229" max="9229" width="10.44140625" style="1" customWidth="1"/>
    <col min="9230" max="9230" width="10" style="1"/>
    <col min="9231" max="9231" width="32.109375" style="1" customWidth="1"/>
    <col min="9232" max="9232" width="13" style="1" customWidth="1"/>
    <col min="9233" max="9233" width="6.77734375" style="1" customWidth="1"/>
    <col min="9234" max="9472" width="10" style="1"/>
    <col min="9473" max="9473" width="6.109375" style="1" bestFit="1" customWidth="1"/>
    <col min="9474" max="9474" width="15.77734375" style="1" customWidth="1"/>
    <col min="9475" max="9475" width="27.77734375" style="1" bestFit="1" customWidth="1"/>
    <col min="9476" max="9476" width="6.109375" style="1" customWidth="1"/>
    <col min="9477" max="9478" width="7.88671875" style="1" customWidth="1"/>
    <col min="9479" max="9479" width="5.6640625" style="1" customWidth="1"/>
    <col min="9480" max="9480" width="11.6640625" style="1" customWidth="1"/>
    <col min="9481" max="9481" width="9.88671875" style="1" customWidth="1"/>
    <col min="9482" max="9483" width="10.44140625" style="1" customWidth="1"/>
    <col min="9484" max="9484" width="7.109375" style="1" customWidth="1"/>
    <col min="9485" max="9485" width="10.44140625" style="1" customWidth="1"/>
    <col min="9486" max="9486" width="10" style="1"/>
    <col min="9487" max="9487" width="32.109375" style="1" customWidth="1"/>
    <col min="9488" max="9488" width="13" style="1" customWidth="1"/>
    <col min="9489" max="9489" width="6.77734375" style="1" customWidth="1"/>
    <col min="9490" max="9728" width="10" style="1"/>
    <col min="9729" max="9729" width="6.109375" style="1" bestFit="1" customWidth="1"/>
    <col min="9730" max="9730" width="15.77734375" style="1" customWidth="1"/>
    <col min="9731" max="9731" width="27.77734375" style="1" bestFit="1" customWidth="1"/>
    <col min="9732" max="9732" width="6.109375" style="1" customWidth="1"/>
    <col min="9733" max="9734" width="7.88671875" style="1" customWidth="1"/>
    <col min="9735" max="9735" width="5.6640625" style="1" customWidth="1"/>
    <col min="9736" max="9736" width="11.6640625" style="1" customWidth="1"/>
    <col min="9737" max="9737" width="9.88671875" style="1" customWidth="1"/>
    <col min="9738" max="9739" width="10.44140625" style="1" customWidth="1"/>
    <col min="9740" max="9740" width="7.109375" style="1" customWidth="1"/>
    <col min="9741" max="9741" width="10.44140625" style="1" customWidth="1"/>
    <col min="9742" max="9742" width="10" style="1"/>
    <col min="9743" max="9743" width="32.109375" style="1" customWidth="1"/>
    <col min="9744" max="9744" width="13" style="1" customWidth="1"/>
    <col min="9745" max="9745" width="6.77734375" style="1" customWidth="1"/>
    <col min="9746" max="9984" width="10" style="1"/>
    <col min="9985" max="9985" width="6.109375" style="1" bestFit="1" customWidth="1"/>
    <col min="9986" max="9986" width="15.77734375" style="1" customWidth="1"/>
    <col min="9987" max="9987" width="27.77734375" style="1" bestFit="1" customWidth="1"/>
    <col min="9988" max="9988" width="6.109375" style="1" customWidth="1"/>
    <col min="9989" max="9990" width="7.88671875" style="1" customWidth="1"/>
    <col min="9991" max="9991" width="5.6640625" style="1" customWidth="1"/>
    <col min="9992" max="9992" width="11.6640625" style="1" customWidth="1"/>
    <col min="9993" max="9993" width="9.88671875" style="1" customWidth="1"/>
    <col min="9994" max="9995" width="10.44140625" style="1" customWidth="1"/>
    <col min="9996" max="9996" width="7.109375" style="1" customWidth="1"/>
    <col min="9997" max="9997" width="10.44140625" style="1" customWidth="1"/>
    <col min="9998" max="9998" width="10" style="1"/>
    <col min="9999" max="9999" width="32.109375" style="1" customWidth="1"/>
    <col min="10000" max="10000" width="13" style="1" customWidth="1"/>
    <col min="10001" max="10001" width="6.77734375" style="1" customWidth="1"/>
    <col min="10002" max="10240" width="10" style="1"/>
    <col min="10241" max="10241" width="6.109375" style="1" bestFit="1" customWidth="1"/>
    <col min="10242" max="10242" width="15.77734375" style="1" customWidth="1"/>
    <col min="10243" max="10243" width="27.77734375" style="1" bestFit="1" customWidth="1"/>
    <col min="10244" max="10244" width="6.109375" style="1" customWidth="1"/>
    <col min="10245" max="10246" width="7.88671875" style="1" customWidth="1"/>
    <col min="10247" max="10247" width="5.6640625" style="1" customWidth="1"/>
    <col min="10248" max="10248" width="11.6640625" style="1" customWidth="1"/>
    <col min="10249" max="10249" width="9.88671875" style="1" customWidth="1"/>
    <col min="10250" max="10251" width="10.44140625" style="1" customWidth="1"/>
    <col min="10252" max="10252" width="7.109375" style="1" customWidth="1"/>
    <col min="10253" max="10253" width="10.44140625" style="1" customWidth="1"/>
    <col min="10254" max="10254" width="10" style="1"/>
    <col min="10255" max="10255" width="32.109375" style="1" customWidth="1"/>
    <col min="10256" max="10256" width="13" style="1" customWidth="1"/>
    <col min="10257" max="10257" width="6.77734375" style="1" customWidth="1"/>
    <col min="10258" max="10496" width="10" style="1"/>
    <col min="10497" max="10497" width="6.109375" style="1" bestFit="1" customWidth="1"/>
    <col min="10498" max="10498" width="15.77734375" style="1" customWidth="1"/>
    <col min="10499" max="10499" width="27.77734375" style="1" bestFit="1" customWidth="1"/>
    <col min="10500" max="10500" width="6.109375" style="1" customWidth="1"/>
    <col min="10501" max="10502" width="7.88671875" style="1" customWidth="1"/>
    <col min="10503" max="10503" width="5.6640625" style="1" customWidth="1"/>
    <col min="10504" max="10504" width="11.6640625" style="1" customWidth="1"/>
    <col min="10505" max="10505" width="9.88671875" style="1" customWidth="1"/>
    <col min="10506" max="10507" width="10.44140625" style="1" customWidth="1"/>
    <col min="10508" max="10508" width="7.109375" style="1" customWidth="1"/>
    <col min="10509" max="10509" width="10.44140625" style="1" customWidth="1"/>
    <col min="10510" max="10510" width="10" style="1"/>
    <col min="10511" max="10511" width="32.109375" style="1" customWidth="1"/>
    <col min="10512" max="10512" width="13" style="1" customWidth="1"/>
    <col min="10513" max="10513" width="6.77734375" style="1" customWidth="1"/>
    <col min="10514" max="10752" width="10" style="1"/>
    <col min="10753" max="10753" width="6.109375" style="1" bestFit="1" customWidth="1"/>
    <col min="10754" max="10754" width="15.77734375" style="1" customWidth="1"/>
    <col min="10755" max="10755" width="27.77734375" style="1" bestFit="1" customWidth="1"/>
    <col min="10756" max="10756" width="6.109375" style="1" customWidth="1"/>
    <col min="10757" max="10758" width="7.88671875" style="1" customWidth="1"/>
    <col min="10759" max="10759" width="5.6640625" style="1" customWidth="1"/>
    <col min="10760" max="10760" width="11.6640625" style="1" customWidth="1"/>
    <col min="10761" max="10761" width="9.88671875" style="1" customWidth="1"/>
    <col min="10762" max="10763" width="10.44140625" style="1" customWidth="1"/>
    <col min="10764" max="10764" width="7.109375" style="1" customWidth="1"/>
    <col min="10765" max="10765" width="10.44140625" style="1" customWidth="1"/>
    <col min="10766" max="10766" width="10" style="1"/>
    <col min="10767" max="10767" width="32.109375" style="1" customWidth="1"/>
    <col min="10768" max="10768" width="13" style="1" customWidth="1"/>
    <col min="10769" max="10769" width="6.77734375" style="1" customWidth="1"/>
    <col min="10770" max="11008" width="10" style="1"/>
    <col min="11009" max="11009" width="6.109375" style="1" bestFit="1" customWidth="1"/>
    <col min="11010" max="11010" width="15.77734375" style="1" customWidth="1"/>
    <col min="11011" max="11011" width="27.77734375" style="1" bestFit="1" customWidth="1"/>
    <col min="11012" max="11012" width="6.109375" style="1" customWidth="1"/>
    <col min="11013" max="11014" width="7.88671875" style="1" customWidth="1"/>
    <col min="11015" max="11015" width="5.6640625" style="1" customWidth="1"/>
    <col min="11016" max="11016" width="11.6640625" style="1" customWidth="1"/>
    <col min="11017" max="11017" width="9.88671875" style="1" customWidth="1"/>
    <col min="11018" max="11019" width="10.44140625" style="1" customWidth="1"/>
    <col min="11020" max="11020" width="7.109375" style="1" customWidth="1"/>
    <col min="11021" max="11021" width="10.44140625" style="1" customWidth="1"/>
    <col min="11022" max="11022" width="10" style="1"/>
    <col min="11023" max="11023" width="32.109375" style="1" customWidth="1"/>
    <col min="11024" max="11024" width="13" style="1" customWidth="1"/>
    <col min="11025" max="11025" width="6.77734375" style="1" customWidth="1"/>
    <col min="11026" max="11264" width="10" style="1"/>
    <col min="11265" max="11265" width="6.109375" style="1" bestFit="1" customWidth="1"/>
    <col min="11266" max="11266" width="15.77734375" style="1" customWidth="1"/>
    <col min="11267" max="11267" width="27.77734375" style="1" bestFit="1" customWidth="1"/>
    <col min="11268" max="11268" width="6.109375" style="1" customWidth="1"/>
    <col min="11269" max="11270" width="7.88671875" style="1" customWidth="1"/>
    <col min="11271" max="11271" width="5.6640625" style="1" customWidth="1"/>
    <col min="11272" max="11272" width="11.6640625" style="1" customWidth="1"/>
    <col min="11273" max="11273" width="9.88671875" style="1" customWidth="1"/>
    <col min="11274" max="11275" width="10.44140625" style="1" customWidth="1"/>
    <col min="11276" max="11276" width="7.109375" style="1" customWidth="1"/>
    <col min="11277" max="11277" width="10.44140625" style="1" customWidth="1"/>
    <col min="11278" max="11278" width="10" style="1"/>
    <col min="11279" max="11279" width="32.109375" style="1" customWidth="1"/>
    <col min="11280" max="11280" width="13" style="1" customWidth="1"/>
    <col min="11281" max="11281" width="6.77734375" style="1" customWidth="1"/>
    <col min="11282" max="11520" width="10" style="1"/>
    <col min="11521" max="11521" width="6.109375" style="1" bestFit="1" customWidth="1"/>
    <col min="11522" max="11522" width="15.77734375" style="1" customWidth="1"/>
    <col min="11523" max="11523" width="27.77734375" style="1" bestFit="1" customWidth="1"/>
    <col min="11524" max="11524" width="6.109375" style="1" customWidth="1"/>
    <col min="11525" max="11526" width="7.88671875" style="1" customWidth="1"/>
    <col min="11527" max="11527" width="5.6640625" style="1" customWidth="1"/>
    <col min="11528" max="11528" width="11.6640625" style="1" customWidth="1"/>
    <col min="11529" max="11529" width="9.88671875" style="1" customWidth="1"/>
    <col min="11530" max="11531" width="10.44140625" style="1" customWidth="1"/>
    <col min="11532" max="11532" width="7.109375" style="1" customWidth="1"/>
    <col min="11533" max="11533" width="10.44140625" style="1" customWidth="1"/>
    <col min="11534" max="11534" width="10" style="1"/>
    <col min="11535" max="11535" width="32.109375" style="1" customWidth="1"/>
    <col min="11536" max="11536" width="13" style="1" customWidth="1"/>
    <col min="11537" max="11537" width="6.77734375" style="1" customWidth="1"/>
    <col min="11538" max="11776" width="10" style="1"/>
    <col min="11777" max="11777" width="6.109375" style="1" bestFit="1" customWidth="1"/>
    <col min="11778" max="11778" width="15.77734375" style="1" customWidth="1"/>
    <col min="11779" max="11779" width="27.77734375" style="1" bestFit="1" customWidth="1"/>
    <col min="11780" max="11780" width="6.109375" style="1" customWidth="1"/>
    <col min="11781" max="11782" width="7.88671875" style="1" customWidth="1"/>
    <col min="11783" max="11783" width="5.6640625" style="1" customWidth="1"/>
    <col min="11784" max="11784" width="11.6640625" style="1" customWidth="1"/>
    <col min="11785" max="11785" width="9.88671875" style="1" customWidth="1"/>
    <col min="11786" max="11787" width="10.44140625" style="1" customWidth="1"/>
    <col min="11788" max="11788" width="7.109375" style="1" customWidth="1"/>
    <col min="11789" max="11789" width="10.44140625" style="1" customWidth="1"/>
    <col min="11790" max="11790" width="10" style="1"/>
    <col min="11791" max="11791" width="32.109375" style="1" customWidth="1"/>
    <col min="11792" max="11792" width="13" style="1" customWidth="1"/>
    <col min="11793" max="11793" width="6.77734375" style="1" customWidth="1"/>
    <col min="11794" max="12032" width="10" style="1"/>
    <col min="12033" max="12033" width="6.109375" style="1" bestFit="1" customWidth="1"/>
    <col min="12034" max="12034" width="15.77734375" style="1" customWidth="1"/>
    <col min="12035" max="12035" width="27.77734375" style="1" bestFit="1" customWidth="1"/>
    <col min="12036" max="12036" width="6.109375" style="1" customWidth="1"/>
    <col min="12037" max="12038" width="7.88671875" style="1" customWidth="1"/>
    <col min="12039" max="12039" width="5.6640625" style="1" customWidth="1"/>
    <col min="12040" max="12040" width="11.6640625" style="1" customWidth="1"/>
    <col min="12041" max="12041" width="9.88671875" style="1" customWidth="1"/>
    <col min="12042" max="12043" width="10.44140625" style="1" customWidth="1"/>
    <col min="12044" max="12044" width="7.109375" style="1" customWidth="1"/>
    <col min="12045" max="12045" width="10.44140625" style="1" customWidth="1"/>
    <col min="12046" max="12046" width="10" style="1"/>
    <col min="12047" max="12047" width="32.109375" style="1" customWidth="1"/>
    <col min="12048" max="12048" width="13" style="1" customWidth="1"/>
    <col min="12049" max="12049" width="6.77734375" style="1" customWidth="1"/>
    <col min="12050" max="12288" width="10" style="1"/>
    <col min="12289" max="12289" width="6.109375" style="1" bestFit="1" customWidth="1"/>
    <col min="12290" max="12290" width="15.77734375" style="1" customWidth="1"/>
    <col min="12291" max="12291" width="27.77734375" style="1" bestFit="1" customWidth="1"/>
    <col min="12292" max="12292" width="6.109375" style="1" customWidth="1"/>
    <col min="12293" max="12294" width="7.88671875" style="1" customWidth="1"/>
    <col min="12295" max="12295" width="5.6640625" style="1" customWidth="1"/>
    <col min="12296" max="12296" width="11.6640625" style="1" customWidth="1"/>
    <col min="12297" max="12297" width="9.88671875" style="1" customWidth="1"/>
    <col min="12298" max="12299" width="10.44140625" style="1" customWidth="1"/>
    <col min="12300" max="12300" width="7.109375" style="1" customWidth="1"/>
    <col min="12301" max="12301" width="10.44140625" style="1" customWidth="1"/>
    <col min="12302" max="12302" width="10" style="1"/>
    <col min="12303" max="12303" width="32.109375" style="1" customWidth="1"/>
    <col min="12304" max="12304" width="13" style="1" customWidth="1"/>
    <col min="12305" max="12305" width="6.77734375" style="1" customWidth="1"/>
    <col min="12306" max="12544" width="10" style="1"/>
    <col min="12545" max="12545" width="6.109375" style="1" bestFit="1" customWidth="1"/>
    <col min="12546" max="12546" width="15.77734375" style="1" customWidth="1"/>
    <col min="12547" max="12547" width="27.77734375" style="1" bestFit="1" customWidth="1"/>
    <col min="12548" max="12548" width="6.109375" style="1" customWidth="1"/>
    <col min="12549" max="12550" width="7.88671875" style="1" customWidth="1"/>
    <col min="12551" max="12551" width="5.6640625" style="1" customWidth="1"/>
    <col min="12552" max="12552" width="11.6640625" style="1" customWidth="1"/>
    <col min="12553" max="12553" width="9.88671875" style="1" customWidth="1"/>
    <col min="12554" max="12555" width="10.44140625" style="1" customWidth="1"/>
    <col min="12556" max="12556" width="7.109375" style="1" customWidth="1"/>
    <col min="12557" max="12557" width="10.44140625" style="1" customWidth="1"/>
    <col min="12558" max="12558" width="10" style="1"/>
    <col min="12559" max="12559" width="32.109375" style="1" customWidth="1"/>
    <col min="12560" max="12560" width="13" style="1" customWidth="1"/>
    <col min="12561" max="12561" width="6.77734375" style="1" customWidth="1"/>
    <col min="12562" max="12800" width="10" style="1"/>
    <col min="12801" max="12801" width="6.109375" style="1" bestFit="1" customWidth="1"/>
    <col min="12802" max="12802" width="15.77734375" style="1" customWidth="1"/>
    <col min="12803" max="12803" width="27.77734375" style="1" bestFit="1" customWidth="1"/>
    <col min="12804" max="12804" width="6.109375" style="1" customWidth="1"/>
    <col min="12805" max="12806" width="7.88671875" style="1" customWidth="1"/>
    <col min="12807" max="12807" width="5.6640625" style="1" customWidth="1"/>
    <col min="12808" max="12808" width="11.6640625" style="1" customWidth="1"/>
    <col min="12809" max="12809" width="9.88671875" style="1" customWidth="1"/>
    <col min="12810" max="12811" width="10.44140625" style="1" customWidth="1"/>
    <col min="12812" max="12812" width="7.109375" style="1" customWidth="1"/>
    <col min="12813" max="12813" width="10.44140625" style="1" customWidth="1"/>
    <col min="12814" max="12814" width="10" style="1"/>
    <col min="12815" max="12815" width="32.109375" style="1" customWidth="1"/>
    <col min="12816" max="12816" width="13" style="1" customWidth="1"/>
    <col min="12817" max="12817" width="6.77734375" style="1" customWidth="1"/>
    <col min="12818" max="13056" width="10" style="1"/>
    <col min="13057" max="13057" width="6.109375" style="1" bestFit="1" customWidth="1"/>
    <col min="13058" max="13058" width="15.77734375" style="1" customWidth="1"/>
    <col min="13059" max="13059" width="27.77734375" style="1" bestFit="1" customWidth="1"/>
    <col min="13060" max="13060" width="6.109375" style="1" customWidth="1"/>
    <col min="13061" max="13062" width="7.88671875" style="1" customWidth="1"/>
    <col min="13063" max="13063" width="5.6640625" style="1" customWidth="1"/>
    <col min="13064" max="13064" width="11.6640625" style="1" customWidth="1"/>
    <col min="13065" max="13065" width="9.88671875" style="1" customWidth="1"/>
    <col min="13066" max="13067" width="10.44140625" style="1" customWidth="1"/>
    <col min="13068" max="13068" width="7.109375" style="1" customWidth="1"/>
    <col min="13069" max="13069" width="10.44140625" style="1" customWidth="1"/>
    <col min="13070" max="13070" width="10" style="1"/>
    <col min="13071" max="13071" width="32.109375" style="1" customWidth="1"/>
    <col min="13072" max="13072" width="13" style="1" customWidth="1"/>
    <col min="13073" max="13073" width="6.77734375" style="1" customWidth="1"/>
    <col min="13074" max="13312" width="10" style="1"/>
    <col min="13313" max="13313" width="6.109375" style="1" bestFit="1" customWidth="1"/>
    <col min="13314" max="13314" width="15.77734375" style="1" customWidth="1"/>
    <col min="13315" max="13315" width="27.77734375" style="1" bestFit="1" customWidth="1"/>
    <col min="13316" max="13316" width="6.109375" style="1" customWidth="1"/>
    <col min="13317" max="13318" width="7.88671875" style="1" customWidth="1"/>
    <col min="13319" max="13319" width="5.6640625" style="1" customWidth="1"/>
    <col min="13320" max="13320" width="11.6640625" style="1" customWidth="1"/>
    <col min="13321" max="13321" width="9.88671875" style="1" customWidth="1"/>
    <col min="13322" max="13323" width="10.44140625" style="1" customWidth="1"/>
    <col min="13324" max="13324" width="7.109375" style="1" customWidth="1"/>
    <col min="13325" max="13325" width="10.44140625" style="1" customWidth="1"/>
    <col min="13326" max="13326" width="10" style="1"/>
    <col min="13327" max="13327" width="32.109375" style="1" customWidth="1"/>
    <col min="13328" max="13328" width="13" style="1" customWidth="1"/>
    <col min="13329" max="13329" width="6.77734375" style="1" customWidth="1"/>
    <col min="13330" max="13568" width="10" style="1"/>
    <col min="13569" max="13569" width="6.109375" style="1" bestFit="1" customWidth="1"/>
    <col min="13570" max="13570" width="15.77734375" style="1" customWidth="1"/>
    <col min="13571" max="13571" width="27.77734375" style="1" bestFit="1" customWidth="1"/>
    <col min="13572" max="13572" width="6.109375" style="1" customWidth="1"/>
    <col min="13573" max="13574" width="7.88671875" style="1" customWidth="1"/>
    <col min="13575" max="13575" width="5.6640625" style="1" customWidth="1"/>
    <col min="13576" max="13576" width="11.6640625" style="1" customWidth="1"/>
    <col min="13577" max="13577" width="9.88671875" style="1" customWidth="1"/>
    <col min="13578" max="13579" width="10.44140625" style="1" customWidth="1"/>
    <col min="13580" max="13580" width="7.109375" style="1" customWidth="1"/>
    <col min="13581" max="13581" width="10.44140625" style="1" customWidth="1"/>
    <col min="13582" max="13582" width="10" style="1"/>
    <col min="13583" max="13583" width="32.109375" style="1" customWidth="1"/>
    <col min="13584" max="13584" width="13" style="1" customWidth="1"/>
    <col min="13585" max="13585" width="6.77734375" style="1" customWidth="1"/>
    <col min="13586" max="13824" width="10" style="1"/>
    <col min="13825" max="13825" width="6.109375" style="1" bestFit="1" customWidth="1"/>
    <col min="13826" max="13826" width="15.77734375" style="1" customWidth="1"/>
    <col min="13827" max="13827" width="27.77734375" style="1" bestFit="1" customWidth="1"/>
    <col min="13828" max="13828" width="6.109375" style="1" customWidth="1"/>
    <col min="13829" max="13830" width="7.88671875" style="1" customWidth="1"/>
    <col min="13831" max="13831" width="5.6640625" style="1" customWidth="1"/>
    <col min="13832" max="13832" width="11.6640625" style="1" customWidth="1"/>
    <col min="13833" max="13833" width="9.88671875" style="1" customWidth="1"/>
    <col min="13834" max="13835" width="10.44140625" style="1" customWidth="1"/>
    <col min="13836" max="13836" width="7.109375" style="1" customWidth="1"/>
    <col min="13837" max="13837" width="10.44140625" style="1" customWidth="1"/>
    <col min="13838" max="13838" width="10" style="1"/>
    <col min="13839" max="13839" width="32.109375" style="1" customWidth="1"/>
    <col min="13840" max="13840" width="13" style="1" customWidth="1"/>
    <col min="13841" max="13841" width="6.77734375" style="1" customWidth="1"/>
    <col min="13842" max="14080" width="10" style="1"/>
    <col min="14081" max="14081" width="6.109375" style="1" bestFit="1" customWidth="1"/>
    <col min="14082" max="14082" width="15.77734375" style="1" customWidth="1"/>
    <col min="14083" max="14083" width="27.77734375" style="1" bestFit="1" customWidth="1"/>
    <col min="14084" max="14084" width="6.109375" style="1" customWidth="1"/>
    <col min="14085" max="14086" width="7.88671875" style="1" customWidth="1"/>
    <col min="14087" max="14087" width="5.6640625" style="1" customWidth="1"/>
    <col min="14088" max="14088" width="11.6640625" style="1" customWidth="1"/>
    <col min="14089" max="14089" width="9.88671875" style="1" customWidth="1"/>
    <col min="14090" max="14091" width="10.44140625" style="1" customWidth="1"/>
    <col min="14092" max="14092" width="7.109375" style="1" customWidth="1"/>
    <col min="14093" max="14093" width="10.44140625" style="1" customWidth="1"/>
    <col min="14094" max="14094" width="10" style="1"/>
    <col min="14095" max="14095" width="32.109375" style="1" customWidth="1"/>
    <col min="14096" max="14096" width="13" style="1" customWidth="1"/>
    <col min="14097" max="14097" width="6.77734375" style="1" customWidth="1"/>
    <col min="14098" max="14336" width="10" style="1"/>
    <col min="14337" max="14337" width="6.109375" style="1" bestFit="1" customWidth="1"/>
    <col min="14338" max="14338" width="15.77734375" style="1" customWidth="1"/>
    <col min="14339" max="14339" width="27.77734375" style="1" bestFit="1" customWidth="1"/>
    <col min="14340" max="14340" width="6.109375" style="1" customWidth="1"/>
    <col min="14341" max="14342" width="7.88671875" style="1" customWidth="1"/>
    <col min="14343" max="14343" width="5.6640625" style="1" customWidth="1"/>
    <col min="14344" max="14344" width="11.6640625" style="1" customWidth="1"/>
    <col min="14345" max="14345" width="9.88671875" style="1" customWidth="1"/>
    <col min="14346" max="14347" width="10.44140625" style="1" customWidth="1"/>
    <col min="14348" max="14348" width="7.109375" style="1" customWidth="1"/>
    <col min="14349" max="14349" width="10.44140625" style="1" customWidth="1"/>
    <col min="14350" max="14350" width="10" style="1"/>
    <col min="14351" max="14351" width="32.109375" style="1" customWidth="1"/>
    <col min="14352" max="14352" width="13" style="1" customWidth="1"/>
    <col min="14353" max="14353" width="6.77734375" style="1" customWidth="1"/>
    <col min="14354" max="14592" width="10" style="1"/>
    <col min="14593" max="14593" width="6.109375" style="1" bestFit="1" customWidth="1"/>
    <col min="14594" max="14594" width="15.77734375" style="1" customWidth="1"/>
    <col min="14595" max="14595" width="27.77734375" style="1" bestFit="1" customWidth="1"/>
    <col min="14596" max="14596" width="6.109375" style="1" customWidth="1"/>
    <col min="14597" max="14598" width="7.88671875" style="1" customWidth="1"/>
    <col min="14599" max="14599" width="5.6640625" style="1" customWidth="1"/>
    <col min="14600" max="14600" width="11.6640625" style="1" customWidth="1"/>
    <col min="14601" max="14601" width="9.88671875" style="1" customWidth="1"/>
    <col min="14602" max="14603" width="10.44140625" style="1" customWidth="1"/>
    <col min="14604" max="14604" width="7.109375" style="1" customWidth="1"/>
    <col min="14605" max="14605" width="10.44140625" style="1" customWidth="1"/>
    <col min="14606" max="14606" width="10" style="1"/>
    <col min="14607" max="14607" width="32.109375" style="1" customWidth="1"/>
    <col min="14608" max="14608" width="13" style="1" customWidth="1"/>
    <col min="14609" max="14609" width="6.77734375" style="1" customWidth="1"/>
    <col min="14610" max="14848" width="10" style="1"/>
    <col min="14849" max="14849" width="6.109375" style="1" bestFit="1" customWidth="1"/>
    <col min="14850" max="14850" width="15.77734375" style="1" customWidth="1"/>
    <col min="14851" max="14851" width="27.77734375" style="1" bestFit="1" customWidth="1"/>
    <col min="14852" max="14852" width="6.109375" style="1" customWidth="1"/>
    <col min="14853" max="14854" width="7.88671875" style="1" customWidth="1"/>
    <col min="14855" max="14855" width="5.6640625" style="1" customWidth="1"/>
    <col min="14856" max="14856" width="11.6640625" style="1" customWidth="1"/>
    <col min="14857" max="14857" width="9.88671875" style="1" customWidth="1"/>
    <col min="14858" max="14859" width="10.44140625" style="1" customWidth="1"/>
    <col min="14860" max="14860" width="7.109375" style="1" customWidth="1"/>
    <col min="14861" max="14861" width="10.44140625" style="1" customWidth="1"/>
    <col min="14862" max="14862" width="10" style="1"/>
    <col min="14863" max="14863" width="32.109375" style="1" customWidth="1"/>
    <col min="14864" max="14864" width="13" style="1" customWidth="1"/>
    <col min="14865" max="14865" width="6.77734375" style="1" customWidth="1"/>
    <col min="14866" max="15104" width="10" style="1"/>
    <col min="15105" max="15105" width="6.109375" style="1" bestFit="1" customWidth="1"/>
    <col min="15106" max="15106" width="15.77734375" style="1" customWidth="1"/>
    <col min="15107" max="15107" width="27.77734375" style="1" bestFit="1" customWidth="1"/>
    <col min="15108" max="15108" width="6.109375" style="1" customWidth="1"/>
    <col min="15109" max="15110" width="7.88671875" style="1" customWidth="1"/>
    <col min="15111" max="15111" width="5.6640625" style="1" customWidth="1"/>
    <col min="15112" max="15112" width="11.6640625" style="1" customWidth="1"/>
    <col min="15113" max="15113" width="9.88671875" style="1" customWidth="1"/>
    <col min="15114" max="15115" width="10.44140625" style="1" customWidth="1"/>
    <col min="15116" max="15116" width="7.109375" style="1" customWidth="1"/>
    <col min="15117" max="15117" width="10.44140625" style="1" customWidth="1"/>
    <col min="15118" max="15118" width="10" style="1"/>
    <col min="15119" max="15119" width="32.109375" style="1" customWidth="1"/>
    <col min="15120" max="15120" width="13" style="1" customWidth="1"/>
    <col min="15121" max="15121" width="6.77734375" style="1" customWidth="1"/>
    <col min="15122" max="15360" width="10" style="1"/>
    <col min="15361" max="15361" width="6.109375" style="1" bestFit="1" customWidth="1"/>
    <col min="15362" max="15362" width="15.77734375" style="1" customWidth="1"/>
    <col min="15363" max="15363" width="27.77734375" style="1" bestFit="1" customWidth="1"/>
    <col min="15364" max="15364" width="6.109375" style="1" customWidth="1"/>
    <col min="15365" max="15366" width="7.88671875" style="1" customWidth="1"/>
    <col min="15367" max="15367" width="5.6640625" style="1" customWidth="1"/>
    <col min="15368" max="15368" width="11.6640625" style="1" customWidth="1"/>
    <col min="15369" max="15369" width="9.88671875" style="1" customWidth="1"/>
    <col min="15370" max="15371" width="10.44140625" style="1" customWidth="1"/>
    <col min="15372" max="15372" width="7.109375" style="1" customWidth="1"/>
    <col min="15373" max="15373" width="10.44140625" style="1" customWidth="1"/>
    <col min="15374" max="15374" width="10" style="1"/>
    <col min="15375" max="15375" width="32.109375" style="1" customWidth="1"/>
    <col min="15376" max="15376" width="13" style="1" customWidth="1"/>
    <col min="15377" max="15377" width="6.77734375" style="1" customWidth="1"/>
    <col min="15378" max="15616" width="10" style="1"/>
    <col min="15617" max="15617" width="6.109375" style="1" bestFit="1" customWidth="1"/>
    <col min="15618" max="15618" width="15.77734375" style="1" customWidth="1"/>
    <col min="15619" max="15619" width="27.77734375" style="1" bestFit="1" customWidth="1"/>
    <col min="15620" max="15620" width="6.109375" style="1" customWidth="1"/>
    <col min="15621" max="15622" width="7.88671875" style="1" customWidth="1"/>
    <col min="15623" max="15623" width="5.6640625" style="1" customWidth="1"/>
    <col min="15624" max="15624" width="11.6640625" style="1" customWidth="1"/>
    <col min="15625" max="15625" width="9.88671875" style="1" customWidth="1"/>
    <col min="15626" max="15627" width="10.44140625" style="1" customWidth="1"/>
    <col min="15628" max="15628" width="7.109375" style="1" customWidth="1"/>
    <col min="15629" max="15629" width="10.44140625" style="1" customWidth="1"/>
    <col min="15630" max="15630" width="10" style="1"/>
    <col min="15631" max="15631" width="32.109375" style="1" customWidth="1"/>
    <col min="15632" max="15632" width="13" style="1" customWidth="1"/>
    <col min="15633" max="15633" width="6.77734375" style="1" customWidth="1"/>
    <col min="15634" max="15872" width="10" style="1"/>
    <col min="15873" max="15873" width="6.109375" style="1" bestFit="1" customWidth="1"/>
    <col min="15874" max="15874" width="15.77734375" style="1" customWidth="1"/>
    <col min="15875" max="15875" width="27.77734375" style="1" bestFit="1" customWidth="1"/>
    <col min="15876" max="15876" width="6.109375" style="1" customWidth="1"/>
    <col min="15877" max="15878" width="7.88671875" style="1" customWidth="1"/>
    <col min="15879" max="15879" width="5.6640625" style="1" customWidth="1"/>
    <col min="15880" max="15880" width="11.6640625" style="1" customWidth="1"/>
    <col min="15881" max="15881" width="9.88671875" style="1" customWidth="1"/>
    <col min="15882" max="15883" width="10.44140625" style="1" customWidth="1"/>
    <col min="15884" max="15884" width="7.109375" style="1" customWidth="1"/>
    <col min="15885" max="15885" width="10.44140625" style="1" customWidth="1"/>
    <col min="15886" max="15886" width="10" style="1"/>
    <col min="15887" max="15887" width="32.109375" style="1" customWidth="1"/>
    <col min="15888" max="15888" width="13" style="1" customWidth="1"/>
    <col min="15889" max="15889" width="6.77734375" style="1" customWidth="1"/>
    <col min="15890" max="16128" width="10" style="1"/>
    <col min="16129" max="16129" width="6.109375" style="1" bestFit="1" customWidth="1"/>
    <col min="16130" max="16130" width="15.77734375" style="1" customWidth="1"/>
    <col min="16131" max="16131" width="27.77734375" style="1" bestFit="1" customWidth="1"/>
    <col min="16132" max="16132" width="6.109375" style="1" customWidth="1"/>
    <col min="16133" max="16134" width="7.88671875" style="1" customWidth="1"/>
    <col min="16135" max="16135" width="5.6640625" style="1" customWidth="1"/>
    <col min="16136" max="16136" width="11.6640625" style="1" customWidth="1"/>
    <col min="16137" max="16137" width="9.88671875" style="1" customWidth="1"/>
    <col min="16138" max="16139" width="10.44140625" style="1" customWidth="1"/>
    <col min="16140" max="16140" width="7.109375" style="1" customWidth="1"/>
    <col min="16141" max="16141" width="10.44140625" style="1" customWidth="1"/>
    <col min="16142" max="16142" width="10" style="1"/>
    <col min="16143" max="16143" width="32.109375" style="1" customWidth="1"/>
    <col min="16144" max="16144" width="13" style="1" customWidth="1"/>
    <col min="16145" max="16145" width="6.77734375" style="1" customWidth="1"/>
    <col min="16146" max="16384" width="10" style="1"/>
  </cols>
  <sheetData>
    <row r="1" spans="1:17" ht="27.75" customHeight="1">
      <c r="A1" s="189" t="s">
        <v>660</v>
      </c>
      <c r="B1" s="189"/>
      <c r="C1" s="189"/>
      <c r="D1" s="189"/>
      <c r="E1" s="189"/>
      <c r="F1" s="189"/>
      <c r="G1" s="189"/>
      <c r="H1" s="189"/>
      <c r="I1" s="189"/>
      <c r="J1" s="189"/>
      <c r="K1" s="189"/>
      <c r="L1" s="189"/>
      <c r="M1" s="189"/>
      <c r="N1" s="189"/>
      <c r="O1" s="189"/>
      <c r="P1" s="189"/>
    </row>
    <row r="2" spans="1:17" ht="27.75" customHeight="1">
      <c r="A2" s="1" t="s">
        <v>661</v>
      </c>
      <c r="M2" s="190" t="s">
        <v>1</v>
      </c>
      <c r="N2" s="190"/>
      <c r="O2" s="190"/>
      <c r="P2" s="190"/>
    </row>
    <row r="3" spans="1:17" s="119" customFormat="1" ht="19.5" customHeight="1">
      <c r="A3" s="207" t="s">
        <v>2</v>
      </c>
      <c r="B3" s="207" t="s">
        <v>3</v>
      </c>
      <c r="C3" s="207" t="s">
        <v>4</v>
      </c>
      <c r="D3" s="207" t="s">
        <v>5</v>
      </c>
      <c r="E3" s="209" t="s">
        <v>662</v>
      </c>
      <c r="F3" s="210"/>
      <c r="G3" s="207" t="s">
        <v>663</v>
      </c>
      <c r="H3" s="207" t="s">
        <v>664</v>
      </c>
      <c r="I3" s="207" t="s">
        <v>665</v>
      </c>
      <c r="J3" s="211" t="s">
        <v>9</v>
      </c>
      <c r="K3" s="212"/>
      <c r="L3" s="213" t="s">
        <v>666</v>
      </c>
      <c r="M3" s="209" t="s">
        <v>10</v>
      </c>
      <c r="N3" s="210"/>
      <c r="O3" s="207" t="s">
        <v>667</v>
      </c>
      <c r="P3" s="207" t="s">
        <v>668</v>
      </c>
    </row>
    <row r="4" spans="1:17" s="119" customFormat="1" ht="48.6" customHeight="1">
      <c r="A4" s="208"/>
      <c r="B4" s="208"/>
      <c r="C4" s="208"/>
      <c r="D4" s="208"/>
      <c r="E4" s="3" t="s">
        <v>669</v>
      </c>
      <c r="F4" s="3" t="s">
        <v>670</v>
      </c>
      <c r="G4" s="208"/>
      <c r="H4" s="208"/>
      <c r="I4" s="208"/>
      <c r="J4" s="3" t="s">
        <v>671</v>
      </c>
      <c r="K4" s="118" t="s">
        <v>672</v>
      </c>
      <c r="L4" s="213"/>
      <c r="M4" s="3" t="s">
        <v>673</v>
      </c>
      <c r="N4" s="3" t="s">
        <v>674</v>
      </c>
      <c r="O4" s="208"/>
      <c r="P4" s="208"/>
    </row>
    <row r="5" spans="1:17" ht="27.75" customHeight="1">
      <c r="A5" s="147">
        <v>1</v>
      </c>
      <c r="B5" s="148" t="s">
        <v>698</v>
      </c>
      <c r="C5" s="149" t="s">
        <v>683</v>
      </c>
      <c r="D5" s="122" t="s">
        <v>20</v>
      </c>
      <c r="E5" s="133">
        <f>0.25/1.13</f>
        <v>0.22123893805309736</v>
      </c>
      <c r="F5" s="133">
        <f>E5</f>
        <v>0.22123893805309736</v>
      </c>
      <c r="G5" s="130">
        <v>0.13</v>
      </c>
      <c r="H5" s="125"/>
      <c r="I5" s="124"/>
      <c r="J5" s="6" t="s">
        <v>700</v>
      </c>
      <c r="K5" s="126">
        <f>5.3/1.13</f>
        <v>4.6902654867256643</v>
      </c>
      <c r="L5" s="133">
        <v>0</v>
      </c>
      <c r="M5" s="133">
        <v>0.22123893805309736</v>
      </c>
      <c r="N5" s="133">
        <v>0.22123893805309736</v>
      </c>
      <c r="O5" s="127" t="s">
        <v>278</v>
      </c>
      <c r="P5" s="128" t="s">
        <v>692</v>
      </c>
      <c r="Q5" s="1" t="s">
        <v>696</v>
      </c>
    </row>
    <row r="6" spans="1:17" ht="27.75" customHeight="1">
      <c r="A6" s="6">
        <v>2</v>
      </c>
      <c r="B6" s="120" t="s">
        <v>684</v>
      </c>
      <c r="C6" s="136" t="s">
        <v>685</v>
      </c>
      <c r="D6" s="122" t="s">
        <v>20</v>
      </c>
      <c r="E6" s="133">
        <f>0.78/1.13</f>
        <v>0.69026548672566379</v>
      </c>
      <c r="F6" s="137">
        <f>E6+9000/100000</f>
        <v>0.78026548672566376</v>
      </c>
      <c r="G6" s="130">
        <v>0.13</v>
      </c>
      <c r="H6" s="125"/>
      <c r="I6" s="124"/>
      <c r="J6" s="6" t="s">
        <v>699</v>
      </c>
      <c r="K6" s="126">
        <f>6/1.13</f>
        <v>5.3097345132743365</v>
      </c>
      <c r="L6" s="132">
        <f>9000/100000</f>
        <v>0.09</v>
      </c>
      <c r="M6" s="134">
        <v>0.69026548672566379</v>
      </c>
      <c r="N6" s="135">
        <v>0.78026548672566376</v>
      </c>
      <c r="O6" s="127" t="s">
        <v>278</v>
      </c>
      <c r="P6" s="128" t="s">
        <v>697</v>
      </c>
    </row>
    <row r="7" spans="1:17" ht="27.75" customHeight="1">
      <c r="A7" s="6">
        <v>3</v>
      </c>
      <c r="B7" s="120" t="s">
        <v>686</v>
      </c>
      <c r="C7" s="136" t="s">
        <v>687</v>
      </c>
      <c r="D7" s="122" t="s">
        <v>20</v>
      </c>
      <c r="E7" s="133">
        <f>1.9/1.13</f>
        <v>1.68141592920354</v>
      </c>
      <c r="F7" s="137">
        <f>E7+13000/100000</f>
        <v>1.8114159292035401</v>
      </c>
      <c r="G7" s="130">
        <v>0.13</v>
      </c>
      <c r="H7" s="125"/>
      <c r="I7" s="124"/>
      <c r="J7" s="6" t="s">
        <v>699</v>
      </c>
      <c r="K7" s="126">
        <f>6/1.13</f>
        <v>5.3097345132743365</v>
      </c>
      <c r="L7" s="132">
        <f>13000/100000</f>
        <v>0.13</v>
      </c>
      <c r="M7" s="134">
        <v>1.68141592920354</v>
      </c>
      <c r="N7" s="135">
        <v>1.8114159292035401</v>
      </c>
      <c r="O7" s="127" t="s">
        <v>278</v>
      </c>
      <c r="P7" s="128" t="s">
        <v>693</v>
      </c>
    </row>
    <row r="8" spans="1:17" ht="27.75" customHeight="1">
      <c r="A8" s="147">
        <v>4</v>
      </c>
      <c r="B8" s="148" t="s">
        <v>691</v>
      </c>
      <c r="C8" s="149" t="s">
        <v>688</v>
      </c>
      <c r="D8" s="122" t="s">
        <v>20</v>
      </c>
      <c r="E8" s="133">
        <f>0.29/1.13</f>
        <v>0.25663716814159293</v>
      </c>
      <c r="F8" s="137">
        <f>E8+4500/100000</f>
        <v>0.30163716814159292</v>
      </c>
      <c r="G8" s="130">
        <v>0.13</v>
      </c>
      <c r="H8" s="125"/>
      <c r="I8" s="124"/>
      <c r="J8" s="6" t="s">
        <v>700</v>
      </c>
      <c r="K8" s="126">
        <f>5.3/1.13</f>
        <v>4.6902654867256643</v>
      </c>
      <c r="L8" s="132">
        <f>4500/100000</f>
        <v>4.4999999999999998E-2</v>
      </c>
      <c r="M8" s="134">
        <v>0.25663716814159293</v>
      </c>
      <c r="N8" s="135">
        <v>0.30163716814159292</v>
      </c>
      <c r="O8" s="127" t="s">
        <v>278</v>
      </c>
      <c r="P8" s="128" t="s">
        <v>694</v>
      </c>
      <c r="Q8" s="1" t="s">
        <v>696</v>
      </c>
    </row>
    <row r="9" spans="1:17" ht="27.75" customHeight="1">
      <c r="A9" s="6">
        <v>5</v>
      </c>
      <c r="B9" s="120" t="s">
        <v>689</v>
      </c>
      <c r="C9" s="136" t="s">
        <v>690</v>
      </c>
      <c r="D9" s="122" t="s">
        <v>20</v>
      </c>
      <c r="E9" s="133">
        <f>0.58/1.13</f>
        <v>0.51327433628318586</v>
      </c>
      <c r="F9" s="137">
        <f>E9+7500/100000</f>
        <v>0.58827433628318582</v>
      </c>
      <c r="G9" s="130">
        <v>0.13</v>
      </c>
      <c r="H9" s="125"/>
      <c r="I9" s="124"/>
      <c r="J9" s="6" t="s">
        <v>700</v>
      </c>
      <c r="K9" s="126">
        <f>5.3/1.13</f>
        <v>4.6902654867256643</v>
      </c>
      <c r="L9" s="132">
        <f>7500/100000</f>
        <v>7.4999999999999997E-2</v>
      </c>
      <c r="M9" s="134">
        <v>0.51327433628318586</v>
      </c>
      <c r="N9" s="135">
        <v>0.58827433628318582</v>
      </c>
      <c r="O9" s="127" t="s">
        <v>278</v>
      </c>
      <c r="P9" s="128" t="s">
        <v>695</v>
      </c>
    </row>
    <row r="10" spans="1:17" ht="27.75" customHeight="1">
      <c r="A10" s="6">
        <v>6</v>
      </c>
      <c r="B10" s="120"/>
      <c r="C10" s="121"/>
      <c r="D10" s="122"/>
      <c r="E10" s="123"/>
      <c r="F10" s="132"/>
      <c r="G10" s="5"/>
      <c r="H10" s="125"/>
      <c r="I10" s="124"/>
      <c r="J10" s="5"/>
      <c r="K10" s="126"/>
      <c r="L10" s="124"/>
      <c r="M10" s="126"/>
      <c r="N10" s="124"/>
      <c r="O10" s="127"/>
      <c r="P10" s="5"/>
    </row>
    <row r="11" spans="1:17" ht="27.75" customHeight="1">
      <c r="A11" s="6">
        <v>7</v>
      </c>
      <c r="B11" s="120"/>
      <c r="C11" s="121"/>
      <c r="D11" s="122"/>
      <c r="E11" s="123"/>
      <c r="F11" s="132"/>
      <c r="G11" s="5"/>
      <c r="H11" s="125"/>
      <c r="I11" s="124"/>
      <c r="J11" s="5"/>
      <c r="K11" s="126"/>
      <c r="L11" s="124"/>
      <c r="M11" s="126"/>
      <c r="N11" s="124"/>
      <c r="O11" s="127"/>
      <c r="P11" s="5"/>
    </row>
    <row r="12" spans="1:17" ht="27.75" customHeight="1">
      <c r="A12" s="6">
        <v>8</v>
      </c>
      <c r="B12" s="120"/>
      <c r="C12" s="121"/>
      <c r="D12" s="122"/>
      <c r="E12" s="123"/>
      <c r="F12" s="132"/>
      <c r="G12" s="5"/>
      <c r="H12" s="125"/>
      <c r="I12" s="124"/>
      <c r="J12" s="5"/>
      <c r="K12" s="126"/>
      <c r="L12" s="124"/>
      <c r="M12" s="126"/>
      <c r="N12" s="124"/>
      <c r="O12" s="127"/>
      <c r="P12" s="5"/>
    </row>
    <row r="13" spans="1:17" ht="53.4" customHeight="1">
      <c r="A13" s="191" t="s">
        <v>701</v>
      </c>
      <c r="B13" s="206"/>
      <c r="C13" s="206"/>
      <c r="D13" s="206"/>
      <c r="E13" s="206"/>
      <c r="F13" s="206"/>
      <c r="G13" s="206"/>
      <c r="H13" s="206"/>
      <c r="I13" s="206"/>
      <c r="J13" s="206"/>
      <c r="K13" s="206"/>
      <c r="L13" s="206"/>
      <c r="M13" s="206"/>
      <c r="N13" s="206"/>
      <c r="O13" s="206"/>
      <c r="P13" s="206"/>
    </row>
    <row r="14" spans="1:17" ht="53.4" customHeight="1">
      <c r="A14" s="206"/>
      <c r="B14" s="206"/>
      <c r="C14" s="206"/>
      <c r="D14" s="206"/>
      <c r="E14" s="206"/>
      <c r="F14" s="206"/>
      <c r="G14" s="206"/>
      <c r="H14" s="206"/>
      <c r="I14" s="206"/>
      <c r="J14" s="206"/>
      <c r="K14" s="206"/>
      <c r="L14" s="206"/>
      <c r="M14" s="206"/>
      <c r="N14" s="206"/>
      <c r="O14" s="206"/>
      <c r="P14" s="206"/>
    </row>
    <row r="15" spans="1:17" ht="93" customHeight="1">
      <c r="A15" s="191" t="s">
        <v>13</v>
      </c>
      <c r="B15" s="191"/>
      <c r="C15" s="191"/>
      <c r="D15" s="191" t="s">
        <v>14</v>
      </c>
      <c r="E15" s="191"/>
      <c r="F15" s="191"/>
      <c r="G15" s="191"/>
      <c r="H15" s="191"/>
      <c r="I15" s="191" t="s">
        <v>15</v>
      </c>
      <c r="J15" s="191"/>
      <c r="K15" s="191"/>
      <c r="L15" s="191" t="s">
        <v>16</v>
      </c>
      <c r="M15" s="191"/>
      <c r="N15" s="191"/>
      <c r="O15" s="191" t="s">
        <v>17</v>
      </c>
      <c r="P15" s="191"/>
    </row>
  </sheetData>
  <mergeCells count="21">
    <mergeCell ref="A15:C15"/>
    <mergeCell ref="D15:H15"/>
    <mergeCell ref="I15:K15"/>
    <mergeCell ref="L15:N15"/>
    <mergeCell ref="O15:P15"/>
    <mergeCell ref="A13:P14"/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  <mergeCell ref="J3:K3"/>
    <mergeCell ref="L3:L4"/>
    <mergeCell ref="M3:N3"/>
    <mergeCell ref="O3:O4"/>
    <mergeCell ref="P3:P4"/>
  </mergeCells>
  <phoneticPr fontId="3" type="noConversion"/>
  <dataValidations count="1">
    <dataValidation type="list" allowBlank="1" showInputMessage="1" showErrorMessage="1" sqref="WVO983045:WVO983052 JC5:JC12 SY5:SY12 ACU5:ACU12 AMQ5:AMQ12 AWM5:AWM12 BGI5:BGI12 BQE5:BQE12 CAA5:CAA12 CJW5:CJW12 CTS5:CTS12 DDO5:DDO12 DNK5:DNK12 DXG5:DXG12 EHC5:EHC12 EQY5:EQY12 FAU5:FAU12 FKQ5:FKQ12 FUM5:FUM12 GEI5:GEI12 GOE5:GOE12 GYA5:GYA12 HHW5:HHW12 HRS5:HRS12 IBO5:IBO12 ILK5:ILK12 IVG5:IVG12 JFC5:JFC12 JOY5:JOY12 JYU5:JYU12 KIQ5:KIQ12 KSM5:KSM12 LCI5:LCI12 LME5:LME12 LWA5:LWA12 MFW5:MFW12 MPS5:MPS12 MZO5:MZO12 NJK5:NJK12 NTG5:NTG12 ODC5:ODC12 OMY5:OMY12 OWU5:OWU12 PGQ5:PGQ12 PQM5:PQM12 QAI5:QAI12 QKE5:QKE12 QUA5:QUA12 RDW5:RDW12 RNS5:RNS12 RXO5:RXO12 SHK5:SHK12 SRG5:SRG12 TBC5:TBC12 TKY5:TKY12 TUU5:TUU12 UEQ5:UEQ12 UOM5:UOM12 UYI5:UYI12 VIE5:VIE12 VSA5:VSA12 WBW5:WBW12 WLS5:WLS12 WVO5:WVO12 G65541:G65548 JC65541:JC65548 SY65541:SY65548 ACU65541:ACU65548 AMQ65541:AMQ65548 AWM65541:AWM65548 BGI65541:BGI65548 BQE65541:BQE65548 CAA65541:CAA65548 CJW65541:CJW65548 CTS65541:CTS65548 DDO65541:DDO65548 DNK65541:DNK65548 DXG65541:DXG65548 EHC65541:EHC65548 EQY65541:EQY65548 FAU65541:FAU65548 FKQ65541:FKQ65548 FUM65541:FUM65548 GEI65541:GEI65548 GOE65541:GOE65548 GYA65541:GYA65548 HHW65541:HHW65548 HRS65541:HRS65548 IBO65541:IBO65548 ILK65541:ILK65548 IVG65541:IVG65548 JFC65541:JFC65548 JOY65541:JOY65548 JYU65541:JYU65548 KIQ65541:KIQ65548 KSM65541:KSM65548 LCI65541:LCI65548 LME65541:LME65548 LWA65541:LWA65548 MFW65541:MFW65548 MPS65541:MPS65548 MZO65541:MZO65548 NJK65541:NJK65548 NTG65541:NTG65548 ODC65541:ODC65548 OMY65541:OMY65548 OWU65541:OWU65548 PGQ65541:PGQ65548 PQM65541:PQM65548 QAI65541:QAI65548 QKE65541:QKE65548 QUA65541:QUA65548 RDW65541:RDW65548 RNS65541:RNS65548 RXO65541:RXO65548 SHK65541:SHK65548 SRG65541:SRG65548 TBC65541:TBC65548 TKY65541:TKY65548 TUU65541:TUU65548 UEQ65541:UEQ65548 UOM65541:UOM65548 UYI65541:UYI65548 VIE65541:VIE65548 VSA65541:VSA65548 WBW65541:WBW65548 WLS65541:WLS65548 WVO65541:WVO65548 G131077:G131084 JC131077:JC131084 SY131077:SY131084 ACU131077:ACU131084 AMQ131077:AMQ131084 AWM131077:AWM131084 BGI131077:BGI131084 BQE131077:BQE131084 CAA131077:CAA131084 CJW131077:CJW131084 CTS131077:CTS131084 DDO131077:DDO131084 DNK131077:DNK131084 DXG131077:DXG131084 EHC131077:EHC131084 EQY131077:EQY131084 FAU131077:FAU131084 FKQ131077:FKQ131084 FUM131077:FUM131084 GEI131077:GEI131084 GOE131077:GOE131084 GYA131077:GYA131084 HHW131077:HHW131084 HRS131077:HRS131084 IBO131077:IBO131084 ILK131077:ILK131084 IVG131077:IVG131084 JFC131077:JFC131084 JOY131077:JOY131084 JYU131077:JYU131084 KIQ131077:KIQ131084 KSM131077:KSM131084 LCI131077:LCI131084 LME131077:LME131084 LWA131077:LWA131084 MFW131077:MFW131084 MPS131077:MPS131084 MZO131077:MZO131084 NJK131077:NJK131084 NTG131077:NTG131084 ODC131077:ODC131084 OMY131077:OMY131084 OWU131077:OWU131084 PGQ131077:PGQ131084 PQM131077:PQM131084 QAI131077:QAI131084 QKE131077:QKE131084 QUA131077:QUA131084 RDW131077:RDW131084 RNS131077:RNS131084 RXO131077:RXO131084 SHK131077:SHK131084 SRG131077:SRG131084 TBC131077:TBC131084 TKY131077:TKY131084 TUU131077:TUU131084 UEQ131077:UEQ131084 UOM131077:UOM131084 UYI131077:UYI131084 VIE131077:VIE131084 VSA131077:VSA131084 WBW131077:WBW131084 WLS131077:WLS131084 WVO131077:WVO131084 G196613:G196620 JC196613:JC196620 SY196613:SY196620 ACU196613:ACU196620 AMQ196613:AMQ196620 AWM196613:AWM196620 BGI196613:BGI196620 BQE196613:BQE196620 CAA196613:CAA196620 CJW196613:CJW196620 CTS196613:CTS196620 DDO196613:DDO196620 DNK196613:DNK196620 DXG196613:DXG196620 EHC196613:EHC196620 EQY196613:EQY196620 FAU196613:FAU196620 FKQ196613:FKQ196620 FUM196613:FUM196620 GEI196613:GEI196620 GOE196613:GOE196620 GYA196613:GYA196620 HHW196613:HHW196620 HRS196613:HRS196620 IBO196613:IBO196620 ILK196613:ILK196620 IVG196613:IVG196620 JFC196613:JFC196620 JOY196613:JOY196620 JYU196613:JYU196620 KIQ196613:KIQ196620 KSM196613:KSM196620 LCI196613:LCI196620 LME196613:LME196620 LWA196613:LWA196620 MFW196613:MFW196620 MPS196613:MPS196620 MZO196613:MZO196620 NJK196613:NJK196620 NTG196613:NTG196620 ODC196613:ODC196620 OMY196613:OMY196620 OWU196613:OWU196620 PGQ196613:PGQ196620 PQM196613:PQM196620 QAI196613:QAI196620 QKE196613:QKE196620 QUA196613:QUA196620 RDW196613:RDW196620 RNS196613:RNS196620 RXO196613:RXO196620 SHK196613:SHK196620 SRG196613:SRG196620 TBC196613:TBC196620 TKY196613:TKY196620 TUU196613:TUU196620 UEQ196613:UEQ196620 UOM196613:UOM196620 UYI196613:UYI196620 VIE196613:VIE196620 VSA196613:VSA196620 WBW196613:WBW196620 WLS196613:WLS196620 WVO196613:WVO196620 G262149:G262156 JC262149:JC262156 SY262149:SY262156 ACU262149:ACU262156 AMQ262149:AMQ262156 AWM262149:AWM262156 BGI262149:BGI262156 BQE262149:BQE262156 CAA262149:CAA262156 CJW262149:CJW262156 CTS262149:CTS262156 DDO262149:DDO262156 DNK262149:DNK262156 DXG262149:DXG262156 EHC262149:EHC262156 EQY262149:EQY262156 FAU262149:FAU262156 FKQ262149:FKQ262156 FUM262149:FUM262156 GEI262149:GEI262156 GOE262149:GOE262156 GYA262149:GYA262156 HHW262149:HHW262156 HRS262149:HRS262156 IBO262149:IBO262156 ILK262149:ILK262156 IVG262149:IVG262156 JFC262149:JFC262156 JOY262149:JOY262156 JYU262149:JYU262156 KIQ262149:KIQ262156 KSM262149:KSM262156 LCI262149:LCI262156 LME262149:LME262156 LWA262149:LWA262156 MFW262149:MFW262156 MPS262149:MPS262156 MZO262149:MZO262156 NJK262149:NJK262156 NTG262149:NTG262156 ODC262149:ODC262156 OMY262149:OMY262156 OWU262149:OWU262156 PGQ262149:PGQ262156 PQM262149:PQM262156 QAI262149:QAI262156 QKE262149:QKE262156 QUA262149:QUA262156 RDW262149:RDW262156 RNS262149:RNS262156 RXO262149:RXO262156 SHK262149:SHK262156 SRG262149:SRG262156 TBC262149:TBC262156 TKY262149:TKY262156 TUU262149:TUU262156 UEQ262149:UEQ262156 UOM262149:UOM262156 UYI262149:UYI262156 VIE262149:VIE262156 VSA262149:VSA262156 WBW262149:WBW262156 WLS262149:WLS262156 WVO262149:WVO262156 G327685:G327692 JC327685:JC327692 SY327685:SY327692 ACU327685:ACU327692 AMQ327685:AMQ327692 AWM327685:AWM327692 BGI327685:BGI327692 BQE327685:BQE327692 CAA327685:CAA327692 CJW327685:CJW327692 CTS327685:CTS327692 DDO327685:DDO327692 DNK327685:DNK327692 DXG327685:DXG327692 EHC327685:EHC327692 EQY327685:EQY327692 FAU327685:FAU327692 FKQ327685:FKQ327692 FUM327685:FUM327692 GEI327685:GEI327692 GOE327685:GOE327692 GYA327685:GYA327692 HHW327685:HHW327692 HRS327685:HRS327692 IBO327685:IBO327692 ILK327685:ILK327692 IVG327685:IVG327692 JFC327685:JFC327692 JOY327685:JOY327692 JYU327685:JYU327692 KIQ327685:KIQ327692 KSM327685:KSM327692 LCI327685:LCI327692 LME327685:LME327692 LWA327685:LWA327692 MFW327685:MFW327692 MPS327685:MPS327692 MZO327685:MZO327692 NJK327685:NJK327692 NTG327685:NTG327692 ODC327685:ODC327692 OMY327685:OMY327692 OWU327685:OWU327692 PGQ327685:PGQ327692 PQM327685:PQM327692 QAI327685:QAI327692 QKE327685:QKE327692 QUA327685:QUA327692 RDW327685:RDW327692 RNS327685:RNS327692 RXO327685:RXO327692 SHK327685:SHK327692 SRG327685:SRG327692 TBC327685:TBC327692 TKY327685:TKY327692 TUU327685:TUU327692 UEQ327685:UEQ327692 UOM327685:UOM327692 UYI327685:UYI327692 VIE327685:VIE327692 VSA327685:VSA327692 WBW327685:WBW327692 WLS327685:WLS327692 WVO327685:WVO327692 G393221:G393228 JC393221:JC393228 SY393221:SY393228 ACU393221:ACU393228 AMQ393221:AMQ393228 AWM393221:AWM393228 BGI393221:BGI393228 BQE393221:BQE393228 CAA393221:CAA393228 CJW393221:CJW393228 CTS393221:CTS393228 DDO393221:DDO393228 DNK393221:DNK393228 DXG393221:DXG393228 EHC393221:EHC393228 EQY393221:EQY393228 FAU393221:FAU393228 FKQ393221:FKQ393228 FUM393221:FUM393228 GEI393221:GEI393228 GOE393221:GOE393228 GYA393221:GYA393228 HHW393221:HHW393228 HRS393221:HRS393228 IBO393221:IBO393228 ILK393221:ILK393228 IVG393221:IVG393228 JFC393221:JFC393228 JOY393221:JOY393228 JYU393221:JYU393228 KIQ393221:KIQ393228 KSM393221:KSM393228 LCI393221:LCI393228 LME393221:LME393228 LWA393221:LWA393228 MFW393221:MFW393228 MPS393221:MPS393228 MZO393221:MZO393228 NJK393221:NJK393228 NTG393221:NTG393228 ODC393221:ODC393228 OMY393221:OMY393228 OWU393221:OWU393228 PGQ393221:PGQ393228 PQM393221:PQM393228 QAI393221:QAI393228 QKE393221:QKE393228 QUA393221:QUA393228 RDW393221:RDW393228 RNS393221:RNS393228 RXO393221:RXO393228 SHK393221:SHK393228 SRG393221:SRG393228 TBC393221:TBC393228 TKY393221:TKY393228 TUU393221:TUU393228 UEQ393221:UEQ393228 UOM393221:UOM393228 UYI393221:UYI393228 VIE393221:VIE393228 VSA393221:VSA393228 WBW393221:WBW393228 WLS393221:WLS393228 WVO393221:WVO393228 G458757:G458764 JC458757:JC458764 SY458757:SY458764 ACU458757:ACU458764 AMQ458757:AMQ458764 AWM458757:AWM458764 BGI458757:BGI458764 BQE458757:BQE458764 CAA458757:CAA458764 CJW458757:CJW458764 CTS458757:CTS458764 DDO458757:DDO458764 DNK458757:DNK458764 DXG458757:DXG458764 EHC458757:EHC458764 EQY458757:EQY458764 FAU458757:FAU458764 FKQ458757:FKQ458764 FUM458757:FUM458764 GEI458757:GEI458764 GOE458757:GOE458764 GYA458757:GYA458764 HHW458757:HHW458764 HRS458757:HRS458764 IBO458757:IBO458764 ILK458757:ILK458764 IVG458757:IVG458764 JFC458757:JFC458764 JOY458757:JOY458764 JYU458757:JYU458764 KIQ458757:KIQ458764 KSM458757:KSM458764 LCI458757:LCI458764 LME458757:LME458764 LWA458757:LWA458764 MFW458757:MFW458764 MPS458757:MPS458764 MZO458757:MZO458764 NJK458757:NJK458764 NTG458757:NTG458764 ODC458757:ODC458764 OMY458757:OMY458764 OWU458757:OWU458764 PGQ458757:PGQ458764 PQM458757:PQM458764 QAI458757:QAI458764 QKE458757:QKE458764 QUA458757:QUA458764 RDW458757:RDW458764 RNS458757:RNS458764 RXO458757:RXO458764 SHK458757:SHK458764 SRG458757:SRG458764 TBC458757:TBC458764 TKY458757:TKY458764 TUU458757:TUU458764 UEQ458757:UEQ458764 UOM458757:UOM458764 UYI458757:UYI458764 VIE458757:VIE458764 VSA458757:VSA458764 WBW458757:WBW458764 WLS458757:WLS458764 WVO458757:WVO458764 G524293:G524300 JC524293:JC524300 SY524293:SY524300 ACU524293:ACU524300 AMQ524293:AMQ524300 AWM524293:AWM524300 BGI524293:BGI524300 BQE524293:BQE524300 CAA524293:CAA524300 CJW524293:CJW524300 CTS524293:CTS524300 DDO524293:DDO524300 DNK524293:DNK524300 DXG524293:DXG524300 EHC524293:EHC524300 EQY524293:EQY524300 FAU524293:FAU524300 FKQ524293:FKQ524300 FUM524293:FUM524300 GEI524293:GEI524300 GOE524293:GOE524300 GYA524293:GYA524300 HHW524293:HHW524300 HRS524293:HRS524300 IBO524293:IBO524300 ILK524293:ILK524300 IVG524293:IVG524300 JFC524293:JFC524300 JOY524293:JOY524300 JYU524293:JYU524300 KIQ524293:KIQ524300 KSM524293:KSM524300 LCI524293:LCI524300 LME524293:LME524300 LWA524293:LWA524300 MFW524293:MFW524300 MPS524293:MPS524300 MZO524293:MZO524300 NJK524293:NJK524300 NTG524293:NTG524300 ODC524293:ODC524300 OMY524293:OMY524300 OWU524293:OWU524300 PGQ524293:PGQ524300 PQM524293:PQM524300 QAI524293:QAI524300 QKE524293:QKE524300 QUA524293:QUA524300 RDW524293:RDW524300 RNS524293:RNS524300 RXO524293:RXO524300 SHK524293:SHK524300 SRG524293:SRG524300 TBC524293:TBC524300 TKY524293:TKY524300 TUU524293:TUU524300 UEQ524293:UEQ524300 UOM524293:UOM524300 UYI524293:UYI524300 VIE524293:VIE524300 VSA524293:VSA524300 WBW524293:WBW524300 WLS524293:WLS524300 WVO524293:WVO524300 G589829:G589836 JC589829:JC589836 SY589829:SY589836 ACU589829:ACU589836 AMQ589829:AMQ589836 AWM589829:AWM589836 BGI589829:BGI589836 BQE589829:BQE589836 CAA589829:CAA589836 CJW589829:CJW589836 CTS589829:CTS589836 DDO589829:DDO589836 DNK589829:DNK589836 DXG589829:DXG589836 EHC589829:EHC589836 EQY589829:EQY589836 FAU589829:FAU589836 FKQ589829:FKQ589836 FUM589829:FUM589836 GEI589829:GEI589836 GOE589829:GOE589836 GYA589829:GYA589836 HHW589829:HHW589836 HRS589829:HRS589836 IBO589829:IBO589836 ILK589829:ILK589836 IVG589829:IVG589836 JFC589829:JFC589836 JOY589829:JOY589836 JYU589829:JYU589836 KIQ589829:KIQ589836 KSM589829:KSM589836 LCI589829:LCI589836 LME589829:LME589836 LWA589829:LWA589836 MFW589829:MFW589836 MPS589829:MPS589836 MZO589829:MZO589836 NJK589829:NJK589836 NTG589829:NTG589836 ODC589829:ODC589836 OMY589829:OMY589836 OWU589829:OWU589836 PGQ589829:PGQ589836 PQM589829:PQM589836 QAI589829:QAI589836 QKE589829:QKE589836 QUA589829:QUA589836 RDW589829:RDW589836 RNS589829:RNS589836 RXO589829:RXO589836 SHK589829:SHK589836 SRG589829:SRG589836 TBC589829:TBC589836 TKY589829:TKY589836 TUU589829:TUU589836 UEQ589829:UEQ589836 UOM589829:UOM589836 UYI589829:UYI589836 VIE589829:VIE589836 VSA589829:VSA589836 WBW589829:WBW589836 WLS589829:WLS589836 WVO589829:WVO589836 G655365:G655372 JC655365:JC655372 SY655365:SY655372 ACU655365:ACU655372 AMQ655365:AMQ655372 AWM655365:AWM655372 BGI655365:BGI655372 BQE655365:BQE655372 CAA655365:CAA655372 CJW655365:CJW655372 CTS655365:CTS655372 DDO655365:DDO655372 DNK655365:DNK655372 DXG655365:DXG655372 EHC655365:EHC655372 EQY655365:EQY655372 FAU655365:FAU655372 FKQ655365:FKQ655372 FUM655365:FUM655372 GEI655365:GEI655372 GOE655365:GOE655372 GYA655365:GYA655372 HHW655365:HHW655372 HRS655365:HRS655372 IBO655365:IBO655372 ILK655365:ILK655372 IVG655365:IVG655372 JFC655365:JFC655372 JOY655365:JOY655372 JYU655365:JYU655372 KIQ655365:KIQ655372 KSM655365:KSM655372 LCI655365:LCI655372 LME655365:LME655372 LWA655365:LWA655372 MFW655365:MFW655372 MPS655365:MPS655372 MZO655365:MZO655372 NJK655365:NJK655372 NTG655365:NTG655372 ODC655365:ODC655372 OMY655365:OMY655372 OWU655365:OWU655372 PGQ655365:PGQ655372 PQM655365:PQM655372 QAI655365:QAI655372 QKE655365:QKE655372 QUA655365:QUA655372 RDW655365:RDW655372 RNS655365:RNS655372 RXO655365:RXO655372 SHK655365:SHK655372 SRG655365:SRG655372 TBC655365:TBC655372 TKY655365:TKY655372 TUU655365:TUU655372 UEQ655365:UEQ655372 UOM655365:UOM655372 UYI655365:UYI655372 VIE655365:VIE655372 VSA655365:VSA655372 WBW655365:WBW655372 WLS655365:WLS655372 WVO655365:WVO655372 G720901:G720908 JC720901:JC720908 SY720901:SY720908 ACU720901:ACU720908 AMQ720901:AMQ720908 AWM720901:AWM720908 BGI720901:BGI720908 BQE720901:BQE720908 CAA720901:CAA720908 CJW720901:CJW720908 CTS720901:CTS720908 DDO720901:DDO720908 DNK720901:DNK720908 DXG720901:DXG720908 EHC720901:EHC720908 EQY720901:EQY720908 FAU720901:FAU720908 FKQ720901:FKQ720908 FUM720901:FUM720908 GEI720901:GEI720908 GOE720901:GOE720908 GYA720901:GYA720908 HHW720901:HHW720908 HRS720901:HRS720908 IBO720901:IBO720908 ILK720901:ILK720908 IVG720901:IVG720908 JFC720901:JFC720908 JOY720901:JOY720908 JYU720901:JYU720908 KIQ720901:KIQ720908 KSM720901:KSM720908 LCI720901:LCI720908 LME720901:LME720908 LWA720901:LWA720908 MFW720901:MFW720908 MPS720901:MPS720908 MZO720901:MZO720908 NJK720901:NJK720908 NTG720901:NTG720908 ODC720901:ODC720908 OMY720901:OMY720908 OWU720901:OWU720908 PGQ720901:PGQ720908 PQM720901:PQM720908 QAI720901:QAI720908 QKE720901:QKE720908 QUA720901:QUA720908 RDW720901:RDW720908 RNS720901:RNS720908 RXO720901:RXO720908 SHK720901:SHK720908 SRG720901:SRG720908 TBC720901:TBC720908 TKY720901:TKY720908 TUU720901:TUU720908 UEQ720901:UEQ720908 UOM720901:UOM720908 UYI720901:UYI720908 VIE720901:VIE720908 VSA720901:VSA720908 WBW720901:WBW720908 WLS720901:WLS720908 WVO720901:WVO720908 G786437:G786444 JC786437:JC786444 SY786437:SY786444 ACU786437:ACU786444 AMQ786437:AMQ786444 AWM786437:AWM786444 BGI786437:BGI786444 BQE786437:BQE786444 CAA786437:CAA786444 CJW786437:CJW786444 CTS786437:CTS786444 DDO786437:DDO786444 DNK786437:DNK786444 DXG786437:DXG786444 EHC786437:EHC786444 EQY786437:EQY786444 FAU786437:FAU786444 FKQ786437:FKQ786444 FUM786437:FUM786444 GEI786437:GEI786444 GOE786437:GOE786444 GYA786437:GYA786444 HHW786437:HHW786444 HRS786437:HRS786444 IBO786437:IBO786444 ILK786437:ILK786444 IVG786437:IVG786444 JFC786437:JFC786444 JOY786437:JOY786444 JYU786437:JYU786444 KIQ786437:KIQ786444 KSM786437:KSM786444 LCI786437:LCI786444 LME786437:LME786444 LWA786437:LWA786444 MFW786437:MFW786444 MPS786437:MPS786444 MZO786437:MZO786444 NJK786437:NJK786444 NTG786437:NTG786444 ODC786437:ODC786444 OMY786437:OMY786444 OWU786437:OWU786444 PGQ786437:PGQ786444 PQM786437:PQM786444 QAI786437:QAI786444 QKE786437:QKE786444 QUA786437:QUA786444 RDW786437:RDW786444 RNS786437:RNS786444 RXO786437:RXO786444 SHK786437:SHK786444 SRG786437:SRG786444 TBC786437:TBC786444 TKY786437:TKY786444 TUU786437:TUU786444 UEQ786437:UEQ786444 UOM786437:UOM786444 UYI786437:UYI786444 VIE786437:VIE786444 VSA786437:VSA786444 WBW786437:WBW786444 WLS786437:WLS786444 WVO786437:WVO786444 G851973:G851980 JC851973:JC851980 SY851973:SY851980 ACU851973:ACU851980 AMQ851973:AMQ851980 AWM851973:AWM851980 BGI851973:BGI851980 BQE851973:BQE851980 CAA851973:CAA851980 CJW851973:CJW851980 CTS851973:CTS851980 DDO851973:DDO851980 DNK851973:DNK851980 DXG851973:DXG851980 EHC851973:EHC851980 EQY851973:EQY851980 FAU851973:FAU851980 FKQ851973:FKQ851980 FUM851973:FUM851980 GEI851973:GEI851980 GOE851973:GOE851980 GYA851973:GYA851980 HHW851973:HHW851980 HRS851973:HRS851980 IBO851973:IBO851980 ILK851973:ILK851980 IVG851973:IVG851980 JFC851973:JFC851980 JOY851973:JOY851980 JYU851973:JYU851980 KIQ851973:KIQ851980 KSM851973:KSM851980 LCI851973:LCI851980 LME851973:LME851980 LWA851973:LWA851980 MFW851973:MFW851980 MPS851973:MPS851980 MZO851973:MZO851980 NJK851973:NJK851980 NTG851973:NTG851980 ODC851973:ODC851980 OMY851973:OMY851980 OWU851973:OWU851980 PGQ851973:PGQ851980 PQM851973:PQM851980 QAI851973:QAI851980 QKE851973:QKE851980 QUA851973:QUA851980 RDW851973:RDW851980 RNS851973:RNS851980 RXO851973:RXO851980 SHK851973:SHK851980 SRG851973:SRG851980 TBC851973:TBC851980 TKY851973:TKY851980 TUU851973:TUU851980 UEQ851973:UEQ851980 UOM851973:UOM851980 UYI851973:UYI851980 VIE851973:VIE851980 VSA851973:VSA851980 WBW851973:WBW851980 WLS851973:WLS851980 WVO851973:WVO851980 G917509:G917516 JC917509:JC917516 SY917509:SY917516 ACU917509:ACU917516 AMQ917509:AMQ917516 AWM917509:AWM917516 BGI917509:BGI917516 BQE917509:BQE917516 CAA917509:CAA917516 CJW917509:CJW917516 CTS917509:CTS917516 DDO917509:DDO917516 DNK917509:DNK917516 DXG917509:DXG917516 EHC917509:EHC917516 EQY917509:EQY917516 FAU917509:FAU917516 FKQ917509:FKQ917516 FUM917509:FUM917516 GEI917509:GEI917516 GOE917509:GOE917516 GYA917509:GYA917516 HHW917509:HHW917516 HRS917509:HRS917516 IBO917509:IBO917516 ILK917509:ILK917516 IVG917509:IVG917516 JFC917509:JFC917516 JOY917509:JOY917516 JYU917509:JYU917516 KIQ917509:KIQ917516 KSM917509:KSM917516 LCI917509:LCI917516 LME917509:LME917516 LWA917509:LWA917516 MFW917509:MFW917516 MPS917509:MPS917516 MZO917509:MZO917516 NJK917509:NJK917516 NTG917509:NTG917516 ODC917509:ODC917516 OMY917509:OMY917516 OWU917509:OWU917516 PGQ917509:PGQ917516 PQM917509:PQM917516 QAI917509:QAI917516 QKE917509:QKE917516 QUA917509:QUA917516 RDW917509:RDW917516 RNS917509:RNS917516 RXO917509:RXO917516 SHK917509:SHK917516 SRG917509:SRG917516 TBC917509:TBC917516 TKY917509:TKY917516 TUU917509:TUU917516 UEQ917509:UEQ917516 UOM917509:UOM917516 UYI917509:UYI917516 VIE917509:VIE917516 VSA917509:VSA917516 WBW917509:WBW917516 WLS917509:WLS917516 WVO917509:WVO917516 G983045:G983052 JC983045:JC983052 SY983045:SY983052 ACU983045:ACU983052 AMQ983045:AMQ983052 AWM983045:AWM983052 BGI983045:BGI983052 BQE983045:BQE983052 CAA983045:CAA983052 CJW983045:CJW983052 CTS983045:CTS983052 DDO983045:DDO983052 DNK983045:DNK983052 DXG983045:DXG983052 EHC983045:EHC983052 EQY983045:EQY983052 FAU983045:FAU983052 FKQ983045:FKQ983052 FUM983045:FUM983052 GEI983045:GEI983052 GOE983045:GOE983052 GYA983045:GYA983052 HHW983045:HHW983052 HRS983045:HRS983052 IBO983045:IBO983052 ILK983045:ILK983052 IVG983045:IVG983052 JFC983045:JFC983052 JOY983045:JOY983052 JYU983045:JYU983052 KIQ983045:KIQ983052 KSM983045:KSM983052 LCI983045:LCI983052 LME983045:LME983052 LWA983045:LWA983052 MFW983045:MFW983052 MPS983045:MPS983052 MZO983045:MZO983052 NJK983045:NJK983052 NTG983045:NTG983052 ODC983045:ODC983052 OMY983045:OMY983052 OWU983045:OWU983052 PGQ983045:PGQ983052 PQM983045:PQM983052 QAI983045:QAI983052 QKE983045:QKE983052 QUA983045:QUA983052 RDW983045:RDW983052 RNS983045:RNS983052 RXO983045:RXO983052 SHK983045:SHK983052 SRG983045:SRG983052 TBC983045:TBC983052 TKY983045:TKY983052 TUU983045:TUU983052 UEQ983045:UEQ983052 UOM983045:UOM983052 UYI983045:UYI983052 VIE983045:VIE983052 VSA983045:VSA983052 WBW983045:WBW983052 WLS983045:WLS983052 G10:G12" xr:uid="{FB2347CA-7030-4F25-87E8-0013FE01DAFF}">
      <formula1>$Q$5:$Q$13</formula1>
    </dataValidation>
  </dataValidations>
  <pageMargins left="0.75" right="0.75" top="1" bottom="1" header="0.5" footer="0.5"/>
  <pageSetup paperSize="9" scale="93" orientation="landscape" r:id="rId1"/>
  <headerFooter alignWithMargins="0"/>
  <legacy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4C32D3-045E-477D-95BE-BCED29897FDB}">
  <sheetPr>
    <pageSetUpPr fitToPage="1"/>
  </sheetPr>
  <dimension ref="A1:P12"/>
  <sheetViews>
    <sheetView zoomScale="80" zoomScaleNormal="80" workbookViewId="0">
      <selection activeCell="H2" sqref="H1:I1048576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20.44140625" style="1" customWidth="1"/>
    <col min="4" max="4" width="6.109375" style="1" customWidth="1"/>
    <col min="5" max="5" width="7.88671875" style="1" customWidth="1"/>
    <col min="6" max="6" width="9.6640625" style="4" customWidth="1"/>
    <col min="7" max="7" width="7.109375" style="1" customWidth="1"/>
    <col min="8" max="9" width="9.21875" style="1" customWidth="1"/>
    <col min="10" max="11" width="10.44140625" style="1" customWidth="1"/>
    <col min="12" max="12" width="8.6640625" style="1" customWidth="1"/>
    <col min="13" max="13" width="10.44140625" style="1" customWidth="1"/>
    <col min="14" max="14" width="9.33203125" style="1" customWidth="1"/>
    <col min="15" max="15" width="25.33203125" style="1" customWidth="1"/>
    <col min="16" max="16" width="14.77734375" style="1" customWidth="1"/>
    <col min="17" max="17" width="6.77734375" style="1" customWidth="1"/>
    <col min="18" max="256" width="10" style="1"/>
    <col min="257" max="257" width="6.109375" style="1" bestFit="1" customWidth="1"/>
    <col min="258" max="258" width="15.77734375" style="1" customWidth="1"/>
    <col min="259" max="259" width="27.77734375" style="1" bestFit="1" customWidth="1"/>
    <col min="260" max="260" width="6.109375" style="1" customWidth="1"/>
    <col min="261" max="262" width="7.88671875" style="1" customWidth="1"/>
    <col min="263" max="263" width="5.6640625" style="1" customWidth="1"/>
    <col min="264" max="264" width="11.6640625" style="1" customWidth="1"/>
    <col min="265" max="265" width="9.88671875" style="1" customWidth="1"/>
    <col min="266" max="267" width="10.44140625" style="1" customWidth="1"/>
    <col min="268" max="268" width="7.109375" style="1" customWidth="1"/>
    <col min="269" max="269" width="10.44140625" style="1" customWidth="1"/>
    <col min="270" max="270" width="10" style="1"/>
    <col min="271" max="271" width="32.109375" style="1" customWidth="1"/>
    <col min="272" max="272" width="13" style="1" customWidth="1"/>
    <col min="273" max="273" width="6.77734375" style="1" customWidth="1"/>
    <col min="274" max="512" width="10" style="1"/>
    <col min="513" max="513" width="6.109375" style="1" bestFit="1" customWidth="1"/>
    <col min="514" max="514" width="15.77734375" style="1" customWidth="1"/>
    <col min="515" max="515" width="27.77734375" style="1" bestFit="1" customWidth="1"/>
    <col min="516" max="516" width="6.109375" style="1" customWidth="1"/>
    <col min="517" max="518" width="7.88671875" style="1" customWidth="1"/>
    <col min="519" max="519" width="5.6640625" style="1" customWidth="1"/>
    <col min="520" max="520" width="11.6640625" style="1" customWidth="1"/>
    <col min="521" max="521" width="9.88671875" style="1" customWidth="1"/>
    <col min="522" max="523" width="10.44140625" style="1" customWidth="1"/>
    <col min="524" max="524" width="7.109375" style="1" customWidth="1"/>
    <col min="525" max="525" width="10.44140625" style="1" customWidth="1"/>
    <col min="526" max="526" width="10" style="1"/>
    <col min="527" max="527" width="32.109375" style="1" customWidth="1"/>
    <col min="528" max="528" width="13" style="1" customWidth="1"/>
    <col min="529" max="529" width="6.77734375" style="1" customWidth="1"/>
    <col min="530" max="768" width="10" style="1"/>
    <col min="769" max="769" width="6.109375" style="1" bestFit="1" customWidth="1"/>
    <col min="770" max="770" width="15.77734375" style="1" customWidth="1"/>
    <col min="771" max="771" width="27.77734375" style="1" bestFit="1" customWidth="1"/>
    <col min="772" max="772" width="6.109375" style="1" customWidth="1"/>
    <col min="773" max="774" width="7.88671875" style="1" customWidth="1"/>
    <col min="775" max="775" width="5.6640625" style="1" customWidth="1"/>
    <col min="776" max="776" width="11.6640625" style="1" customWidth="1"/>
    <col min="777" max="777" width="9.88671875" style="1" customWidth="1"/>
    <col min="778" max="779" width="10.44140625" style="1" customWidth="1"/>
    <col min="780" max="780" width="7.109375" style="1" customWidth="1"/>
    <col min="781" max="781" width="10.44140625" style="1" customWidth="1"/>
    <col min="782" max="782" width="10" style="1"/>
    <col min="783" max="783" width="32.109375" style="1" customWidth="1"/>
    <col min="784" max="784" width="13" style="1" customWidth="1"/>
    <col min="785" max="785" width="6.77734375" style="1" customWidth="1"/>
    <col min="786" max="1024" width="10" style="1"/>
    <col min="1025" max="1025" width="6.109375" style="1" bestFit="1" customWidth="1"/>
    <col min="1026" max="1026" width="15.77734375" style="1" customWidth="1"/>
    <col min="1027" max="1027" width="27.77734375" style="1" bestFit="1" customWidth="1"/>
    <col min="1028" max="1028" width="6.109375" style="1" customWidth="1"/>
    <col min="1029" max="1030" width="7.88671875" style="1" customWidth="1"/>
    <col min="1031" max="1031" width="5.6640625" style="1" customWidth="1"/>
    <col min="1032" max="1032" width="11.6640625" style="1" customWidth="1"/>
    <col min="1033" max="1033" width="9.88671875" style="1" customWidth="1"/>
    <col min="1034" max="1035" width="10.44140625" style="1" customWidth="1"/>
    <col min="1036" max="1036" width="7.109375" style="1" customWidth="1"/>
    <col min="1037" max="1037" width="10.44140625" style="1" customWidth="1"/>
    <col min="1038" max="1038" width="10" style="1"/>
    <col min="1039" max="1039" width="32.109375" style="1" customWidth="1"/>
    <col min="1040" max="1040" width="13" style="1" customWidth="1"/>
    <col min="1041" max="1041" width="6.77734375" style="1" customWidth="1"/>
    <col min="1042" max="1280" width="10" style="1"/>
    <col min="1281" max="1281" width="6.109375" style="1" bestFit="1" customWidth="1"/>
    <col min="1282" max="1282" width="15.77734375" style="1" customWidth="1"/>
    <col min="1283" max="1283" width="27.77734375" style="1" bestFit="1" customWidth="1"/>
    <col min="1284" max="1284" width="6.109375" style="1" customWidth="1"/>
    <col min="1285" max="1286" width="7.88671875" style="1" customWidth="1"/>
    <col min="1287" max="1287" width="5.6640625" style="1" customWidth="1"/>
    <col min="1288" max="1288" width="11.6640625" style="1" customWidth="1"/>
    <col min="1289" max="1289" width="9.88671875" style="1" customWidth="1"/>
    <col min="1290" max="1291" width="10.44140625" style="1" customWidth="1"/>
    <col min="1292" max="1292" width="7.109375" style="1" customWidth="1"/>
    <col min="1293" max="1293" width="10.44140625" style="1" customWidth="1"/>
    <col min="1294" max="1294" width="10" style="1"/>
    <col min="1295" max="1295" width="32.109375" style="1" customWidth="1"/>
    <col min="1296" max="1296" width="13" style="1" customWidth="1"/>
    <col min="1297" max="1297" width="6.77734375" style="1" customWidth="1"/>
    <col min="1298" max="1536" width="10" style="1"/>
    <col min="1537" max="1537" width="6.109375" style="1" bestFit="1" customWidth="1"/>
    <col min="1538" max="1538" width="15.77734375" style="1" customWidth="1"/>
    <col min="1539" max="1539" width="27.77734375" style="1" bestFit="1" customWidth="1"/>
    <col min="1540" max="1540" width="6.109375" style="1" customWidth="1"/>
    <col min="1541" max="1542" width="7.88671875" style="1" customWidth="1"/>
    <col min="1543" max="1543" width="5.6640625" style="1" customWidth="1"/>
    <col min="1544" max="1544" width="11.6640625" style="1" customWidth="1"/>
    <col min="1545" max="1545" width="9.88671875" style="1" customWidth="1"/>
    <col min="1546" max="1547" width="10.44140625" style="1" customWidth="1"/>
    <col min="1548" max="1548" width="7.109375" style="1" customWidth="1"/>
    <col min="1549" max="1549" width="10.44140625" style="1" customWidth="1"/>
    <col min="1550" max="1550" width="10" style="1"/>
    <col min="1551" max="1551" width="32.109375" style="1" customWidth="1"/>
    <col min="1552" max="1552" width="13" style="1" customWidth="1"/>
    <col min="1553" max="1553" width="6.77734375" style="1" customWidth="1"/>
    <col min="1554" max="1792" width="10" style="1"/>
    <col min="1793" max="1793" width="6.109375" style="1" bestFit="1" customWidth="1"/>
    <col min="1794" max="1794" width="15.77734375" style="1" customWidth="1"/>
    <col min="1795" max="1795" width="27.77734375" style="1" bestFit="1" customWidth="1"/>
    <col min="1796" max="1796" width="6.109375" style="1" customWidth="1"/>
    <col min="1797" max="1798" width="7.88671875" style="1" customWidth="1"/>
    <col min="1799" max="1799" width="5.6640625" style="1" customWidth="1"/>
    <col min="1800" max="1800" width="11.6640625" style="1" customWidth="1"/>
    <col min="1801" max="1801" width="9.88671875" style="1" customWidth="1"/>
    <col min="1802" max="1803" width="10.44140625" style="1" customWidth="1"/>
    <col min="1804" max="1804" width="7.109375" style="1" customWidth="1"/>
    <col min="1805" max="1805" width="10.44140625" style="1" customWidth="1"/>
    <col min="1806" max="1806" width="10" style="1"/>
    <col min="1807" max="1807" width="32.109375" style="1" customWidth="1"/>
    <col min="1808" max="1808" width="13" style="1" customWidth="1"/>
    <col min="1809" max="1809" width="6.77734375" style="1" customWidth="1"/>
    <col min="1810" max="2048" width="10" style="1"/>
    <col min="2049" max="2049" width="6.109375" style="1" bestFit="1" customWidth="1"/>
    <col min="2050" max="2050" width="15.77734375" style="1" customWidth="1"/>
    <col min="2051" max="2051" width="27.77734375" style="1" bestFit="1" customWidth="1"/>
    <col min="2052" max="2052" width="6.109375" style="1" customWidth="1"/>
    <col min="2053" max="2054" width="7.88671875" style="1" customWidth="1"/>
    <col min="2055" max="2055" width="5.6640625" style="1" customWidth="1"/>
    <col min="2056" max="2056" width="11.6640625" style="1" customWidth="1"/>
    <col min="2057" max="2057" width="9.88671875" style="1" customWidth="1"/>
    <col min="2058" max="2059" width="10.44140625" style="1" customWidth="1"/>
    <col min="2060" max="2060" width="7.109375" style="1" customWidth="1"/>
    <col min="2061" max="2061" width="10.44140625" style="1" customWidth="1"/>
    <col min="2062" max="2062" width="10" style="1"/>
    <col min="2063" max="2063" width="32.109375" style="1" customWidth="1"/>
    <col min="2064" max="2064" width="13" style="1" customWidth="1"/>
    <col min="2065" max="2065" width="6.77734375" style="1" customWidth="1"/>
    <col min="2066" max="2304" width="10" style="1"/>
    <col min="2305" max="2305" width="6.109375" style="1" bestFit="1" customWidth="1"/>
    <col min="2306" max="2306" width="15.77734375" style="1" customWidth="1"/>
    <col min="2307" max="2307" width="27.77734375" style="1" bestFit="1" customWidth="1"/>
    <col min="2308" max="2308" width="6.109375" style="1" customWidth="1"/>
    <col min="2309" max="2310" width="7.88671875" style="1" customWidth="1"/>
    <col min="2311" max="2311" width="5.6640625" style="1" customWidth="1"/>
    <col min="2312" max="2312" width="11.6640625" style="1" customWidth="1"/>
    <col min="2313" max="2313" width="9.88671875" style="1" customWidth="1"/>
    <col min="2314" max="2315" width="10.44140625" style="1" customWidth="1"/>
    <col min="2316" max="2316" width="7.109375" style="1" customWidth="1"/>
    <col min="2317" max="2317" width="10.44140625" style="1" customWidth="1"/>
    <col min="2318" max="2318" width="10" style="1"/>
    <col min="2319" max="2319" width="32.109375" style="1" customWidth="1"/>
    <col min="2320" max="2320" width="13" style="1" customWidth="1"/>
    <col min="2321" max="2321" width="6.77734375" style="1" customWidth="1"/>
    <col min="2322" max="2560" width="10" style="1"/>
    <col min="2561" max="2561" width="6.109375" style="1" bestFit="1" customWidth="1"/>
    <col min="2562" max="2562" width="15.77734375" style="1" customWidth="1"/>
    <col min="2563" max="2563" width="27.77734375" style="1" bestFit="1" customWidth="1"/>
    <col min="2564" max="2564" width="6.109375" style="1" customWidth="1"/>
    <col min="2565" max="2566" width="7.88671875" style="1" customWidth="1"/>
    <col min="2567" max="2567" width="5.6640625" style="1" customWidth="1"/>
    <col min="2568" max="2568" width="11.6640625" style="1" customWidth="1"/>
    <col min="2569" max="2569" width="9.88671875" style="1" customWidth="1"/>
    <col min="2570" max="2571" width="10.44140625" style="1" customWidth="1"/>
    <col min="2572" max="2572" width="7.109375" style="1" customWidth="1"/>
    <col min="2573" max="2573" width="10.44140625" style="1" customWidth="1"/>
    <col min="2574" max="2574" width="10" style="1"/>
    <col min="2575" max="2575" width="32.109375" style="1" customWidth="1"/>
    <col min="2576" max="2576" width="13" style="1" customWidth="1"/>
    <col min="2577" max="2577" width="6.77734375" style="1" customWidth="1"/>
    <col min="2578" max="2816" width="10" style="1"/>
    <col min="2817" max="2817" width="6.109375" style="1" bestFit="1" customWidth="1"/>
    <col min="2818" max="2818" width="15.77734375" style="1" customWidth="1"/>
    <col min="2819" max="2819" width="27.77734375" style="1" bestFit="1" customWidth="1"/>
    <col min="2820" max="2820" width="6.109375" style="1" customWidth="1"/>
    <col min="2821" max="2822" width="7.88671875" style="1" customWidth="1"/>
    <col min="2823" max="2823" width="5.6640625" style="1" customWidth="1"/>
    <col min="2824" max="2824" width="11.6640625" style="1" customWidth="1"/>
    <col min="2825" max="2825" width="9.88671875" style="1" customWidth="1"/>
    <col min="2826" max="2827" width="10.44140625" style="1" customWidth="1"/>
    <col min="2828" max="2828" width="7.109375" style="1" customWidth="1"/>
    <col min="2829" max="2829" width="10.44140625" style="1" customWidth="1"/>
    <col min="2830" max="2830" width="10" style="1"/>
    <col min="2831" max="2831" width="32.109375" style="1" customWidth="1"/>
    <col min="2832" max="2832" width="13" style="1" customWidth="1"/>
    <col min="2833" max="2833" width="6.77734375" style="1" customWidth="1"/>
    <col min="2834" max="3072" width="10" style="1"/>
    <col min="3073" max="3073" width="6.109375" style="1" bestFit="1" customWidth="1"/>
    <col min="3074" max="3074" width="15.77734375" style="1" customWidth="1"/>
    <col min="3075" max="3075" width="27.77734375" style="1" bestFit="1" customWidth="1"/>
    <col min="3076" max="3076" width="6.109375" style="1" customWidth="1"/>
    <col min="3077" max="3078" width="7.88671875" style="1" customWidth="1"/>
    <col min="3079" max="3079" width="5.6640625" style="1" customWidth="1"/>
    <col min="3080" max="3080" width="11.6640625" style="1" customWidth="1"/>
    <col min="3081" max="3081" width="9.88671875" style="1" customWidth="1"/>
    <col min="3082" max="3083" width="10.44140625" style="1" customWidth="1"/>
    <col min="3084" max="3084" width="7.109375" style="1" customWidth="1"/>
    <col min="3085" max="3085" width="10.44140625" style="1" customWidth="1"/>
    <col min="3086" max="3086" width="10" style="1"/>
    <col min="3087" max="3087" width="32.109375" style="1" customWidth="1"/>
    <col min="3088" max="3088" width="13" style="1" customWidth="1"/>
    <col min="3089" max="3089" width="6.77734375" style="1" customWidth="1"/>
    <col min="3090" max="3328" width="10" style="1"/>
    <col min="3329" max="3329" width="6.109375" style="1" bestFit="1" customWidth="1"/>
    <col min="3330" max="3330" width="15.77734375" style="1" customWidth="1"/>
    <col min="3331" max="3331" width="27.77734375" style="1" bestFit="1" customWidth="1"/>
    <col min="3332" max="3332" width="6.109375" style="1" customWidth="1"/>
    <col min="3333" max="3334" width="7.88671875" style="1" customWidth="1"/>
    <col min="3335" max="3335" width="5.6640625" style="1" customWidth="1"/>
    <col min="3336" max="3336" width="11.6640625" style="1" customWidth="1"/>
    <col min="3337" max="3337" width="9.88671875" style="1" customWidth="1"/>
    <col min="3338" max="3339" width="10.44140625" style="1" customWidth="1"/>
    <col min="3340" max="3340" width="7.109375" style="1" customWidth="1"/>
    <col min="3341" max="3341" width="10.44140625" style="1" customWidth="1"/>
    <col min="3342" max="3342" width="10" style="1"/>
    <col min="3343" max="3343" width="32.109375" style="1" customWidth="1"/>
    <col min="3344" max="3344" width="13" style="1" customWidth="1"/>
    <col min="3345" max="3345" width="6.77734375" style="1" customWidth="1"/>
    <col min="3346" max="3584" width="10" style="1"/>
    <col min="3585" max="3585" width="6.109375" style="1" bestFit="1" customWidth="1"/>
    <col min="3586" max="3586" width="15.77734375" style="1" customWidth="1"/>
    <col min="3587" max="3587" width="27.77734375" style="1" bestFit="1" customWidth="1"/>
    <col min="3588" max="3588" width="6.109375" style="1" customWidth="1"/>
    <col min="3589" max="3590" width="7.88671875" style="1" customWidth="1"/>
    <col min="3591" max="3591" width="5.6640625" style="1" customWidth="1"/>
    <col min="3592" max="3592" width="11.6640625" style="1" customWidth="1"/>
    <col min="3593" max="3593" width="9.88671875" style="1" customWidth="1"/>
    <col min="3594" max="3595" width="10.44140625" style="1" customWidth="1"/>
    <col min="3596" max="3596" width="7.109375" style="1" customWidth="1"/>
    <col min="3597" max="3597" width="10.44140625" style="1" customWidth="1"/>
    <col min="3598" max="3598" width="10" style="1"/>
    <col min="3599" max="3599" width="32.109375" style="1" customWidth="1"/>
    <col min="3600" max="3600" width="13" style="1" customWidth="1"/>
    <col min="3601" max="3601" width="6.77734375" style="1" customWidth="1"/>
    <col min="3602" max="3840" width="10" style="1"/>
    <col min="3841" max="3841" width="6.109375" style="1" bestFit="1" customWidth="1"/>
    <col min="3842" max="3842" width="15.77734375" style="1" customWidth="1"/>
    <col min="3843" max="3843" width="27.77734375" style="1" bestFit="1" customWidth="1"/>
    <col min="3844" max="3844" width="6.109375" style="1" customWidth="1"/>
    <col min="3845" max="3846" width="7.88671875" style="1" customWidth="1"/>
    <col min="3847" max="3847" width="5.6640625" style="1" customWidth="1"/>
    <col min="3848" max="3848" width="11.6640625" style="1" customWidth="1"/>
    <col min="3849" max="3849" width="9.88671875" style="1" customWidth="1"/>
    <col min="3850" max="3851" width="10.44140625" style="1" customWidth="1"/>
    <col min="3852" max="3852" width="7.109375" style="1" customWidth="1"/>
    <col min="3853" max="3853" width="10.44140625" style="1" customWidth="1"/>
    <col min="3854" max="3854" width="10" style="1"/>
    <col min="3855" max="3855" width="32.109375" style="1" customWidth="1"/>
    <col min="3856" max="3856" width="13" style="1" customWidth="1"/>
    <col min="3857" max="3857" width="6.77734375" style="1" customWidth="1"/>
    <col min="3858" max="4096" width="10" style="1"/>
    <col min="4097" max="4097" width="6.109375" style="1" bestFit="1" customWidth="1"/>
    <col min="4098" max="4098" width="15.77734375" style="1" customWidth="1"/>
    <col min="4099" max="4099" width="27.77734375" style="1" bestFit="1" customWidth="1"/>
    <col min="4100" max="4100" width="6.109375" style="1" customWidth="1"/>
    <col min="4101" max="4102" width="7.88671875" style="1" customWidth="1"/>
    <col min="4103" max="4103" width="5.6640625" style="1" customWidth="1"/>
    <col min="4104" max="4104" width="11.6640625" style="1" customWidth="1"/>
    <col min="4105" max="4105" width="9.88671875" style="1" customWidth="1"/>
    <col min="4106" max="4107" width="10.44140625" style="1" customWidth="1"/>
    <col min="4108" max="4108" width="7.109375" style="1" customWidth="1"/>
    <col min="4109" max="4109" width="10.44140625" style="1" customWidth="1"/>
    <col min="4110" max="4110" width="10" style="1"/>
    <col min="4111" max="4111" width="32.109375" style="1" customWidth="1"/>
    <col min="4112" max="4112" width="13" style="1" customWidth="1"/>
    <col min="4113" max="4113" width="6.77734375" style="1" customWidth="1"/>
    <col min="4114" max="4352" width="10" style="1"/>
    <col min="4353" max="4353" width="6.109375" style="1" bestFit="1" customWidth="1"/>
    <col min="4354" max="4354" width="15.77734375" style="1" customWidth="1"/>
    <col min="4355" max="4355" width="27.77734375" style="1" bestFit="1" customWidth="1"/>
    <col min="4356" max="4356" width="6.109375" style="1" customWidth="1"/>
    <col min="4357" max="4358" width="7.88671875" style="1" customWidth="1"/>
    <col min="4359" max="4359" width="5.6640625" style="1" customWidth="1"/>
    <col min="4360" max="4360" width="11.6640625" style="1" customWidth="1"/>
    <col min="4361" max="4361" width="9.88671875" style="1" customWidth="1"/>
    <col min="4362" max="4363" width="10.44140625" style="1" customWidth="1"/>
    <col min="4364" max="4364" width="7.109375" style="1" customWidth="1"/>
    <col min="4365" max="4365" width="10.44140625" style="1" customWidth="1"/>
    <col min="4366" max="4366" width="10" style="1"/>
    <col min="4367" max="4367" width="32.109375" style="1" customWidth="1"/>
    <col min="4368" max="4368" width="13" style="1" customWidth="1"/>
    <col min="4369" max="4369" width="6.77734375" style="1" customWidth="1"/>
    <col min="4370" max="4608" width="10" style="1"/>
    <col min="4609" max="4609" width="6.109375" style="1" bestFit="1" customWidth="1"/>
    <col min="4610" max="4610" width="15.77734375" style="1" customWidth="1"/>
    <col min="4611" max="4611" width="27.77734375" style="1" bestFit="1" customWidth="1"/>
    <col min="4612" max="4612" width="6.109375" style="1" customWidth="1"/>
    <col min="4613" max="4614" width="7.88671875" style="1" customWidth="1"/>
    <col min="4615" max="4615" width="5.6640625" style="1" customWidth="1"/>
    <col min="4616" max="4616" width="11.6640625" style="1" customWidth="1"/>
    <col min="4617" max="4617" width="9.88671875" style="1" customWidth="1"/>
    <col min="4618" max="4619" width="10.44140625" style="1" customWidth="1"/>
    <col min="4620" max="4620" width="7.109375" style="1" customWidth="1"/>
    <col min="4621" max="4621" width="10.44140625" style="1" customWidth="1"/>
    <col min="4622" max="4622" width="10" style="1"/>
    <col min="4623" max="4623" width="32.109375" style="1" customWidth="1"/>
    <col min="4624" max="4624" width="13" style="1" customWidth="1"/>
    <col min="4625" max="4625" width="6.77734375" style="1" customWidth="1"/>
    <col min="4626" max="4864" width="10" style="1"/>
    <col min="4865" max="4865" width="6.109375" style="1" bestFit="1" customWidth="1"/>
    <col min="4866" max="4866" width="15.77734375" style="1" customWidth="1"/>
    <col min="4867" max="4867" width="27.77734375" style="1" bestFit="1" customWidth="1"/>
    <col min="4868" max="4868" width="6.109375" style="1" customWidth="1"/>
    <col min="4869" max="4870" width="7.88671875" style="1" customWidth="1"/>
    <col min="4871" max="4871" width="5.6640625" style="1" customWidth="1"/>
    <col min="4872" max="4872" width="11.6640625" style="1" customWidth="1"/>
    <col min="4873" max="4873" width="9.88671875" style="1" customWidth="1"/>
    <col min="4874" max="4875" width="10.44140625" style="1" customWidth="1"/>
    <col min="4876" max="4876" width="7.109375" style="1" customWidth="1"/>
    <col min="4877" max="4877" width="10.44140625" style="1" customWidth="1"/>
    <col min="4878" max="4878" width="10" style="1"/>
    <col min="4879" max="4879" width="32.109375" style="1" customWidth="1"/>
    <col min="4880" max="4880" width="13" style="1" customWidth="1"/>
    <col min="4881" max="4881" width="6.77734375" style="1" customWidth="1"/>
    <col min="4882" max="5120" width="10" style="1"/>
    <col min="5121" max="5121" width="6.109375" style="1" bestFit="1" customWidth="1"/>
    <col min="5122" max="5122" width="15.77734375" style="1" customWidth="1"/>
    <col min="5123" max="5123" width="27.77734375" style="1" bestFit="1" customWidth="1"/>
    <col min="5124" max="5124" width="6.109375" style="1" customWidth="1"/>
    <col min="5125" max="5126" width="7.88671875" style="1" customWidth="1"/>
    <col min="5127" max="5127" width="5.6640625" style="1" customWidth="1"/>
    <col min="5128" max="5128" width="11.6640625" style="1" customWidth="1"/>
    <col min="5129" max="5129" width="9.88671875" style="1" customWidth="1"/>
    <col min="5130" max="5131" width="10.44140625" style="1" customWidth="1"/>
    <col min="5132" max="5132" width="7.109375" style="1" customWidth="1"/>
    <col min="5133" max="5133" width="10.44140625" style="1" customWidth="1"/>
    <col min="5134" max="5134" width="10" style="1"/>
    <col min="5135" max="5135" width="32.109375" style="1" customWidth="1"/>
    <col min="5136" max="5136" width="13" style="1" customWidth="1"/>
    <col min="5137" max="5137" width="6.77734375" style="1" customWidth="1"/>
    <col min="5138" max="5376" width="10" style="1"/>
    <col min="5377" max="5377" width="6.109375" style="1" bestFit="1" customWidth="1"/>
    <col min="5378" max="5378" width="15.77734375" style="1" customWidth="1"/>
    <col min="5379" max="5379" width="27.77734375" style="1" bestFit="1" customWidth="1"/>
    <col min="5380" max="5380" width="6.109375" style="1" customWidth="1"/>
    <col min="5381" max="5382" width="7.88671875" style="1" customWidth="1"/>
    <col min="5383" max="5383" width="5.6640625" style="1" customWidth="1"/>
    <col min="5384" max="5384" width="11.6640625" style="1" customWidth="1"/>
    <col min="5385" max="5385" width="9.88671875" style="1" customWidth="1"/>
    <col min="5386" max="5387" width="10.44140625" style="1" customWidth="1"/>
    <col min="5388" max="5388" width="7.109375" style="1" customWidth="1"/>
    <col min="5389" max="5389" width="10.44140625" style="1" customWidth="1"/>
    <col min="5390" max="5390" width="10" style="1"/>
    <col min="5391" max="5391" width="32.109375" style="1" customWidth="1"/>
    <col min="5392" max="5392" width="13" style="1" customWidth="1"/>
    <col min="5393" max="5393" width="6.77734375" style="1" customWidth="1"/>
    <col min="5394" max="5632" width="10" style="1"/>
    <col min="5633" max="5633" width="6.109375" style="1" bestFit="1" customWidth="1"/>
    <col min="5634" max="5634" width="15.77734375" style="1" customWidth="1"/>
    <col min="5635" max="5635" width="27.77734375" style="1" bestFit="1" customWidth="1"/>
    <col min="5636" max="5636" width="6.109375" style="1" customWidth="1"/>
    <col min="5637" max="5638" width="7.88671875" style="1" customWidth="1"/>
    <col min="5639" max="5639" width="5.6640625" style="1" customWidth="1"/>
    <col min="5640" max="5640" width="11.6640625" style="1" customWidth="1"/>
    <col min="5641" max="5641" width="9.88671875" style="1" customWidth="1"/>
    <col min="5642" max="5643" width="10.44140625" style="1" customWidth="1"/>
    <col min="5644" max="5644" width="7.109375" style="1" customWidth="1"/>
    <col min="5645" max="5645" width="10.44140625" style="1" customWidth="1"/>
    <col min="5646" max="5646" width="10" style="1"/>
    <col min="5647" max="5647" width="32.109375" style="1" customWidth="1"/>
    <col min="5648" max="5648" width="13" style="1" customWidth="1"/>
    <col min="5649" max="5649" width="6.77734375" style="1" customWidth="1"/>
    <col min="5650" max="5888" width="10" style="1"/>
    <col min="5889" max="5889" width="6.109375" style="1" bestFit="1" customWidth="1"/>
    <col min="5890" max="5890" width="15.77734375" style="1" customWidth="1"/>
    <col min="5891" max="5891" width="27.77734375" style="1" bestFit="1" customWidth="1"/>
    <col min="5892" max="5892" width="6.109375" style="1" customWidth="1"/>
    <col min="5893" max="5894" width="7.88671875" style="1" customWidth="1"/>
    <col min="5895" max="5895" width="5.6640625" style="1" customWidth="1"/>
    <col min="5896" max="5896" width="11.6640625" style="1" customWidth="1"/>
    <col min="5897" max="5897" width="9.88671875" style="1" customWidth="1"/>
    <col min="5898" max="5899" width="10.44140625" style="1" customWidth="1"/>
    <col min="5900" max="5900" width="7.109375" style="1" customWidth="1"/>
    <col min="5901" max="5901" width="10.44140625" style="1" customWidth="1"/>
    <col min="5902" max="5902" width="10" style="1"/>
    <col min="5903" max="5903" width="32.109375" style="1" customWidth="1"/>
    <col min="5904" max="5904" width="13" style="1" customWidth="1"/>
    <col min="5905" max="5905" width="6.77734375" style="1" customWidth="1"/>
    <col min="5906" max="6144" width="10" style="1"/>
    <col min="6145" max="6145" width="6.109375" style="1" bestFit="1" customWidth="1"/>
    <col min="6146" max="6146" width="15.77734375" style="1" customWidth="1"/>
    <col min="6147" max="6147" width="27.77734375" style="1" bestFit="1" customWidth="1"/>
    <col min="6148" max="6148" width="6.109375" style="1" customWidth="1"/>
    <col min="6149" max="6150" width="7.88671875" style="1" customWidth="1"/>
    <col min="6151" max="6151" width="5.6640625" style="1" customWidth="1"/>
    <col min="6152" max="6152" width="11.6640625" style="1" customWidth="1"/>
    <col min="6153" max="6153" width="9.88671875" style="1" customWidth="1"/>
    <col min="6154" max="6155" width="10.44140625" style="1" customWidth="1"/>
    <col min="6156" max="6156" width="7.109375" style="1" customWidth="1"/>
    <col min="6157" max="6157" width="10.44140625" style="1" customWidth="1"/>
    <col min="6158" max="6158" width="10" style="1"/>
    <col min="6159" max="6159" width="32.109375" style="1" customWidth="1"/>
    <col min="6160" max="6160" width="13" style="1" customWidth="1"/>
    <col min="6161" max="6161" width="6.77734375" style="1" customWidth="1"/>
    <col min="6162" max="6400" width="10" style="1"/>
    <col min="6401" max="6401" width="6.109375" style="1" bestFit="1" customWidth="1"/>
    <col min="6402" max="6402" width="15.77734375" style="1" customWidth="1"/>
    <col min="6403" max="6403" width="27.77734375" style="1" bestFit="1" customWidth="1"/>
    <col min="6404" max="6404" width="6.109375" style="1" customWidth="1"/>
    <col min="6405" max="6406" width="7.88671875" style="1" customWidth="1"/>
    <col min="6407" max="6407" width="5.6640625" style="1" customWidth="1"/>
    <col min="6408" max="6408" width="11.6640625" style="1" customWidth="1"/>
    <col min="6409" max="6409" width="9.88671875" style="1" customWidth="1"/>
    <col min="6410" max="6411" width="10.44140625" style="1" customWidth="1"/>
    <col min="6412" max="6412" width="7.109375" style="1" customWidth="1"/>
    <col min="6413" max="6413" width="10.44140625" style="1" customWidth="1"/>
    <col min="6414" max="6414" width="10" style="1"/>
    <col min="6415" max="6415" width="32.109375" style="1" customWidth="1"/>
    <col min="6416" max="6416" width="13" style="1" customWidth="1"/>
    <col min="6417" max="6417" width="6.77734375" style="1" customWidth="1"/>
    <col min="6418" max="6656" width="10" style="1"/>
    <col min="6657" max="6657" width="6.109375" style="1" bestFit="1" customWidth="1"/>
    <col min="6658" max="6658" width="15.77734375" style="1" customWidth="1"/>
    <col min="6659" max="6659" width="27.77734375" style="1" bestFit="1" customWidth="1"/>
    <col min="6660" max="6660" width="6.109375" style="1" customWidth="1"/>
    <col min="6661" max="6662" width="7.88671875" style="1" customWidth="1"/>
    <col min="6663" max="6663" width="5.6640625" style="1" customWidth="1"/>
    <col min="6664" max="6664" width="11.6640625" style="1" customWidth="1"/>
    <col min="6665" max="6665" width="9.88671875" style="1" customWidth="1"/>
    <col min="6666" max="6667" width="10.44140625" style="1" customWidth="1"/>
    <col min="6668" max="6668" width="7.109375" style="1" customWidth="1"/>
    <col min="6669" max="6669" width="10.44140625" style="1" customWidth="1"/>
    <col min="6670" max="6670" width="10" style="1"/>
    <col min="6671" max="6671" width="32.109375" style="1" customWidth="1"/>
    <col min="6672" max="6672" width="13" style="1" customWidth="1"/>
    <col min="6673" max="6673" width="6.77734375" style="1" customWidth="1"/>
    <col min="6674" max="6912" width="10" style="1"/>
    <col min="6913" max="6913" width="6.109375" style="1" bestFit="1" customWidth="1"/>
    <col min="6914" max="6914" width="15.77734375" style="1" customWidth="1"/>
    <col min="6915" max="6915" width="27.77734375" style="1" bestFit="1" customWidth="1"/>
    <col min="6916" max="6916" width="6.109375" style="1" customWidth="1"/>
    <col min="6917" max="6918" width="7.88671875" style="1" customWidth="1"/>
    <col min="6919" max="6919" width="5.6640625" style="1" customWidth="1"/>
    <col min="6920" max="6920" width="11.6640625" style="1" customWidth="1"/>
    <col min="6921" max="6921" width="9.88671875" style="1" customWidth="1"/>
    <col min="6922" max="6923" width="10.44140625" style="1" customWidth="1"/>
    <col min="6924" max="6924" width="7.109375" style="1" customWidth="1"/>
    <col min="6925" max="6925" width="10.44140625" style="1" customWidth="1"/>
    <col min="6926" max="6926" width="10" style="1"/>
    <col min="6927" max="6927" width="32.109375" style="1" customWidth="1"/>
    <col min="6928" max="6928" width="13" style="1" customWidth="1"/>
    <col min="6929" max="6929" width="6.77734375" style="1" customWidth="1"/>
    <col min="6930" max="7168" width="10" style="1"/>
    <col min="7169" max="7169" width="6.109375" style="1" bestFit="1" customWidth="1"/>
    <col min="7170" max="7170" width="15.77734375" style="1" customWidth="1"/>
    <col min="7171" max="7171" width="27.77734375" style="1" bestFit="1" customWidth="1"/>
    <col min="7172" max="7172" width="6.109375" style="1" customWidth="1"/>
    <col min="7173" max="7174" width="7.88671875" style="1" customWidth="1"/>
    <col min="7175" max="7175" width="5.6640625" style="1" customWidth="1"/>
    <col min="7176" max="7176" width="11.6640625" style="1" customWidth="1"/>
    <col min="7177" max="7177" width="9.88671875" style="1" customWidth="1"/>
    <col min="7178" max="7179" width="10.44140625" style="1" customWidth="1"/>
    <col min="7180" max="7180" width="7.109375" style="1" customWidth="1"/>
    <col min="7181" max="7181" width="10.44140625" style="1" customWidth="1"/>
    <col min="7182" max="7182" width="10" style="1"/>
    <col min="7183" max="7183" width="32.109375" style="1" customWidth="1"/>
    <col min="7184" max="7184" width="13" style="1" customWidth="1"/>
    <col min="7185" max="7185" width="6.77734375" style="1" customWidth="1"/>
    <col min="7186" max="7424" width="10" style="1"/>
    <col min="7425" max="7425" width="6.109375" style="1" bestFit="1" customWidth="1"/>
    <col min="7426" max="7426" width="15.77734375" style="1" customWidth="1"/>
    <col min="7427" max="7427" width="27.77734375" style="1" bestFit="1" customWidth="1"/>
    <col min="7428" max="7428" width="6.109375" style="1" customWidth="1"/>
    <col min="7429" max="7430" width="7.88671875" style="1" customWidth="1"/>
    <col min="7431" max="7431" width="5.6640625" style="1" customWidth="1"/>
    <col min="7432" max="7432" width="11.6640625" style="1" customWidth="1"/>
    <col min="7433" max="7433" width="9.88671875" style="1" customWidth="1"/>
    <col min="7434" max="7435" width="10.44140625" style="1" customWidth="1"/>
    <col min="7436" max="7436" width="7.109375" style="1" customWidth="1"/>
    <col min="7437" max="7437" width="10.44140625" style="1" customWidth="1"/>
    <col min="7438" max="7438" width="10" style="1"/>
    <col min="7439" max="7439" width="32.109375" style="1" customWidth="1"/>
    <col min="7440" max="7440" width="13" style="1" customWidth="1"/>
    <col min="7441" max="7441" width="6.77734375" style="1" customWidth="1"/>
    <col min="7442" max="7680" width="10" style="1"/>
    <col min="7681" max="7681" width="6.109375" style="1" bestFit="1" customWidth="1"/>
    <col min="7682" max="7682" width="15.77734375" style="1" customWidth="1"/>
    <col min="7683" max="7683" width="27.77734375" style="1" bestFit="1" customWidth="1"/>
    <col min="7684" max="7684" width="6.109375" style="1" customWidth="1"/>
    <col min="7685" max="7686" width="7.88671875" style="1" customWidth="1"/>
    <col min="7687" max="7687" width="5.6640625" style="1" customWidth="1"/>
    <col min="7688" max="7688" width="11.6640625" style="1" customWidth="1"/>
    <col min="7689" max="7689" width="9.88671875" style="1" customWidth="1"/>
    <col min="7690" max="7691" width="10.44140625" style="1" customWidth="1"/>
    <col min="7692" max="7692" width="7.109375" style="1" customWidth="1"/>
    <col min="7693" max="7693" width="10.44140625" style="1" customWidth="1"/>
    <col min="7694" max="7694" width="10" style="1"/>
    <col min="7695" max="7695" width="32.109375" style="1" customWidth="1"/>
    <col min="7696" max="7696" width="13" style="1" customWidth="1"/>
    <col min="7697" max="7697" width="6.77734375" style="1" customWidth="1"/>
    <col min="7698" max="7936" width="10" style="1"/>
    <col min="7937" max="7937" width="6.109375" style="1" bestFit="1" customWidth="1"/>
    <col min="7938" max="7938" width="15.77734375" style="1" customWidth="1"/>
    <col min="7939" max="7939" width="27.77734375" style="1" bestFit="1" customWidth="1"/>
    <col min="7940" max="7940" width="6.109375" style="1" customWidth="1"/>
    <col min="7941" max="7942" width="7.88671875" style="1" customWidth="1"/>
    <col min="7943" max="7943" width="5.6640625" style="1" customWidth="1"/>
    <col min="7944" max="7944" width="11.6640625" style="1" customWidth="1"/>
    <col min="7945" max="7945" width="9.88671875" style="1" customWidth="1"/>
    <col min="7946" max="7947" width="10.44140625" style="1" customWidth="1"/>
    <col min="7948" max="7948" width="7.109375" style="1" customWidth="1"/>
    <col min="7949" max="7949" width="10.44140625" style="1" customWidth="1"/>
    <col min="7950" max="7950" width="10" style="1"/>
    <col min="7951" max="7951" width="32.109375" style="1" customWidth="1"/>
    <col min="7952" max="7952" width="13" style="1" customWidth="1"/>
    <col min="7953" max="7953" width="6.77734375" style="1" customWidth="1"/>
    <col min="7954" max="8192" width="10" style="1"/>
    <col min="8193" max="8193" width="6.109375" style="1" bestFit="1" customWidth="1"/>
    <col min="8194" max="8194" width="15.77734375" style="1" customWidth="1"/>
    <col min="8195" max="8195" width="27.77734375" style="1" bestFit="1" customWidth="1"/>
    <col min="8196" max="8196" width="6.109375" style="1" customWidth="1"/>
    <col min="8197" max="8198" width="7.88671875" style="1" customWidth="1"/>
    <col min="8199" max="8199" width="5.6640625" style="1" customWidth="1"/>
    <col min="8200" max="8200" width="11.6640625" style="1" customWidth="1"/>
    <col min="8201" max="8201" width="9.88671875" style="1" customWidth="1"/>
    <col min="8202" max="8203" width="10.44140625" style="1" customWidth="1"/>
    <col min="8204" max="8204" width="7.109375" style="1" customWidth="1"/>
    <col min="8205" max="8205" width="10.44140625" style="1" customWidth="1"/>
    <col min="8206" max="8206" width="10" style="1"/>
    <col min="8207" max="8207" width="32.109375" style="1" customWidth="1"/>
    <col min="8208" max="8208" width="13" style="1" customWidth="1"/>
    <col min="8209" max="8209" width="6.77734375" style="1" customWidth="1"/>
    <col min="8210" max="8448" width="10" style="1"/>
    <col min="8449" max="8449" width="6.109375" style="1" bestFit="1" customWidth="1"/>
    <col min="8450" max="8450" width="15.77734375" style="1" customWidth="1"/>
    <col min="8451" max="8451" width="27.77734375" style="1" bestFit="1" customWidth="1"/>
    <col min="8452" max="8452" width="6.109375" style="1" customWidth="1"/>
    <col min="8453" max="8454" width="7.88671875" style="1" customWidth="1"/>
    <col min="8455" max="8455" width="5.6640625" style="1" customWidth="1"/>
    <col min="8456" max="8456" width="11.6640625" style="1" customWidth="1"/>
    <col min="8457" max="8457" width="9.88671875" style="1" customWidth="1"/>
    <col min="8458" max="8459" width="10.44140625" style="1" customWidth="1"/>
    <col min="8460" max="8460" width="7.109375" style="1" customWidth="1"/>
    <col min="8461" max="8461" width="10.44140625" style="1" customWidth="1"/>
    <col min="8462" max="8462" width="10" style="1"/>
    <col min="8463" max="8463" width="32.109375" style="1" customWidth="1"/>
    <col min="8464" max="8464" width="13" style="1" customWidth="1"/>
    <col min="8465" max="8465" width="6.77734375" style="1" customWidth="1"/>
    <col min="8466" max="8704" width="10" style="1"/>
    <col min="8705" max="8705" width="6.109375" style="1" bestFit="1" customWidth="1"/>
    <col min="8706" max="8706" width="15.77734375" style="1" customWidth="1"/>
    <col min="8707" max="8707" width="27.77734375" style="1" bestFit="1" customWidth="1"/>
    <col min="8708" max="8708" width="6.109375" style="1" customWidth="1"/>
    <col min="8709" max="8710" width="7.88671875" style="1" customWidth="1"/>
    <col min="8711" max="8711" width="5.6640625" style="1" customWidth="1"/>
    <col min="8712" max="8712" width="11.6640625" style="1" customWidth="1"/>
    <col min="8713" max="8713" width="9.88671875" style="1" customWidth="1"/>
    <col min="8714" max="8715" width="10.44140625" style="1" customWidth="1"/>
    <col min="8716" max="8716" width="7.109375" style="1" customWidth="1"/>
    <col min="8717" max="8717" width="10.44140625" style="1" customWidth="1"/>
    <col min="8718" max="8718" width="10" style="1"/>
    <col min="8719" max="8719" width="32.109375" style="1" customWidth="1"/>
    <col min="8720" max="8720" width="13" style="1" customWidth="1"/>
    <col min="8721" max="8721" width="6.77734375" style="1" customWidth="1"/>
    <col min="8722" max="8960" width="10" style="1"/>
    <col min="8961" max="8961" width="6.109375" style="1" bestFit="1" customWidth="1"/>
    <col min="8962" max="8962" width="15.77734375" style="1" customWidth="1"/>
    <col min="8963" max="8963" width="27.77734375" style="1" bestFit="1" customWidth="1"/>
    <col min="8964" max="8964" width="6.109375" style="1" customWidth="1"/>
    <col min="8965" max="8966" width="7.88671875" style="1" customWidth="1"/>
    <col min="8967" max="8967" width="5.6640625" style="1" customWidth="1"/>
    <col min="8968" max="8968" width="11.6640625" style="1" customWidth="1"/>
    <col min="8969" max="8969" width="9.88671875" style="1" customWidth="1"/>
    <col min="8970" max="8971" width="10.44140625" style="1" customWidth="1"/>
    <col min="8972" max="8972" width="7.109375" style="1" customWidth="1"/>
    <col min="8973" max="8973" width="10.44140625" style="1" customWidth="1"/>
    <col min="8974" max="8974" width="10" style="1"/>
    <col min="8975" max="8975" width="32.109375" style="1" customWidth="1"/>
    <col min="8976" max="8976" width="13" style="1" customWidth="1"/>
    <col min="8977" max="8977" width="6.77734375" style="1" customWidth="1"/>
    <col min="8978" max="9216" width="10" style="1"/>
    <col min="9217" max="9217" width="6.109375" style="1" bestFit="1" customWidth="1"/>
    <col min="9218" max="9218" width="15.77734375" style="1" customWidth="1"/>
    <col min="9219" max="9219" width="27.77734375" style="1" bestFit="1" customWidth="1"/>
    <col min="9220" max="9220" width="6.109375" style="1" customWidth="1"/>
    <col min="9221" max="9222" width="7.88671875" style="1" customWidth="1"/>
    <col min="9223" max="9223" width="5.6640625" style="1" customWidth="1"/>
    <col min="9224" max="9224" width="11.6640625" style="1" customWidth="1"/>
    <col min="9225" max="9225" width="9.88671875" style="1" customWidth="1"/>
    <col min="9226" max="9227" width="10.44140625" style="1" customWidth="1"/>
    <col min="9228" max="9228" width="7.109375" style="1" customWidth="1"/>
    <col min="9229" max="9229" width="10.44140625" style="1" customWidth="1"/>
    <col min="9230" max="9230" width="10" style="1"/>
    <col min="9231" max="9231" width="32.109375" style="1" customWidth="1"/>
    <col min="9232" max="9232" width="13" style="1" customWidth="1"/>
    <col min="9233" max="9233" width="6.77734375" style="1" customWidth="1"/>
    <col min="9234" max="9472" width="10" style="1"/>
    <col min="9473" max="9473" width="6.109375" style="1" bestFit="1" customWidth="1"/>
    <col min="9474" max="9474" width="15.77734375" style="1" customWidth="1"/>
    <col min="9475" max="9475" width="27.77734375" style="1" bestFit="1" customWidth="1"/>
    <col min="9476" max="9476" width="6.109375" style="1" customWidth="1"/>
    <col min="9477" max="9478" width="7.88671875" style="1" customWidth="1"/>
    <col min="9479" max="9479" width="5.6640625" style="1" customWidth="1"/>
    <col min="9480" max="9480" width="11.6640625" style="1" customWidth="1"/>
    <col min="9481" max="9481" width="9.88671875" style="1" customWidth="1"/>
    <col min="9482" max="9483" width="10.44140625" style="1" customWidth="1"/>
    <col min="9484" max="9484" width="7.109375" style="1" customWidth="1"/>
    <col min="9485" max="9485" width="10.44140625" style="1" customWidth="1"/>
    <col min="9486" max="9486" width="10" style="1"/>
    <col min="9487" max="9487" width="32.109375" style="1" customWidth="1"/>
    <col min="9488" max="9488" width="13" style="1" customWidth="1"/>
    <col min="9489" max="9489" width="6.77734375" style="1" customWidth="1"/>
    <col min="9490" max="9728" width="10" style="1"/>
    <col min="9729" max="9729" width="6.109375" style="1" bestFit="1" customWidth="1"/>
    <col min="9730" max="9730" width="15.77734375" style="1" customWidth="1"/>
    <col min="9731" max="9731" width="27.77734375" style="1" bestFit="1" customWidth="1"/>
    <col min="9732" max="9732" width="6.109375" style="1" customWidth="1"/>
    <col min="9733" max="9734" width="7.88671875" style="1" customWidth="1"/>
    <col min="9735" max="9735" width="5.6640625" style="1" customWidth="1"/>
    <col min="9736" max="9736" width="11.6640625" style="1" customWidth="1"/>
    <col min="9737" max="9737" width="9.88671875" style="1" customWidth="1"/>
    <col min="9738" max="9739" width="10.44140625" style="1" customWidth="1"/>
    <col min="9740" max="9740" width="7.109375" style="1" customWidth="1"/>
    <col min="9741" max="9741" width="10.44140625" style="1" customWidth="1"/>
    <col min="9742" max="9742" width="10" style="1"/>
    <col min="9743" max="9743" width="32.109375" style="1" customWidth="1"/>
    <col min="9744" max="9744" width="13" style="1" customWidth="1"/>
    <col min="9745" max="9745" width="6.77734375" style="1" customWidth="1"/>
    <col min="9746" max="9984" width="10" style="1"/>
    <col min="9985" max="9985" width="6.109375" style="1" bestFit="1" customWidth="1"/>
    <col min="9986" max="9986" width="15.77734375" style="1" customWidth="1"/>
    <col min="9987" max="9987" width="27.77734375" style="1" bestFit="1" customWidth="1"/>
    <col min="9988" max="9988" width="6.109375" style="1" customWidth="1"/>
    <col min="9989" max="9990" width="7.88671875" style="1" customWidth="1"/>
    <col min="9991" max="9991" width="5.6640625" style="1" customWidth="1"/>
    <col min="9992" max="9992" width="11.6640625" style="1" customWidth="1"/>
    <col min="9993" max="9993" width="9.88671875" style="1" customWidth="1"/>
    <col min="9994" max="9995" width="10.44140625" style="1" customWidth="1"/>
    <col min="9996" max="9996" width="7.109375" style="1" customWidth="1"/>
    <col min="9997" max="9997" width="10.44140625" style="1" customWidth="1"/>
    <col min="9998" max="9998" width="10" style="1"/>
    <col min="9999" max="9999" width="32.109375" style="1" customWidth="1"/>
    <col min="10000" max="10000" width="13" style="1" customWidth="1"/>
    <col min="10001" max="10001" width="6.77734375" style="1" customWidth="1"/>
    <col min="10002" max="10240" width="10" style="1"/>
    <col min="10241" max="10241" width="6.109375" style="1" bestFit="1" customWidth="1"/>
    <col min="10242" max="10242" width="15.77734375" style="1" customWidth="1"/>
    <col min="10243" max="10243" width="27.77734375" style="1" bestFit="1" customWidth="1"/>
    <col min="10244" max="10244" width="6.109375" style="1" customWidth="1"/>
    <col min="10245" max="10246" width="7.88671875" style="1" customWidth="1"/>
    <col min="10247" max="10247" width="5.6640625" style="1" customWidth="1"/>
    <col min="10248" max="10248" width="11.6640625" style="1" customWidth="1"/>
    <col min="10249" max="10249" width="9.88671875" style="1" customWidth="1"/>
    <col min="10250" max="10251" width="10.44140625" style="1" customWidth="1"/>
    <col min="10252" max="10252" width="7.109375" style="1" customWidth="1"/>
    <col min="10253" max="10253" width="10.44140625" style="1" customWidth="1"/>
    <col min="10254" max="10254" width="10" style="1"/>
    <col min="10255" max="10255" width="32.109375" style="1" customWidth="1"/>
    <col min="10256" max="10256" width="13" style="1" customWidth="1"/>
    <col min="10257" max="10257" width="6.77734375" style="1" customWidth="1"/>
    <col min="10258" max="10496" width="10" style="1"/>
    <col min="10497" max="10497" width="6.109375" style="1" bestFit="1" customWidth="1"/>
    <col min="10498" max="10498" width="15.77734375" style="1" customWidth="1"/>
    <col min="10499" max="10499" width="27.77734375" style="1" bestFit="1" customWidth="1"/>
    <col min="10500" max="10500" width="6.109375" style="1" customWidth="1"/>
    <col min="10501" max="10502" width="7.88671875" style="1" customWidth="1"/>
    <col min="10503" max="10503" width="5.6640625" style="1" customWidth="1"/>
    <col min="10504" max="10504" width="11.6640625" style="1" customWidth="1"/>
    <col min="10505" max="10505" width="9.88671875" style="1" customWidth="1"/>
    <col min="10506" max="10507" width="10.44140625" style="1" customWidth="1"/>
    <col min="10508" max="10508" width="7.109375" style="1" customWidth="1"/>
    <col min="10509" max="10509" width="10.44140625" style="1" customWidth="1"/>
    <col min="10510" max="10510" width="10" style="1"/>
    <col min="10511" max="10511" width="32.109375" style="1" customWidth="1"/>
    <col min="10512" max="10512" width="13" style="1" customWidth="1"/>
    <col min="10513" max="10513" width="6.77734375" style="1" customWidth="1"/>
    <col min="10514" max="10752" width="10" style="1"/>
    <col min="10753" max="10753" width="6.109375" style="1" bestFit="1" customWidth="1"/>
    <col min="10754" max="10754" width="15.77734375" style="1" customWidth="1"/>
    <col min="10755" max="10755" width="27.77734375" style="1" bestFit="1" customWidth="1"/>
    <col min="10756" max="10756" width="6.109375" style="1" customWidth="1"/>
    <col min="10757" max="10758" width="7.88671875" style="1" customWidth="1"/>
    <col min="10759" max="10759" width="5.6640625" style="1" customWidth="1"/>
    <col min="10760" max="10760" width="11.6640625" style="1" customWidth="1"/>
    <col min="10761" max="10761" width="9.88671875" style="1" customWidth="1"/>
    <col min="10762" max="10763" width="10.44140625" style="1" customWidth="1"/>
    <col min="10764" max="10764" width="7.109375" style="1" customWidth="1"/>
    <col min="10765" max="10765" width="10.44140625" style="1" customWidth="1"/>
    <col min="10766" max="10766" width="10" style="1"/>
    <col min="10767" max="10767" width="32.109375" style="1" customWidth="1"/>
    <col min="10768" max="10768" width="13" style="1" customWidth="1"/>
    <col min="10769" max="10769" width="6.77734375" style="1" customWidth="1"/>
    <col min="10770" max="11008" width="10" style="1"/>
    <col min="11009" max="11009" width="6.109375" style="1" bestFit="1" customWidth="1"/>
    <col min="11010" max="11010" width="15.77734375" style="1" customWidth="1"/>
    <col min="11011" max="11011" width="27.77734375" style="1" bestFit="1" customWidth="1"/>
    <col min="11012" max="11012" width="6.109375" style="1" customWidth="1"/>
    <col min="11013" max="11014" width="7.88671875" style="1" customWidth="1"/>
    <col min="11015" max="11015" width="5.6640625" style="1" customWidth="1"/>
    <col min="11016" max="11016" width="11.6640625" style="1" customWidth="1"/>
    <col min="11017" max="11017" width="9.88671875" style="1" customWidth="1"/>
    <col min="11018" max="11019" width="10.44140625" style="1" customWidth="1"/>
    <col min="11020" max="11020" width="7.109375" style="1" customWidth="1"/>
    <col min="11021" max="11021" width="10.44140625" style="1" customWidth="1"/>
    <col min="11022" max="11022" width="10" style="1"/>
    <col min="11023" max="11023" width="32.109375" style="1" customWidth="1"/>
    <col min="11024" max="11024" width="13" style="1" customWidth="1"/>
    <col min="11025" max="11025" width="6.77734375" style="1" customWidth="1"/>
    <col min="11026" max="11264" width="10" style="1"/>
    <col min="11265" max="11265" width="6.109375" style="1" bestFit="1" customWidth="1"/>
    <col min="11266" max="11266" width="15.77734375" style="1" customWidth="1"/>
    <col min="11267" max="11267" width="27.77734375" style="1" bestFit="1" customWidth="1"/>
    <col min="11268" max="11268" width="6.109375" style="1" customWidth="1"/>
    <col min="11269" max="11270" width="7.88671875" style="1" customWidth="1"/>
    <col min="11271" max="11271" width="5.6640625" style="1" customWidth="1"/>
    <col min="11272" max="11272" width="11.6640625" style="1" customWidth="1"/>
    <col min="11273" max="11273" width="9.88671875" style="1" customWidth="1"/>
    <col min="11274" max="11275" width="10.44140625" style="1" customWidth="1"/>
    <col min="11276" max="11276" width="7.109375" style="1" customWidth="1"/>
    <col min="11277" max="11277" width="10.44140625" style="1" customWidth="1"/>
    <col min="11278" max="11278" width="10" style="1"/>
    <col min="11279" max="11279" width="32.109375" style="1" customWidth="1"/>
    <col min="11280" max="11280" width="13" style="1" customWidth="1"/>
    <col min="11281" max="11281" width="6.77734375" style="1" customWidth="1"/>
    <col min="11282" max="11520" width="10" style="1"/>
    <col min="11521" max="11521" width="6.109375" style="1" bestFit="1" customWidth="1"/>
    <col min="11522" max="11522" width="15.77734375" style="1" customWidth="1"/>
    <col min="11523" max="11523" width="27.77734375" style="1" bestFit="1" customWidth="1"/>
    <col min="11524" max="11524" width="6.109375" style="1" customWidth="1"/>
    <col min="11525" max="11526" width="7.88671875" style="1" customWidth="1"/>
    <col min="11527" max="11527" width="5.6640625" style="1" customWidth="1"/>
    <col min="11528" max="11528" width="11.6640625" style="1" customWidth="1"/>
    <col min="11529" max="11529" width="9.88671875" style="1" customWidth="1"/>
    <col min="11530" max="11531" width="10.44140625" style="1" customWidth="1"/>
    <col min="11532" max="11532" width="7.109375" style="1" customWidth="1"/>
    <col min="11533" max="11533" width="10.44140625" style="1" customWidth="1"/>
    <col min="11534" max="11534" width="10" style="1"/>
    <col min="11535" max="11535" width="32.109375" style="1" customWidth="1"/>
    <col min="11536" max="11536" width="13" style="1" customWidth="1"/>
    <col min="11537" max="11537" width="6.77734375" style="1" customWidth="1"/>
    <col min="11538" max="11776" width="10" style="1"/>
    <col min="11777" max="11777" width="6.109375" style="1" bestFit="1" customWidth="1"/>
    <col min="11778" max="11778" width="15.77734375" style="1" customWidth="1"/>
    <col min="11779" max="11779" width="27.77734375" style="1" bestFit="1" customWidth="1"/>
    <col min="11780" max="11780" width="6.109375" style="1" customWidth="1"/>
    <col min="11781" max="11782" width="7.88671875" style="1" customWidth="1"/>
    <col min="11783" max="11783" width="5.6640625" style="1" customWidth="1"/>
    <col min="11784" max="11784" width="11.6640625" style="1" customWidth="1"/>
    <col min="11785" max="11785" width="9.88671875" style="1" customWidth="1"/>
    <col min="11786" max="11787" width="10.44140625" style="1" customWidth="1"/>
    <col min="11788" max="11788" width="7.109375" style="1" customWidth="1"/>
    <col min="11789" max="11789" width="10.44140625" style="1" customWidth="1"/>
    <col min="11790" max="11790" width="10" style="1"/>
    <col min="11791" max="11791" width="32.109375" style="1" customWidth="1"/>
    <col min="11792" max="11792" width="13" style="1" customWidth="1"/>
    <col min="11793" max="11793" width="6.77734375" style="1" customWidth="1"/>
    <col min="11794" max="12032" width="10" style="1"/>
    <col min="12033" max="12033" width="6.109375" style="1" bestFit="1" customWidth="1"/>
    <col min="12034" max="12034" width="15.77734375" style="1" customWidth="1"/>
    <col min="12035" max="12035" width="27.77734375" style="1" bestFit="1" customWidth="1"/>
    <col min="12036" max="12036" width="6.109375" style="1" customWidth="1"/>
    <col min="12037" max="12038" width="7.88671875" style="1" customWidth="1"/>
    <col min="12039" max="12039" width="5.6640625" style="1" customWidth="1"/>
    <col min="12040" max="12040" width="11.6640625" style="1" customWidth="1"/>
    <col min="12041" max="12041" width="9.88671875" style="1" customWidth="1"/>
    <col min="12042" max="12043" width="10.44140625" style="1" customWidth="1"/>
    <col min="12044" max="12044" width="7.109375" style="1" customWidth="1"/>
    <col min="12045" max="12045" width="10.44140625" style="1" customWidth="1"/>
    <col min="12046" max="12046" width="10" style="1"/>
    <col min="12047" max="12047" width="32.109375" style="1" customWidth="1"/>
    <col min="12048" max="12048" width="13" style="1" customWidth="1"/>
    <col min="12049" max="12049" width="6.77734375" style="1" customWidth="1"/>
    <col min="12050" max="12288" width="10" style="1"/>
    <col min="12289" max="12289" width="6.109375" style="1" bestFit="1" customWidth="1"/>
    <col min="12290" max="12290" width="15.77734375" style="1" customWidth="1"/>
    <col min="12291" max="12291" width="27.77734375" style="1" bestFit="1" customWidth="1"/>
    <col min="12292" max="12292" width="6.109375" style="1" customWidth="1"/>
    <col min="12293" max="12294" width="7.88671875" style="1" customWidth="1"/>
    <col min="12295" max="12295" width="5.6640625" style="1" customWidth="1"/>
    <col min="12296" max="12296" width="11.6640625" style="1" customWidth="1"/>
    <col min="12297" max="12297" width="9.88671875" style="1" customWidth="1"/>
    <col min="12298" max="12299" width="10.44140625" style="1" customWidth="1"/>
    <col min="12300" max="12300" width="7.109375" style="1" customWidth="1"/>
    <col min="12301" max="12301" width="10.44140625" style="1" customWidth="1"/>
    <col min="12302" max="12302" width="10" style="1"/>
    <col min="12303" max="12303" width="32.109375" style="1" customWidth="1"/>
    <col min="12304" max="12304" width="13" style="1" customWidth="1"/>
    <col min="12305" max="12305" width="6.77734375" style="1" customWidth="1"/>
    <col min="12306" max="12544" width="10" style="1"/>
    <col min="12545" max="12545" width="6.109375" style="1" bestFit="1" customWidth="1"/>
    <col min="12546" max="12546" width="15.77734375" style="1" customWidth="1"/>
    <col min="12547" max="12547" width="27.77734375" style="1" bestFit="1" customWidth="1"/>
    <col min="12548" max="12548" width="6.109375" style="1" customWidth="1"/>
    <col min="12549" max="12550" width="7.88671875" style="1" customWidth="1"/>
    <col min="12551" max="12551" width="5.6640625" style="1" customWidth="1"/>
    <col min="12552" max="12552" width="11.6640625" style="1" customWidth="1"/>
    <col min="12553" max="12553" width="9.88671875" style="1" customWidth="1"/>
    <col min="12554" max="12555" width="10.44140625" style="1" customWidth="1"/>
    <col min="12556" max="12556" width="7.109375" style="1" customWidth="1"/>
    <col min="12557" max="12557" width="10.44140625" style="1" customWidth="1"/>
    <col min="12558" max="12558" width="10" style="1"/>
    <col min="12559" max="12559" width="32.109375" style="1" customWidth="1"/>
    <col min="12560" max="12560" width="13" style="1" customWidth="1"/>
    <col min="12561" max="12561" width="6.77734375" style="1" customWidth="1"/>
    <col min="12562" max="12800" width="10" style="1"/>
    <col min="12801" max="12801" width="6.109375" style="1" bestFit="1" customWidth="1"/>
    <col min="12802" max="12802" width="15.77734375" style="1" customWidth="1"/>
    <col min="12803" max="12803" width="27.77734375" style="1" bestFit="1" customWidth="1"/>
    <col min="12804" max="12804" width="6.109375" style="1" customWidth="1"/>
    <col min="12805" max="12806" width="7.88671875" style="1" customWidth="1"/>
    <col min="12807" max="12807" width="5.6640625" style="1" customWidth="1"/>
    <col min="12808" max="12808" width="11.6640625" style="1" customWidth="1"/>
    <col min="12809" max="12809" width="9.88671875" style="1" customWidth="1"/>
    <col min="12810" max="12811" width="10.44140625" style="1" customWidth="1"/>
    <col min="12812" max="12812" width="7.109375" style="1" customWidth="1"/>
    <col min="12813" max="12813" width="10.44140625" style="1" customWidth="1"/>
    <col min="12814" max="12814" width="10" style="1"/>
    <col min="12815" max="12815" width="32.109375" style="1" customWidth="1"/>
    <col min="12816" max="12816" width="13" style="1" customWidth="1"/>
    <col min="12817" max="12817" width="6.77734375" style="1" customWidth="1"/>
    <col min="12818" max="13056" width="10" style="1"/>
    <col min="13057" max="13057" width="6.109375" style="1" bestFit="1" customWidth="1"/>
    <col min="13058" max="13058" width="15.77734375" style="1" customWidth="1"/>
    <col min="13059" max="13059" width="27.77734375" style="1" bestFit="1" customWidth="1"/>
    <col min="13060" max="13060" width="6.109375" style="1" customWidth="1"/>
    <col min="13061" max="13062" width="7.88671875" style="1" customWidth="1"/>
    <col min="13063" max="13063" width="5.6640625" style="1" customWidth="1"/>
    <col min="13064" max="13064" width="11.6640625" style="1" customWidth="1"/>
    <col min="13065" max="13065" width="9.88671875" style="1" customWidth="1"/>
    <col min="13066" max="13067" width="10.44140625" style="1" customWidth="1"/>
    <col min="13068" max="13068" width="7.109375" style="1" customWidth="1"/>
    <col min="13069" max="13069" width="10.44140625" style="1" customWidth="1"/>
    <col min="13070" max="13070" width="10" style="1"/>
    <col min="13071" max="13071" width="32.109375" style="1" customWidth="1"/>
    <col min="13072" max="13072" width="13" style="1" customWidth="1"/>
    <col min="13073" max="13073" width="6.77734375" style="1" customWidth="1"/>
    <col min="13074" max="13312" width="10" style="1"/>
    <col min="13313" max="13313" width="6.109375" style="1" bestFit="1" customWidth="1"/>
    <col min="13314" max="13314" width="15.77734375" style="1" customWidth="1"/>
    <col min="13315" max="13315" width="27.77734375" style="1" bestFit="1" customWidth="1"/>
    <col min="13316" max="13316" width="6.109375" style="1" customWidth="1"/>
    <col min="13317" max="13318" width="7.88671875" style="1" customWidth="1"/>
    <col min="13319" max="13319" width="5.6640625" style="1" customWidth="1"/>
    <col min="13320" max="13320" width="11.6640625" style="1" customWidth="1"/>
    <col min="13321" max="13321" width="9.88671875" style="1" customWidth="1"/>
    <col min="13322" max="13323" width="10.44140625" style="1" customWidth="1"/>
    <col min="13324" max="13324" width="7.109375" style="1" customWidth="1"/>
    <col min="13325" max="13325" width="10.44140625" style="1" customWidth="1"/>
    <col min="13326" max="13326" width="10" style="1"/>
    <col min="13327" max="13327" width="32.109375" style="1" customWidth="1"/>
    <col min="13328" max="13328" width="13" style="1" customWidth="1"/>
    <col min="13329" max="13329" width="6.77734375" style="1" customWidth="1"/>
    <col min="13330" max="13568" width="10" style="1"/>
    <col min="13569" max="13569" width="6.109375" style="1" bestFit="1" customWidth="1"/>
    <col min="13570" max="13570" width="15.77734375" style="1" customWidth="1"/>
    <col min="13571" max="13571" width="27.77734375" style="1" bestFit="1" customWidth="1"/>
    <col min="13572" max="13572" width="6.109375" style="1" customWidth="1"/>
    <col min="13573" max="13574" width="7.88671875" style="1" customWidth="1"/>
    <col min="13575" max="13575" width="5.6640625" style="1" customWidth="1"/>
    <col min="13576" max="13576" width="11.6640625" style="1" customWidth="1"/>
    <col min="13577" max="13577" width="9.88671875" style="1" customWidth="1"/>
    <col min="13578" max="13579" width="10.44140625" style="1" customWidth="1"/>
    <col min="13580" max="13580" width="7.109375" style="1" customWidth="1"/>
    <col min="13581" max="13581" width="10.44140625" style="1" customWidth="1"/>
    <col min="13582" max="13582" width="10" style="1"/>
    <col min="13583" max="13583" width="32.109375" style="1" customWidth="1"/>
    <col min="13584" max="13584" width="13" style="1" customWidth="1"/>
    <col min="13585" max="13585" width="6.77734375" style="1" customWidth="1"/>
    <col min="13586" max="13824" width="10" style="1"/>
    <col min="13825" max="13825" width="6.109375" style="1" bestFit="1" customWidth="1"/>
    <col min="13826" max="13826" width="15.77734375" style="1" customWidth="1"/>
    <col min="13827" max="13827" width="27.77734375" style="1" bestFit="1" customWidth="1"/>
    <col min="13828" max="13828" width="6.109375" style="1" customWidth="1"/>
    <col min="13829" max="13830" width="7.88671875" style="1" customWidth="1"/>
    <col min="13831" max="13831" width="5.6640625" style="1" customWidth="1"/>
    <col min="13832" max="13832" width="11.6640625" style="1" customWidth="1"/>
    <col min="13833" max="13833" width="9.88671875" style="1" customWidth="1"/>
    <col min="13834" max="13835" width="10.44140625" style="1" customWidth="1"/>
    <col min="13836" max="13836" width="7.109375" style="1" customWidth="1"/>
    <col min="13837" max="13837" width="10.44140625" style="1" customWidth="1"/>
    <col min="13838" max="13838" width="10" style="1"/>
    <col min="13839" max="13839" width="32.109375" style="1" customWidth="1"/>
    <col min="13840" max="13840" width="13" style="1" customWidth="1"/>
    <col min="13841" max="13841" width="6.77734375" style="1" customWidth="1"/>
    <col min="13842" max="14080" width="10" style="1"/>
    <col min="14081" max="14081" width="6.109375" style="1" bestFit="1" customWidth="1"/>
    <col min="14082" max="14082" width="15.77734375" style="1" customWidth="1"/>
    <col min="14083" max="14083" width="27.77734375" style="1" bestFit="1" customWidth="1"/>
    <col min="14084" max="14084" width="6.109375" style="1" customWidth="1"/>
    <col min="14085" max="14086" width="7.88671875" style="1" customWidth="1"/>
    <col min="14087" max="14087" width="5.6640625" style="1" customWidth="1"/>
    <col min="14088" max="14088" width="11.6640625" style="1" customWidth="1"/>
    <col min="14089" max="14089" width="9.88671875" style="1" customWidth="1"/>
    <col min="14090" max="14091" width="10.44140625" style="1" customWidth="1"/>
    <col min="14092" max="14092" width="7.109375" style="1" customWidth="1"/>
    <col min="14093" max="14093" width="10.44140625" style="1" customWidth="1"/>
    <col min="14094" max="14094" width="10" style="1"/>
    <col min="14095" max="14095" width="32.109375" style="1" customWidth="1"/>
    <col min="14096" max="14096" width="13" style="1" customWidth="1"/>
    <col min="14097" max="14097" width="6.77734375" style="1" customWidth="1"/>
    <col min="14098" max="14336" width="10" style="1"/>
    <col min="14337" max="14337" width="6.109375" style="1" bestFit="1" customWidth="1"/>
    <col min="14338" max="14338" width="15.77734375" style="1" customWidth="1"/>
    <col min="14339" max="14339" width="27.77734375" style="1" bestFit="1" customWidth="1"/>
    <col min="14340" max="14340" width="6.109375" style="1" customWidth="1"/>
    <col min="14341" max="14342" width="7.88671875" style="1" customWidth="1"/>
    <col min="14343" max="14343" width="5.6640625" style="1" customWidth="1"/>
    <col min="14344" max="14344" width="11.6640625" style="1" customWidth="1"/>
    <col min="14345" max="14345" width="9.88671875" style="1" customWidth="1"/>
    <col min="14346" max="14347" width="10.44140625" style="1" customWidth="1"/>
    <col min="14348" max="14348" width="7.109375" style="1" customWidth="1"/>
    <col min="14349" max="14349" width="10.44140625" style="1" customWidth="1"/>
    <col min="14350" max="14350" width="10" style="1"/>
    <col min="14351" max="14351" width="32.109375" style="1" customWidth="1"/>
    <col min="14352" max="14352" width="13" style="1" customWidth="1"/>
    <col min="14353" max="14353" width="6.77734375" style="1" customWidth="1"/>
    <col min="14354" max="14592" width="10" style="1"/>
    <col min="14593" max="14593" width="6.109375" style="1" bestFit="1" customWidth="1"/>
    <col min="14594" max="14594" width="15.77734375" style="1" customWidth="1"/>
    <col min="14595" max="14595" width="27.77734375" style="1" bestFit="1" customWidth="1"/>
    <col min="14596" max="14596" width="6.109375" style="1" customWidth="1"/>
    <col min="14597" max="14598" width="7.88671875" style="1" customWidth="1"/>
    <col min="14599" max="14599" width="5.6640625" style="1" customWidth="1"/>
    <col min="14600" max="14600" width="11.6640625" style="1" customWidth="1"/>
    <col min="14601" max="14601" width="9.88671875" style="1" customWidth="1"/>
    <col min="14602" max="14603" width="10.44140625" style="1" customWidth="1"/>
    <col min="14604" max="14604" width="7.109375" style="1" customWidth="1"/>
    <col min="14605" max="14605" width="10.44140625" style="1" customWidth="1"/>
    <col min="14606" max="14606" width="10" style="1"/>
    <col min="14607" max="14607" width="32.109375" style="1" customWidth="1"/>
    <col min="14608" max="14608" width="13" style="1" customWidth="1"/>
    <col min="14609" max="14609" width="6.77734375" style="1" customWidth="1"/>
    <col min="14610" max="14848" width="10" style="1"/>
    <col min="14849" max="14849" width="6.109375" style="1" bestFit="1" customWidth="1"/>
    <col min="14850" max="14850" width="15.77734375" style="1" customWidth="1"/>
    <col min="14851" max="14851" width="27.77734375" style="1" bestFit="1" customWidth="1"/>
    <col min="14852" max="14852" width="6.109375" style="1" customWidth="1"/>
    <col min="14853" max="14854" width="7.88671875" style="1" customWidth="1"/>
    <col min="14855" max="14855" width="5.6640625" style="1" customWidth="1"/>
    <col min="14856" max="14856" width="11.6640625" style="1" customWidth="1"/>
    <col min="14857" max="14857" width="9.88671875" style="1" customWidth="1"/>
    <col min="14858" max="14859" width="10.44140625" style="1" customWidth="1"/>
    <col min="14860" max="14860" width="7.109375" style="1" customWidth="1"/>
    <col min="14861" max="14861" width="10.44140625" style="1" customWidth="1"/>
    <col min="14862" max="14862" width="10" style="1"/>
    <col min="14863" max="14863" width="32.109375" style="1" customWidth="1"/>
    <col min="14864" max="14864" width="13" style="1" customWidth="1"/>
    <col min="14865" max="14865" width="6.77734375" style="1" customWidth="1"/>
    <col min="14866" max="15104" width="10" style="1"/>
    <col min="15105" max="15105" width="6.109375" style="1" bestFit="1" customWidth="1"/>
    <col min="15106" max="15106" width="15.77734375" style="1" customWidth="1"/>
    <col min="15107" max="15107" width="27.77734375" style="1" bestFit="1" customWidth="1"/>
    <col min="15108" max="15108" width="6.109375" style="1" customWidth="1"/>
    <col min="15109" max="15110" width="7.88671875" style="1" customWidth="1"/>
    <col min="15111" max="15111" width="5.6640625" style="1" customWidth="1"/>
    <col min="15112" max="15112" width="11.6640625" style="1" customWidth="1"/>
    <col min="15113" max="15113" width="9.88671875" style="1" customWidth="1"/>
    <col min="15114" max="15115" width="10.44140625" style="1" customWidth="1"/>
    <col min="15116" max="15116" width="7.109375" style="1" customWidth="1"/>
    <col min="15117" max="15117" width="10.44140625" style="1" customWidth="1"/>
    <col min="15118" max="15118" width="10" style="1"/>
    <col min="15119" max="15119" width="32.109375" style="1" customWidth="1"/>
    <col min="15120" max="15120" width="13" style="1" customWidth="1"/>
    <col min="15121" max="15121" width="6.77734375" style="1" customWidth="1"/>
    <col min="15122" max="15360" width="10" style="1"/>
    <col min="15361" max="15361" width="6.109375" style="1" bestFit="1" customWidth="1"/>
    <col min="15362" max="15362" width="15.77734375" style="1" customWidth="1"/>
    <col min="15363" max="15363" width="27.77734375" style="1" bestFit="1" customWidth="1"/>
    <col min="15364" max="15364" width="6.109375" style="1" customWidth="1"/>
    <col min="15365" max="15366" width="7.88671875" style="1" customWidth="1"/>
    <col min="15367" max="15367" width="5.6640625" style="1" customWidth="1"/>
    <col min="15368" max="15368" width="11.6640625" style="1" customWidth="1"/>
    <col min="15369" max="15369" width="9.88671875" style="1" customWidth="1"/>
    <col min="15370" max="15371" width="10.44140625" style="1" customWidth="1"/>
    <col min="15372" max="15372" width="7.109375" style="1" customWidth="1"/>
    <col min="15373" max="15373" width="10.44140625" style="1" customWidth="1"/>
    <col min="15374" max="15374" width="10" style="1"/>
    <col min="15375" max="15375" width="32.109375" style="1" customWidth="1"/>
    <col min="15376" max="15376" width="13" style="1" customWidth="1"/>
    <col min="15377" max="15377" width="6.77734375" style="1" customWidth="1"/>
    <col min="15378" max="15616" width="10" style="1"/>
    <col min="15617" max="15617" width="6.109375" style="1" bestFit="1" customWidth="1"/>
    <col min="15618" max="15618" width="15.77734375" style="1" customWidth="1"/>
    <col min="15619" max="15619" width="27.77734375" style="1" bestFit="1" customWidth="1"/>
    <col min="15620" max="15620" width="6.109375" style="1" customWidth="1"/>
    <col min="15621" max="15622" width="7.88671875" style="1" customWidth="1"/>
    <col min="15623" max="15623" width="5.6640625" style="1" customWidth="1"/>
    <col min="15624" max="15624" width="11.6640625" style="1" customWidth="1"/>
    <col min="15625" max="15625" width="9.88671875" style="1" customWidth="1"/>
    <col min="15626" max="15627" width="10.44140625" style="1" customWidth="1"/>
    <col min="15628" max="15628" width="7.109375" style="1" customWidth="1"/>
    <col min="15629" max="15629" width="10.44140625" style="1" customWidth="1"/>
    <col min="15630" max="15630" width="10" style="1"/>
    <col min="15631" max="15631" width="32.109375" style="1" customWidth="1"/>
    <col min="15632" max="15632" width="13" style="1" customWidth="1"/>
    <col min="15633" max="15633" width="6.77734375" style="1" customWidth="1"/>
    <col min="15634" max="15872" width="10" style="1"/>
    <col min="15873" max="15873" width="6.109375" style="1" bestFit="1" customWidth="1"/>
    <col min="15874" max="15874" width="15.77734375" style="1" customWidth="1"/>
    <col min="15875" max="15875" width="27.77734375" style="1" bestFit="1" customWidth="1"/>
    <col min="15876" max="15876" width="6.109375" style="1" customWidth="1"/>
    <col min="15877" max="15878" width="7.88671875" style="1" customWidth="1"/>
    <col min="15879" max="15879" width="5.6640625" style="1" customWidth="1"/>
    <col min="15880" max="15880" width="11.6640625" style="1" customWidth="1"/>
    <col min="15881" max="15881" width="9.88671875" style="1" customWidth="1"/>
    <col min="15882" max="15883" width="10.44140625" style="1" customWidth="1"/>
    <col min="15884" max="15884" width="7.109375" style="1" customWidth="1"/>
    <col min="15885" max="15885" width="10.44140625" style="1" customWidth="1"/>
    <col min="15886" max="15886" width="10" style="1"/>
    <col min="15887" max="15887" width="32.109375" style="1" customWidth="1"/>
    <col min="15888" max="15888" width="13" style="1" customWidth="1"/>
    <col min="15889" max="15889" width="6.77734375" style="1" customWidth="1"/>
    <col min="15890" max="16128" width="10" style="1"/>
    <col min="16129" max="16129" width="6.109375" style="1" bestFit="1" customWidth="1"/>
    <col min="16130" max="16130" width="15.77734375" style="1" customWidth="1"/>
    <col min="16131" max="16131" width="27.77734375" style="1" bestFit="1" customWidth="1"/>
    <col min="16132" max="16132" width="6.109375" style="1" customWidth="1"/>
    <col min="16133" max="16134" width="7.88671875" style="1" customWidth="1"/>
    <col min="16135" max="16135" width="5.6640625" style="1" customWidth="1"/>
    <col min="16136" max="16136" width="11.6640625" style="1" customWidth="1"/>
    <col min="16137" max="16137" width="9.88671875" style="1" customWidth="1"/>
    <col min="16138" max="16139" width="10.44140625" style="1" customWidth="1"/>
    <col min="16140" max="16140" width="7.109375" style="1" customWidth="1"/>
    <col min="16141" max="16141" width="10.44140625" style="1" customWidth="1"/>
    <col min="16142" max="16142" width="10" style="1"/>
    <col min="16143" max="16143" width="32.109375" style="1" customWidth="1"/>
    <col min="16144" max="16144" width="13" style="1" customWidth="1"/>
    <col min="16145" max="16145" width="6.77734375" style="1" customWidth="1"/>
    <col min="16146" max="16384" width="10" style="1"/>
  </cols>
  <sheetData>
    <row r="1" spans="1:16" ht="27.75" customHeight="1">
      <c r="A1" s="189" t="s">
        <v>660</v>
      </c>
      <c r="B1" s="189"/>
      <c r="C1" s="189"/>
      <c r="D1" s="189"/>
      <c r="E1" s="189"/>
      <c r="F1" s="189"/>
      <c r="G1" s="189"/>
      <c r="H1" s="189"/>
      <c r="I1" s="189"/>
      <c r="J1" s="189"/>
      <c r="K1" s="189"/>
      <c r="L1" s="189"/>
      <c r="M1" s="189"/>
      <c r="N1" s="189"/>
      <c r="O1" s="189"/>
      <c r="P1" s="189"/>
    </row>
    <row r="2" spans="1:16" ht="27.75" customHeight="1">
      <c r="A2" s="1" t="s">
        <v>661</v>
      </c>
      <c r="M2" s="190" t="s">
        <v>1</v>
      </c>
      <c r="N2" s="190"/>
      <c r="O2" s="190"/>
      <c r="P2" s="190"/>
    </row>
    <row r="3" spans="1:16" s="119" customFormat="1" ht="19.5" customHeight="1">
      <c r="A3" s="207" t="s">
        <v>2</v>
      </c>
      <c r="B3" s="207" t="s">
        <v>3</v>
      </c>
      <c r="C3" s="207" t="s">
        <v>4</v>
      </c>
      <c r="D3" s="207" t="s">
        <v>5</v>
      </c>
      <c r="E3" s="209" t="s">
        <v>662</v>
      </c>
      <c r="F3" s="210"/>
      <c r="G3" s="207" t="s">
        <v>663</v>
      </c>
      <c r="H3" s="207" t="s">
        <v>664</v>
      </c>
      <c r="I3" s="207" t="s">
        <v>665</v>
      </c>
      <c r="J3" s="211" t="s">
        <v>9</v>
      </c>
      <c r="K3" s="212"/>
      <c r="L3" s="213" t="s">
        <v>666</v>
      </c>
      <c r="M3" s="209" t="s">
        <v>10</v>
      </c>
      <c r="N3" s="210"/>
      <c r="O3" s="207" t="s">
        <v>667</v>
      </c>
      <c r="P3" s="207" t="s">
        <v>668</v>
      </c>
    </row>
    <row r="4" spans="1:16" s="119" customFormat="1" ht="48.6" customHeight="1">
      <c r="A4" s="208"/>
      <c r="B4" s="208"/>
      <c r="C4" s="208"/>
      <c r="D4" s="208"/>
      <c r="E4" s="3" t="s">
        <v>669</v>
      </c>
      <c r="F4" s="3" t="s">
        <v>670</v>
      </c>
      <c r="G4" s="208"/>
      <c r="H4" s="208"/>
      <c r="I4" s="208"/>
      <c r="J4" s="3" t="s">
        <v>671</v>
      </c>
      <c r="K4" s="118" t="s">
        <v>672</v>
      </c>
      <c r="L4" s="213"/>
      <c r="M4" s="3" t="s">
        <v>673</v>
      </c>
      <c r="N4" s="3" t="s">
        <v>674</v>
      </c>
      <c r="O4" s="208"/>
      <c r="P4" s="208"/>
    </row>
    <row r="5" spans="1:16" ht="27.75" customHeight="1">
      <c r="A5" s="6">
        <v>1</v>
      </c>
      <c r="B5" s="120" t="s">
        <v>703</v>
      </c>
      <c r="C5" s="136" t="s">
        <v>704</v>
      </c>
      <c r="D5" s="122" t="s">
        <v>20</v>
      </c>
      <c r="E5" s="138">
        <v>2.3010000000000002</v>
      </c>
      <c r="F5" s="138">
        <v>2.3302</v>
      </c>
      <c r="G5" s="130">
        <v>0.13</v>
      </c>
      <c r="H5" s="125"/>
      <c r="I5" s="124"/>
      <c r="J5" s="6" t="s">
        <v>705</v>
      </c>
      <c r="K5" s="126">
        <v>5.79</v>
      </c>
      <c r="L5" s="141">
        <v>2.92E-2</v>
      </c>
      <c r="M5" s="141">
        <v>1.58</v>
      </c>
      <c r="N5" s="141">
        <v>1.6133</v>
      </c>
      <c r="O5" s="127" t="s">
        <v>702</v>
      </c>
      <c r="P5" s="128" t="s">
        <v>716</v>
      </c>
    </row>
    <row r="6" spans="1:16" ht="27.75" customHeight="1">
      <c r="A6" s="6">
        <v>2</v>
      </c>
      <c r="B6" s="120" t="s">
        <v>706</v>
      </c>
      <c r="C6" s="136" t="s">
        <v>707</v>
      </c>
      <c r="D6" s="122" t="s">
        <v>20</v>
      </c>
      <c r="E6" s="138">
        <v>1.8416999999999999</v>
      </c>
      <c r="F6" s="139">
        <v>1.8593999999999999</v>
      </c>
      <c r="G6" s="130">
        <v>0.13</v>
      </c>
      <c r="H6" s="125"/>
      <c r="I6" s="124"/>
      <c r="J6" s="6" t="s">
        <v>705</v>
      </c>
      <c r="K6" s="126">
        <v>5.79</v>
      </c>
      <c r="L6" s="131">
        <v>1.7699115044247791E-2</v>
      </c>
      <c r="M6" s="142">
        <f>0.97+0.2</f>
        <v>1.17</v>
      </c>
      <c r="N6" s="131">
        <f>M6+0.0177</f>
        <v>1.1877</v>
      </c>
      <c r="O6" s="127" t="s">
        <v>702</v>
      </c>
      <c r="P6" s="128" t="s">
        <v>717</v>
      </c>
    </row>
    <row r="7" spans="1:16" ht="27.75" customHeight="1">
      <c r="A7" s="6">
        <v>3</v>
      </c>
      <c r="B7" s="120" t="s">
        <v>708</v>
      </c>
      <c r="C7" s="136" t="s">
        <v>709</v>
      </c>
      <c r="D7" s="122" t="s">
        <v>20</v>
      </c>
      <c r="E7" s="138">
        <v>1.8852</v>
      </c>
      <c r="F7" s="139">
        <v>1.9029</v>
      </c>
      <c r="G7" s="130">
        <v>0.13</v>
      </c>
      <c r="H7" s="125"/>
      <c r="I7" s="124"/>
      <c r="J7" s="6" t="s">
        <v>705</v>
      </c>
      <c r="K7" s="126">
        <v>5.79</v>
      </c>
      <c r="L7" s="131">
        <v>1.7699115044247791E-2</v>
      </c>
      <c r="M7" s="142">
        <f>1.07+0.2</f>
        <v>1.27</v>
      </c>
      <c r="N7" s="131">
        <f>M7+0.0177</f>
        <v>1.2877000000000001</v>
      </c>
      <c r="O7" s="127" t="s">
        <v>702</v>
      </c>
      <c r="P7" s="128" t="s">
        <v>717</v>
      </c>
    </row>
    <row r="8" spans="1:16" ht="27.75" customHeight="1">
      <c r="A8" s="6">
        <v>4</v>
      </c>
      <c r="B8" s="120" t="s">
        <v>710</v>
      </c>
      <c r="C8" s="136" t="s">
        <v>711</v>
      </c>
      <c r="D8" s="122" t="s">
        <v>20</v>
      </c>
      <c r="E8" s="138">
        <v>0.8</v>
      </c>
      <c r="F8" s="139">
        <v>0.87609999999999999</v>
      </c>
      <c r="G8" s="130">
        <v>0.13</v>
      </c>
      <c r="H8" s="125"/>
      <c r="I8" s="124"/>
      <c r="J8" s="6" t="s">
        <v>700</v>
      </c>
      <c r="K8" s="126">
        <v>4.8499999999999996</v>
      </c>
      <c r="L8" s="131">
        <v>7.9646017699115057E-2</v>
      </c>
      <c r="M8" s="142">
        <v>0.67</v>
      </c>
      <c r="N8" s="131">
        <v>0.74770000000000003</v>
      </c>
      <c r="O8" s="127" t="s">
        <v>702</v>
      </c>
      <c r="P8" s="128" t="s">
        <v>718</v>
      </c>
    </row>
    <row r="9" spans="1:16" ht="27.75" customHeight="1">
      <c r="A9" s="6">
        <v>5</v>
      </c>
      <c r="B9" s="120" t="s">
        <v>712</v>
      </c>
      <c r="C9" s="136" t="s">
        <v>713</v>
      </c>
      <c r="D9" s="122" t="s">
        <v>20</v>
      </c>
      <c r="E9" s="133">
        <v>0.75</v>
      </c>
      <c r="F9" s="140">
        <v>0.80600000000000005</v>
      </c>
      <c r="G9" s="130">
        <v>0.13</v>
      </c>
      <c r="H9" s="125"/>
      <c r="I9" s="124"/>
      <c r="J9" s="6" t="s">
        <v>714</v>
      </c>
      <c r="K9" s="126">
        <v>7.35</v>
      </c>
      <c r="L9" s="131">
        <v>5.6000000000000001E-2</v>
      </c>
      <c r="M9" s="142">
        <v>0.68</v>
      </c>
      <c r="N9" s="131">
        <v>0.73399999999999999</v>
      </c>
      <c r="O9" s="127" t="s">
        <v>702</v>
      </c>
      <c r="P9" s="128" t="s">
        <v>719</v>
      </c>
    </row>
    <row r="10" spans="1:16" ht="53.4" customHeight="1">
      <c r="A10" s="191" t="s">
        <v>715</v>
      </c>
      <c r="B10" s="206"/>
      <c r="C10" s="206"/>
      <c r="D10" s="206"/>
      <c r="E10" s="206"/>
      <c r="F10" s="206"/>
      <c r="G10" s="206"/>
      <c r="H10" s="206"/>
      <c r="I10" s="206"/>
      <c r="J10" s="206"/>
      <c r="K10" s="206"/>
      <c r="L10" s="206"/>
      <c r="M10" s="206"/>
      <c r="N10" s="206"/>
      <c r="O10" s="206"/>
      <c r="P10" s="206"/>
    </row>
    <row r="11" spans="1:16" ht="53.4" customHeight="1">
      <c r="A11" s="206"/>
      <c r="B11" s="206"/>
      <c r="C11" s="206"/>
      <c r="D11" s="206"/>
      <c r="E11" s="206"/>
      <c r="F11" s="206"/>
      <c r="G11" s="206"/>
      <c r="H11" s="206"/>
      <c r="I11" s="206"/>
      <c r="J11" s="206"/>
      <c r="K11" s="206"/>
      <c r="L11" s="206"/>
      <c r="M11" s="206"/>
      <c r="N11" s="206"/>
      <c r="O11" s="206"/>
      <c r="P11" s="206"/>
    </row>
    <row r="12" spans="1:16" ht="93" customHeight="1">
      <c r="A12" s="191" t="s">
        <v>13</v>
      </c>
      <c r="B12" s="191"/>
      <c r="C12" s="191"/>
      <c r="D12" s="191" t="s">
        <v>14</v>
      </c>
      <c r="E12" s="191"/>
      <c r="F12" s="191"/>
      <c r="G12" s="191"/>
      <c r="H12" s="191"/>
      <c r="I12" s="191" t="s">
        <v>15</v>
      </c>
      <c r="J12" s="191"/>
      <c r="K12" s="191"/>
      <c r="L12" s="191" t="s">
        <v>16</v>
      </c>
      <c r="M12" s="191"/>
      <c r="N12" s="191"/>
      <c r="O12" s="191" t="s">
        <v>17</v>
      </c>
      <c r="P12" s="191"/>
    </row>
  </sheetData>
  <mergeCells count="21">
    <mergeCell ref="A10:P11"/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  <mergeCell ref="J3:K3"/>
    <mergeCell ref="L3:L4"/>
    <mergeCell ref="M3:N3"/>
    <mergeCell ref="O3:O4"/>
    <mergeCell ref="P3:P4"/>
    <mergeCell ref="A12:C12"/>
    <mergeCell ref="D12:H12"/>
    <mergeCell ref="I12:K12"/>
    <mergeCell ref="L12:N12"/>
    <mergeCell ref="O12:P12"/>
  </mergeCells>
  <phoneticPr fontId="3" type="noConversion"/>
  <dataValidations count="1">
    <dataValidation type="list" allowBlank="1" showInputMessage="1" showErrorMessage="1" sqref="WVO983042:WVO983049 WLS983042:WLS983049 WBW983042:WBW983049 VSA983042:VSA983049 VIE983042:VIE983049 UYI983042:UYI983049 UOM983042:UOM983049 UEQ983042:UEQ983049 TUU983042:TUU983049 TKY983042:TKY983049 TBC983042:TBC983049 SRG983042:SRG983049 SHK983042:SHK983049 RXO983042:RXO983049 RNS983042:RNS983049 RDW983042:RDW983049 QUA983042:QUA983049 QKE983042:QKE983049 QAI983042:QAI983049 PQM983042:PQM983049 PGQ983042:PGQ983049 OWU983042:OWU983049 OMY983042:OMY983049 ODC983042:ODC983049 NTG983042:NTG983049 NJK983042:NJK983049 MZO983042:MZO983049 MPS983042:MPS983049 MFW983042:MFW983049 LWA983042:LWA983049 LME983042:LME983049 LCI983042:LCI983049 KSM983042:KSM983049 KIQ983042:KIQ983049 JYU983042:JYU983049 JOY983042:JOY983049 JFC983042:JFC983049 IVG983042:IVG983049 ILK983042:ILK983049 IBO983042:IBO983049 HRS983042:HRS983049 HHW983042:HHW983049 GYA983042:GYA983049 GOE983042:GOE983049 GEI983042:GEI983049 FUM983042:FUM983049 FKQ983042:FKQ983049 FAU983042:FAU983049 EQY983042:EQY983049 EHC983042:EHC983049 DXG983042:DXG983049 DNK983042:DNK983049 DDO983042:DDO983049 CTS983042:CTS983049 CJW983042:CJW983049 CAA983042:CAA983049 BQE983042:BQE983049 BGI983042:BGI983049 AWM983042:AWM983049 AMQ983042:AMQ983049 ACU983042:ACU983049 SY983042:SY983049 JC983042:JC983049 G983042:G983049 WVO917506:WVO917513 WLS917506:WLS917513 WBW917506:WBW917513 VSA917506:VSA917513 VIE917506:VIE917513 UYI917506:UYI917513 UOM917506:UOM917513 UEQ917506:UEQ917513 TUU917506:TUU917513 TKY917506:TKY917513 TBC917506:TBC917513 SRG917506:SRG917513 SHK917506:SHK917513 RXO917506:RXO917513 RNS917506:RNS917513 RDW917506:RDW917513 QUA917506:QUA917513 QKE917506:QKE917513 QAI917506:QAI917513 PQM917506:PQM917513 PGQ917506:PGQ917513 OWU917506:OWU917513 OMY917506:OMY917513 ODC917506:ODC917513 NTG917506:NTG917513 NJK917506:NJK917513 MZO917506:MZO917513 MPS917506:MPS917513 MFW917506:MFW917513 LWA917506:LWA917513 LME917506:LME917513 LCI917506:LCI917513 KSM917506:KSM917513 KIQ917506:KIQ917513 JYU917506:JYU917513 JOY917506:JOY917513 JFC917506:JFC917513 IVG917506:IVG917513 ILK917506:ILK917513 IBO917506:IBO917513 HRS917506:HRS917513 HHW917506:HHW917513 GYA917506:GYA917513 GOE917506:GOE917513 GEI917506:GEI917513 FUM917506:FUM917513 FKQ917506:FKQ917513 FAU917506:FAU917513 EQY917506:EQY917513 EHC917506:EHC917513 DXG917506:DXG917513 DNK917506:DNK917513 DDO917506:DDO917513 CTS917506:CTS917513 CJW917506:CJW917513 CAA917506:CAA917513 BQE917506:BQE917513 BGI917506:BGI917513 AWM917506:AWM917513 AMQ917506:AMQ917513 ACU917506:ACU917513 SY917506:SY917513 JC917506:JC917513 G917506:G917513 WVO851970:WVO851977 WLS851970:WLS851977 WBW851970:WBW851977 VSA851970:VSA851977 VIE851970:VIE851977 UYI851970:UYI851977 UOM851970:UOM851977 UEQ851970:UEQ851977 TUU851970:TUU851977 TKY851970:TKY851977 TBC851970:TBC851977 SRG851970:SRG851977 SHK851970:SHK851977 RXO851970:RXO851977 RNS851970:RNS851977 RDW851970:RDW851977 QUA851970:QUA851977 QKE851970:QKE851977 QAI851970:QAI851977 PQM851970:PQM851977 PGQ851970:PGQ851977 OWU851970:OWU851977 OMY851970:OMY851977 ODC851970:ODC851977 NTG851970:NTG851977 NJK851970:NJK851977 MZO851970:MZO851977 MPS851970:MPS851977 MFW851970:MFW851977 LWA851970:LWA851977 LME851970:LME851977 LCI851970:LCI851977 KSM851970:KSM851977 KIQ851970:KIQ851977 JYU851970:JYU851977 JOY851970:JOY851977 JFC851970:JFC851977 IVG851970:IVG851977 ILK851970:ILK851977 IBO851970:IBO851977 HRS851970:HRS851977 HHW851970:HHW851977 GYA851970:GYA851977 GOE851970:GOE851977 GEI851970:GEI851977 FUM851970:FUM851977 FKQ851970:FKQ851977 FAU851970:FAU851977 EQY851970:EQY851977 EHC851970:EHC851977 DXG851970:DXG851977 DNK851970:DNK851977 DDO851970:DDO851977 CTS851970:CTS851977 CJW851970:CJW851977 CAA851970:CAA851977 BQE851970:BQE851977 BGI851970:BGI851977 AWM851970:AWM851977 AMQ851970:AMQ851977 ACU851970:ACU851977 SY851970:SY851977 JC851970:JC851977 G851970:G851977 WVO786434:WVO786441 WLS786434:WLS786441 WBW786434:WBW786441 VSA786434:VSA786441 VIE786434:VIE786441 UYI786434:UYI786441 UOM786434:UOM786441 UEQ786434:UEQ786441 TUU786434:TUU786441 TKY786434:TKY786441 TBC786434:TBC786441 SRG786434:SRG786441 SHK786434:SHK786441 RXO786434:RXO786441 RNS786434:RNS786441 RDW786434:RDW786441 QUA786434:QUA786441 QKE786434:QKE786441 QAI786434:QAI786441 PQM786434:PQM786441 PGQ786434:PGQ786441 OWU786434:OWU786441 OMY786434:OMY786441 ODC786434:ODC786441 NTG786434:NTG786441 NJK786434:NJK786441 MZO786434:MZO786441 MPS786434:MPS786441 MFW786434:MFW786441 LWA786434:LWA786441 LME786434:LME786441 LCI786434:LCI786441 KSM786434:KSM786441 KIQ786434:KIQ786441 JYU786434:JYU786441 JOY786434:JOY786441 JFC786434:JFC786441 IVG786434:IVG786441 ILK786434:ILK786441 IBO786434:IBO786441 HRS786434:HRS786441 HHW786434:HHW786441 GYA786434:GYA786441 GOE786434:GOE786441 GEI786434:GEI786441 FUM786434:FUM786441 FKQ786434:FKQ786441 FAU786434:FAU786441 EQY786434:EQY786441 EHC786434:EHC786441 DXG786434:DXG786441 DNK786434:DNK786441 DDO786434:DDO786441 CTS786434:CTS786441 CJW786434:CJW786441 CAA786434:CAA786441 BQE786434:BQE786441 BGI786434:BGI786441 AWM786434:AWM786441 AMQ786434:AMQ786441 ACU786434:ACU786441 SY786434:SY786441 JC786434:JC786441 G786434:G786441 WVO720898:WVO720905 WLS720898:WLS720905 WBW720898:WBW720905 VSA720898:VSA720905 VIE720898:VIE720905 UYI720898:UYI720905 UOM720898:UOM720905 UEQ720898:UEQ720905 TUU720898:TUU720905 TKY720898:TKY720905 TBC720898:TBC720905 SRG720898:SRG720905 SHK720898:SHK720905 RXO720898:RXO720905 RNS720898:RNS720905 RDW720898:RDW720905 QUA720898:QUA720905 QKE720898:QKE720905 QAI720898:QAI720905 PQM720898:PQM720905 PGQ720898:PGQ720905 OWU720898:OWU720905 OMY720898:OMY720905 ODC720898:ODC720905 NTG720898:NTG720905 NJK720898:NJK720905 MZO720898:MZO720905 MPS720898:MPS720905 MFW720898:MFW720905 LWA720898:LWA720905 LME720898:LME720905 LCI720898:LCI720905 KSM720898:KSM720905 KIQ720898:KIQ720905 JYU720898:JYU720905 JOY720898:JOY720905 JFC720898:JFC720905 IVG720898:IVG720905 ILK720898:ILK720905 IBO720898:IBO720905 HRS720898:HRS720905 HHW720898:HHW720905 GYA720898:GYA720905 GOE720898:GOE720905 GEI720898:GEI720905 FUM720898:FUM720905 FKQ720898:FKQ720905 FAU720898:FAU720905 EQY720898:EQY720905 EHC720898:EHC720905 DXG720898:DXG720905 DNK720898:DNK720905 DDO720898:DDO720905 CTS720898:CTS720905 CJW720898:CJW720905 CAA720898:CAA720905 BQE720898:BQE720905 BGI720898:BGI720905 AWM720898:AWM720905 AMQ720898:AMQ720905 ACU720898:ACU720905 SY720898:SY720905 JC720898:JC720905 G720898:G720905 WVO655362:WVO655369 WLS655362:WLS655369 WBW655362:WBW655369 VSA655362:VSA655369 VIE655362:VIE655369 UYI655362:UYI655369 UOM655362:UOM655369 UEQ655362:UEQ655369 TUU655362:TUU655369 TKY655362:TKY655369 TBC655362:TBC655369 SRG655362:SRG655369 SHK655362:SHK655369 RXO655362:RXO655369 RNS655362:RNS655369 RDW655362:RDW655369 QUA655362:QUA655369 QKE655362:QKE655369 QAI655362:QAI655369 PQM655362:PQM655369 PGQ655362:PGQ655369 OWU655362:OWU655369 OMY655362:OMY655369 ODC655362:ODC655369 NTG655362:NTG655369 NJK655362:NJK655369 MZO655362:MZO655369 MPS655362:MPS655369 MFW655362:MFW655369 LWA655362:LWA655369 LME655362:LME655369 LCI655362:LCI655369 KSM655362:KSM655369 KIQ655362:KIQ655369 JYU655362:JYU655369 JOY655362:JOY655369 JFC655362:JFC655369 IVG655362:IVG655369 ILK655362:ILK655369 IBO655362:IBO655369 HRS655362:HRS655369 HHW655362:HHW655369 GYA655362:GYA655369 GOE655362:GOE655369 GEI655362:GEI655369 FUM655362:FUM655369 FKQ655362:FKQ655369 FAU655362:FAU655369 EQY655362:EQY655369 EHC655362:EHC655369 DXG655362:DXG655369 DNK655362:DNK655369 DDO655362:DDO655369 CTS655362:CTS655369 CJW655362:CJW655369 CAA655362:CAA655369 BQE655362:BQE655369 BGI655362:BGI655369 AWM655362:AWM655369 AMQ655362:AMQ655369 ACU655362:ACU655369 SY655362:SY655369 JC655362:JC655369 G655362:G655369 WVO589826:WVO589833 WLS589826:WLS589833 WBW589826:WBW589833 VSA589826:VSA589833 VIE589826:VIE589833 UYI589826:UYI589833 UOM589826:UOM589833 UEQ589826:UEQ589833 TUU589826:TUU589833 TKY589826:TKY589833 TBC589826:TBC589833 SRG589826:SRG589833 SHK589826:SHK589833 RXO589826:RXO589833 RNS589826:RNS589833 RDW589826:RDW589833 QUA589826:QUA589833 QKE589826:QKE589833 QAI589826:QAI589833 PQM589826:PQM589833 PGQ589826:PGQ589833 OWU589826:OWU589833 OMY589826:OMY589833 ODC589826:ODC589833 NTG589826:NTG589833 NJK589826:NJK589833 MZO589826:MZO589833 MPS589826:MPS589833 MFW589826:MFW589833 LWA589826:LWA589833 LME589826:LME589833 LCI589826:LCI589833 KSM589826:KSM589833 KIQ589826:KIQ589833 JYU589826:JYU589833 JOY589826:JOY589833 JFC589826:JFC589833 IVG589826:IVG589833 ILK589826:ILK589833 IBO589826:IBO589833 HRS589826:HRS589833 HHW589826:HHW589833 GYA589826:GYA589833 GOE589826:GOE589833 GEI589826:GEI589833 FUM589826:FUM589833 FKQ589826:FKQ589833 FAU589826:FAU589833 EQY589826:EQY589833 EHC589826:EHC589833 DXG589826:DXG589833 DNK589826:DNK589833 DDO589826:DDO589833 CTS589826:CTS589833 CJW589826:CJW589833 CAA589826:CAA589833 BQE589826:BQE589833 BGI589826:BGI589833 AWM589826:AWM589833 AMQ589826:AMQ589833 ACU589826:ACU589833 SY589826:SY589833 JC589826:JC589833 G589826:G589833 WVO524290:WVO524297 WLS524290:WLS524297 WBW524290:WBW524297 VSA524290:VSA524297 VIE524290:VIE524297 UYI524290:UYI524297 UOM524290:UOM524297 UEQ524290:UEQ524297 TUU524290:TUU524297 TKY524290:TKY524297 TBC524290:TBC524297 SRG524290:SRG524297 SHK524290:SHK524297 RXO524290:RXO524297 RNS524290:RNS524297 RDW524290:RDW524297 QUA524290:QUA524297 QKE524290:QKE524297 QAI524290:QAI524297 PQM524290:PQM524297 PGQ524290:PGQ524297 OWU524290:OWU524297 OMY524290:OMY524297 ODC524290:ODC524297 NTG524290:NTG524297 NJK524290:NJK524297 MZO524290:MZO524297 MPS524290:MPS524297 MFW524290:MFW524297 LWA524290:LWA524297 LME524290:LME524297 LCI524290:LCI524297 KSM524290:KSM524297 KIQ524290:KIQ524297 JYU524290:JYU524297 JOY524290:JOY524297 JFC524290:JFC524297 IVG524290:IVG524297 ILK524290:ILK524297 IBO524290:IBO524297 HRS524290:HRS524297 HHW524290:HHW524297 GYA524290:GYA524297 GOE524290:GOE524297 GEI524290:GEI524297 FUM524290:FUM524297 FKQ524290:FKQ524297 FAU524290:FAU524297 EQY524290:EQY524297 EHC524290:EHC524297 DXG524290:DXG524297 DNK524290:DNK524297 DDO524290:DDO524297 CTS524290:CTS524297 CJW524290:CJW524297 CAA524290:CAA524297 BQE524290:BQE524297 BGI524290:BGI524297 AWM524290:AWM524297 AMQ524290:AMQ524297 ACU524290:ACU524297 SY524290:SY524297 JC524290:JC524297 G524290:G524297 WVO458754:WVO458761 WLS458754:WLS458761 WBW458754:WBW458761 VSA458754:VSA458761 VIE458754:VIE458761 UYI458754:UYI458761 UOM458754:UOM458761 UEQ458754:UEQ458761 TUU458754:TUU458761 TKY458754:TKY458761 TBC458754:TBC458761 SRG458754:SRG458761 SHK458754:SHK458761 RXO458754:RXO458761 RNS458754:RNS458761 RDW458754:RDW458761 QUA458754:QUA458761 QKE458754:QKE458761 QAI458754:QAI458761 PQM458754:PQM458761 PGQ458754:PGQ458761 OWU458754:OWU458761 OMY458754:OMY458761 ODC458754:ODC458761 NTG458754:NTG458761 NJK458754:NJK458761 MZO458754:MZO458761 MPS458754:MPS458761 MFW458754:MFW458761 LWA458754:LWA458761 LME458754:LME458761 LCI458754:LCI458761 KSM458754:KSM458761 KIQ458754:KIQ458761 JYU458754:JYU458761 JOY458754:JOY458761 JFC458754:JFC458761 IVG458754:IVG458761 ILK458754:ILK458761 IBO458754:IBO458761 HRS458754:HRS458761 HHW458754:HHW458761 GYA458754:GYA458761 GOE458754:GOE458761 GEI458754:GEI458761 FUM458754:FUM458761 FKQ458754:FKQ458761 FAU458754:FAU458761 EQY458754:EQY458761 EHC458754:EHC458761 DXG458754:DXG458761 DNK458754:DNK458761 DDO458754:DDO458761 CTS458754:CTS458761 CJW458754:CJW458761 CAA458754:CAA458761 BQE458754:BQE458761 BGI458754:BGI458761 AWM458754:AWM458761 AMQ458754:AMQ458761 ACU458754:ACU458761 SY458754:SY458761 JC458754:JC458761 G458754:G458761 WVO393218:WVO393225 WLS393218:WLS393225 WBW393218:WBW393225 VSA393218:VSA393225 VIE393218:VIE393225 UYI393218:UYI393225 UOM393218:UOM393225 UEQ393218:UEQ393225 TUU393218:TUU393225 TKY393218:TKY393225 TBC393218:TBC393225 SRG393218:SRG393225 SHK393218:SHK393225 RXO393218:RXO393225 RNS393218:RNS393225 RDW393218:RDW393225 QUA393218:QUA393225 QKE393218:QKE393225 QAI393218:QAI393225 PQM393218:PQM393225 PGQ393218:PGQ393225 OWU393218:OWU393225 OMY393218:OMY393225 ODC393218:ODC393225 NTG393218:NTG393225 NJK393218:NJK393225 MZO393218:MZO393225 MPS393218:MPS393225 MFW393218:MFW393225 LWA393218:LWA393225 LME393218:LME393225 LCI393218:LCI393225 KSM393218:KSM393225 KIQ393218:KIQ393225 JYU393218:JYU393225 JOY393218:JOY393225 JFC393218:JFC393225 IVG393218:IVG393225 ILK393218:ILK393225 IBO393218:IBO393225 HRS393218:HRS393225 HHW393218:HHW393225 GYA393218:GYA393225 GOE393218:GOE393225 GEI393218:GEI393225 FUM393218:FUM393225 FKQ393218:FKQ393225 FAU393218:FAU393225 EQY393218:EQY393225 EHC393218:EHC393225 DXG393218:DXG393225 DNK393218:DNK393225 DDO393218:DDO393225 CTS393218:CTS393225 CJW393218:CJW393225 CAA393218:CAA393225 BQE393218:BQE393225 BGI393218:BGI393225 AWM393218:AWM393225 AMQ393218:AMQ393225 ACU393218:ACU393225 SY393218:SY393225 JC393218:JC393225 G393218:G393225 WVO327682:WVO327689 WLS327682:WLS327689 WBW327682:WBW327689 VSA327682:VSA327689 VIE327682:VIE327689 UYI327682:UYI327689 UOM327682:UOM327689 UEQ327682:UEQ327689 TUU327682:TUU327689 TKY327682:TKY327689 TBC327682:TBC327689 SRG327682:SRG327689 SHK327682:SHK327689 RXO327682:RXO327689 RNS327682:RNS327689 RDW327682:RDW327689 QUA327682:QUA327689 QKE327682:QKE327689 QAI327682:QAI327689 PQM327682:PQM327689 PGQ327682:PGQ327689 OWU327682:OWU327689 OMY327682:OMY327689 ODC327682:ODC327689 NTG327682:NTG327689 NJK327682:NJK327689 MZO327682:MZO327689 MPS327682:MPS327689 MFW327682:MFW327689 LWA327682:LWA327689 LME327682:LME327689 LCI327682:LCI327689 KSM327682:KSM327689 KIQ327682:KIQ327689 JYU327682:JYU327689 JOY327682:JOY327689 JFC327682:JFC327689 IVG327682:IVG327689 ILK327682:ILK327689 IBO327682:IBO327689 HRS327682:HRS327689 HHW327682:HHW327689 GYA327682:GYA327689 GOE327682:GOE327689 GEI327682:GEI327689 FUM327682:FUM327689 FKQ327682:FKQ327689 FAU327682:FAU327689 EQY327682:EQY327689 EHC327682:EHC327689 DXG327682:DXG327689 DNK327682:DNK327689 DDO327682:DDO327689 CTS327682:CTS327689 CJW327682:CJW327689 CAA327682:CAA327689 BQE327682:BQE327689 BGI327682:BGI327689 AWM327682:AWM327689 AMQ327682:AMQ327689 ACU327682:ACU327689 SY327682:SY327689 JC327682:JC327689 G327682:G327689 WVO262146:WVO262153 WLS262146:WLS262153 WBW262146:WBW262153 VSA262146:VSA262153 VIE262146:VIE262153 UYI262146:UYI262153 UOM262146:UOM262153 UEQ262146:UEQ262153 TUU262146:TUU262153 TKY262146:TKY262153 TBC262146:TBC262153 SRG262146:SRG262153 SHK262146:SHK262153 RXO262146:RXO262153 RNS262146:RNS262153 RDW262146:RDW262153 QUA262146:QUA262153 QKE262146:QKE262153 QAI262146:QAI262153 PQM262146:PQM262153 PGQ262146:PGQ262153 OWU262146:OWU262153 OMY262146:OMY262153 ODC262146:ODC262153 NTG262146:NTG262153 NJK262146:NJK262153 MZO262146:MZO262153 MPS262146:MPS262153 MFW262146:MFW262153 LWA262146:LWA262153 LME262146:LME262153 LCI262146:LCI262153 KSM262146:KSM262153 KIQ262146:KIQ262153 JYU262146:JYU262153 JOY262146:JOY262153 JFC262146:JFC262153 IVG262146:IVG262153 ILK262146:ILK262153 IBO262146:IBO262153 HRS262146:HRS262153 HHW262146:HHW262153 GYA262146:GYA262153 GOE262146:GOE262153 GEI262146:GEI262153 FUM262146:FUM262153 FKQ262146:FKQ262153 FAU262146:FAU262153 EQY262146:EQY262153 EHC262146:EHC262153 DXG262146:DXG262153 DNK262146:DNK262153 DDO262146:DDO262153 CTS262146:CTS262153 CJW262146:CJW262153 CAA262146:CAA262153 BQE262146:BQE262153 BGI262146:BGI262153 AWM262146:AWM262153 AMQ262146:AMQ262153 ACU262146:ACU262153 SY262146:SY262153 JC262146:JC262153 G262146:G262153 WVO196610:WVO196617 WLS196610:WLS196617 WBW196610:WBW196617 VSA196610:VSA196617 VIE196610:VIE196617 UYI196610:UYI196617 UOM196610:UOM196617 UEQ196610:UEQ196617 TUU196610:TUU196617 TKY196610:TKY196617 TBC196610:TBC196617 SRG196610:SRG196617 SHK196610:SHK196617 RXO196610:RXO196617 RNS196610:RNS196617 RDW196610:RDW196617 QUA196610:QUA196617 QKE196610:QKE196617 QAI196610:QAI196617 PQM196610:PQM196617 PGQ196610:PGQ196617 OWU196610:OWU196617 OMY196610:OMY196617 ODC196610:ODC196617 NTG196610:NTG196617 NJK196610:NJK196617 MZO196610:MZO196617 MPS196610:MPS196617 MFW196610:MFW196617 LWA196610:LWA196617 LME196610:LME196617 LCI196610:LCI196617 KSM196610:KSM196617 KIQ196610:KIQ196617 JYU196610:JYU196617 JOY196610:JOY196617 JFC196610:JFC196617 IVG196610:IVG196617 ILK196610:ILK196617 IBO196610:IBO196617 HRS196610:HRS196617 HHW196610:HHW196617 GYA196610:GYA196617 GOE196610:GOE196617 GEI196610:GEI196617 FUM196610:FUM196617 FKQ196610:FKQ196617 FAU196610:FAU196617 EQY196610:EQY196617 EHC196610:EHC196617 DXG196610:DXG196617 DNK196610:DNK196617 DDO196610:DDO196617 CTS196610:CTS196617 CJW196610:CJW196617 CAA196610:CAA196617 BQE196610:BQE196617 BGI196610:BGI196617 AWM196610:AWM196617 AMQ196610:AMQ196617 ACU196610:ACU196617 SY196610:SY196617 JC196610:JC196617 G196610:G196617 WVO131074:WVO131081 WLS131074:WLS131081 WBW131074:WBW131081 VSA131074:VSA131081 VIE131074:VIE131081 UYI131074:UYI131081 UOM131074:UOM131081 UEQ131074:UEQ131081 TUU131074:TUU131081 TKY131074:TKY131081 TBC131074:TBC131081 SRG131074:SRG131081 SHK131074:SHK131081 RXO131074:RXO131081 RNS131074:RNS131081 RDW131074:RDW131081 QUA131074:QUA131081 QKE131074:QKE131081 QAI131074:QAI131081 PQM131074:PQM131081 PGQ131074:PGQ131081 OWU131074:OWU131081 OMY131074:OMY131081 ODC131074:ODC131081 NTG131074:NTG131081 NJK131074:NJK131081 MZO131074:MZO131081 MPS131074:MPS131081 MFW131074:MFW131081 LWA131074:LWA131081 LME131074:LME131081 LCI131074:LCI131081 KSM131074:KSM131081 KIQ131074:KIQ131081 JYU131074:JYU131081 JOY131074:JOY131081 JFC131074:JFC131081 IVG131074:IVG131081 ILK131074:ILK131081 IBO131074:IBO131081 HRS131074:HRS131081 HHW131074:HHW131081 GYA131074:GYA131081 GOE131074:GOE131081 GEI131074:GEI131081 FUM131074:FUM131081 FKQ131074:FKQ131081 FAU131074:FAU131081 EQY131074:EQY131081 EHC131074:EHC131081 DXG131074:DXG131081 DNK131074:DNK131081 DDO131074:DDO131081 CTS131074:CTS131081 CJW131074:CJW131081 CAA131074:CAA131081 BQE131074:BQE131081 BGI131074:BGI131081 AWM131074:AWM131081 AMQ131074:AMQ131081 ACU131074:ACU131081 SY131074:SY131081 JC131074:JC131081 G131074:G131081 WVO65538:WVO65545 WLS65538:WLS65545 WBW65538:WBW65545 VSA65538:VSA65545 VIE65538:VIE65545 UYI65538:UYI65545 UOM65538:UOM65545 UEQ65538:UEQ65545 TUU65538:TUU65545 TKY65538:TKY65545 TBC65538:TBC65545 SRG65538:SRG65545 SHK65538:SHK65545 RXO65538:RXO65545 RNS65538:RNS65545 RDW65538:RDW65545 QUA65538:QUA65545 QKE65538:QKE65545 QAI65538:QAI65545 PQM65538:PQM65545 PGQ65538:PGQ65545 OWU65538:OWU65545 OMY65538:OMY65545 ODC65538:ODC65545 NTG65538:NTG65545 NJK65538:NJK65545 MZO65538:MZO65545 MPS65538:MPS65545 MFW65538:MFW65545 LWA65538:LWA65545 LME65538:LME65545 LCI65538:LCI65545 KSM65538:KSM65545 KIQ65538:KIQ65545 JYU65538:JYU65545 JOY65538:JOY65545 JFC65538:JFC65545 IVG65538:IVG65545 ILK65538:ILK65545 IBO65538:IBO65545 HRS65538:HRS65545 HHW65538:HHW65545 GYA65538:GYA65545 GOE65538:GOE65545 GEI65538:GEI65545 FUM65538:FUM65545 FKQ65538:FKQ65545 FAU65538:FAU65545 EQY65538:EQY65545 EHC65538:EHC65545 DXG65538:DXG65545 DNK65538:DNK65545 DDO65538:DDO65545 CTS65538:CTS65545 CJW65538:CJW65545 CAA65538:CAA65545 BQE65538:BQE65545 BGI65538:BGI65545 AWM65538:AWM65545 AMQ65538:AMQ65545 ACU65538:ACU65545 SY65538:SY65545 JC65538:JC65545 G65538:G65545 WVO5:WVO9 WLS5:WLS9 WBW5:WBW9 VSA5:VSA9 VIE5:VIE9 UYI5:UYI9 UOM5:UOM9 UEQ5:UEQ9 TUU5:TUU9 TKY5:TKY9 TBC5:TBC9 SRG5:SRG9 SHK5:SHK9 RXO5:RXO9 RNS5:RNS9 RDW5:RDW9 QUA5:QUA9 QKE5:QKE9 QAI5:QAI9 PQM5:PQM9 PGQ5:PGQ9 OWU5:OWU9 OMY5:OMY9 ODC5:ODC9 NTG5:NTG9 NJK5:NJK9 MZO5:MZO9 MPS5:MPS9 MFW5:MFW9 LWA5:LWA9 LME5:LME9 LCI5:LCI9 KSM5:KSM9 KIQ5:KIQ9 JYU5:JYU9 JOY5:JOY9 JFC5:JFC9 IVG5:IVG9 ILK5:ILK9 IBO5:IBO9 HRS5:HRS9 HHW5:HHW9 GYA5:GYA9 GOE5:GOE9 GEI5:GEI9 FUM5:FUM9 FKQ5:FKQ9 FAU5:FAU9 EQY5:EQY9 EHC5:EHC9 DXG5:DXG9 DNK5:DNK9 DDO5:DDO9 CTS5:CTS9 CJW5:CJW9 CAA5:CAA9 BQE5:BQE9 BGI5:BGI9 AWM5:AWM9 AMQ5:AMQ9 ACU5:ACU9 SY5:SY9 JC5:JC9" xr:uid="{BFB29106-89F4-4EA3-9FC3-65FE0E4808A1}">
      <formula1>$Q$5:$Q$10</formula1>
    </dataValidation>
  </dataValidations>
  <pageMargins left="0.75" right="0.75" top="1" bottom="1" header="0.5" footer="0.5"/>
  <pageSetup paperSize="9" scale="93" orientation="landscape" r:id="rId1"/>
  <headerFooter alignWithMargins="0"/>
  <legacy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3B631B-8347-4CAC-86E7-907C89BAEBCF}">
  <sheetPr>
    <pageSetUpPr fitToPage="1"/>
  </sheetPr>
  <dimension ref="A1:P12"/>
  <sheetViews>
    <sheetView zoomScale="80" zoomScaleNormal="80" workbookViewId="0">
      <selection activeCell="A12" sqref="A12:C12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20.44140625" style="1" customWidth="1"/>
    <col min="4" max="4" width="6.109375" style="1" customWidth="1"/>
    <col min="5" max="5" width="7.88671875" style="1" customWidth="1"/>
    <col min="6" max="6" width="9.6640625" style="4" customWidth="1"/>
    <col min="7" max="7" width="7.109375" style="1" customWidth="1"/>
    <col min="8" max="9" width="9.21875" style="1" customWidth="1"/>
    <col min="10" max="11" width="10.44140625" style="1" customWidth="1"/>
    <col min="12" max="12" width="8.6640625" style="1" customWidth="1"/>
    <col min="13" max="13" width="10.44140625" style="1" customWidth="1"/>
    <col min="14" max="14" width="9.33203125" style="1" customWidth="1"/>
    <col min="15" max="15" width="27.33203125" style="1" customWidth="1"/>
    <col min="16" max="16" width="14.77734375" style="1" customWidth="1"/>
    <col min="17" max="17" width="6.77734375" style="1" customWidth="1"/>
    <col min="18" max="256" width="10" style="1"/>
    <col min="257" max="257" width="6.109375" style="1" bestFit="1" customWidth="1"/>
    <col min="258" max="258" width="15.77734375" style="1" customWidth="1"/>
    <col min="259" max="259" width="27.77734375" style="1" bestFit="1" customWidth="1"/>
    <col min="260" max="260" width="6.109375" style="1" customWidth="1"/>
    <col min="261" max="262" width="7.88671875" style="1" customWidth="1"/>
    <col min="263" max="263" width="5.6640625" style="1" customWidth="1"/>
    <col min="264" max="264" width="11.6640625" style="1" customWidth="1"/>
    <col min="265" max="265" width="9.88671875" style="1" customWidth="1"/>
    <col min="266" max="267" width="10.44140625" style="1" customWidth="1"/>
    <col min="268" max="268" width="7.109375" style="1" customWidth="1"/>
    <col min="269" max="269" width="10.44140625" style="1" customWidth="1"/>
    <col min="270" max="270" width="10" style="1"/>
    <col min="271" max="271" width="32.109375" style="1" customWidth="1"/>
    <col min="272" max="272" width="13" style="1" customWidth="1"/>
    <col min="273" max="273" width="6.77734375" style="1" customWidth="1"/>
    <col min="274" max="512" width="10" style="1"/>
    <col min="513" max="513" width="6.109375" style="1" bestFit="1" customWidth="1"/>
    <col min="514" max="514" width="15.77734375" style="1" customWidth="1"/>
    <col min="515" max="515" width="27.77734375" style="1" bestFit="1" customWidth="1"/>
    <col min="516" max="516" width="6.109375" style="1" customWidth="1"/>
    <col min="517" max="518" width="7.88671875" style="1" customWidth="1"/>
    <col min="519" max="519" width="5.6640625" style="1" customWidth="1"/>
    <col min="520" max="520" width="11.6640625" style="1" customWidth="1"/>
    <col min="521" max="521" width="9.88671875" style="1" customWidth="1"/>
    <col min="522" max="523" width="10.44140625" style="1" customWidth="1"/>
    <col min="524" max="524" width="7.109375" style="1" customWidth="1"/>
    <col min="525" max="525" width="10.44140625" style="1" customWidth="1"/>
    <col min="526" max="526" width="10" style="1"/>
    <col min="527" max="527" width="32.109375" style="1" customWidth="1"/>
    <col min="528" max="528" width="13" style="1" customWidth="1"/>
    <col min="529" max="529" width="6.77734375" style="1" customWidth="1"/>
    <col min="530" max="768" width="10" style="1"/>
    <col min="769" max="769" width="6.109375" style="1" bestFit="1" customWidth="1"/>
    <col min="770" max="770" width="15.77734375" style="1" customWidth="1"/>
    <col min="771" max="771" width="27.77734375" style="1" bestFit="1" customWidth="1"/>
    <col min="772" max="772" width="6.109375" style="1" customWidth="1"/>
    <col min="773" max="774" width="7.88671875" style="1" customWidth="1"/>
    <col min="775" max="775" width="5.6640625" style="1" customWidth="1"/>
    <col min="776" max="776" width="11.6640625" style="1" customWidth="1"/>
    <col min="777" max="777" width="9.88671875" style="1" customWidth="1"/>
    <col min="778" max="779" width="10.44140625" style="1" customWidth="1"/>
    <col min="780" max="780" width="7.109375" style="1" customWidth="1"/>
    <col min="781" max="781" width="10.44140625" style="1" customWidth="1"/>
    <col min="782" max="782" width="10" style="1"/>
    <col min="783" max="783" width="32.109375" style="1" customWidth="1"/>
    <col min="784" max="784" width="13" style="1" customWidth="1"/>
    <col min="785" max="785" width="6.77734375" style="1" customWidth="1"/>
    <col min="786" max="1024" width="10" style="1"/>
    <col min="1025" max="1025" width="6.109375" style="1" bestFit="1" customWidth="1"/>
    <col min="1026" max="1026" width="15.77734375" style="1" customWidth="1"/>
    <col min="1027" max="1027" width="27.77734375" style="1" bestFit="1" customWidth="1"/>
    <col min="1028" max="1028" width="6.109375" style="1" customWidth="1"/>
    <col min="1029" max="1030" width="7.88671875" style="1" customWidth="1"/>
    <col min="1031" max="1031" width="5.6640625" style="1" customWidth="1"/>
    <col min="1032" max="1032" width="11.6640625" style="1" customWidth="1"/>
    <col min="1033" max="1033" width="9.88671875" style="1" customWidth="1"/>
    <col min="1034" max="1035" width="10.44140625" style="1" customWidth="1"/>
    <col min="1036" max="1036" width="7.109375" style="1" customWidth="1"/>
    <col min="1037" max="1037" width="10.44140625" style="1" customWidth="1"/>
    <col min="1038" max="1038" width="10" style="1"/>
    <col min="1039" max="1039" width="32.109375" style="1" customWidth="1"/>
    <col min="1040" max="1040" width="13" style="1" customWidth="1"/>
    <col min="1041" max="1041" width="6.77734375" style="1" customWidth="1"/>
    <col min="1042" max="1280" width="10" style="1"/>
    <col min="1281" max="1281" width="6.109375" style="1" bestFit="1" customWidth="1"/>
    <col min="1282" max="1282" width="15.77734375" style="1" customWidth="1"/>
    <col min="1283" max="1283" width="27.77734375" style="1" bestFit="1" customWidth="1"/>
    <col min="1284" max="1284" width="6.109375" style="1" customWidth="1"/>
    <col min="1285" max="1286" width="7.88671875" style="1" customWidth="1"/>
    <col min="1287" max="1287" width="5.6640625" style="1" customWidth="1"/>
    <col min="1288" max="1288" width="11.6640625" style="1" customWidth="1"/>
    <col min="1289" max="1289" width="9.88671875" style="1" customWidth="1"/>
    <col min="1290" max="1291" width="10.44140625" style="1" customWidth="1"/>
    <col min="1292" max="1292" width="7.109375" style="1" customWidth="1"/>
    <col min="1293" max="1293" width="10.44140625" style="1" customWidth="1"/>
    <col min="1294" max="1294" width="10" style="1"/>
    <col min="1295" max="1295" width="32.109375" style="1" customWidth="1"/>
    <col min="1296" max="1296" width="13" style="1" customWidth="1"/>
    <col min="1297" max="1297" width="6.77734375" style="1" customWidth="1"/>
    <col min="1298" max="1536" width="10" style="1"/>
    <col min="1537" max="1537" width="6.109375" style="1" bestFit="1" customWidth="1"/>
    <col min="1538" max="1538" width="15.77734375" style="1" customWidth="1"/>
    <col min="1539" max="1539" width="27.77734375" style="1" bestFit="1" customWidth="1"/>
    <col min="1540" max="1540" width="6.109375" style="1" customWidth="1"/>
    <col min="1541" max="1542" width="7.88671875" style="1" customWidth="1"/>
    <col min="1543" max="1543" width="5.6640625" style="1" customWidth="1"/>
    <col min="1544" max="1544" width="11.6640625" style="1" customWidth="1"/>
    <col min="1545" max="1545" width="9.88671875" style="1" customWidth="1"/>
    <col min="1546" max="1547" width="10.44140625" style="1" customWidth="1"/>
    <col min="1548" max="1548" width="7.109375" style="1" customWidth="1"/>
    <col min="1549" max="1549" width="10.44140625" style="1" customWidth="1"/>
    <col min="1550" max="1550" width="10" style="1"/>
    <col min="1551" max="1551" width="32.109375" style="1" customWidth="1"/>
    <col min="1552" max="1552" width="13" style="1" customWidth="1"/>
    <col min="1553" max="1553" width="6.77734375" style="1" customWidth="1"/>
    <col min="1554" max="1792" width="10" style="1"/>
    <col min="1793" max="1793" width="6.109375" style="1" bestFit="1" customWidth="1"/>
    <col min="1794" max="1794" width="15.77734375" style="1" customWidth="1"/>
    <col min="1795" max="1795" width="27.77734375" style="1" bestFit="1" customWidth="1"/>
    <col min="1796" max="1796" width="6.109375" style="1" customWidth="1"/>
    <col min="1797" max="1798" width="7.88671875" style="1" customWidth="1"/>
    <col min="1799" max="1799" width="5.6640625" style="1" customWidth="1"/>
    <col min="1800" max="1800" width="11.6640625" style="1" customWidth="1"/>
    <col min="1801" max="1801" width="9.88671875" style="1" customWidth="1"/>
    <col min="1802" max="1803" width="10.44140625" style="1" customWidth="1"/>
    <col min="1804" max="1804" width="7.109375" style="1" customWidth="1"/>
    <col min="1805" max="1805" width="10.44140625" style="1" customWidth="1"/>
    <col min="1806" max="1806" width="10" style="1"/>
    <col min="1807" max="1807" width="32.109375" style="1" customWidth="1"/>
    <col min="1808" max="1808" width="13" style="1" customWidth="1"/>
    <col min="1809" max="1809" width="6.77734375" style="1" customWidth="1"/>
    <col min="1810" max="2048" width="10" style="1"/>
    <col min="2049" max="2049" width="6.109375" style="1" bestFit="1" customWidth="1"/>
    <col min="2050" max="2050" width="15.77734375" style="1" customWidth="1"/>
    <col min="2051" max="2051" width="27.77734375" style="1" bestFit="1" customWidth="1"/>
    <col min="2052" max="2052" width="6.109375" style="1" customWidth="1"/>
    <col min="2053" max="2054" width="7.88671875" style="1" customWidth="1"/>
    <col min="2055" max="2055" width="5.6640625" style="1" customWidth="1"/>
    <col min="2056" max="2056" width="11.6640625" style="1" customWidth="1"/>
    <col min="2057" max="2057" width="9.88671875" style="1" customWidth="1"/>
    <col min="2058" max="2059" width="10.44140625" style="1" customWidth="1"/>
    <col min="2060" max="2060" width="7.109375" style="1" customWidth="1"/>
    <col min="2061" max="2061" width="10.44140625" style="1" customWidth="1"/>
    <col min="2062" max="2062" width="10" style="1"/>
    <col min="2063" max="2063" width="32.109375" style="1" customWidth="1"/>
    <col min="2064" max="2064" width="13" style="1" customWidth="1"/>
    <col min="2065" max="2065" width="6.77734375" style="1" customWidth="1"/>
    <col min="2066" max="2304" width="10" style="1"/>
    <col min="2305" max="2305" width="6.109375" style="1" bestFit="1" customWidth="1"/>
    <col min="2306" max="2306" width="15.77734375" style="1" customWidth="1"/>
    <col min="2307" max="2307" width="27.77734375" style="1" bestFit="1" customWidth="1"/>
    <col min="2308" max="2308" width="6.109375" style="1" customWidth="1"/>
    <col min="2309" max="2310" width="7.88671875" style="1" customWidth="1"/>
    <col min="2311" max="2311" width="5.6640625" style="1" customWidth="1"/>
    <col min="2312" max="2312" width="11.6640625" style="1" customWidth="1"/>
    <col min="2313" max="2313" width="9.88671875" style="1" customWidth="1"/>
    <col min="2314" max="2315" width="10.44140625" style="1" customWidth="1"/>
    <col min="2316" max="2316" width="7.109375" style="1" customWidth="1"/>
    <col min="2317" max="2317" width="10.44140625" style="1" customWidth="1"/>
    <col min="2318" max="2318" width="10" style="1"/>
    <col min="2319" max="2319" width="32.109375" style="1" customWidth="1"/>
    <col min="2320" max="2320" width="13" style="1" customWidth="1"/>
    <col min="2321" max="2321" width="6.77734375" style="1" customWidth="1"/>
    <col min="2322" max="2560" width="10" style="1"/>
    <col min="2561" max="2561" width="6.109375" style="1" bestFit="1" customWidth="1"/>
    <col min="2562" max="2562" width="15.77734375" style="1" customWidth="1"/>
    <col min="2563" max="2563" width="27.77734375" style="1" bestFit="1" customWidth="1"/>
    <col min="2564" max="2564" width="6.109375" style="1" customWidth="1"/>
    <col min="2565" max="2566" width="7.88671875" style="1" customWidth="1"/>
    <col min="2567" max="2567" width="5.6640625" style="1" customWidth="1"/>
    <col min="2568" max="2568" width="11.6640625" style="1" customWidth="1"/>
    <col min="2569" max="2569" width="9.88671875" style="1" customWidth="1"/>
    <col min="2570" max="2571" width="10.44140625" style="1" customWidth="1"/>
    <col min="2572" max="2572" width="7.109375" style="1" customWidth="1"/>
    <col min="2573" max="2573" width="10.44140625" style="1" customWidth="1"/>
    <col min="2574" max="2574" width="10" style="1"/>
    <col min="2575" max="2575" width="32.109375" style="1" customWidth="1"/>
    <col min="2576" max="2576" width="13" style="1" customWidth="1"/>
    <col min="2577" max="2577" width="6.77734375" style="1" customWidth="1"/>
    <col min="2578" max="2816" width="10" style="1"/>
    <col min="2817" max="2817" width="6.109375" style="1" bestFit="1" customWidth="1"/>
    <col min="2818" max="2818" width="15.77734375" style="1" customWidth="1"/>
    <col min="2819" max="2819" width="27.77734375" style="1" bestFit="1" customWidth="1"/>
    <col min="2820" max="2820" width="6.109375" style="1" customWidth="1"/>
    <col min="2821" max="2822" width="7.88671875" style="1" customWidth="1"/>
    <col min="2823" max="2823" width="5.6640625" style="1" customWidth="1"/>
    <col min="2824" max="2824" width="11.6640625" style="1" customWidth="1"/>
    <col min="2825" max="2825" width="9.88671875" style="1" customWidth="1"/>
    <col min="2826" max="2827" width="10.44140625" style="1" customWidth="1"/>
    <col min="2828" max="2828" width="7.109375" style="1" customWidth="1"/>
    <col min="2829" max="2829" width="10.44140625" style="1" customWidth="1"/>
    <col min="2830" max="2830" width="10" style="1"/>
    <col min="2831" max="2831" width="32.109375" style="1" customWidth="1"/>
    <col min="2832" max="2832" width="13" style="1" customWidth="1"/>
    <col min="2833" max="2833" width="6.77734375" style="1" customWidth="1"/>
    <col min="2834" max="3072" width="10" style="1"/>
    <col min="3073" max="3073" width="6.109375" style="1" bestFit="1" customWidth="1"/>
    <col min="3074" max="3074" width="15.77734375" style="1" customWidth="1"/>
    <col min="3075" max="3075" width="27.77734375" style="1" bestFit="1" customWidth="1"/>
    <col min="3076" max="3076" width="6.109375" style="1" customWidth="1"/>
    <col min="3077" max="3078" width="7.88671875" style="1" customWidth="1"/>
    <col min="3079" max="3079" width="5.6640625" style="1" customWidth="1"/>
    <col min="3080" max="3080" width="11.6640625" style="1" customWidth="1"/>
    <col min="3081" max="3081" width="9.88671875" style="1" customWidth="1"/>
    <col min="3082" max="3083" width="10.44140625" style="1" customWidth="1"/>
    <col min="3084" max="3084" width="7.109375" style="1" customWidth="1"/>
    <col min="3085" max="3085" width="10.44140625" style="1" customWidth="1"/>
    <col min="3086" max="3086" width="10" style="1"/>
    <col min="3087" max="3087" width="32.109375" style="1" customWidth="1"/>
    <col min="3088" max="3088" width="13" style="1" customWidth="1"/>
    <col min="3089" max="3089" width="6.77734375" style="1" customWidth="1"/>
    <col min="3090" max="3328" width="10" style="1"/>
    <col min="3329" max="3329" width="6.109375" style="1" bestFit="1" customWidth="1"/>
    <col min="3330" max="3330" width="15.77734375" style="1" customWidth="1"/>
    <col min="3331" max="3331" width="27.77734375" style="1" bestFit="1" customWidth="1"/>
    <col min="3332" max="3332" width="6.109375" style="1" customWidth="1"/>
    <col min="3333" max="3334" width="7.88671875" style="1" customWidth="1"/>
    <col min="3335" max="3335" width="5.6640625" style="1" customWidth="1"/>
    <col min="3336" max="3336" width="11.6640625" style="1" customWidth="1"/>
    <col min="3337" max="3337" width="9.88671875" style="1" customWidth="1"/>
    <col min="3338" max="3339" width="10.44140625" style="1" customWidth="1"/>
    <col min="3340" max="3340" width="7.109375" style="1" customWidth="1"/>
    <col min="3341" max="3341" width="10.44140625" style="1" customWidth="1"/>
    <col min="3342" max="3342" width="10" style="1"/>
    <col min="3343" max="3343" width="32.109375" style="1" customWidth="1"/>
    <col min="3344" max="3344" width="13" style="1" customWidth="1"/>
    <col min="3345" max="3345" width="6.77734375" style="1" customWidth="1"/>
    <col min="3346" max="3584" width="10" style="1"/>
    <col min="3585" max="3585" width="6.109375" style="1" bestFit="1" customWidth="1"/>
    <col min="3586" max="3586" width="15.77734375" style="1" customWidth="1"/>
    <col min="3587" max="3587" width="27.77734375" style="1" bestFit="1" customWidth="1"/>
    <col min="3588" max="3588" width="6.109375" style="1" customWidth="1"/>
    <col min="3589" max="3590" width="7.88671875" style="1" customWidth="1"/>
    <col min="3591" max="3591" width="5.6640625" style="1" customWidth="1"/>
    <col min="3592" max="3592" width="11.6640625" style="1" customWidth="1"/>
    <col min="3593" max="3593" width="9.88671875" style="1" customWidth="1"/>
    <col min="3594" max="3595" width="10.44140625" style="1" customWidth="1"/>
    <col min="3596" max="3596" width="7.109375" style="1" customWidth="1"/>
    <col min="3597" max="3597" width="10.44140625" style="1" customWidth="1"/>
    <col min="3598" max="3598" width="10" style="1"/>
    <col min="3599" max="3599" width="32.109375" style="1" customWidth="1"/>
    <col min="3600" max="3600" width="13" style="1" customWidth="1"/>
    <col min="3601" max="3601" width="6.77734375" style="1" customWidth="1"/>
    <col min="3602" max="3840" width="10" style="1"/>
    <col min="3841" max="3841" width="6.109375" style="1" bestFit="1" customWidth="1"/>
    <col min="3842" max="3842" width="15.77734375" style="1" customWidth="1"/>
    <col min="3843" max="3843" width="27.77734375" style="1" bestFit="1" customWidth="1"/>
    <col min="3844" max="3844" width="6.109375" style="1" customWidth="1"/>
    <col min="3845" max="3846" width="7.88671875" style="1" customWidth="1"/>
    <col min="3847" max="3847" width="5.6640625" style="1" customWidth="1"/>
    <col min="3848" max="3848" width="11.6640625" style="1" customWidth="1"/>
    <col min="3849" max="3849" width="9.88671875" style="1" customWidth="1"/>
    <col min="3850" max="3851" width="10.44140625" style="1" customWidth="1"/>
    <col min="3852" max="3852" width="7.109375" style="1" customWidth="1"/>
    <col min="3853" max="3853" width="10.44140625" style="1" customWidth="1"/>
    <col min="3854" max="3854" width="10" style="1"/>
    <col min="3855" max="3855" width="32.109375" style="1" customWidth="1"/>
    <col min="3856" max="3856" width="13" style="1" customWidth="1"/>
    <col min="3857" max="3857" width="6.77734375" style="1" customWidth="1"/>
    <col min="3858" max="4096" width="10" style="1"/>
    <col min="4097" max="4097" width="6.109375" style="1" bestFit="1" customWidth="1"/>
    <col min="4098" max="4098" width="15.77734375" style="1" customWidth="1"/>
    <col min="4099" max="4099" width="27.77734375" style="1" bestFit="1" customWidth="1"/>
    <col min="4100" max="4100" width="6.109375" style="1" customWidth="1"/>
    <col min="4101" max="4102" width="7.88671875" style="1" customWidth="1"/>
    <col min="4103" max="4103" width="5.6640625" style="1" customWidth="1"/>
    <col min="4104" max="4104" width="11.6640625" style="1" customWidth="1"/>
    <col min="4105" max="4105" width="9.88671875" style="1" customWidth="1"/>
    <col min="4106" max="4107" width="10.44140625" style="1" customWidth="1"/>
    <col min="4108" max="4108" width="7.109375" style="1" customWidth="1"/>
    <col min="4109" max="4109" width="10.44140625" style="1" customWidth="1"/>
    <col min="4110" max="4110" width="10" style="1"/>
    <col min="4111" max="4111" width="32.109375" style="1" customWidth="1"/>
    <col min="4112" max="4112" width="13" style="1" customWidth="1"/>
    <col min="4113" max="4113" width="6.77734375" style="1" customWidth="1"/>
    <col min="4114" max="4352" width="10" style="1"/>
    <col min="4353" max="4353" width="6.109375" style="1" bestFit="1" customWidth="1"/>
    <col min="4354" max="4354" width="15.77734375" style="1" customWidth="1"/>
    <col min="4355" max="4355" width="27.77734375" style="1" bestFit="1" customWidth="1"/>
    <col min="4356" max="4356" width="6.109375" style="1" customWidth="1"/>
    <col min="4357" max="4358" width="7.88671875" style="1" customWidth="1"/>
    <col min="4359" max="4359" width="5.6640625" style="1" customWidth="1"/>
    <col min="4360" max="4360" width="11.6640625" style="1" customWidth="1"/>
    <col min="4361" max="4361" width="9.88671875" style="1" customWidth="1"/>
    <col min="4362" max="4363" width="10.44140625" style="1" customWidth="1"/>
    <col min="4364" max="4364" width="7.109375" style="1" customWidth="1"/>
    <col min="4365" max="4365" width="10.44140625" style="1" customWidth="1"/>
    <col min="4366" max="4366" width="10" style="1"/>
    <col min="4367" max="4367" width="32.109375" style="1" customWidth="1"/>
    <col min="4368" max="4368" width="13" style="1" customWidth="1"/>
    <col min="4369" max="4369" width="6.77734375" style="1" customWidth="1"/>
    <col min="4370" max="4608" width="10" style="1"/>
    <col min="4609" max="4609" width="6.109375" style="1" bestFit="1" customWidth="1"/>
    <col min="4610" max="4610" width="15.77734375" style="1" customWidth="1"/>
    <col min="4611" max="4611" width="27.77734375" style="1" bestFit="1" customWidth="1"/>
    <col min="4612" max="4612" width="6.109375" style="1" customWidth="1"/>
    <col min="4613" max="4614" width="7.88671875" style="1" customWidth="1"/>
    <col min="4615" max="4615" width="5.6640625" style="1" customWidth="1"/>
    <col min="4616" max="4616" width="11.6640625" style="1" customWidth="1"/>
    <col min="4617" max="4617" width="9.88671875" style="1" customWidth="1"/>
    <col min="4618" max="4619" width="10.44140625" style="1" customWidth="1"/>
    <col min="4620" max="4620" width="7.109375" style="1" customWidth="1"/>
    <col min="4621" max="4621" width="10.44140625" style="1" customWidth="1"/>
    <col min="4622" max="4622" width="10" style="1"/>
    <col min="4623" max="4623" width="32.109375" style="1" customWidth="1"/>
    <col min="4624" max="4624" width="13" style="1" customWidth="1"/>
    <col min="4625" max="4625" width="6.77734375" style="1" customWidth="1"/>
    <col min="4626" max="4864" width="10" style="1"/>
    <col min="4865" max="4865" width="6.109375" style="1" bestFit="1" customWidth="1"/>
    <col min="4866" max="4866" width="15.77734375" style="1" customWidth="1"/>
    <col min="4867" max="4867" width="27.77734375" style="1" bestFit="1" customWidth="1"/>
    <col min="4868" max="4868" width="6.109375" style="1" customWidth="1"/>
    <col min="4869" max="4870" width="7.88671875" style="1" customWidth="1"/>
    <col min="4871" max="4871" width="5.6640625" style="1" customWidth="1"/>
    <col min="4872" max="4872" width="11.6640625" style="1" customWidth="1"/>
    <col min="4873" max="4873" width="9.88671875" style="1" customWidth="1"/>
    <col min="4874" max="4875" width="10.44140625" style="1" customWidth="1"/>
    <col min="4876" max="4876" width="7.109375" style="1" customWidth="1"/>
    <col min="4877" max="4877" width="10.44140625" style="1" customWidth="1"/>
    <col min="4878" max="4878" width="10" style="1"/>
    <col min="4879" max="4879" width="32.109375" style="1" customWidth="1"/>
    <col min="4880" max="4880" width="13" style="1" customWidth="1"/>
    <col min="4881" max="4881" width="6.77734375" style="1" customWidth="1"/>
    <col min="4882" max="5120" width="10" style="1"/>
    <col min="5121" max="5121" width="6.109375" style="1" bestFit="1" customWidth="1"/>
    <col min="5122" max="5122" width="15.77734375" style="1" customWidth="1"/>
    <col min="5123" max="5123" width="27.77734375" style="1" bestFit="1" customWidth="1"/>
    <col min="5124" max="5124" width="6.109375" style="1" customWidth="1"/>
    <col min="5125" max="5126" width="7.88671875" style="1" customWidth="1"/>
    <col min="5127" max="5127" width="5.6640625" style="1" customWidth="1"/>
    <col min="5128" max="5128" width="11.6640625" style="1" customWidth="1"/>
    <col min="5129" max="5129" width="9.88671875" style="1" customWidth="1"/>
    <col min="5130" max="5131" width="10.44140625" style="1" customWidth="1"/>
    <col min="5132" max="5132" width="7.109375" style="1" customWidth="1"/>
    <col min="5133" max="5133" width="10.44140625" style="1" customWidth="1"/>
    <col min="5134" max="5134" width="10" style="1"/>
    <col min="5135" max="5135" width="32.109375" style="1" customWidth="1"/>
    <col min="5136" max="5136" width="13" style="1" customWidth="1"/>
    <col min="5137" max="5137" width="6.77734375" style="1" customWidth="1"/>
    <col min="5138" max="5376" width="10" style="1"/>
    <col min="5377" max="5377" width="6.109375" style="1" bestFit="1" customWidth="1"/>
    <col min="5378" max="5378" width="15.77734375" style="1" customWidth="1"/>
    <col min="5379" max="5379" width="27.77734375" style="1" bestFit="1" customWidth="1"/>
    <col min="5380" max="5380" width="6.109375" style="1" customWidth="1"/>
    <col min="5381" max="5382" width="7.88671875" style="1" customWidth="1"/>
    <col min="5383" max="5383" width="5.6640625" style="1" customWidth="1"/>
    <col min="5384" max="5384" width="11.6640625" style="1" customWidth="1"/>
    <col min="5385" max="5385" width="9.88671875" style="1" customWidth="1"/>
    <col min="5386" max="5387" width="10.44140625" style="1" customWidth="1"/>
    <col min="5388" max="5388" width="7.109375" style="1" customWidth="1"/>
    <col min="5389" max="5389" width="10.44140625" style="1" customWidth="1"/>
    <col min="5390" max="5390" width="10" style="1"/>
    <col min="5391" max="5391" width="32.109375" style="1" customWidth="1"/>
    <col min="5392" max="5392" width="13" style="1" customWidth="1"/>
    <col min="5393" max="5393" width="6.77734375" style="1" customWidth="1"/>
    <col min="5394" max="5632" width="10" style="1"/>
    <col min="5633" max="5633" width="6.109375" style="1" bestFit="1" customWidth="1"/>
    <col min="5634" max="5634" width="15.77734375" style="1" customWidth="1"/>
    <col min="5635" max="5635" width="27.77734375" style="1" bestFit="1" customWidth="1"/>
    <col min="5636" max="5636" width="6.109375" style="1" customWidth="1"/>
    <col min="5637" max="5638" width="7.88671875" style="1" customWidth="1"/>
    <col min="5639" max="5639" width="5.6640625" style="1" customWidth="1"/>
    <col min="5640" max="5640" width="11.6640625" style="1" customWidth="1"/>
    <col min="5641" max="5641" width="9.88671875" style="1" customWidth="1"/>
    <col min="5642" max="5643" width="10.44140625" style="1" customWidth="1"/>
    <col min="5644" max="5644" width="7.109375" style="1" customWidth="1"/>
    <col min="5645" max="5645" width="10.44140625" style="1" customWidth="1"/>
    <col min="5646" max="5646" width="10" style="1"/>
    <col min="5647" max="5647" width="32.109375" style="1" customWidth="1"/>
    <col min="5648" max="5648" width="13" style="1" customWidth="1"/>
    <col min="5649" max="5649" width="6.77734375" style="1" customWidth="1"/>
    <col min="5650" max="5888" width="10" style="1"/>
    <col min="5889" max="5889" width="6.109375" style="1" bestFit="1" customWidth="1"/>
    <col min="5890" max="5890" width="15.77734375" style="1" customWidth="1"/>
    <col min="5891" max="5891" width="27.77734375" style="1" bestFit="1" customWidth="1"/>
    <col min="5892" max="5892" width="6.109375" style="1" customWidth="1"/>
    <col min="5893" max="5894" width="7.88671875" style="1" customWidth="1"/>
    <col min="5895" max="5895" width="5.6640625" style="1" customWidth="1"/>
    <col min="5896" max="5896" width="11.6640625" style="1" customWidth="1"/>
    <col min="5897" max="5897" width="9.88671875" style="1" customWidth="1"/>
    <col min="5898" max="5899" width="10.44140625" style="1" customWidth="1"/>
    <col min="5900" max="5900" width="7.109375" style="1" customWidth="1"/>
    <col min="5901" max="5901" width="10.44140625" style="1" customWidth="1"/>
    <col min="5902" max="5902" width="10" style="1"/>
    <col min="5903" max="5903" width="32.109375" style="1" customWidth="1"/>
    <col min="5904" max="5904" width="13" style="1" customWidth="1"/>
    <col min="5905" max="5905" width="6.77734375" style="1" customWidth="1"/>
    <col min="5906" max="6144" width="10" style="1"/>
    <col min="6145" max="6145" width="6.109375" style="1" bestFit="1" customWidth="1"/>
    <col min="6146" max="6146" width="15.77734375" style="1" customWidth="1"/>
    <col min="6147" max="6147" width="27.77734375" style="1" bestFit="1" customWidth="1"/>
    <col min="6148" max="6148" width="6.109375" style="1" customWidth="1"/>
    <col min="6149" max="6150" width="7.88671875" style="1" customWidth="1"/>
    <col min="6151" max="6151" width="5.6640625" style="1" customWidth="1"/>
    <col min="6152" max="6152" width="11.6640625" style="1" customWidth="1"/>
    <col min="6153" max="6153" width="9.88671875" style="1" customWidth="1"/>
    <col min="6154" max="6155" width="10.44140625" style="1" customWidth="1"/>
    <col min="6156" max="6156" width="7.109375" style="1" customWidth="1"/>
    <col min="6157" max="6157" width="10.44140625" style="1" customWidth="1"/>
    <col min="6158" max="6158" width="10" style="1"/>
    <col min="6159" max="6159" width="32.109375" style="1" customWidth="1"/>
    <col min="6160" max="6160" width="13" style="1" customWidth="1"/>
    <col min="6161" max="6161" width="6.77734375" style="1" customWidth="1"/>
    <col min="6162" max="6400" width="10" style="1"/>
    <col min="6401" max="6401" width="6.109375" style="1" bestFit="1" customWidth="1"/>
    <col min="6402" max="6402" width="15.77734375" style="1" customWidth="1"/>
    <col min="6403" max="6403" width="27.77734375" style="1" bestFit="1" customWidth="1"/>
    <col min="6404" max="6404" width="6.109375" style="1" customWidth="1"/>
    <col min="6405" max="6406" width="7.88671875" style="1" customWidth="1"/>
    <col min="6407" max="6407" width="5.6640625" style="1" customWidth="1"/>
    <col min="6408" max="6408" width="11.6640625" style="1" customWidth="1"/>
    <col min="6409" max="6409" width="9.88671875" style="1" customWidth="1"/>
    <col min="6410" max="6411" width="10.44140625" style="1" customWidth="1"/>
    <col min="6412" max="6412" width="7.109375" style="1" customWidth="1"/>
    <col min="6413" max="6413" width="10.44140625" style="1" customWidth="1"/>
    <col min="6414" max="6414" width="10" style="1"/>
    <col min="6415" max="6415" width="32.109375" style="1" customWidth="1"/>
    <col min="6416" max="6416" width="13" style="1" customWidth="1"/>
    <col min="6417" max="6417" width="6.77734375" style="1" customWidth="1"/>
    <col min="6418" max="6656" width="10" style="1"/>
    <col min="6657" max="6657" width="6.109375" style="1" bestFit="1" customWidth="1"/>
    <col min="6658" max="6658" width="15.77734375" style="1" customWidth="1"/>
    <col min="6659" max="6659" width="27.77734375" style="1" bestFit="1" customWidth="1"/>
    <col min="6660" max="6660" width="6.109375" style="1" customWidth="1"/>
    <col min="6661" max="6662" width="7.88671875" style="1" customWidth="1"/>
    <col min="6663" max="6663" width="5.6640625" style="1" customWidth="1"/>
    <col min="6664" max="6664" width="11.6640625" style="1" customWidth="1"/>
    <col min="6665" max="6665" width="9.88671875" style="1" customWidth="1"/>
    <col min="6666" max="6667" width="10.44140625" style="1" customWidth="1"/>
    <col min="6668" max="6668" width="7.109375" style="1" customWidth="1"/>
    <col min="6669" max="6669" width="10.44140625" style="1" customWidth="1"/>
    <col min="6670" max="6670" width="10" style="1"/>
    <col min="6671" max="6671" width="32.109375" style="1" customWidth="1"/>
    <col min="6672" max="6672" width="13" style="1" customWidth="1"/>
    <col min="6673" max="6673" width="6.77734375" style="1" customWidth="1"/>
    <col min="6674" max="6912" width="10" style="1"/>
    <col min="6913" max="6913" width="6.109375" style="1" bestFit="1" customWidth="1"/>
    <col min="6914" max="6914" width="15.77734375" style="1" customWidth="1"/>
    <col min="6915" max="6915" width="27.77734375" style="1" bestFit="1" customWidth="1"/>
    <col min="6916" max="6916" width="6.109375" style="1" customWidth="1"/>
    <col min="6917" max="6918" width="7.88671875" style="1" customWidth="1"/>
    <col min="6919" max="6919" width="5.6640625" style="1" customWidth="1"/>
    <col min="6920" max="6920" width="11.6640625" style="1" customWidth="1"/>
    <col min="6921" max="6921" width="9.88671875" style="1" customWidth="1"/>
    <col min="6922" max="6923" width="10.44140625" style="1" customWidth="1"/>
    <col min="6924" max="6924" width="7.109375" style="1" customWidth="1"/>
    <col min="6925" max="6925" width="10.44140625" style="1" customWidth="1"/>
    <col min="6926" max="6926" width="10" style="1"/>
    <col min="6927" max="6927" width="32.109375" style="1" customWidth="1"/>
    <col min="6928" max="6928" width="13" style="1" customWidth="1"/>
    <col min="6929" max="6929" width="6.77734375" style="1" customWidth="1"/>
    <col min="6930" max="7168" width="10" style="1"/>
    <col min="7169" max="7169" width="6.109375" style="1" bestFit="1" customWidth="1"/>
    <col min="7170" max="7170" width="15.77734375" style="1" customWidth="1"/>
    <col min="7171" max="7171" width="27.77734375" style="1" bestFit="1" customWidth="1"/>
    <col min="7172" max="7172" width="6.109375" style="1" customWidth="1"/>
    <col min="7173" max="7174" width="7.88671875" style="1" customWidth="1"/>
    <col min="7175" max="7175" width="5.6640625" style="1" customWidth="1"/>
    <col min="7176" max="7176" width="11.6640625" style="1" customWidth="1"/>
    <col min="7177" max="7177" width="9.88671875" style="1" customWidth="1"/>
    <col min="7178" max="7179" width="10.44140625" style="1" customWidth="1"/>
    <col min="7180" max="7180" width="7.109375" style="1" customWidth="1"/>
    <col min="7181" max="7181" width="10.44140625" style="1" customWidth="1"/>
    <col min="7182" max="7182" width="10" style="1"/>
    <col min="7183" max="7183" width="32.109375" style="1" customWidth="1"/>
    <col min="7184" max="7184" width="13" style="1" customWidth="1"/>
    <col min="7185" max="7185" width="6.77734375" style="1" customWidth="1"/>
    <col min="7186" max="7424" width="10" style="1"/>
    <col min="7425" max="7425" width="6.109375" style="1" bestFit="1" customWidth="1"/>
    <col min="7426" max="7426" width="15.77734375" style="1" customWidth="1"/>
    <col min="7427" max="7427" width="27.77734375" style="1" bestFit="1" customWidth="1"/>
    <col min="7428" max="7428" width="6.109375" style="1" customWidth="1"/>
    <col min="7429" max="7430" width="7.88671875" style="1" customWidth="1"/>
    <col min="7431" max="7431" width="5.6640625" style="1" customWidth="1"/>
    <col min="7432" max="7432" width="11.6640625" style="1" customWidth="1"/>
    <col min="7433" max="7433" width="9.88671875" style="1" customWidth="1"/>
    <col min="7434" max="7435" width="10.44140625" style="1" customWidth="1"/>
    <col min="7436" max="7436" width="7.109375" style="1" customWidth="1"/>
    <col min="7437" max="7437" width="10.44140625" style="1" customWidth="1"/>
    <col min="7438" max="7438" width="10" style="1"/>
    <col min="7439" max="7439" width="32.109375" style="1" customWidth="1"/>
    <col min="7440" max="7440" width="13" style="1" customWidth="1"/>
    <col min="7441" max="7441" width="6.77734375" style="1" customWidth="1"/>
    <col min="7442" max="7680" width="10" style="1"/>
    <col min="7681" max="7681" width="6.109375" style="1" bestFit="1" customWidth="1"/>
    <col min="7682" max="7682" width="15.77734375" style="1" customWidth="1"/>
    <col min="7683" max="7683" width="27.77734375" style="1" bestFit="1" customWidth="1"/>
    <col min="7684" max="7684" width="6.109375" style="1" customWidth="1"/>
    <col min="7685" max="7686" width="7.88671875" style="1" customWidth="1"/>
    <col min="7687" max="7687" width="5.6640625" style="1" customWidth="1"/>
    <col min="7688" max="7688" width="11.6640625" style="1" customWidth="1"/>
    <col min="7689" max="7689" width="9.88671875" style="1" customWidth="1"/>
    <col min="7690" max="7691" width="10.44140625" style="1" customWidth="1"/>
    <col min="7692" max="7692" width="7.109375" style="1" customWidth="1"/>
    <col min="7693" max="7693" width="10.44140625" style="1" customWidth="1"/>
    <col min="7694" max="7694" width="10" style="1"/>
    <col min="7695" max="7695" width="32.109375" style="1" customWidth="1"/>
    <col min="7696" max="7696" width="13" style="1" customWidth="1"/>
    <col min="7697" max="7697" width="6.77734375" style="1" customWidth="1"/>
    <col min="7698" max="7936" width="10" style="1"/>
    <col min="7937" max="7937" width="6.109375" style="1" bestFit="1" customWidth="1"/>
    <col min="7938" max="7938" width="15.77734375" style="1" customWidth="1"/>
    <col min="7939" max="7939" width="27.77734375" style="1" bestFit="1" customWidth="1"/>
    <col min="7940" max="7940" width="6.109375" style="1" customWidth="1"/>
    <col min="7941" max="7942" width="7.88671875" style="1" customWidth="1"/>
    <col min="7943" max="7943" width="5.6640625" style="1" customWidth="1"/>
    <col min="7944" max="7944" width="11.6640625" style="1" customWidth="1"/>
    <col min="7945" max="7945" width="9.88671875" style="1" customWidth="1"/>
    <col min="7946" max="7947" width="10.44140625" style="1" customWidth="1"/>
    <col min="7948" max="7948" width="7.109375" style="1" customWidth="1"/>
    <col min="7949" max="7949" width="10.44140625" style="1" customWidth="1"/>
    <col min="7950" max="7950" width="10" style="1"/>
    <col min="7951" max="7951" width="32.109375" style="1" customWidth="1"/>
    <col min="7952" max="7952" width="13" style="1" customWidth="1"/>
    <col min="7953" max="7953" width="6.77734375" style="1" customWidth="1"/>
    <col min="7954" max="8192" width="10" style="1"/>
    <col min="8193" max="8193" width="6.109375" style="1" bestFit="1" customWidth="1"/>
    <col min="8194" max="8194" width="15.77734375" style="1" customWidth="1"/>
    <col min="8195" max="8195" width="27.77734375" style="1" bestFit="1" customWidth="1"/>
    <col min="8196" max="8196" width="6.109375" style="1" customWidth="1"/>
    <col min="8197" max="8198" width="7.88671875" style="1" customWidth="1"/>
    <col min="8199" max="8199" width="5.6640625" style="1" customWidth="1"/>
    <col min="8200" max="8200" width="11.6640625" style="1" customWidth="1"/>
    <col min="8201" max="8201" width="9.88671875" style="1" customWidth="1"/>
    <col min="8202" max="8203" width="10.44140625" style="1" customWidth="1"/>
    <col min="8204" max="8204" width="7.109375" style="1" customWidth="1"/>
    <col min="8205" max="8205" width="10.44140625" style="1" customWidth="1"/>
    <col min="8206" max="8206" width="10" style="1"/>
    <col min="8207" max="8207" width="32.109375" style="1" customWidth="1"/>
    <col min="8208" max="8208" width="13" style="1" customWidth="1"/>
    <col min="8209" max="8209" width="6.77734375" style="1" customWidth="1"/>
    <col min="8210" max="8448" width="10" style="1"/>
    <col min="8449" max="8449" width="6.109375" style="1" bestFit="1" customWidth="1"/>
    <col min="8450" max="8450" width="15.77734375" style="1" customWidth="1"/>
    <col min="8451" max="8451" width="27.77734375" style="1" bestFit="1" customWidth="1"/>
    <col min="8452" max="8452" width="6.109375" style="1" customWidth="1"/>
    <col min="8453" max="8454" width="7.88671875" style="1" customWidth="1"/>
    <col min="8455" max="8455" width="5.6640625" style="1" customWidth="1"/>
    <col min="8456" max="8456" width="11.6640625" style="1" customWidth="1"/>
    <col min="8457" max="8457" width="9.88671875" style="1" customWidth="1"/>
    <col min="8458" max="8459" width="10.44140625" style="1" customWidth="1"/>
    <col min="8460" max="8460" width="7.109375" style="1" customWidth="1"/>
    <col min="8461" max="8461" width="10.44140625" style="1" customWidth="1"/>
    <col min="8462" max="8462" width="10" style="1"/>
    <col min="8463" max="8463" width="32.109375" style="1" customWidth="1"/>
    <col min="8464" max="8464" width="13" style="1" customWidth="1"/>
    <col min="8465" max="8465" width="6.77734375" style="1" customWidth="1"/>
    <col min="8466" max="8704" width="10" style="1"/>
    <col min="8705" max="8705" width="6.109375" style="1" bestFit="1" customWidth="1"/>
    <col min="8706" max="8706" width="15.77734375" style="1" customWidth="1"/>
    <col min="8707" max="8707" width="27.77734375" style="1" bestFit="1" customWidth="1"/>
    <col min="8708" max="8708" width="6.109375" style="1" customWidth="1"/>
    <col min="8709" max="8710" width="7.88671875" style="1" customWidth="1"/>
    <col min="8711" max="8711" width="5.6640625" style="1" customWidth="1"/>
    <col min="8712" max="8712" width="11.6640625" style="1" customWidth="1"/>
    <col min="8713" max="8713" width="9.88671875" style="1" customWidth="1"/>
    <col min="8714" max="8715" width="10.44140625" style="1" customWidth="1"/>
    <col min="8716" max="8716" width="7.109375" style="1" customWidth="1"/>
    <col min="8717" max="8717" width="10.44140625" style="1" customWidth="1"/>
    <col min="8718" max="8718" width="10" style="1"/>
    <col min="8719" max="8719" width="32.109375" style="1" customWidth="1"/>
    <col min="8720" max="8720" width="13" style="1" customWidth="1"/>
    <col min="8721" max="8721" width="6.77734375" style="1" customWidth="1"/>
    <col min="8722" max="8960" width="10" style="1"/>
    <col min="8961" max="8961" width="6.109375" style="1" bestFit="1" customWidth="1"/>
    <col min="8962" max="8962" width="15.77734375" style="1" customWidth="1"/>
    <col min="8963" max="8963" width="27.77734375" style="1" bestFit="1" customWidth="1"/>
    <col min="8964" max="8964" width="6.109375" style="1" customWidth="1"/>
    <col min="8965" max="8966" width="7.88671875" style="1" customWidth="1"/>
    <col min="8967" max="8967" width="5.6640625" style="1" customWidth="1"/>
    <col min="8968" max="8968" width="11.6640625" style="1" customWidth="1"/>
    <col min="8969" max="8969" width="9.88671875" style="1" customWidth="1"/>
    <col min="8970" max="8971" width="10.44140625" style="1" customWidth="1"/>
    <col min="8972" max="8972" width="7.109375" style="1" customWidth="1"/>
    <col min="8973" max="8973" width="10.44140625" style="1" customWidth="1"/>
    <col min="8974" max="8974" width="10" style="1"/>
    <col min="8975" max="8975" width="32.109375" style="1" customWidth="1"/>
    <col min="8976" max="8976" width="13" style="1" customWidth="1"/>
    <col min="8977" max="8977" width="6.77734375" style="1" customWidth="1"/>
    <col min="8978" max="9216" width="10" style="1"/>
    <col min="9217" max="9217" width="6.109375" style="1" bestFit="1" customWidth="1"/>
    <col min="9218" max="9218" width="15.77734375" style="1" customWidth="1"/>
    <col min="9219" max="9219" width="27.77734375" style="1" bestFit="1" customWidth="1"/>
    <col min="9220" max="9220" width="6.109375" style="1" customWidth="1"/>
    <col min="9221" max="9222" width="7.88671875" style="1" customWidth="1"/>
    <col min="9223" max="9223" width="5.6640625" style="1" customWidth="1"/>
    <col min="9224" max="9224" width="11.6640625" style="1" customWidth="1"/>
    <col min="9225" max="9225" width="9.88671875" style="1" customWidth="1"/>
    <col min="9226" max="9227" width="10.44140625" style="1" customWidth="1"/>
    <col min="9228" max="9228" width="7.109375" style="1" customWidth="1"/>
    <col min="9229" max="9229" width="10.44140625" style="1" customWidth="1"/>
    <col min="9230" max="9230" width="10" style="1"/>
    <col min="9231" max="9231" width="32.109375" style="1" customWidth="1"/>
    <col min="9232" max="9232" width="13" style="1" customWidth="1"/>
    <col min="9233" max="9233" width="6.77734375" style="1" customWidth="1"/>
    <col min="9234" max="9472" width="10" style="1"/>
    <col min="9473" max="9473" width="6.109375" style="1" bestFit="1" customWidth="1"/>
    <col min="9474" max="9474" width="15.77734375" style="1" customWidth="1"/>
    <col min="9475" max="9475" width="27.77734375" style="1" bestFit="1" customWidth="1"/>
    <col min="9476" max="9476" width="6.109375" style="1" customWidth="1"/>
    <col min="9477" max="9478" width="7.88671875" style="1" customWidth="1"/>
    <col min="9479" max="9479" width="5.6640625" style="1" customWidth="1"/>
    <col min="9480" max="9480" width="11.6640625" style="1" customWidth="1"/>
    <col min="9481" max="9481" width="9.88671875" style="1" customWidth="1"/>
    <col min="9482" max="9483" width="10.44140625" style="1" customWidth="1"/>
    <col min="9484" max="9484" width="7.109375" style="1" customWidth="1"/>
    <col min="9485" max="9485" width="10.44140625" style="1" customWidth="1"/>
    <col min="9486" max="9486" width="10" style="1"/>
    <col min="9487" max="9487" width="32.109375" style="1" customWidth="1"/>
    <col min="9488" max="9488" width="13" style="1" customWidth="1"/>
    <col min="9489" max="9489" width="6.77734375" style="1" customWidth="1"/>
    <col min="9490" max="9728" width="10" style="1"/>
    <col min="9729" max="9729" width="6.109375" style="1" bestFit="1" customWidth="1"/>
    <col min="9730" max="9730" width="15.77734375" style="1" customWidth="1"/>
    <col min="9731" max="9731" width="27.77734375" style="1" bestFit="1" customWidth="1"/>
    <col min="9732" max="9732" width="6.109375" style="1" customWidth="1"/>
    <col min="9733" max="9734" width="7.88671875" style="1" customWidth="1"/>
    <col min="9735" max="9735" width="5.6640625" style="1" customWidth="1"/>
    <col min="9736" max="9736" width="11.6640625" style="1" customWidth="1"/>
    <col min="9737" max="9737" width="9.88671875" style="1" customWidth="1"/>
    <col min="9738" max="9739" width="10.44140625" style="1" customWidth="1"/>
    <col min="9740" max="9740" width="7.109375" style="1" customWidth="1"/>
    <col min="9741" max="9741" width="10.44140625" style="1" customWidth="1"/>
    <col min="9742" max="9742" width="10" style="1"/>
    <col min="9743" max="9743" width="32.109375" style="1" customWidth="1"/>
    <col min="9744" max="9744" width="13" style="1" customWidth="1"/>
    <col min="9745" max="9745" width="6.77734375" style="1" customWidth="1"/>
    <col min="9746" max="9984" width="10" style="1"/>
    <col min="9985" max="9985" width="6.109375" style="1" bestFit="1" customWidth="1"/>
    <col min="9986" max="9986" width="15.77734375" style="1" customWidth="1"/>
    <col min="9987" max="9987" width="27.77734375" style="1" bestFit="1" customWidth="1"/>
    <col min="9988" max="9988" width="6.109375" style="1" customWidth="1"/>
    <col min="9989" max="9990" width="7.88671875" style="1" customWidth="1"/>
    <col min="9991" max="9991" width="5.6640625" style="1" customWidth="1"/>
    <col min="9992" max="9992" width="11.6640625" style="1" customWidth="1"/>
    <col min="9993" max="9993" width="9.88671875" style="1" customWidth="1"/>
    <col min="9994" max="9995" width="10.44140625" style="1" customWidth="1"/>
    <col min="9996" max="9996" width="7.109375" style="1" customWidth="1"/>
    <col min="9997" max="9997" width="10.44140625" style="1" customWidth="1"/>
    <col min="9998" max="9998" width="10" style="1"/>
    <col min="9999" max="9999" width="32.109375" style="1" customWidth="1"/>
    <col min="10000" max="10000" width="13" style="1" customWidth="1"/>
    <col min="10001" max="10001" width="6.77734375" style="1" customWidth="1"/>
    <col min="10002" max="10240" width="10" style="1"/>
    <col min="10241" max="10241" width="6.109375" style="1" bestFit="1" customWidth="1"/>
    <col min="10242" max="10242" width="15.77734375" style="1" customWidth="1"/>
    <col min="10243" max="10243" width="27.77734375" style="1" bestFit="1" customWidth="1"/>
    <col min="10244" max="10244" width="6.109375" style="1" customWidth="1"/>
    <col min="10245" max="10246" width="7.88671875" style="1" customWidth="1"/>
    <col min="10247" max="10247" width="5.6640625" style="1" customWidth="1"/>
    <col min="10248" max="10248" width="11.6640625" style="1" customWidth="1"/>
    <col min="10249" max="10249" width="9.88671875" style="1" customWidth="1"/>
    <col min="10250" max="10251" width="10.44140625" style="1" customWidth="1"/>
    <col min="10252" max="10252" width="7.109375" style="1" customWidth="1"/>
    <col min="10253" max="10253" width="10.44140625" style="1" customWidth="1"/>
    <col min="10254" max="10254" width="10" style="1"/>
    <col min="10255" max="10255" width="32.109375" style="1" customWidth="1"/>
    <col min="10256" max="10256" width="13" style="1" customWidth="1"/>
    <col min="10257" max="10257" width="6.77734375" style="1" customWidth="1"/>
    <col min="10258" max="10496" width="10" style="1"/>
    <col min="10497" max="10497" width="6.109375" style="1" bestFit="1" customWidth="1"/>
    <col min="10498" max="10498" width="15.77734375" style="1" customWidth="1"/>
    <col min="10499" max="10499" width="27.77734375" style="1" bestFit="1" customWidth="1"/>
    <col min="10500" max="10500" width="6.109375" style="1" customWidth="1"/>
    <col min="10501" max="10502" width="7.88671875" style="1" customWidth="1"/>
    <col min="10503" max="10503" width="5.6640625" style="1" customWidth="1"/>
    <col min="10504" max="10504" width="11.6640625" style="1" customWidth="1"/>
    <col min="10505" max="10505" width="9.88671875" style="1" customWidth="1"/>
    <col min="10506" max="10507" width="10.44140625" style="1" customWidth="1"/>
    <col min="10508" max="10508" width="7.109375" style="1" customWidth="1"/>
    <col min="10509" max="10509" width="10.44140625" style="1" customWidth="1"/>
    <col min="10510" max="10510" width="10" style="1"/>
    <col min="10511" max="10511" width="32.109375" style="1" customWidth="1"/>
    <col min="10512" max="10512" width="13" style="1" customWidth="1"/>
    <col min="10513" max="10513" width="6.77734375" style="1" customWidth="1"/>
    <col min="10514" max="10752" width="10" style="1"/>
    <col min="10753" max="10753" width="6.109375" style="1" bestFit="1" customWidth="1"/>
    <col min="10754" max="10754" width="15.77734375" style="1" customWidth="1"/>
    <col min="10755" max="10755" width="27.77734375" style="1" bestFit="1" customWidth="1"/>
    <col min="10756" max="10756" width="6.109375" style="1" customWidth="1"/>
    <col min="10757" max="10758" width="7.88671875" style="1" customWidth="1"/>
    <col min="10759" max="10759" width="5.6640625" style="1" customWidth="1"/>
    <col min="10760" max="10760" width="11.6640625" style="1" customWidth="1"/>
    <col min="10761" max="10761" width="9.88671875" style="1" customWidth="1"/>
    <col min="10762" max="10763" width="10.44140625" style="1" customWidth="1"/>
    <col min="10764" max="10764" width="7.109375" style="1" customWidth="1"/>
    <col min="10765" max="10765" width="10.44140625" style="1" customWidth="1"/>
    <col min="10766" max="10766" width="10" style="1"/>
    <col min="10767" max="10767" width="32.109375" style="1" customWidth="1"/>
    <col min="10768" max="10768" width="13" style="1" customWidth="1"/>
    <col min="10769" max="10769" width="6.77734375" style="1" customWidth="1"/>
    <col min="10770" max="11008" width="10" style="1"/>
    <col min="11009" max="11009" width="6.109375" style="1" bestFit="1" customWidth="1"/>
    <col min="11010" max="11010" width="15.77734375" style="1" customWidth="1"/>
    <col min="11011" max="11011" width="27.77734375" style="1" bestFit="1" customWidth="1"/>
    <col min="11012" max="11012" width="6.109375" style="1" customWidth="1"/>
    <col min="11013" max="11014" width="7.88671875" style="1" customWidth="1"/>
    <col min="11015" max="11015" width="5.6640625" style="1" customWidth="1"/>
    <col min="11016" max="11016" width="11.6640625" style="1" customWidth="1"/>
    <col min="11017" max="11017" width="9.88671875" style="1" customWidth="1"/>
    <col min="11018" max="11019" width="10.44140625" style="1" customWidth="1"/>
    <col min="11020" max="11020" width="7.109375" style="1" customWidth="1"/>
    <col min="11021" max="11021" width="10.44140625" style="1" customWidth="1"/>
    <col min="11022" max="11022" width="10" style="1"/>
    <col min="11023" max="11023" width="32.109375" style="1" customWidth="1"/>
    <col min="11024" max="11024" width="13" style="1" customWidth="1"/>
    <col min="11025" max="11025" width="6.77734375" style="1" customWidth="1"/>
    <col min="11026" max="11264" width="10" style="1"/>
    <col min="11265" max="11265" width="6.109375" style="1" bestFit="1" customWidth="1"/>
    <col min="11266" max="11266" width="15.77734375" style="1" customWidth="1"/>
    <col min="11267" max="11267" width="27.77734375" style="1" bestFit="1" customWidth="1"/>
    <col min="11268" max="11268" width="6.109375" style="1" customWidth="1"/>
    <col min="11269" max="11270" width="7.88671875" style="1" customWidth="1"/>
    <col min="11271" max="11271" width="5.6640625" style="1" customWidth="1"/>
    <col min="11272" max="11272" width="11.6640625" style="1" customWidth="1"/>
    <col min="11273" max="11273" width="9.88671875" style="1" customWidth="1"/>
    <col min="11274" max="11275" width="10.44140625" style="1" customWidth="1"/>
    <col min="11276" max="11276" width="7.109375" style="1" customWidth="1"/>
    <col min="11277" max="11277" width="10.44140625" style="1" customWidth="1"/>
    <col min="11278" max="11278" width="10" style="1"/>
    <col min="11279" max="11279" width="32.109375" style="1" customWidth="1"/>
    <col min="11280" max="11280" width="13" style="1" customWidth="1"/>
    <col min="11281" max="11281" width="6.77734375" style="1" customWidth="1"/>
    <col min="11282" max="11520" width="10" style="1"/>
    <col min="11521" max="11521" width="6.109375" style="1" bestFit="1" customWidth="1"/>
    <col min="11522" max="11522" width="15.77734375" style="1" customWidth="1"/>
    <col min="11523" max="11523" width="27.77734375" style="1" bestFit="1" customWidth="1"/>
    <col min="11524" max="11524" width="6.109375" style="1" customWidth="1"/>
    <col min="11525" max="11526" width="7.88671875" style="1" customWidth="1"/>
    <col min="11527" max="11527" width="5.6640625" style="1" customWidth="1"/>
    <col min="11528" max="11528" width="11.6640625" style="1" customWidth="1"/>
    <col min="11529" max="11529" width="9.88671875" style="1" customWidth="1"/>
    <col min="11530" max="11531" width="10.44140625" style="1" customWidth="1"/>
    <col min="11532" max="11532" width="7.109375" style="1" customWidth="1"/>
    <col min="11533" max="11533" width="10.44140625" style="1" customWidth="1"/>
    <col min="11534" max="11534" width="10" style="1"/>
    <col min="11535" max="11535" width="32.109375" style="1" customWidth="1"/>
    <col min="11536" max="11536" width="13" style="1" customWidth="1"/>
    <col min="11537" max="11537" width="6.77734375" style="1" customWidth="1"/>
    <col min="11538" max="11776" width="10" style="1"/>
    <col min="11777" max="11777" width="6.109375" style="1" bestFit="1" customWidth="1"/>
    <col min="11778" max="11778" width="15.77734375" style="1" customWidth="1"/>
    <col min="11779" max="11779" width="27.77734375" style="1" bestFit="1" customWidth="1"/>
    <col min="11780" max="11780" width="6.109375" style="1" customWidth="1"/>
    <col min="11781" max="11782" width="7.88671875" style="1" customWidth="1"/>
    <col min="11783" max="11783" width="5.6640625" style="1" customWidth="1"/>
    <col min="11784" max="11784" width="11.6640625" style="1" customWidth="1"/>
    <col min="11785" max="11785" width="9.88671875" style="1" customWidth="1"/>
    <col min="11786" max="11787" width="10.44140625" style="1" customWidth="1"/>
    <col min="11788" max="11788" width="7.109375" style="1" customWidth="1"/>
    <col min="11789" max="11789" width="10.44140625" style="1" customWidth="1"/>
    <col min="11790" max="11790" width="10" style="1"/>
    <col min="11791" max="11791" width="32.109375" style="1" customWidth="1"/>
    <col min="11792" max="11792" width="13" style="1" customWidth="1"/>
    <col min="11793" max="11793" width="6.77734375" style="1" customWidth="1"/>
    <col min="11794" max="12032" width="10" style="1"/>
    <col min="12033" max="12033" width="6.109375" style="1" bestFit="1" customWidth="1"/>
    <col min="12034" max="12034" width="15.77734375" style="1" customWidth="1"/>
    <col min="12035" max="12035" width="27.77734375" style="1" bestFit="1" customWidth="1"/>
    <col min="12036" max="12036" width="6.109375" style="1" customWidth="1"/>
    <col min="12037" max="12038" width="7.88671875" style="1" customWidth="1"/>
    <col min="12039" max="12039" width="5.6640625" style="1" customWidth="1"/>
    <col min="12040" max="12040" width="11.6640625" style="1" customWidth="1"/>
    <col min="12041" max="12041" width="9.88671875" style="1" customWidth="1"/>
    <col min="12042" max="12043" width="10.44140625" style="1" customWidth="1"/>
    <col min="12044" max="12044" width="7.109375" style="1" customWidth="1"/>
    <col min="12045" max="12045" width="10.44140625" style="1" customWidth="1"/>
    <col min="12046" max="12046" width="10" style="1"/>
    <col min="12047" max="12047" width="32.109375" style="1" customWidth="1"/>
    <col min="12048" max="12048" width="13" style="1" customWidth="1"/>
    <col min="12049" max="12049" width="6.77734375" style="1" customWidth="1"/>
    <col min="12050" max="12288" width="10" style="1"/>
    <col min="12289" max="12289" width="6.109375" style="1" bestFit="1" customWidth="1"/>
    <col min="12290" max="12290" width="15.77734375" style="1" customWidth="1"/>
    <col min="12291" max="12291" width="27.77734375" style="1" bestFit="1" customWidth="1"/>
    <col min="12292" max="12292" width="6.109375" style="1" customWidth="1"/>
    <col min="12293" max="12294" width="7.88671875" style="1" customWidth="1"/>
    <col min="12295" max="12295" width="5.6640625" style="1" customWidth="1"/>
    <col min="12296" max="12296" width="11.6640625" style="1" customWidth="1"/>
    <col min="12297" max="12297" width="9.88671875" style="1" customWidth="1"/>
    <col min="12298" max="12299" width="10.44140625" style="1" customWidth="1"/>
    <col min="12300" max="12300" width="7.109375" style="1" customWidth="1"/>
    <col min="12301" max="12301" width="10.44140625" style="1" customWidth="1"/>
    <col min="12302" max="12302" width="10" style="1"/>
    <col min="12303" max="12303" width="32.109375" style="1" customWidth="1"/>
    <col min="12304" max="12304" width="13" style="1" customWidth="1"/>
    <col min="12305" max="12305" width="6.77734375" style="1" customWidth="1"/>
    <col min="12306" max="12544" width="10" style="1"/>
    <col min="12545" max="12545" width="6.109375" style="1" bestFit="1" customWidth="1"/>
    <col min="12546" max="12546" width="15.77734375" style="1" customWidth="1"/>
    <col min="12547" max="12547" width="27.77734375" style="1" bestFit="1" customWidth="1"/>
    <col min="12548" max="12548" width="6.109375" style="1" customWidth="1"/>
    <col min="12549" max="12550" width="7.88671875" style="1" customWidth="1"/>
    <col min="12551" max="12551" width="5.6640625" style="1" customWidth="1"/>
    <col min="12552" max="12552" width="11.6640625" style="1" customWidth="1"/>
    <col min="12553" max="12553" width="9.88671875" style="1" customWidth="1"/>
    <col min="12554" max="12555" width="10.44140625" style="1" customWidth="1"/>
    <col min="12556" max="12556" width="7.109375" style="1" customWidth="1"/>
    <col min="12557" max="12557" width="10.44140625" style="1" customWidth="1"/>
    <col min="12558" max="12558" width="10" style="1"/>
    <col min="12559" max="12559" width="32.109375" style="1" customWidth="1"/>
    <col min="12560" max="12560" width="13" style="1" customWidth="1"/>
    <col min="12561" max="12561" width="6.77734375" style="1" customWidth="1"/>
    <col min="12562" max="12800" width="10" style="1"/>
    <col min="12801" max="12801" width="6.109375" style="1" bestFit="1" customWidth="1"/>
    <col min="12802" max="12802" width="15.77734375" style="1" customWidth="1"/>
    <col min="12803" max="12803" width="27.77734375" style="1" bestFit="1" customWidth="1"/>
    <col min="12804" max="12804" width="6.109375" style="1" customWidth="1"/>
    <col min="12805" max="12806" width="7.88671875" style="1" customWidth="1"/>
    <col min="12807" max="12807" width="5.6640625" style="1" customWidth="1"/>
    <col min="12808" max="12808" width="11.6640625" style="1" customWidth="1"/>
    <col min="12809" max="12809" width="9.88671875" style="1" customWidth="1"/>
    <col min="12810" max="12811" width="10.44140625" style="1" customWidth="1"/>
    <col min="12812" max="12812" width="7.109375" style="1" customWidth="1"/>
    <col min="12813" max="12813" width="10.44140625" style="1" customWidth="1"/>
    <col min="12814" max="12814" width="10" style="1"/>
    <col min="12815" max="12815" width="32.109375" style="1" customWidth="1"/>
    <col min="12816" max="12816" width="13" style="1" customWidth="1"/>
    <col min="12817" max="12817" width="6.77734375" style="1" customWidth="1"/>
    <col min="12818" max="13056" width="10" style="1"/>
    <col min="13057" max="13057" width="6.109375" style="1" bestFit="1" customWidth="1"/>
    <col min="13058" max="13058" width="15.77734375" style="1" customWidth="1"/>
    <col min="13059" max="13059" width="27.77734375" style="1" bestFit="1" customWidth="1"/>
    <col min="13060" max="13060" width="6.109375" style="1" customWidth="1"/>
    <col min="13061" max="13062" width="7.88671875" style="1" customWidth="1"/>
    <col min="13063" max="13063" width="5.6640625" style="1" customWidth="1"/>
    <col min="13064" max="13064" width="11.6640625" style="1" customWidth="1"/>
    <col min="13065" max="13065" width="9.88671875" style="1" customWidth="1"/>
    <col min="13066" max="13067" width="10.44140625" style="1" customWidth="1"/>
    <col min="13068" max="13068" width="7.109375" style="1" customWidth="1"/>
    <col min="13069" max="13069" width="10.44140625" style="1" customWidth="1"/>
    <col min="13070" max="13070" width="10" style="1"/>
    <col min="13071" max="13071" width="32.109375" style="1" customWidth="1"/>
    <col min="13072" max="13072" width="13" style="1" customWidth="1"/>
    <col min="13073" max="13073" width="6.77734375" style="1" customWidth="1"/>
    <col min="13074" max="13312" width="10" style="1"/>
    <col min="13313" max="13313" width="6.109375" style="1" bestFit="1" customWidth="1"/>
    <col min="13314" max="13314" width="15.77734375" style="1" customWidth="1"/>
    <col min="13315" max="13315" width="27.77734375" style="1" bestFit="1" customWidth="1"/>
    <col min="13316" max="13316" width="6.109375" style="1" customWidth="1"/>
    <col min="13317" max="13318" width="7.88671875" style="1" customWidth="1"/>
    <col min="13319" max="13319" width="5.6640625" style="1" customWidth="1"/>
    <col min="13320" max="13320" width="11.6640625" style="1" customWidth="1"/>
    <col min="13321" max="13321" width="9.88671875" style="1" customWidth="1"/>
    <col min="13322" max="13323" width="10.44140625" style="1" customWidth="1"/>
    <col min="13324" max="13324" width="7.109375" style="1" customWidth="1"/>
    <col min="13325" max="13325" width="10.44140625" style="1" customWidth="1"/>
    <col min="13326" max="13326" width="10" style="1"/>
    <col min="13327" max="13327" width="32.109375" style="1" customWidth="1"/>
    <col min="13328" max="13328" width="13" style="1" customWidth="1"/>
    <col min="13329" max="13329" width="6.77734375" style="1" customWidth="1"/>
    <col min="13330" max="13568" width="10" style="1"/>
    <col min="13569" max="13569" width="6.109375" style="1" bestFit="1" customWidth="1"/>
    <col min="13570" max="13570" width="15.77734375" style="1" customWidth="1"/>
    <col min="13571" max="13571" width="27.77734375" style="1" bestFit="1" customWidth="1"/>
    <col min="13572" max="13572" width="6.109375" style="1" customWidth="1"/>
    <col min="13573" max="13574" width="7.88671875" style="1" customWidth="1"/>
    <col min="13575" max="13575" width="5.6640625" style="1" customWidth="1"/>
    <col min="13576" max="13576" width="11.6640625" style="1" customWidth="1"/>
    <col min="13577" max="13577" width="9.88671875" style="1" customWidth="1"/>
    <col min="13578" max="13579" width="10.44140625" style="1" customWidth="1"/>
    <col min="13580" max="13580" width="7.109375" style="1" customWidth="1"/>
    <col min="13581" max="13581" width="10.44140625" style="1" customWidth="1"/>
    <col min="13582" max="13582" width="10" style="1"/>
    <col min="13583" max="13583" width="32.109375" style="1" customWidth="1"/>
    <col min="13584" max="13584" width="13" style="1" customWidth="1"/>
    <col min="13585" max="13585" width="6.77734375" style="1" customWidth="1"/>
    <col min="13586" max="13824" width="10" style="1"/>
    <col min="13825" max="13825" width="6.109375" style="1" bestFit="1" customWidth="1"/>
    <col min="13826" max="13826" width="15.77734375" style="1" customWidth="1"/>
    <col min="13827" max="13827" width="27.77734375" style="1" bestFit="1" customWidth="1"/>
    <col min="13828" max="13828" width="6.109375" style="1" customWidth="1"/>
    <col min="13829" max="13830" width="7.88671875" style="1" customWidth="1"/>
    <col min="13831" max="13831" width="5.6640625" style="1" customWidth="1"/>
    <col min="13832" max="13832" width="11.6640625" style="1" customWidth="1"/>
    <col min="13833" max="13833" width="9.88671875" style="1" customWidth="1"/>
    <col min="13834" max="13835" width="10.44140625" style="1" customWidth="1"/>
    <col min="13836" max="13836" width="7.109375" style="1" customWidth="1"/>
    <col min="13837" max="13837" width="10.44140625" style="1" customWidth="1"/>
    <col min="13838" max="13838" width="10" style="1"/>
    <col min="13839" max="13839" width="32.109375" style="1" customWidth="1"/>
    <col min="13840" max="13840" width="13" style="1" customWidth="1"/>
    <col min="13841" max="13841" width="6.77734375" style="1" customWidth="1"/>
    <col min="13842" max="14080" width="10" style="1"/>
    <col min="14081" max="14081" width="6.109375" style="1" bestFit="1" customWidth="1"/>
    <col min="14082" max="14082" width="15.77734375" style="1" customWidth="1"/>
    <col min="14083" max="14083" width="27.77734375" style="1" bestFit="1" customWidth="1"/>
    <col min="14084" max="14084" width="6.109375" style="1" customWidth="1"/>
    <col min="14085" max="14086" width="7.88671875" style="1" customWidth="1"/>
    <col min="14087" max="14087" width="5.6640625" style="1" customWidth="1"/>
    <col min="14088" max="14088" width="11.6640625" style="1" customWidth="1"/>
    <col min="14089" max="14089" width="9.88671875" style="1" customWidth="1"/>
    <col min="14090" max="14091" width="10.44140625" style="1" customWidth="1"/>
    <col min="14092" max="14092" width="7.109375" style="1" customWidth="1"/>
    <col min="14093" max="14093" width="10.44140625" style="1" customWidth="1"/>
    <col min="14094" max="14094" width="10" style="1"/>
    <col min="14095" max="14095" width="32.109375" style="1" customWidth="1"/>
    <col min="14096" max="14096" width="13" style="1" customWidth="1"/>
    <col min="14097" max="14097" width="6.77734375" style="1" customWidth="1"/>
    <col min="14098" max="14336" width="10" style="1"/>
    <col min="14337" max="14337" width="6.109375" style="1" bestFit="1" customWidth="1"/>
    <col min="14338" max="14338" width="15.77734375" style="1" customWidth="1"/>
    <col min="14339" max="14339" width="27.77734375" style="1" bestFit="1" customWidth="1"/>
    <col min="14340" max="14340" width="6.109375" style="1" customWidth="1"/>
    <col min="14341" max="14342" width="7.88671875" style="1" customWidth="1"/>
    <col min="14343" max="14343" width="5.6640625" style="1" customWidth="1"/>
    <col min="14344" max="14344" width="11.6640625" style="1" customWidth="1"/>
    <col min="14345" max="14345" width="9.88671875" style="1" customWidth="1"/>
    <col min="14346" max="14347" width="10.44140625" style="1" customWidth="1"/>
    <col min="14348" max="14348" width="7.109375" style="1" customWidth="1"/>
    <col min="14349" max="14349" width="10.44140625" style="1" customWidth="1"/>
    <col min="14350" max="14350" width="10" style="1"/>
    <col min="14351" max="14351" width="32.109375" style="1" customWidth="1"/>
    <col min="14352" max="14352" width="13" style="1" customWidth="1"/>
    <col min="14353" max="14353" width="6.77734375" style="1" customWidth="1"/>
    <col min="14354" max="14592" width="10" style="1"/>
    <col min="14593" max="14593" width="6.109375" style="1" bestFit="1" customWidth="1"/>
    <col min="14594" max="14594" width="15.77734375" style="1" customWidth="1"/>
    <col min="14595" max="14595" width="27.77734375" style="1" bestFit="1" customWidth="1"/>
    <col min="14596" max="14596" width="6.109375" style="1" customWidth="1"/>
    <col min="14597" max="14598" width="7.88671875" style="1" customWidth="1"/>
    <col min="14599" max="14599" width="5.6640625" style="1" customWidth="1"/>
    <col min="14600" max="14600" width="11.6640625" style="1" customWidth="1"/>
    <col min="14601" max="14601" width="9.88671875" style="1" customWidth="1"/>
    <col min="14602" max="14603" width="10.44140625" style="1" customWidth="1"/>
    <col min="14604" max="14604" width="7.109375" style="1" customWidth="1"/>
    <col min="14605" max="14605" width="10.44140625" style="1" customWidth="1"/>
    <col min="14606" max="14606" width="10" style="1"/>
    <col min="14607" max="14607" width="32.109375" style="1" customWidth="1"/>
    <col min="14608" max="14608" width="13" style="1" customWidth="1"/>
    <col min="14609" max="14609" width="6.77734375" style="1" customWidth="1"/>
    <col min="14610" max="14848" width="10" style="1"/>
    <col min="14849" max="14849" width="6.109375" style="1" bestFit="1" customWidth="1"/>
    <col min="14850" max="14850" width="15.77734375" style="1" customWidth="1"/>
    <col min="14851" max="14851" width="27.77734375" style="1" bestFit="1" customWidth="1"/>
    <col min="14852" max="14852" width="6.109375" style="1" customWidth="1"/>
    <col min="14853" max="14854" width="7.88671875" style="1" customWidth="1"/>
    <col min="14855" max="14855" width="5.6640625" style="1" customWidth="1"/>
    <col min="14856" max="14856" width="11.6640625" style="1" customWidth="1"/>
    <col min="14857" max="14857" width="9.88671875" style="1" customWidth="1"/>
    <col min="14858" max="14859" width="10.44140625" style="1" customWidth="1"/>
    <col min="14860" max="14860" width="7.109375" style="1" customWidth="1"/>
    <col min="14861" max="14861" width="10.44140625" style="1" customWidth="1"/>
    <col min="14862" max="14862" width="10" style="1"/>
    <col min="14863" max="14863" width="32.109375" style="1" customWidth="1"/>
    <col min="14864" max="14864" width="13" style="1" customWidth="1"/>
    <col min="14865" max="14865" width="6.77734375" style="1" customWidth="1"/>
    <col min="14866" max="15104" width="10" style="1"/>
    <col min="15105" max="15105" width="6.109375" style="1" bestFit="1" customWidth="1"/>
    <col min="15106" max="15106" width="15.77734375" style="1" customWidth="1"/>
    <col min="15107" max="15107" width="27.77734375" style="1" bestFit="1" customWidth="1"/>
    <col min="15108" max="15108" width="6.109375" style="1" customWidth="1"/>
    <col min="15109" max="15110" width="7.88671875" style="1" customWidth="1"/>
    <col min="15111" max="15111" width="5.6640625" style="1" customWidth="1"/>
    <col min="15112" max="15112" width="11.6640625" style="1" customWidth="1"/>
    <col min="15113" max="15113" width="9.88671875" style="1" customWidth="1"/>
    <col min="15114" max="15115" width="10.44140625" style="1" customWidth="1"/>
    <col min="15116" max="15116" width="7.109375" style="1" customWidth="1"/>
    <col min="15117" max="15117" width="10.44140625" style="1" customWidth="1"/>
    <col min="15118" max="15118" width="10" style="1"/>
    <col min="15119" max="15119" width="32.109375" style="1" customWidth="1"/>
    <col min="15120" max="15120" width="13" style="1" customWidth="1"/>
    <col min="15121" max="15121" width="6.77734375" style="1" customWidth="1"/>
    <col min="15122" max="15360" width="10" style="1"/>
    <col min="15361" max="15361" width="6.109375" style="1" bestFit="1" customWidth="1"/>
    <col min="15362" max="15362" width="15.77734375" style="1" customWidth="1"/>
    <col min="15363" max="15363" width="27.77734375" style="1" bestFit="1" customWidth="1"/>
    <col min="15364" max="15364" width="6.109375" style="1" customWidth="1"/>
    <col min="15365" max="15366" width="7.88671875" style="1" customWidth="1"/>
    <col min="15367" max="15367" width="5.6640625" style="1" customWidth="1"/>
    <col min="15368" max="15368" width="11.6640625" style="1" customWidth="1"/>
    <col min="15369" max="15369" width="9.88671875" style="1" customWidth="1"/>
    <col min="15370" max="15371" width="10.44140625" style="1" customWidth="1"/>
    <col min="15372" max="15372" width="7.109375" style="1" customWidth="1"/>
    <col min="15373" max="15373" width="10.44140625" style="1" customWidth="1"/>
    <col min="15374" max="15374" width="10" style="1"/>
    <col min="15375" max="15375" width="32.109375" style="1" customWidth="1"/>
    <col min="15376" max="15376" width="13" style="1" customWidth="1"/>
    <col min="15377" max="15377" width="6.77734375" style="1" customWidth="1"/>
    <col min="15378" max="15616" width="10" style="1"/>
    <col min="15617" max="15617" width="6.109375" style="1" bestFit="1" customWidth="1"/>
    <col min="15618" max="15618" width="15.77734375" style="1" customWidth="1"/>
    <col min="15619" max="15619" width="27.77734375" style="1" bestFit="1" customWidth="1"/>
    <col min="15620" max="15620" width="6.109375" style="1" customWidth="1"/>
    <col min="15621" max="15622" width="7.88671875" style="1" customWidth="1"/>
    <col min="15623" max="15623" width="5.6640625" style="1" customWidth="1"/>
    <col min="15624" max="15624" width="11.6640625" style="1" customWidth="1"/>
    <col min="15625" max="15625" width="9.88671875" style="1" customWidth="1"/>
    <col min="15626" max="15627" width="10.44140625" style="1" customWidth="1"/>
    <col min="15628" max="15628" width="7.109375" style="1" customWidth="1"/>
    <col min="15629" max="15629" width="10.44140625" style="1" customWidth="1"/>
    <col min="15630" max="15630" width="10" style="1"/>
    <col min="15631" max="15631" width="32.109375" style="1" customWidth="1"/>
    <col min="15632" max="15632" width="13" style="1" customWidth="1"/>
    <col min="15633" max="15633" width="6.77734375" style="1" customWidth="1"/>
    <col min="15634" max="15872" width="10" style="1"/>
    <col min="15873" max="15873" width="6.109375" style="1" bestFit="1" customWidth="1"/>
    <col min="15874" max="15874" width="15.77734375" style="1" customWidth="1"/>
    <col min="15875" max="15875" width="27.77734375" style="1" bestFit="1" customWidth="1"/>
    <col min="15876" max="15876" width="6.109375" style="1" customWidth="1"/>
    <col min="15877" max="15878" width="7.88671875" style="1" customWidth="1"/>
    <col min="15879" max="15879" width="5.6640625" style="1" customWidth="1"/>
    <col min="15880" max="15880" width="11.6640625" style="1" customWidth="1"/>
    <col min="15881" max="15881" width="9.88671875" style="1" customWidth="1"/>
    <col min="15882" max="15883" width="10.44140625" style="1" customWidth="1"/>
    <col min="15884" max="15884" width="7.109375" style="1" customWidth="1"/>
    <col min="15885" max="15885" width="10.44140625" style="1" customWidth="1"/>
    <col min="15886" max="15886" width="10" style="1"/>
    <col min="15887" max="15887" width="32.109375" style="1" customWidth="1"/>
    <col min="15888" max="15888" width="13" style="1" customWidth="1"/>
    <col min="15889" max="15889" width="6.77734375" style="1" customWidth="1"/>
    <col min="15890" max="16128" width="10" style="1"/>
    <col min="16129" max="16129" width="6.109375" style="1" bestFit="1" customWidth="1"/>
    <col min="16130" max="16130" width="15.77734375" style="1" customWidth="1"/>
    <col min="16131" max="16131" width="27.77734375" style="1" bestFit="1" customWidth="1"/>
    <col min="16132" max="16132" width="6.109375" style="1" customWidth="1"/>
    <col min="16133" max="16134" width="7.88671875" style="1" customWidth="1"/>
    <col min="16135" max="16135" width="5.6640625" style="1" customWidth="1"/>
    <col min="16136" max="16136" width="11.6640625" style="1" customWidth="1"/>
    <col min="16137" max="16137" width="9.88671875" style="1" customWidth="1"/>
    <col min="16138" max="16139" width="10.44140625" style="1" customWidth="1"/>
    <col min="16140" max="16140" width="7.109375" style="1" customWidth="1"/>
    <col min="16141" max="16141" width="10.44140625" style="1" customWidth="1"/>
    <col min="16142" max="16142" width="10" style="1"/>
    <col min="16143" max="16143" width="32.109375" style="1" customWidth="1"/>
    <col min="16144" max="16144" width="13" style="1" customWidth="1"/>
    <col min="16145" max="16145" width="6.77734375" style="1" customWidth="1"/>
    <col min="16146" max="16384" width="10" style="1"/>
  </cols>
  <sheetData>
    <row r="1" spans="1:16" ht="27.75" customHeight="1">
      <c r="A1" s="189" t="s">
        <v>660</v>
      </c>
      <c r="B1" s="189"/>
      <c r="C1" s="189"/>
      <c r="D1" s="189"/>
      <c r="E1" s="189"/>
      <c r="F1" s="189"/>
      <c r="G1" s="189"/>
      <c r="H1" s="189"/>
      <c r="I1" s="189"/>
      <c r="J1" s="189"/>
      <c r="K1" s="189"/>
      <c r="L1" s="189"/>
      <c r="M1" s="189"/>
      <c r="N1" s="189"/>
      <c r="O1" s="189"/>
      <c r="P1" s="189"/>
    </row>
    <row r="2" spans="1:16" ht="27.75" customHeight="1">
      <c r="A2" s="1" t="s">
        <v>661</v>
      </c>
      <c r="M2" s="190" t="s">
        <v>1</v>
      </c>
      <c r="N2" s="190"/>
      <c r="O2" s="190"/>
      <c r="P2" s="190"/>
    </row>
    <row r="3" spans="1:16" s="119" customFormat="1" ht="19.5" customHeight="1">
      <c r="A3" s="207" t="s">
        <v>2</v>
      </c>
      <c r="B3" s="207" t="s">
        <v>3</v>
      </c>
      <c r="C3" s="207" t="s">
        <v>4</v>
      </c>
      <c r="D3" s="207" t="s">
        <v>5</v>
      </c>
      <c r="E3" s="209" t="s">
        <v>662</v>
      </c>
      <c r="F3" s="210"/>
      <c r="G3" s="207" t="s">
        <v>663</v>
      </c>
      <c r="H3" s="207" t="s">
        <v>664</v>
      </c>
      <c r="I3" s="207" t="s">
        <v>665</v>
      </c>
      <c r="J3" s="211" t="s">
        <v>9</v>
      </c>
      <c r="K3" s="212"/>
      <c r="L3" s="213" t="s">
        <v>666</v>
      </c>
      <c r="M3" s="209" t="s">
        <v>10</v>
      </c>
      <c r="N3" s="210"/>
      <c r="O3" s="207" t="s">
        <v>667</v>
      </c>
      <c r="P3" s="207" t="s">
        <v>668</v>
      </c>
    </row>
    <row r="4" spans="1:16" s="119" customFormat="1" ht="48.6" customHeight="1">
      <c r="A4" s="208"/>
      <c r="B4" s="208"/>
      <c r="C4" s="208"/>
      <c r="D4" s="208"/>
      <c r="E4" s="3" t="s">
        <v>669</v>
      </c>
      <c r="F4" s="3" t="s">
        <v>670</v>
      </c>
      <c r="G4" s="208"/>
      <c r="H4" s="208"/>
      <c r="I4" s="208"/>
      <c r="J4" s="3" t="s">
        <v>671</v>
      </c>
      <c r="K4" s="118" t="s">
        <v>672</v>
      </c>
      <c r="L4" s="213"/>
      <c r="M4" s="3" t="s">
        <v>673</v>
      </c>
      <c r="N4" s="3" t="s">
        <v>674</v>
      </c>
      <c r="O4" s="208"/>
      <c r="P4" s="208"/>
    </row>
    <row r="5" spans="1:16" ht="27.75" customHeight="1">
      <c r="A5" s="6">
        <v>1</v>
      </c>
      <c r="B5" s="120" t="s">
        <v>721</v>
      </c>
      <c r="C5" s="136" t="s">
        <v>722</v>
      </c>
      <c r="D5" s="122" t="s">
        <v>20</v>
      </c>
      <c r="E5" s="138">
        <v>0.30869999999999997</v>
      </c>
      <c r="F5" s="138">
        <f>E5+2000/20000</f>
        <v>0.40869999999999995</v>
      </c>
      <c r="G5" s="130">
        <v>0.13</v>
      </c>
      <c r="H5" s="125"/>
      <c r="I5" s="143">
        <v>0.30869999999999997</v>
      </c>
      <c r="J5" s="6" t="s">
        <v>705</v>
      </c>
      <c r="K5" s="126">
        <v>5.83</v>
      </c>
      <c r="L5" s="141">
        <f>2000/20000</f>
        <v>0.1</v>
      </c>
      <c r="M5" s="141">
        <v>0.30869999999999997</v>
      </c>
      <c r="N5" s="141">
        <v>0.40869999999999995</v>
      </c>
      <c r="O5" s="127" t="s">
        <v>720</v>
      </c>
      <c r="P5" s="128"/>
    </row>
    <row r="6" spans="1:16" ht="27.75" customHeight="1">
      <c r="A6" s="6"/>
      <c r="B6" s="120"/>
      <c r="C6" s="136"/>
      <c r="D6" s="122"/>
      <c r="E6" s="138"/>
      <c r="F6" s="139"/>
      <c r="G6" s="130"/>
      <c r="H6" s="125"/>
      <c r="I6" s="124"/>
      <c r="J6" s="6"/>
      <c r="K6" s="126"/>
      <c r="L6" s="131"/>
      <c r="M6" s="142"/>
      <c r="N6" s="131"/>
      <c r="O6" s="127"/>
      <c r="P6" s="128"/>
    </row>
    <row r="7" spans="1:16" ht="27.75" customHeight="1">
      <c r="A7" s="6"/>
      <c r="B7" s="120"/>
      <c r="C7" s="136"/>
      <c r="D7" s="122"/>
      <c r="E7" s="138"/>
      <c r="F7" s="139"/>
      <c r="G7" s="130"/>
      <c r="H7" s="125"/>
      <c r="I7" s="124"/>
      <c r="J7" s="6"/>
      <c r="K7" s="126"/>
      <c r="L7" s="131"/>
      <c r="M7" s="142"/>
      <c r="N7" s="131"/>
      <c r="O7" s="127"/>
      <c r="P7" s="128"/>
    </row>
    <row r="8" spans="1:16" ht="27.75" customHeight="1">
      <c r="A8" s="6"/>
      <c r="B8" s="120"/>
      <c r="C8" s="136"/>
      <c r="D8" s="122"/>
      <c r="E8" s="138"/>
      <c r="F8" s="139"/>
      <c r="G8" s="130"/>
      <c r="H8" s="125"/>
      <c r="I8" s="124"/>
      <c r="J8" s="6"/>
      <c r="K8" s="126"/>
      <c r="L8" s="131"/>
      <c r="M8" s="142"/>
      <c r="N8" s="131"/>
      <c r="O8" s="127"/>
      <c r="P8" s="128"/>
    </row>
    <row r="9" spans="1:16" ht="27.75" customHeight="1">
      <c r="A9" s="6"/>
      <c r="B9" s="120"/>
      <c r="C9" s="136"/>
      <c r="D9" s="122"/>
      <c r="E9" s="133"/>
      <c r="F9" s="140"/>
      <c r="G9" s="130"/>
      <c r="H9" s="125"/>
      <c r="I9" s="124"/>
      <c r="J9" s="6"/>
      <c r="K9" s="126"/>
      <c r="L9" s="131"/>
      <c r="M9" s="142"/>
      <c r="N9" s="131"/>
      <c r="O9" s="127"/>
      <c r="P9" s="128"/>
    </row>
    <row r="10" spans="1:16" ht="53.4" customHeight="1">
      <c r="A10" s="191" t="s">
        <v>734</v>
      </c>
      <c r="B10" s="206"/>
      <c r="C10" s="206"/>
      <c r="D10" s="206"/>
      <c r="E10" s="206"/>
      <c r="F10" s="206"/>
      <c r="G10" s="206"/>
      <c r="H10" s="206"/>
      <c r="I10" s="206"/>
      <c r="J10" s="206"/>
      <c r="K10" s="206"/>
      <c r="L10" s="206"/>
      <c r="M10" s="206"/>
      <c r="N10" s="206"/>
      <c r="O10" s="206"/>
      <c r="P10" s="206"/>
    </row>
    <row r="11" spans="1:16" ht="53.4" customHeight="1">
      <c r="A11" s="206"/>
      <c r="B11" s="206"/>
      <c r="C11" s="206"/>
      <c r="D11" s="206"/>
      <c r="E11" s="206"/>
      <c r="F11" s="206"/>
      <c r="G11" s="206"/>
      <c r="H11" s="206"/>
      <c r="I11" s="206"/>
      <c r="J11" s="206"/>
      <c r="K11" s="206"/>
      <c r="L11" s="206"/>
      <c r="M11" s="206"/>
      <c r="N11" s="206"/>
      <c r="O11" s="206"/>
      <c r="P11" s="206"/>
    </row>
    <row r="12" spans="1:16" ht="93" customHeight="1">
      <c r="A12" s="191" t="s">
        <v>13</v>
      </c>
      <c r="B12" s="191"/>
      <c r="C12" s="191"/>
      <c r="D12" s="191" t="s">
        <v>14</v>
      </c>
      <c r="E12" s="191"/>
      <c r="F12" s="191"/>
      <c r="G12" s="191"/>
      <c r="H12" s="191"/>
      <c r="I12" s="191" t="s">
        <v>15</v>
      </c>
      <c r="J12" s="191"/>
      <c r="K12" s="191"/>
      <c r="L12" s="191" t="s">
        <v>16</v>
      </c>
      <c r="M12" s="191"/>
      <c r="N12" s="191"/>
      <c r="O12" s="191" t="s">
        <v>17</v>
      </c>
      <c r="P12" s="191"/>
    </row>
  </sheetData>
  <mergeCells count="21">
    <mergeCell ref="A12:C12"/>
    <mergeCell ref="D12:H12"/>
    <mergeCell ref="I12:K12"/>
    <mergeCell ref="L12:N12"/>
    <mergeCell ref="O12:P12"/>
    <mergeCell ref="A10:P11"/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  <mergeCell ref="J3:K3"/>
    <mergeCell ref="L3:L4"/>
    <mergeCell ref="M3:N3"/>
    <mergeCell ref="O3:O4"/>
    <mergeCell ref="P3:P4"/>
  </mergeCells>
  <phoneticPr fontId="3" type="noConversion"/>
  <dataValidations count="1">
    <dataValidation type="list" allowBlank="1" showInputMessage="1" showErrorMessage="1" sqref="WVO983042:WVO983049 WLS983042:WLS983049 WBW983042:WBW983049 VSA983042:VSA983049 VIE983042:VIE983049 UYI983042:UYI983049 UOM983042:UOM983049 UEQ983042:UEQ983049 TUU983042:TUU983049 TKY983042:TKY983049 TBC983042:TBC983049 SRG983042:SRG983049 SHK983042:SHK983049 RXO983042:RXO983049 RNS983042:RNS983049 RDW983042:RDW983049 QUA983042:QUA983049 QKE983042:QKE983049 QAI983042:QAI983049 PQM983042:PQM983049 PGQ983042:PGQ983049 OWU983042:OWU983049 OMY983042:OMY983049 ODC983042:ODC983049 NTG983042:NTG983049 NJK983042:NJK983049 MZO983042:MZO983049 MPS983042:MPS983049 MFW983042:MFW983049 LWA983042:LWA983049 LME983042:LME983049 LCI983042:LCI983049 KSM983042:KSM983049 KIQ983042:KIQ983049 JYU983042:JYU983049 JOY983042:JOY983049 JFC983042:JFC983049 IVG983042:IVG983049 ILK983042:ILK983049 IBO983042:IBO983049 HRS983042:HRS983049 HHW983042:HHW983049 GYA983042:GYA983049 GOE983042:GOE983049 GEI983042:GEI983049 FUM983042:FUM983049 FKQ983042:FKQ983049 FAU983042:FAU983049 EQY983042:EQY983049 EHC983042:EHC983049 DXG983042:DXG983049 DNK983042:DNK983049 DDO983042:DDO983049 CTS983042:CTS983049 CJW983042:CJW983049 CAA983042:CAA983049 BQE983042:BQE983049 BGI983042:BGI983049 AWM983042:AWM983049 AMQ983042:AMQ983049 ACU983042:ACU983049 SY983042:SY983049 JC983042:JC983049 G983042:G983049 WVO917506:WVO917513 WLS917506:WLS917513 WBW917506:WBW917513 VSA917506:VSA917513 VIE917506:VIE917513 UYI917506:UYI917513 UOM917506:UOM917513 UEQ917506:UEQ917513 TUU917506:TUU917513 TKY917506:TKY917513 TBC917506:TBC917513 SRG917506:SRG917513 SHK917506:SHK917513 RXO917506:RXO917513 RNS917506:RNS917513 RDW917506:RDW917513 QUA917506:QUA917513 QKE917506:QKE917513 QAI917506:QAI917513 PQM917506:PQM917513 PGQ917506:PGQ917513 OWU917506:OWU917513 OMY917506:OMY917513 ODC917506:ODC917513 NTG917506:NTG917513 NJK917506:NJK917513 MZO917506:MZO917513 MPS917506:MPS917513 MFW917506:MFW917513 LWA917506:LWA917513 LME917506:LME917513 LCI917506:LCI917513 KSM917506:KSM917513 KIQ917506:KIQ917513 JYU917506:JYU917513 JOY917506:JOY917513 JFC917506:JFC917513 IVG917506:IVG917513 ILK917506:ILK917513 IBO917506:IBO917513 HRS917506:HRS917513 HHW917506:HHW917513 GYA917506:GYA917513 GOE917506:GOE917513 GEI917506:GEI917513 FUM917506:FUM917513 FKQ917506:FKQ917513 FAU917506:FAU917513 EQY917506:EQY917513 EHC917506:EHC917513 DXG917506:DXG917513 DNK917506:DNK917513 DDO917506:DDO917513 CTS917506:CTS917513 CJW917506:CJW917513 CAA917506:CAA917513 BQE917506:BQE917513 BGI917506:BGI917513 AWM917506:AWM917513 AMQ917506:AMQ917513 ACU917506:ACU917513 SY917506:SY917513 JC917506:JC917513 G917506:G917513 WVO851970:WVO851977 WLS851970:WLS851977 WBW851970:WBW851977 VSA851970:VSA851977 VIE851970:VIE851977 UYI851970:UYI851977 UOM851970:UOM851977 UEQ851970:UEQ851977 TUU851970:TUU851977 TKY851970:TKY851977 TBC851970:TBC851977 SRG851970:SRG851977 SHK851970:SHK851977 RXO851970:RXO851977 RNS851970:RNS851977 RDW851970:RDW851977 QUA851970:QUA851977 QKE851970:QKE851977 QAI851970:QAI851977 PQM851970:PQM851977 PGQ851970:PGQ851977 OWU851970:OWU851977 OMY851970:OMY851977 ODC851970:ODC851977 NTG851970:NTG851977 NJK851970:NJK851977 MZO851970:MZO851977 MPS851970:MPS851977 MFW851970:MFW851977 LWA851970:LWA851977 LME851970:LME851977 LCI851970:LCI851977 KSM851970:KSM851977 KIQ851970:KIQ851977 JYU851970:JYU851977 JOY851970:JOY851977 JFC851970:JFC851977 IVG851970:IVG851977 ILK851970:ILK851977 IBO851970:IBO851977 HRS851970:HRS851977 HHW851970:HHW851977 GYA851970:GYA851977 GOE851970:GOE851977 GEI851970:GEI851977 FUM851970:FUM851977 FKQ851970:FKQ851977 FAU851970:FAU851977 EQY851970:EQY851977 EHC851970:EHC851977 DXG851970:DXG851977 DNK851970:DNK851977 DDO851970:DDO851977 CTS851970:CTS851977 CJW851970:CJW851977 CAA851970:CAA851977 BQE851970:BQE851977 BGI851970:BGI851977 AWM851970:AWM851977 AMQ851970:AMQ851977 ACU851970:ACU851977 SY851970:SY851977 JC851970:JC851977 G851970:G851977 WVO786434:WVO786441 WLS786434:WLS786441 WBW786434:WBW786441 VSA786434:VSA786441 VIE786434:VIE786441 UYI786434:UYI786441 UOM786434:UOM786441 UEQ786434:UEQ786441 TUU786434:TUU786441 TKY786434:TKY786441 TBC786434:TBC786441 SRG786434:SRG786441 SHK786434:SHK786441 RXO786434:RXO786441 RNS786434:RNS786441 RDW786434:RDW786441 QUA786434:QUA786441 QKE786434:QKE786441 QAI786434:QAI786441 PQM786434:PQM786441 PGQ786434:PGQ786441 OWU786434:OWU786441 OMY786434:OMY786441 ODC786434:ODC786441 NTG786434:NTG786441 NJK786434:NJK786441 MZO786434:MZO786441 MPS786434:MPS786441 MFW786434:MFW786441 LWA786434:LWA786441 LME786434:LME786441 LCI786434:LCI786441 KSM786434:KSM786441 KIQ786434:KIQ786441 JYU786434:JYU786441 JOY786434:JOY786441 JFC786434:JFC786441 IVG786434:IVG786441 ILK786434:ILK786441 IBO786434:IBO786441 HRS786434:HRS786441 HHW786434:HHW786441 GYA786434:GYA786441 GOE786434:GOE786441 GEI786434:GEI786441 FUM786434:FUM786441 FKQ786434:FKQ786441 FAU786434:FAU786441 EQY786434:EQY786441 EHC786434:EHC786441 DXG786434:DXG786441 DNK786434:DNK786441 DDO786434:DDO786441 CTS786434:CTS786441 CJW786434:CJW786441 CAA786434:CAA786441 BQE786434:BQE786441 BGI786434:BGI786441 AWM786434:AWM786441 AMQ786434:AMQ786441 ACU786434:ACU786441 SY786434:SY786441 JC786434:JC786441 G786434:G786441 WVO720898:WVO720905 WLS720898:WLS720905 WBW720898:WBW720905 VSA720898:VSA720905 VIE720898:VIE720905 UYI720898:UYI720905 UOM720898:UOM720905 UEQ720898:UEQ720905 TUU720898:TUU720905 TKY720898:TKY720905 TBC720898:TBC720905 SRG720898:SRG720905 SHK720898:SHK720905 RXO720898:RXO720905 RNS720898:RNS720905 RDW720898:RDW720905 QUA720898:QUA720905 QKE720898:QKE720905 QAI720898:QAI720905 PQM720898:PQM720905 PGQ720898:PGQ720905 OWU720898:OWU720905 OMY720898:OMY720905 ODC720898:ODC720905 NTG720898:NTG720905 NJK720898:NJK720905 MZO720898:MZO720905 MPS720898:MPS720905 MFW720898:MFW720905 LWA720898:LWA720905 LME720898:LME720905 LCI720898:LCI720905 KSM720898:KSM720905 KIQ720898:KIQ720905 JYU720898:JYU720905 JOY720898:JOY720905 JFC720898:JFC720905 IVG720898:IVG720905 ILK720898:ILK720905 IBO720898:IBO720905 HRS720898:HRS720905 HHW720898:HHW720905 GYA720898:GYA720905 GOE720898:GOE720905 GEI720898:GEI720905 FUM720898:FUM720905 FKQ720898:FKQ720905 FAU720898:FAU720905 EQY720898:EQY720905 EHC720898:EHC720905 DXG720898:DXG720905 DNK720898:DNK720905 DDO720898:DDO720905 CTS720898:CTS720905 CJW720898:CJW720905 CAA720898:CAA720905 BQE720898:BQE720905 BGI720898:BGI720905 AWM720898:AWM720905 AMQ720898:AMQ720905 ACU720898:ACU720905 SY720898:SY720905 JC720898:JC720905 G720898:G720905 WVO655362:WVO655369 WLS655362:WLS655369 WBW655362:WBW655369 VSA655362:VSA655369 VIE655362:VIE655369 UYI655362:UYI655369 UOM655362:UOM655369 UEQ655362:UEQ655369 TUU655362:TUU655369 TKY655362:TKY655369 TBC655362:TBC655369 SRG655362:SRG655369 SHK655362:SHK655369 RXO655362:RXO655369 RNS655362:RNS655369 RDW655362:RDW655369 QUA655362:QUA655369 QKE655362:QKE655369 QAI655362:QAI655369 PQM655362:PQM655369 PGQ655362:PGQ655369 OWU655362:OWU655369 OMY655362:OMY655369 ODC655362:ODC655369 NTG655362:NTG655369 NJK655362:NJK655369 MZO655362:MZO655369 MPS655362:MPS655369 MFW655362:MFW655369 LWA655362:LWA655369 LME655362:LME655369 LCI655362:LCI655369 KSM655362:KSM655369 KIQ655362:KIQ655369 JYU655362:JYU655369 JOY655362:JOY655369 JFC655362:JFC655369 IVG655362:IVG655369 ILK655362:ILK655369 IBO655362:IBO655369 HRS655362:HRS655369 HHW655362:HHW655369 GYA655362:GYA655369 GOE655362:GOE655369 GEI655362:GEI655369 FUM655362:FUM655369 FKQ655362:FKQ655369 FAU655362:FAU655369 EQY655362:EQY655369 EHC655362:EHC655369 DXG655362:DXG655369 DNK655362:DNK655369 DDO655362:DDO655369 CTS655362:CTS655369 CJW655362:CJW655369 CAA655362:CAA655369 BQE655362:BQE655369 BGI655362:BGI655369 AWM655362:AWM655369 AMQ655362:AMQ655369 ACU655362:ACU655369 SY655362:SY655369 JC655362:JC655369 G655362:G655369 WVO589826:WVO589833 WLS589826:WLS589833 WBW589826:WBW589833 VSA589826:VSA589833 VIE589826:VIE589833 UYI589826:UYI589833 UOM589826:UOM589833 UEQ589826:UEQ589833 TUU589826:TUU589833 TKY589826:TKY589833 TBC589826:TBC589833 SRG589826:SRG589833 SHK589826:SHK589833 RXO589826:RXO589833 RNS589826:RNS589833 RDW589826:RDW589833 QUA589826:QUA589833 QKE589826:QKE589833 QAI589826:QAI589833 PQM589826:PQM589833 PGQ589826:PGQ589833 OWU589826:OWU589833 OMY589826:OMY589833 ODC589826:ODC589833 NTG589826:NTG589833 NJK589826:NJK589833 MZO589826:MZO589833 MPS589826:MPS589833 MFW589826:MFW589833 LWA589826:LWA589833 LME589826:LME589833 LCI589826:LCI589833 KSM589826:KSM589833 KIQ589826:KIQ589833 JYU589826:JYU589833 JOY589826:JOY589833 JFC589826:JFC589833 IVG589826:IVG589833 ILK589826:ILK589833 IBO589826:IBO589833 HRS589826:HRS589833 HHW589826:HHW589833 GYA589826:GYA589833 GOE589826:GOE589833 GEI589826:GEI589833 FUM589826:FUM589833 FKQ589826:FKQ589833 FAU589826:FAU589833 EQY589826:EQY589833 EHC589826:EHC589833 DXG589826:DXG589833 DNK589826:DNK589833 DDO589826:DDO589833 CTS589826:CTS589833 CJW589826:CJW589833 CAA589826:CAA589833 BQE589826:BQE589833 BGI589826:BGI589833 AWM589826:AWM589833 AMQ589826:AMQ589833 ACU589826:ACU589833 SY589826:SY589833 JC589826:JC589833 G589826:G589833 WVO524290:WVO524297 WLS524290:WLS524297 WBW524290:WBW524297 VSA524290:VSA524297 VIE524290:VIE524297 UYI524290:UYI524297 UOM524290:UOM524297 UEQ524290:UEQ524297 TUU524290:TUU524297 TKY524290:TKY524297 TBC524290:TBC524297 SRG524290:SRG524297 SHK524290:SHK524297 RXO524290:RXO524297 RNS524290:RNS524297 RDW524290:RDW524297 QUA524290:QUA524297 QKE524290:QKE524297 QAI524290:QAI524297 PQM524290:PQM524297 PGQ524290:PGQ524297 OWU524290:OWU524297 OMY524290:OMY524297 ODC524290:ODC524297 NTG524290:NTG524297 NJK524290:NJK524297 MZO524290:MZO524297 MPS524290:MPS524297 MFW524290:MFW524297 LWA524290:LWA524297 LME524290:LME524297 LCI524290:LCI524297 KSM524290:KSM524297 KIQ524290:KIQ524297 JYU524290:JYU524297 JOY524290:JOY524297 JFC524290:JFC524297 IVG524290:IVG524297 ILK524290:ILK524297 IBO524290:IBO524297 HRS524290:HRS524297 HHW524290:HHW524297 GYA524290:GYA524297 GOE524290:GOE524297 GEI524290:GEI524297 FUM524290:FUM524297 FKQ524290:FKQ524297 FAU524290:FAU524297 EQY524290:EQY524297 EHC524290:EHC524297 DXG524290:DXG524297 DNK524290:DNK524297 DDO524290:DDO524297 CTS524290:CTS524297 CJW524290:CJW524297 CAA524290:CAA524297 BQE524290:BQE524297 BGI524290:BGI524297 AWM524290:AWM524297 AMQ524290:AMQ524297 ACU524290:ACU524297 SY524290:SY524297 JC524290:JC524297 G524290:G524297 WVO458754:WVO458761 WLS458754:WLS458761 WBW458754:WBW458761 VSA458754:VSA458761 VIE458754:VIE458761 UYI458754:UYI458761 UOM458754:UOM458761 UEQ458754:UEQ458761 TUU458754:TUU458761 TKY458754:TKY458761 TBC458754:TBC458761 SRG458754:SRG458761 SHK458754:SHK458761 RXO458754:RXO458761 RNS458754:RNS458761 RDW458754:RDW458761 QUA458754:QUA458761 QKE458754:QKE458761 QAI458754:QAI458761 PQM458754:PQM458761 PGQ458754:PGQ458761 OWU458754:OWU458761 OMY458754:OMY458761 ODC458754:ODC458761 NTG458754:NTG458761 NJK458754:NJK458761 MZO458754:MZO458761 MPS458754:MPS458761 MFW458754:MFW458761 LWA458754:LWA458761 LME458754:LME458761 LCI458754:LCI458761 KSM458754:KSM458761 KIQ458754:KIQ458761 JYU458754:JYU458761 JOY458754:JOY458761 JFC458754:JFC458761 IVG458754:IVG458761 ILK458754:ILK458761 IBO458754:IBO458761 HRS458754:HRS458761 HHW458754:HHW458761 GYA458754:GYA458761 GOE458754:GOE458761 GEI458754:GEI458761 FUM458754:FUM458761 FKQ458754:FKQ458761 FAU458754:FAU458761 EQY458754:EQY458761 EHC458754:EHC458761 DXG458754:DXG458761 DNK458754:DNK458761 DDO458754:DDO458761 CTS458754:CTS458761 CJW458754:CJW458761 CAA458754:CAA458761 BQE458754:BQE458761 BGI458754:BGI458761 AWM458754:AWM458761 AMQ458754:AMQ458761 ACU458754:ACU458761 SY458754:SY458761 JC458754:JC458761 G458754:G458761 WVO393218:WVO393225 WLS393218:WLS393225 WBW393218:WBW393225 VSA393218:VSA393225 VIE393218:VIE393225 UYI393218:UYI393225 UOM393218:UOM393225 UEQ393218:UEQ393225 TUU393218:TUU393225 TKY393218:TKY393225 TBC393218:TBC393225 SRG393218:SRG393225 SHK393218:SHK393225 RXO393218:RXO393225 RNS393218:RNS393225 RDW393218:RDW393225 QUA393218:QUA393225 QKE393218:QKE393225 QAI393218:QAI393225 PQM393218:PQM393225 PGQ393218:PGQ393225 OWU393218:OWU393225 OMY393218:OMY393225 ODC393218:ODC393225 NTG393218:NTG393225 NJK393218:NJK393225 MZO393218:MZO393225 MPS393218:MPS393225 MFW393218:MFW393225 LWA393218:LWA393225 LME393218:LME393225 LCI393218:LCI393225 KSM393218:KSM393225 KIQ393218:KIQ393225 JYU393218:JYU393225 JOY393218:JOY393225 JFC393218:JFC393225 IVG393218:IVG393225 ILK393218:ILK393225 IBO393218:IBO393225 HRS393218:HRS393225 HHW393218:HHW393225 GYA393218:GYA393225 GOE393218:GOE393225 GEI393218:GEI393225 FUM393218:FUM393225 FKQ393218:FKQ393225 FAU393218:FAU393225 EQY393218:EQY393225 EHC393218:EHC393225 DXG393218:DXG393225 DNK393218:DNK393225 DDO393218:DDO393225 CTS393218:CTS393225 CJW393218:CJW393225 CAA393218:CAA393225 BQE393218:BQE393225 BGI393218:BGI393225 AWM393218:AWM393225 AMQ393218:AMQ393225 ACU393218:ACU393225 SY393218:SY393225 JC393218:JC393225 G393218:G393225 WVO327682:WVO327689 WLS327682:WLS327689 WBW327682:WBW327689 VSA327682:VSA327689 VIE327682:VIE327689 UYI327682:UYI327689 UOM327682:UOM327689 UEQ327682:UEQ327689 TUU327682:TUU327689 TKY327682:TKY327689 TBC327682:TBC327689 SRG327682:SRG327689 SHK327682:SHK327689 RXO327682:RXO327689 RNS327682:RNS327689 RDW327682:RDW327689 QUA327682:QUA327689 QKE327682:QKE327689 QAI327682:QAI327689 PQM327682:PQM327689 PGQ327682:PGQ327689 OWU327682:OWU327689 OMY327682:OMY327689 ODC327682:ODC327689 NTG327682:NTG327689 NJK327682:NJK327689 MZO327682:MZO327689 MPS327682:MPS327689 MFW327682:MFW327689 LWA327682:LWA327689 LME327682:LME327689 LCI327682:LCI327689 KSM327682:KSM327689 KIQ327682:KIQ327689 JYU327682:JYU327689 JOY327682:JOY327689 JFC327682:JFC327689 IVG327682:IVG327689 ILK327682:ILK327689 IBO327682:IBO327689 HRS327682:HRS327689 HHW327682:HHW327689 GYA327682:GYA327689 GOE327682:GOE327689 GEI327682:GEI327689 FUM327682:FUM327689 FKQ327682:FKQ327689 FAU327682:FAU327689 EQY327682:EQY327689 EHC327682:EHC327689 DXG327682:DXG327689 DNK327682:DNK327689 DDO327682:DDO327689 CTS327682:CTS327689 CJW327682:CJW327689 CAA327682:CAA327689 BQE327682:BQE327689 BGI327682:BGI327689 AWM327682:AWM327689 AMQ327682:AMQ327689 ACU327682:ACU327689 SY327682:SY327689 JC327682:JC327689 G327682:G327689 WVO262146:WVO262153 WLS262146:WLS262153 WBW262146:WBW262153 VSA262146:VSA262153 VIE262146:VIE262153 UYI262146:UYI262153 UOM262146:UOM262153 UEQ262146:UEQ262153 TUU262146:TUU262153 TKY262146:TKY262153 TBC262146:TBC262153 SRG262146:SRG262153 SHK262146:SHK262153 RXO262146:RXO262153 RNS262146:RNS262153 RDW262146:RDW262153 QUA262146:QUA262153 QKE262146:QKE262153 QAI262146:QAI262153 PQM262146:PQM262153 PGQ262146:PGQ262153 OWU262146:OWU262153 OMY262146:OMY262153 ODC262146:ODC262153 NTG262146:NTG262153 NJK262146:NJK262153 MZO262146:MZO262153 MPS262146:MPS262153 MFW262146:MFW262153 LWA262146:LWA262153 LME262146:LME262153 LCI262146:LCI262153 KSM262146:KSM262153 KIQ262146:KIQ262153 JYU262146:JYU262153 JOY262146:JOY262153 JFC262146:JFC262153 IVG262146:IVG262153 ILK262146:ILK262153 IBO262146:IBO262153 HRS262146:HRS262153 HHW262146:HHW262153 GYA262146:GYA262153 GOE262146:GOE262153 GEI262146:GEI262153 FUM262146:FUM262153 FKQ262146:FKQ262153 FAU262146:FAU262153 EQY262146:EQY262153 EHC262146:EHC262153 DXG262146:DXG262153 DNK262146:DNK262153 DDO262146:DDO262153 CTS262146:CTS262153 CJW262146:CJW262153 CAA262146:CAA262153 BQE262146:BQE262153 BGI262146:BGI262153 AWM262146:AWM262153 AMQ262146:AMQ262153 ACU262146:ACU262153 SY262146:SY262153 JC262146:JC262153 G262146:G262153 WVO196610:WVO196617 WLS196610:WLS196617 WBW196610:WBW196617 VSA196610:VSA196617 VIE196610:VIE196617 UYI196610:UYI196617 UOM196610:UOM196617 UEQ196610:UEQ196617 TUU196610:TUU196617 TKY196610:TKY196617 TBC196610:TBC196617 SRG196610:SRG196617 SHK196610:SHK196617 RXO196610:RXO196617 RNS196610:RNS196617 RDW196610:RDW196617 QUA196610:QUA196617 QKE196610:QKE196617 QAI196610:QAI196617 PQM196610:PQM196617 PGQ196610:PGQ196617 OWU196610:OWU196617 OMY196610:OMY196617 ODC196610:ODC196617 NTG196610:NTG196617 NJK196610:NJK196617 MZO196610:MZO196617 MPS196610:MPS196617 MFW196610:MFW196617 LWA196610:LWA196617 LME196610:LME196617 LCI196610:LCI196617 KSM196610:KSM196617 KIQ196610:KIQ196617 JYU196610:JYU196617 JOY196610:JOY196617 JFC196610:JFC196617 IVG196610:IVG196617 ILK196610:ILK196617 IBO196610:IBO196617 HRS196610:HRS196617 HHW196610:HHW196617 GYA196610:GYA196617 GOE196610:GOE196617 GEI196610:GEI196617 FUM196610:FUM196617 FKQ196610:FKQ196617 FAU196610:FAU196617 EQY196610:EQY196617 EHC196610:EHC196617 DXG196610:DXG196617 DNK196610:DNK196617 DDO196610:DDO196617 CTS196610:CTS196617 CJW196610:CJW196617 CAA196610:CAA196617 BQE196610:BQE196617 BGI196610:BGI196617 AWM196610:AWM196617 AMQ196610:AMQ196617 ACU196610:ACU196617 SY196610:SY196617 JC196610:JC196617 G196610:G196617 WVO131074:WVO131081 WLS131074:WLS131081 WBW131074:WBW131081 VSA131074:VSA131081 VIE131074:VIE131081 UYI131074:UYI131081 UOM131074:UOM131081 UEQ131074:UEQ131081 TUU131074:TUU131081 TKY131074:TKY131081 TBC131074:TBC131081 SRG131074:SRG131081 SHK131074:SHK131081 RXO131074:RXO131081 RNS131074:RNS131081 RDW131074:RDW131081 QUA131074:QUA131081 QKE131074:QKE131081 QAI131074:QAI131081 PQM131074:PQM131081 PGQ131074:PGQ131081 OWU131074:OWU131081 OMY131074:OMY131081 ODC131074:ODC131081 NTG131074:NTG131081 NJK131074:NJK131081 MZO131074:MZO131081 MPS131074:MPS131081 MFW131074:MFW131081 LWA131074:LWA131081 LME131074:LME131081 LCI131074:LCI131081 KSM131074:KSM131081 KIQ131074:KIQ131081 JYU131074:JYU131081 JOY131074:JOY131081 JFC131074:JFC131081 IVG131074:IVG131081 ILK131074:ILK131081 IBO131074:IBO131081 HRS131074:HRS131081 HHW131074:HHW131081 GYA131074:GYA131081 GOE131074:GOE131081 GEI131074:GEI131081 FUM131074:FUM131081 FKQ131074:FKQ131081 FAU131074:FAU131081 EQY131074:EQY131081 EHC131074:EHC131081 DXG131074:DXG131081 DNK131074:DNK131081 DDO131074:DDO131081 CTS131074:CTS131081 CJW131074:CJW131081 CAA131074:CAA131081 BQE131074:BQE131081 BGI131074:BGI131081 AWM131074:AWM131081 AMQ131074:AMQ131081 ACU131074:ACU131081 SY131074:SY131081 JC131074:JC131081 G131074:G131081 WVO65538:WVO65545 WLS65538:WLS65545 WBW65538:WBW65545 VSA65538:VSA65545 VIE65538:VIE65545 UYI65538:UYI65545 UOM65538:UOM65545 UEQ65538:UEQ65545 TUU65538:TUU65545 TKY65538:TKY65545 TBC65538:TBC65545 SRG65538:SRG65545 SHK65538:SHK65545 RXO65538:RXO65545 RNS65538:RNS65545 RDW65538:RDW65545 QUA65538:QUA65545 QKE65538:QKE65545 QAI65538:QAI65545 PQM65538:PQM65545 PGQ65538:PGQ65545 OWU65538:OWU65545 OMY65538:OMY65545 ODC65538:ODC65545 NTG65538:NTG65545 NJK65538:NJK65545 MZO65538:MZO65545 MPS65538:MPS65545 MFW65538:MFW65545 LWA65538:LWA65545 LME65538:LME65545 LCI65538:LCI65545 KSM65538:KSM65545 KIQ65538:KIQ65545 JYU65538:JYU65545 JOY65538:JOY65545 JFC65538:JFC65545 IVG65538:IVG65545 ILK65538:ILK65545 IBO65538:IBO65545 HRS65538:HRS65545 HHW65538:HHW65545 GYA65538:GYA65545 GOE65538:GOE65545 GEI65538:GEI65545 FUM65538:FUM65545 FKQ65538:FKQ65545 FAU65538:FAU65545 EQY65538:EQY65545 EHC65538:EHC65545 DXG65538:DXG65545 DNK65538:DNK65545 DDO65538:DDO65545 CTS65538:CTS65545 CJW65538:CJW65545 CAA65538:CAA65545 BQE65538:BQE65545 BGI65538:BGI65545 AWM65538:AWM65545 AMQ65538:AMQ65545 ACU65538:ACU65545 SY65538:SY65545 JC65538:JC65545 G65538:G65545 WVO5:WVO9 WLS5:WLS9 WBW5:WBW9 VSA5:VSA9 VIE5:VIE9 UYI5:UYI9 UOM5:UOM9 UEQ5:UEQ9 TUU5:TUU9 TKY5:TKY9 TBC5:TBC9 SRG5:SRG9 SHK5:SHK9 RXO5:RXO9 RNS5:RNS9 RDW5:RDW9 QUA5:QUA9 QKE5:QKE9 QAI5:QAI9 PQM5:PQM9 PGQ5:PGQ9 OWU5:OWU9 OMY5:OMY9 ODC5:ODC9 NTG5:NTG9 NJK5:NJK9 MZO5:MZO9 MPS5:MPS9 MFW5:MFW9 LWA5:LWA9 LME5:LME9 LCI5:LCI9 KSM5:KSM9 KIQ5:KIQ9 JYU5:JYU9 JOY5:JOY9 JFC5:JFC9 IVG5:IVG9 ILK5:ILK9 IBO5:IBO9 HRS5:HRS9 HHW5:HHW9 GYA5:GYA9 GOE5:GOE9 GEI5:GEI9 FUM5:FUM9 FKQ5:FKQ9 FAU5:FAU9 EQY5:EQY9 EHC5:EHC9 DXG5:DXG9 DNK5:DNK9 DDO5:DDO9 CTS5:CTS9 CJW5:CJW9 CAA5:CAA9 BQE5:BQE9 BGI5:BGI9 AWM5:AWM9 AMQ5:AMQ9 ACU5:ACU9 SY5:SY9 JC5:JC9" xr:uid="{4C185000-EE59-43CF-B756-E38B2D5345F9}">
      <formula1>$Q$5:$Q$10</formula1>
    </dataValidation>
  </dataValidations>
  <pageMargins left="0.75" right="0.75" top="1" bottom="1" header="0.5" footer="0.5"/>
  <pageSetup paperSize="9" scale="93" orientation="landscape" r:id="rId1"/>
  <headerFooter alignWithMargins="0"/>
  <legacy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DE0256-4360-4F92-B25F-8250EDC4E256}">
  <sheetPr>
    <pageSetUpPr fitToPage="1"/>
  </sheetPr>
  <dimension ref="A1:P12"/>
  <sheetViews>
    <sheetView zoomScale="80" zoomScaleNormal="80" workbookViewId="0">
      <selection activeCell="A10" sqref="A10:P11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20.44140625" style="1" customWidth="1"/>
    <col min="4" max="4" width="6.109375" style="1" customWidth="1"/>
    <col min="5" max="5" width="7.88671875" style="1" customWidth="1"/>
    <col min="6" max="6" width="9.6640625" style="4" customWidth="1"/>
    <col min="7" max="7" width="7.109375" style="1" customWidth="1"/>
    <col min="8" max="9" width="9.21875" style="1" customWidth="1"/>
    <col min="10" max="11" width="10.44140625" style="1" customWidth="1"/>
    <col min="12" max="12" width="8.6640625" style="1" customWidth="1"/>
    <col min="13" max="13" width="10.44140625" style="1" customWidth="1"/>
    <col min="14" max="14" width="9.33203125" style="1" customWidth="1"/>
    <col min="15" max="15" width="31.109375" style="1" customWidth="1"/>
    <col min="16" max="16" width="14.77734375" style="1" customWidth="1"/>
    <col min="17" max="17" width="6.77734375" style="1" customWidth="1"/>
    <col min="18" max="256" width="10" style="1"/>
    <col min="257" max="257" width="6.109375" style="1" bestFit="1" customWidth="1"/>
    <col min="258" max="258" width="15.77734375" style="1" customWidth="1"/>
    <col min="259" max="259" width="27.77734375" style="1" bestFit="1" customWidth="1"/>
    <col min="260" max="260" width="6.109375" style="1" customWidth="1"/>
    <col min="261" max="262" width="7.88671875" style="1" customWidth="1"/>
    <col min="263" max="263" width="5.6640625" style="1" customWidth="1"/>
    <col min="264" max="264" width="11.6640625" style="1" customWidth="1"/>
    <col min="265" max="265" width="9.88671875" style="1" customWidth="1"/>
    <col min="266" max="267" width="10.44140625" style="1" customWidth="1"/>
    <col min="268" max="268" width="7.109375" style="1" customWidth="1"/>
    <col min="269" max="269" width="10.44140625" style="1" customWidth="1"/>
    <col min="270" max="270" width="10" style="1"/>
    <col min="271" max="271" width="32.109375" style="1" customWidth="1"/>
    <col min="272" max="272" width="13" style="1" customWidth="1"/>
    <col min="273" max="273" width="6.77734375" style="1" customWidth="1"/>
    <col min="274" max="512" width="10" style="1"/>
    <col min="513" max="513" width="6.109375" style="1" bestFit="1" customWidth="1"/>
    <col min="514" max="514" width="15.77734375" style="1" customWidth="1"/>
    <col min="515" max="515" width="27.77734375" style="1" bestFit="1" customWidth="1"/>
    <col min="516" max="516" width="6.109375" style="1" customWidth="1"/>
    <col min="517" max="518" width="7.88671875" style="1" customWidth="1"/>
    <col min="519" max="519" width="5.6640625" style="1" customWidth="1"/>
    <col min="520" max="520" width="11.6640625" style="1" customWidth="1"/>
    <col min="521" max="521" width="9.88671875" style="1" customWidth="1"/>
    <col min="522" max="523" width="10.44140625" style="1" customWidth="1"/>
    <col min="524" max="524" width="7.109375" style="1" customWidth="1"/>
    <col min="525" max="525" width="10.44140625" style="1" customWidth="1"/>
    <col min="526" max="526" width="10" style="1"/>
    <col min="527" max="527" width="32.109375" style="1" customWidth="1"/>
    <col min="528" max="528" width="13" style="1" customWidth="1"/>
    <col min="529" max="529" width="6.77734375" style="1" customWidth="1"/>
    <col min="530" max="768" width="10" style="1"/>
    <col min="769" max="769" width="6.109375" style="1" bestFit="1" customWidth="1"/>
    <col min="770" max="770" width="15.77734375" style="1" customWidth="1"/>
    <col min="771" max="771" width="27.77734375" style="1" bestFit="1" customWidth="1"/>
    <col min="772" max="772" width="6.109375" style="1" customWidth="1"/>
    <col min="773" max="774" width="7.88671875" style="1" customWidth="1"/>
    <col min="775" max="775" width="5.6640625" style="1" customWidth="1"/>
    <col min="776" max="776" width="11.6640625" style="1" customWidth="1"/>
    <col min="777" max="777" width="9.88671875" style="1" customWidth="1"/>
    <col min="778" max="779" width="10.44140625" style="1" customWidth="1"/>
    <col min="780" max="780" width="7.109375" style="1" customWidth="1"/>
    <col min="781" max="781" width="10.44140625" style="1" customWidth="1"/>
    <col min="782" max="782" width="10" style="1"/>
    <col min="783" max="783" width="32.109375" style="1" customWidth="1"/>
    <col min="784" max="784" width="13" style="1" customWidth="1"/>
    <col min="785" max="785" width="6.77734375" style="1" customWidth="1"/>
    <col min="786" max="1024" width="10" style="1"/>
    <col min="1025" max="1025" width="6.109375" style="1" bestFit="1" customWidth="1"/>
    <col min="1026" max="1026" width="15.77734375" style="1" customWidth="1"/>
    <col min="1027" max="1027" width="27.77734375" style="1" bestFit="1" customWidth="1"/>
    <col min="1028" max="1028" width="6.109375" style="1" customWidth="1"/>
    <col min="1029" max="1030" width="7.88671875" style="1" customWidth="1"/>
    <col min="1031" max="1031" width="5.6640625" style="1" customWidth="1"/>
    <col min="1032" max="1032" width="11.6640625" style="1" customWidth="1"/>
    <col min="1033" max="1033" width="9.88671875" style="1" customWidth="1"/>
    <col min="1034" max="1035" width="10.44140625" style="1" customWidth="1"/>
    <col min="1036" max="1036" width="7.109375" style="1" customWidth="1"/>
    <col min="1037" max="1037" width="10.44140625" style="1" customWidth="1"/>
    <col min="1038" max="1038" width="10" style="1"/>
    <col min="1039" max="1039" width="32.109375" style="1" customWidth="1"/>
    <col min="1040" max="1040" width="13" style="1" customWidth="1"/>
    <col min="1041" max="1041" width="6.77734375" style="1" customWidth="1"/>
    <col min="1042" max="1280" width="10" style="1"/>
    <col min="1281" max="1281" width="6.109375" style="1" bestFit="1" customWidth="1"/>
    <col min="1282" max="1282" width="15.77734375" style="1" customWidth="1"/>
    <col min="1283" max="1283" width="27.77734375" style="1" bestFit="1" customWidth="1"/>
    <col min="1284" max="1284" width="6.109375" style="1" customWidth="1"/>
    <col min="1285" max="1286" width="7.88671875" style="1" customWidth="1"/>
    <col min="1287" max="1287" width="5.6640625" style="1" customWidth="1"/>
    <col min="1288" max="1288" width="11.6640625" style="1" customWidth="1"/>
    <col min="1289" max="1289" width="9.88671875" style="1" customWidth="1"/>
    <col min="1290" max="1291" width="10.44140625" style="1" customWidth="1"/>
    <col min="1292" max="1292" width="7.109375" style="1" customWidth="1"/>
    <col min="1293" max="1293" width="10.44140625" style="1" customWidth="1"/>
    <col min="1294" max="1294" width="10" style="1"/>
    <col min="1295" max="1295" width="32.109375" style="1" customWidth="1"/>
    <col min="1296" max="1296" width="13" style="1" customWidth="1"/>
    <col min="1297" max="1297" width="6.77734375" style="1" customWidth="1"/>
    <col min="1298" max="1536" width="10" style="1"/>
    <col min="1537" max="1537" width="6.109375" style="1" bestFit="1" customWidth="1"/>
    <col min="1538" max="1538" width="15.77734375" style="1" customWidth="1"/>
    <col min="1539" max="1539" width="27.77734375" style="1" bestFit="1" customWidth="1"/>
    <col min="1540" max="1540" width="6.109375" style="1" customWidth="1"/>
    <col min="1541" max="1542" width="7.88671875" style="1" customWidth="1"/>
    <col min="1543" max="1543" width="5.6640625" style="1" customWidth="1"/>
    <col min="1544" max="1544" width="11.6640625" style="1" customWidth="1"/>
    <col min="1545" max="1545" width="9.88671875" style="1" customWidth="1"/>
    <col min="1546" max="1547" width="10.44140625" style="1" customWidth="1"/>
    <col min="1548" max="1548" width="7.109375" style="1" customWidth="1"/>
    <col min="1549" max="1549" width="10.44140625" style="1" customWidth="1"/>
    <col min="1550" max="1550" width="10" style="1"/>
    <col min="1551" max="1551" width="32.109375" style="1" customWidth="1"/>
    <col min="1552" max="1552" width="13" style="1" customWidth="1"/>
    <col min="1553" max="1553" width="6.77734375" style="1" customWidth="1"/>
    <col min="1554" max="1792" width="10" style="1"/>
    <col min="1793" max="1793" width="6.109375" style="1" bestFit="1" customWidth="1"/>
    <col min="1794" max="1794" width="15.77734375" style="1" customWidth="1"/>
    <col min="1795" max="1795" width="27.77734375" style="1" bestFit="1" customWidth="1"/>
    <col min="1796" max="1796" width="6.109375" style="1" customWidth="1"/>
    <col min="1797" max="1798" width="7.88671875" style="1" customWidth="1"/>
    <col min="1799" max="1799" width="5.6640625" style="1" customWidth="1"/>
    <col min="1800" max="1800" width="11.6640625" style="1" customWidth="1"/>
    <col min="1801" max="1801" width="9.88671875" style="1" customWidth="1"/>
    <col min="1802" max="1803" width="10.44140625" style="1" customWidth="1"/>
    <col min="1804" max="1804" width="7.109375" style="1" customWidth="1"/>
    <col min="1805" max="1805" width="10.44140625" style="1" customWidth="1"/>
    <col min="1806" max="1806" width="10" style="1"/>
    <col min="1807" max="1807" width="32.109375" style="1" customWidth="1"/>
    <col min="1808" max="1808" width="13" style="1" customWidth="1"/>
    <col min="1809" max="1809" width="6.77734375" style="1" customWidth="1"/>
    <col min="1810" max="2048" width="10" style="1"/>
    <col min="2049" max="2049" width="6.109375" style="1" bestFit="1" customWidth="1"/>
    <col min="2050" max="2050" width="15.77734375" style="1" customWidth="1"/>
    <col min="2051" max="2051" width="27.77734375" style="1" bestFit="1" customWidth="1"/>
    <col min="2052" max="2052" width="6.109375" style="1" customWidth="1"/>
    <col min="2053" max="2054" width="7.88671875" style="1" customWidth="1"/>
    <col min="2055" max="2055" width="5.6640625" style="1" customWidth="1"/>
    <col min="2056" max="2056" width="11.6640625" style="1" customWidth="1"/>
    <col min="2057" max="2057" width="9.88671875" style="1" customWidth="1"/>
    <col min="2058" max="2059" width="10.44140625" style="1" customWidth="1"/>
    <col min="2060" max="2060" width="7.109375" style="1" customWidth="1"/>
    <col min="2061" max="2061" width="10.44140625" style="1" customWidth="1"/>
    <col min="2062" max="2062" width="10" style="1"/>
    <col min="2063" max="2063" width="32.109375" style="1" customWidth="1"/>
    <col min="2064" max="2064" width="13" style="1" customWidth="1"/>
    <col min="2065" max="2065" width="6.77734375" style="1" customWidth="1"/>
    <col min="2066" max="2304" width="10" style="1"/>
    <col min="2305" max="2305" width="6.109375" style="1" bestFit="1" customWidth="1"/>
    <col min="2306" max="2306" width="15.77734375" style="1" customWidth="1"/>
    <col min="2307" max="2307" width="27.77734375" style="1" bestFit="1" customWidth="1"/>
    <col min="2308" max="2308" width="6.109375" style="1" customWidth="1"/>
    <col min="2309" max="2310" width="7.88671875" style="1" customWidth="1"/>
    <col min="2311" max="2311" width="5.6640625" style="1" customWidth="1"/>
    <col min="2312" max="2312" width="11.6640625" style="1" customWidth="1"/>
    <col min="2313" max="2313" width="9.88671875" style="1" customWidth="1"/>
    <col min="2314" max="2315" width="10.44140625" style="1" customWidth="1"/>
    <col min="2316" max="2316" width="7.109375" style="1" customWidth="1"/>
    <col min="2317" max="2317" width="10.44140625" style="1" customWidth="1"/>
    <col min="2318" max="2318" width="10" style="1"/>
    <col min="2319" max="2319" width="32.109375" style="1" customWidth="1"/>
    <col min="2320" max="2320" width="13" style="1" customWidth="1"/>
    <col min="2321" max="2321" width="6.77734375" style="1" customWidth="1"/>
    <col min="2322" max="2560" width="10" style="1"/>
    <col min="2561" max="2561" width="6.109375" style="1" bestFit="1" customWidth="1"/>
    <col min="2562" max="2562" width="15.77734375" style="1" customWidth="1"/>
    <col min="2563" max="2563" width="27.77734375" style="1" bestFit="1" customWidth="1"/>
    <col min="2564" max="2564" width="6.109375" style="1" customWidth="1"/>
    <col min="2565" max="2566" width="7.88671875" style="1" customWidth="1"/>
    <col min="2567" max="2567" width="5.6640625" style="1" customWidth="1"/>
    <col min="2568" max="2568" width="11.6640625" style="1" customWidth="1"/>
    <col min="2569" max="2569" width="9.88671875" style="1" customWidth="1"/>
    <col min="2570" max="2571" width="10.44140625" style="1" customWidth="1"/>
    <col min="2572" max="2572" width="7.109375" style="1" customWidth="1"/>
    <col min="2573" max="2573" width="10.44140625" style="1" customWidth="1"/>
    <col min="2574" max="2574" width="10" style="1"/>
    <col min="2575" max="2575" width="32.109375" style="1" customWidth="1"/>
    <col min="2576" max="2576" width="13" style="1" customWidth="1"/>
    <col min="2577" max="2577" width="6.77734375" style="1" customWidth="1"/>
    <col min="2578" max="2816" width="10" style="1"/>
    <col min="2817" max="2817" width="6.109375" style="1" bestFit="1" customWidth="1"/>
    <col min="2818" max="2818" width="15.77734375" style="1" customWidth="1"/>
    <col min="2819" max="2819" width="27.77734375" style="1" bestFit="1" customWidth="1"/>
    <col min="2820" max="2820" width="6.109375" style="1" customWidth="1"/>
    <col min="2821" max="2822" width="7.88671875" style="1" customWidth="1"/>
    <col min="2823" max="2823" width="5.6640625" style="1" customWidth="1"/>
    <col min="2824" max="2824" width="11.6640625" style="1" customWidth="1"/>
    <col min="2825" max="2825" width="9.88671875" style="1" customWidth="1"/>
    <col min="2826" max="2827" width="10.44140625" style="1" customWidth="1"/>
    <col min="2828" max="2828" width="7.109375" style="1" customWidth="1"/>
    <col min="2829" max="2829" width="10.44140625" style="1" customWidth="1"/>
    <col min="2830" max="2830" width="10" style="1"/>
    <col min="2831" max="2831" width="32.109375" style="1" customWidth="1"/>
    <col min="2832" max="2832" width="13" style="1" customWidth="1"/>
    <col min="2833" max="2833" width="6.77734375" style="1" customWidth="1"/>
    <col min="2834" max="3072" width="10" style="1"/>
    <col min="3073" max="3073" width="6.109375" style="1" bestFit="1" customWidth="1"/>
    <col min="3074" max="3074" width="15.77734375" style="1" customWidth="1"/>
    <col min="3075" max="3075" width="27.77734375" style="1" bestFit="1" customWidth="1"/>
    <col min="3076" max="3076" width="6.109375" style="1" customWidth="1"/>
    <col min="3077" max="3078" width="7.88671875" style="1" customWidth="1"/>
    <col min="3079" max="3079" width="5.6640625" style="1" customWidth="1"/>
    <col min="3080" max="3080" width="11.6640625" style="1" customWidth="1"/>
    <col min="3081" max="3081" width="9.88671875" style="1" customWidth="1"/>
    <col min="3082" max="3083" width="10.44140625" style="1" customWidth="1"/>
    <col min="3084" max="3084" width="7.109375" style="1" customWidth="1"/>
    <col min="3085" max="3085" width="10.44140625" style="1" customWidth="1"/>
    <col min="3086" max="3086" width="10" style="1"/>
    <col min="3087" max="3087" width="32.109375" style="1" customWidth="1"/>
    <col min="3088" max="3088" width="13" style="1" customWidth="1"/>
    <col min="3089" max="3089" width="6.77734375" style="1" customWidth="1"/>
    <col min="3090" max="3328" width="10" style="1"/>
    <col min="3329" max="3329" width="6.109375" style="1" bestFit="1" customWidth="1"/>
    <col min="3330" max="3330" width="15.77734375" style="1" customWidth="1"/>
    <col min="3331" max="3331" width="27.77734375" style="1" bestFit="1" customWidth="1"/>
    <col min="3332" max="3332" width="6.109375" style="1" customWidth="1"/>
    <col min="3333" max="3334" width="7.88671875" style="1" customWidth="1"/>
    <col min="3335" max="3335" width="5.6640625" style="1" customWidth="1"/>
    <col min="3336" max="3336" width="11.6640625" style="1" customWidth="1"/>
    <col min="3337" max="3337" width="9.88671875" style="1" customWidth="1"/>
    <col min="3338" max="3339" width="10.44140625" style="1" customWidth="1"/>
    <col min="3340" max="3340" width="7.109375" style="1" customWidth="1"/>
    <col min="3341" max="3341" width="10.44140625" style="1" customWidth="1"/>
    <col min="3342" max="3342" width="10" style="1"/>
    <col min="3343" max="3343" width="32.109375" style="1" customWidth="1"/>
    <col min="3344" max="3344" width="13" style="1" customWidth="1"/>
    <col min="3345" max="3345" width="6.77734375" style="1" customWidth="1"/>
    <col min="3346" max="3584" width="10" style="1"/>
    <col min="3585" max="3585" width="6.109375" style="1" bestFit="1" customWidth="1"/>
    <col min="3586" max="3586" width="15.77734375" style="1" customWidth="1"/>
    <col min="3587" max="3587" width="27.77734375" style="1" bestFit="1" customWidth="1"/>
    <col min="3588" max="3588" width="6.109375" style="1" customWidth="1"/>
    <col min="3589" max="3590" width="7.88671875" style="1" customWidth="1"/>
    <col min="3591" max="3591" width="5.6640625" style="1" customWidth="1"/>
    <col min="3592" max="3592" width="11.6640625" style="1" customWidth="1"/>
    <col min="3593" max="3593" width="9.88671875" style="1" customWidth="1"/>
    <col min="3594" max="3595" width="10.44140625" style="1" customWidth="1"/>
    <col min="3596" max="3596" width="7.109375" style="1" customWidth="1"/>
    <col min="3597" max="3597" width="10.44140625" style="1" customWidth="1"/>
    <col min="3598" max="3598" width="10" style="1"/>
    <col min="3599" max="3599" width="32.109375" style="1" customWidth="1"/>
    <col min="3600" max="3600" width="13" style="1" customWidth="1"/>
    <col min="3601" max="3601" width="6.77734375" style="1" customWidth="1"/>
    <col min="3602" max="3840" width="10" style="1"/>
    <col min="3841" max="3841" width="6.109375" style="1" bestFit="1" customWidth="1"/>
    <col min="3842" max="3842" width="15.77734375" style="1" customWidth="1"/>
    <col min="3843" max="3843" width="27.77734375" style="1" bestFit="1" customWidth="1"/>
    <col min="3844" max="3844" width="6.109375" style="1" customWidth="1"/>
    <col min="3845" max="3846" width="7.88671875" style="1" customWidth="1"/>
    <col min="3847" max="3847" width="5.6640625" style="1" customWidth="1"/>
    <col min="3848" max="3848" width="11.6640625" style="1" customWidth="1"/>
    <col min="3849" max="3849" width="9.88671875" style="1" customWidth="1"/>
    <col min="3850" max="3851" width="10.44140625" style="1" customWidth="1"/>
    <col min="3852" max="3852" width="7.109375" style="1" customWidth="1"/>
    <col min="3853" max="3853" width="10.44140625" style="1" customWidth="1"/>
    <col min="3854" max="3854" width="10" style="1"/>
    <col min="3855" max="3855" width="32.109375" style="1" customWidth="1"/>
    <col min="3856" max="3856" width="13" style="1" customWidth="1"/>
    <col min="3857" max="3857" width="6.77734375" style="1" customWidth="1"/>
    <col min="3858" max="4096" width="10" style="1"/>
    <col min="4097" max="4097" width="6.109375" style="1" bestFit="1" customWidth="1"/>
    <col min="4098" max="4098" width="15.77734375" style="1" customWidth="1"/>
    <col min="4099" max="4099" width="27.77734375" style="1" bestFit="1" customWidth="1"/>
    <col min="4100" max="4100" width="6.109375" style="1" customWidth="1"/>
    <col min="4101" max="4102" width="7.88671875" style="1" customWidth="1"/>
    <col min="4103" max="4103" width="5.6640625" style="1" customWidth="1"/>
    <col min="4104" max="4104" width="11.6640625" style="1" customWidth="1"/>
    <col min="4105" max="4105" width="9.88671875" style="1" customWidth="1"/>
    <col min="4106" max="4107" width="10.44140625" style="1" customWidth="1"/>
    <col min="4108" max="4108" width="7.109375" style="1" customWidth="1"/>
    <col min="4109" max="4109" width="10.44140625" style="1" customWidth="1"/>
    <col min="4110" max="4110" width="10" style="1"/>
    <col min="4111" max="4111" width="32.109375" style="1" customWidth="1"/>
    <col min="4112" max="4112" width="13" style="1" customWidth="1"/>
    <col min="4113" max="4113" width="6.77734375" style="1" customWidth="1"/>
    <col min="4114" max="4352" width="10" style="1"/>
    <col min="4353" max="4353" width="6.109375" style="1" bestFit="1" customWidth="1"/>
    <col min="4354" max="4354" width="15.77734375" style="1" customWidth="1"/>
    <col min="4355" max="4355" width="27.77734375" style="1" bestFit="1" customWidth="1"/>
    <col min="4356" max="4356" width="6.109375" style="1" customWidth="1"/>
    <col min="4357" max="4358" width="7.88671875" style="1" customWidth="1"/>
    <col min="4359" max="4359" width="5.6640625" style="1" customWidth="1"/>
    <col min="4360" max="4360" width="11.6640625" style="1" customWidth="1"/>
    <col min="4361" max="4361" width="9.88671875" style="1" customWidth="1"/>
    <col min="4362" max="4363" width="10.44140625" style="1" customWidth="1"/>
    <col min="4364" max="4364" width="7.109375" style="1" customWidth="1"/>
    <col min="4365" max="4365" width="10.44140625" style="1" customWidth="1"/>
    <col min="4366" max="4366" width="10" style="1"/>
    <col min="4367" max="4367" width="32.109375" style="1" customWidth="1"/>
    <col min="4368" max="4368" width="13" style="1" customWidth="1"/>
    <col min="4369" max="4369" width="6.77734375" style="1" customWidth="1"/>
    <col min="4370" max="4608" width="10" style="1"/>
    <col min="4609" max="4609" width="6.109375" style="1" bestFit="1" customWidth="1"/>
    <col min="4610" max="4610" width="15.77734375" style="1" customWidth="1"/>
    <col min="4611" max="4611" width="27.77734375" style="1" bestFit="1" customWidth="1"/>
    <col min="4612" max="4612" width="6.109375" style="1" customWidth="1"/>
    <col min="4613" max="4614" width="7.88671875" style="1" customWidth="1"/>
    <col min="4615" max="4615" width="5.6640625" style="1" customWidth="1"/>
    <col min="4616" max="4616" width="11.6640625" style="1" customWidth="1"/>
    <col min="4617" max="4617" width="9.88671875" style="1" customWidth="1"/>
    <col min="4618" max="4619" width="10.44140625" style="1" customWidth="1"/>
    <col min="4620" max="4620" width="7.109375" style="1" customWidth="1"/>
    <col min="4621" max="4621" width="10.44140625" style="1" customWidth="1"/>
    <col min="4622" max="4622" width="10" style="1"/>
    <col min="4623" max="4623" width="32.109375" style="1" customWidth="1"/>
    <col min="4624" max="4624" width="13" style="1" customWidth="1"/>
    <col min="4625" max="4625" width="6.77734375" style="1" customWidth="1"/>
    <col min="4626" max="4864" width="10" style="1"/>
    <col min="4865" max="4865" width="6.109375" style="1" bestFit="1" customWidth="1"/>
    <col min="4866" max="4866" width="15.77734375" style="1" customWidth="1"/>
    <col min="4867" max="4867" width="27.77734375" style="1" bestFit="1" customWidth="1"/>
    <col min="4868" max="4868" width="6.109375" style="1" customWidth="1"/>
    <col min="4869" max="4870" width="7.88671875" style="1" customWidth="1"/>
    <col min="4871" max="4871" width="5.6640625" style="1" customWidth="1"/>
    <col min="4872" max="4872" width="11.6640625" style="1" customWidth="1"/>
    <col min="4873" max="4873" width="9.88671875" style="1" customWidth="1"/>
    <col min="4874" max="4875" width="10.44140625" style="1" customWidth="1"/>
    <col min="4876" max="4876" width="7.109375" style="1" customWidth="1"/>
    <col min="4877" max="4877" width="10.44140625" style="1" customWidth="1"/>
    <col min="4878" max="4878" width="10" style="1"/>
    <col min="4879" max="4879" width="32.109375" style="1" customWidth="1"/>
    <col min="4880" max="4880" width="13" style="1" customWidth="1"/>
    <col min="4881" max="4881" width="6.77734375" style="1" customWidth="1"/>
    <col min="4882" max="5120" width="10" style="1"/>
    <col min="5121" max="5121" width="6.109375" style="1" bestFit="1" customWidth="1"/>
    <col min="5122" max="5122" width="15.77734375" style="1" customWidth="1"/>
    <col min="5123" max="5123" width="27.77734375" style="1" bestFit="1" customWidth="1"/>
    <col min="5124" max="5124" width="6.109375" style="1" customWidth="1"/>
    <col min="5125" max="5126" width="7.88671875" style="1" customWidth="1"/>
    <col min="5127" max="5127" width="5.6640625" style="1" customWidth="1"/>
    <col min="5128" max="5128" width="11.6640625" style="1" customWidth="1"/>
    <col min="5129" max="5129" width="9.88671875" style="1" customWidth="1"/>
    <col min="5130" max="5131" width="10.44140625" style="1" customWidth="1"/>
    <col min="5132" max="5132" width="7.109375" style="1" customWidth="1"/>
    <col min="5133" max="5133" width="10.44140625" style="1" customWidth="1"/>
    <col min="5134" max="5134" width="10" style="1"/>
    <col min="5135" max="5135" width="32.109375" style="1" customWidth="1"/>
    <col min="5136" max="5136" width="13" style="1" customWidth="1"/>
    <col min="5137" max="5137" width="6.77734375" style="1" customWidth="1"/>
    <col min="5138" max="5376" width="10" style="1"/>
    <col min="5377" max="5377" width="6.109375" style="1" bestFit="1" customWidth="1"/>
    <col min="5378" max="5378" width="15.77734375" style="1" customWidth="1"/>
    <col min="5379" max="5379" width="27.77734375" style="1" bestFit="1" customWidth="1"/>
    <col min="5380" max="5380" width="6.109375" style="1" customWidth="1"/>
    <col min="5381" max="5382" width="7.88671875" style="1" customWidth="1"/>
    <col min="5383" max="5383" width="5.6640625" style="1" customWidth="1"/>
    <col min="5384" max="5384" width="11.6640625" style="1" customWidth="1"/>
    <col min="5385" max="5385" width="9.88671875" style="1" customWidth="1"/>
    <col min="5386" max="5387" width="10.44140625" style="1" customWidth="1"/>
    <col min="5388" max="5388" width="7.109375" style="1" customWidth="1"/>
    <col min="5389" max="5389" width="10.44140625" style="1" customWidth="1"/>
    <col min="5390" max="5390" width="10" style="1"/>
    <col min="5391" max="5391" width="32.109375" style="1" customWidth="1"/>
    <col min="5392" max="5392" width="13" style="1" customWidth="1"/>
    <col min="5393" max="5393" width="6.77734375" style="1" customWidth="1"/>
    <col min="5394" max="5632" width="10" style="1"/>
    <col min="5633" max="5633" width="6.109375" style="1" bestFit="1" customWidth="1"/>
    <col min="5634" max="5634" width="15.77734375" style="1" customWidth="1"/>
    <col min="5635" max="5635" width="27.77734375" style="1" bestFit="1" customWidth="1"/>
    <col min="5636" max="5636" width="6.109375" style="1" customWidth="1"/>
    <col min="5637" max="5638" width="7.88671875" style="1" customWidth="1"/>
    <col min="5639" max="5639" width="5.6640625" style="1" customWidth="1"/>
    <col min="5640" max="5640" width="11.6640625" style="1" customWidth="1"/>
    <col min="5641" max="5641" width="9.88671875" style="1" customWidth="1"/>
    <col min="5642" max="5643" width="10.44140625" style="1" customWidth="1"/>
    <col min="5644" max="5644" width="7.109375" style="1" customWidth="1"/>
    <col min="5645" max="5645" width="10.44140625" style="1" customWidth="1"/>
    <col min="5646" max="5646" width="10" style="1"/>
    <col min="5647" max="5647" width="32.109375" style="1" customWidth="1"/>
    <col min="5648" max="5648" width="13" style="1" customWidth="1"/>
    <col min="5649" max="5649" width="6.77734375" style="1" customWidth="1"/>
    <col min="5650" max="5888" width="10" style="1"/>
    <col min="5889" max="5889" width="6.109375" style="1" bestFit="1" customWidth="1"/>
    <col min="5890" max="5890" width="15.77734375" style="1" customWidth="1"/>
    <col min="5891" max="5891" width="27.77734375" style="1" bestFit="1" customWidth="1"/>
    <col min="5892" max="5892" width="6.109375" style="1" customWidth="1"/>
    <col min="5893" max="5894" width="7.88671875" style="1" customWidth="1"/>
    <col min="5895" max="5895" width="5.6640625" style="1" customWidth="1"/>
    <col min="5896" max="5896" width="11.6640625" style="1" customWidth="1"/>
    <col min="5897" max="5897" width="9.88671875" style="1" customWidth="1"/>
    <col min="5898" max="5899" width="10.44140625" style="1" customWidth="1"/>
    <col min="5900" max="5900" width="7.109375" style="1" customWidth="1"/>
    <col min="5901" max="5901" width="10.44140625" style="1" customWidth="1"/>
    <col min="5902" max="5902" width="10" style="1"/>
    <col min="5903" max="5903" width="32.109375" style="1" customWidth="1"/>
    <col min="5904" max="5904" width="13" style="1" customWidth="1"/>
    <col min="5905" max="5905" width="6.77734375" style="1" customWidth="1"/>
    <col min="5906" max="6144" width="10" style="1"/>
    <col min="6145" max="6145" width="6.109375" style="1" bestFit="1" customWidth="1"/>
    <col min="6146" max="6146" width="15.77734375" style="1" customWidth="1"/>
    <col min="6147" max="6147" width="27.77734375" style="1" bestFit="1" customWidth="1"/>
    <col min="6148" max="6148" width="6.109375" style="1" customWidth="1"/>
    <col min="6149" max="6150" width="7.88671875" style="1" customWidth="1"/>
    <col min="6151" max="6151" width="5.6640625" style="1" customWidth="1"/>
    <col min="6152" max="6152" width="11.6640625" style="1" customWidth="1"/>
    <col min="6153" max="6153" width="9.88671875" style="1" customWidth="1"/>
    <col min="6154" max="6155" width="10.44140625" style="1" customWidth="1"/>
    <col min="6156" max="6156" width="7.109375" style="1" customWidth="1"/>
    <col min="6157" max="6157" width="10.44140625" style="1" customWidth="1"/>
    <col min="6158" max="6158" width="10" style="1"/>
    <col min="6159" max="6159" width="32.109375" style="1" customWidth="1"/>
    <col min="6160" max="6160" width="13" style="1" customWidth="1"/>
    <col min="6161" max="6161" width="6.77734375" style="1" customWidth="1"/>
    <col min="6162" max="6400" width="10" style="1"/>
    <col min="6401" max="6401" width="6.109375" style="1" bestFit="1" customWidth="1"/>
    <col min="6402" max="6402" width="15.77734375" style="1" customWidth="1"/>
    <col min="6403" max="6403" width="27.77734375" style="1" bestFit="1" customWidth="1"/>
    <col min="6404" max="6404" width="6.109375" style="1" customWidth="1"/>
    <col min="6405" max="6406" width="7.88671875" style="1" customWidth="1"/>
    <col min="6407" max="6407" width="5.6640625" style="1" customWidth="1"/>
    <col min="6408" max="6408" width="11.6640625" style="1" customWidth="1"/>
    <col min="6409" max="6409" width="9.88671875" style="1" customWidth="1"/>
    <col min="6410" max="6411" width="10.44140625" style="1" customWidth="1"/>
    <col min="6412" max="6412" width="7.109375" style="1" customWidth="1"/>
    <col min="6413" max="6413" width="10.44140625" style="1" customWidth="1"/>
    <col min="6414" max="6414" width="10" style="1"/>
    <col min="6415" max="6415" width="32.109375" style="1" customWidth="1"/>
    <col min="6416" max="6416" width="13" style="1" customWidth="1"/>
    <col min="6417" max="6417" width="6.77734375" style="1" customWidth="1"/>
    <col min="6418" max="6656" width="10" style="1"/>
    <col min="6657" max="6657" width="6.109375" style="1" bestFit="1" customWidth="1"/>
    <col min="6658" max="6658" width="15.77734375" style="1" customWidth="1"/>
    <col min="6659" max="6659" width="27.77734375" style="1" bestFit="1" customWidth="1"/>
    <col min="6660" max="6660" width="6.109375" style="1" customWidth="1"/>
    <col min="6661" max="6662" width="7.88671875" style="1" customWidth="1"/>
    <col min="6663" max="6663" width="5.6640625" style="1" customWidth="1"/>
    <col min="6664" max="6664" width="11.6640625" style="1" customWidth="1"/>
    <col min="6665" max="6665" width="9.88671875" style="1" customWidth="1"/>
    <col min="6666" max="6667" width="10.44140625" style="1" customWidth="1"/>
    <col min="6668" max="6668" width="7.109375" style="1" customWidth="1"/>
    <col min="6669" max="6669" width="10.44140625" style="1" customWidth="1"/>
    <col min="6670" max="6670" width="10" style="1"/>
    <col min="6671" max="6671" width="32.109375" style="1" customWidth="1"/>
    <col min="6672" max="6672" width="13" style="1" customWidth="1"/>
    <col min="6673" max="6673" width="6.77734375" style="1" customWidth="1"/>
    <col min="6674" max="6912" width="10" style="1"/>
    <col min="6913" max="6913" width="6.109375" style="1" bestFit="1" customWidth="1"/>
    <col min="6914" max="6914" width="15.77734375" style="1" customWidth="1"/>
    <col min="6915" max="6915" width="27.77734375" style="1" bestFit="1" customWidth="1"/>
    <col min="6916" max="6916" width="6.109375" style="1" customWidth="1"/>
    <col min="6917" max="6918" width="7.88671875" style="1" customWidth="1"/>
    <col min="6919" max="6919" width="5.6640625" style="1" customWidth="1"/>
    <col min="6920" max="6920" width="11.6640625" style="1" customWidth="1"/>
    <col min="6921" max="6921" width="9.88671875" style="1" customWidth="1"/>
    <col min="6922" max="6923" width="10.44140625" style="1" customWidth="1"/>
    <col min="6924" max="6924" width="7.109375" style="1" customWidth="1"/>
    <col min="6925" max="6925" width="10.44140625" style="1" customWidth="1"/>
    <col min="6926" max="6926" width="10" style="1"/>
    <col min="6927" max="6927" width="32.109375" style="1" customWidth="1"/>
    <col min="6928" max="6928" width="13" style="1" customWidth="1"/>
    <col min="6929" max="6929" width="6.77734375" style="1" customWidth="1"/>
    <col min="6930" max="7168" width="10" style="1"/>
    <col min="7169" max="7169" width="6.109375" style="1" bestFit="1" customWidth="1"/>
    <col min="7170" max="7170" width="15.77734375" style="1" customWidth="1"/>
    <col min="7171" max="7171" width="27.77734375" style="1" bestFit="1" customWidth="1"/>
    <col min="7172" max="7172" width="6.109375" style="1" customWidth="1"/>
    <col min="7173" max="7174" width="7.88671875" style="1" customWidth="1"/>
    <col min="7175" max="7175" width="5.6640625" style="1" customWidth="1"/>
    <col min="7176" max="7176" width="11.6640625" style="1" customWidth="1"/>
    <col min="7177" max="7177" width="9.88671875" style="1" customWidth="1"/>
    <col min="7178" max="7179" width="10.44140625" style="1" customWidth="1"/>
    <col min="7180" max="7180" width="7.109375" style="1" customWidth="1"/>
    <col min="7181" max="7181" width="10.44140625" style="1" customWidth="1"/>
    <col min="7182" max="7182" width="10" style="1"/>
    <col min="7183" max="7183" width="32.109375" style="1" customWidth="1"/>
    <col min="7184" max="7184" width="13" style="1" customWidth="1"/>
    <col min="7185" max="7185" width="6.77734375" style="1" customWidth="1"/>
    <col min="7186" max="7424" width="10" style="1"/>
    <col min="7425" max="7425" width="6.109375" style="1" bestFit="1" customWidth="1"/>
    <col min="7426" max="7426" width="15.77734375" style="1" customWidth="1"/>
    <col min="7427" max="7427" width="27.77734375" style="1" bestFit="1" customWidth="1"/>
    <col min="7428" max="7428" width="6.109375" style="1" customWidth="1"/>
    <col min="7429" max="7430" width="7.88671875" style="1" customWidth="1"/>
    <col min="7431" max="7431" width="5.6640625" style="1" customWidth="1"/>
    <col min="7432" max="7432" width="11.6640625" style="1" customWidth="1"/>
    <col min="7433" max="7433" width="9.88671875" style="1" customWidth="1"/>
    <col min="7434" max="7435" width="10.44140625" style="1" customWidth="1"/>
    <col min="7436" max="7436" width="7.109375" style="1" customWidth="1"/>
    <col min="7437" max="7437" width="10.44140625" style="1" customWidth="1"/>
    <col min="7438" max="7438" width="10" style="1"/>
    <col min="7439" max="7439" width="32.109375" style="1" customWidth="1"/>
    <col min="7440" max="7440" width="13" style="1" customWidth="1"/>
    <col min="7441" max="7441" width="6.77734375" style="1" customWidth="1"/>
    <col min="7442" max="7680" width="10" style="1"/>
    <col min="7681" max="7681" width="6.109375" style="1" bestFit="1" customWidth="1"/>
    <col min="7682" max="7682" width="15.77734375" style="1" customWidth="1"/>
    <col min="7683" max="7683" width="27.77734375" style="1" bestFit="1" customWidth="1"/>
    <col min="7684" max="7684" width="6.109375" style="1" customWidth="1"/>
    <col min="7685" max="7686" width="7.88671875" style="1" customWidth="1"/>
    <col min="7687" max="7687" width="5.6640625" style="1" customWidth="1"/>
    <col min="7688" max="7688" width="11.6640625" style="1" customWidth="1"/>
    <col min="7689" max="7689" width="9.88671875" style="1" customWidth="1"/>
    <col min="7690" max="7691" width="10.44140625" style="1" customWidth="1"/>
    <col min="7692" max="7692" width="7.109375" style="1" customWidth="1"/>
    <col min="7693" max="7693" width="10.44140625" style="1" customWidth="1"/>
    <col min="7694" max="7694" width="10" style="1"/>
    <col min="7695" max="7695" width="32.109375" style="1" customWidth="1"/>
    <col min="7696" max="7696" width="13" style="1" customWidth="1"/>
    <col min="7697" max="7697" width="6.77734375" style="1" customWidth="1"/>
    <col min="7698" max="7936" width="10" style="1"/>
    <col min="7937" max="7937" width="6.109375" style="1" bestFit="1" customWidth="1"/>
    <col min="7938" max="7938" width="15.77734375" style="1" customWidth="1"/>
    <col min="7939" max="7939" width="27.77734375" style="1" bestFit="1" customWidth="1"/>
    <col min="7940" max="7940" width="6.109375" style="1" customWidth="1"/>
    <col min="7941" max="7942" width="7.88671875" style="1" customWidth="1"/>
    <col min="7943" max="7943" width="5.6640625" style="1" customWidth="1"/>
    <col min="7944" max="7944" width="11.6640625" style="1" customWidth="1"/>
    <col min="7945" max="7945" width="9.88671875" style="1" customWidth="1"/>
    <col min="7946" max="7947" width="10.44140625" style="1" customWidth="1"/>
    <col min="7948" max="7948" width="7.109375" style="1" customWidth="1"/>
    <col min="7949" max="7949" width="10.44140625" style="1" customWidth="1"/>
    <col min="7950" max="7950" width="10" style="1"/>
    <col min="7951" max="7951" width="32.109375" style="1" customWidth="1"/>
    <col min="7952" max="7952" width="13" style="1" customWidth="1"/>
    <col min="7953" max="7953" width="6.77734375" style="1" customWidth="1"/>
    <col min="7954" max="8192" width="10" style="1"/>
    <col min="8193" max="8193" width="6.109375" style="1" bestFit="1" customWidth="1"/>
    <col min="8194" max="8194" width="15.77734375" style="1" customWidth="1"/>
    <col min="8195" max="8195" width="27.77734375" style="1" bestFit="1" customWidth="1"/>
    <col min="8196" max="8196" width="6.109375" style="1" customWidth="1"/>
    <col min="8197" max="8198" width="7.88671875" style="1" customWidth="1"/>
    <col min="8199" max="8199" width="5.6640625" style="1" customWidth="1"/>
    <col min="8200" max="8200" width="11.6640625" style="1" customWidth="1"/>
    <col min="8201" max="8201" width="9.88671875" style="1" customWidth="1"/>
    <col min="8202" max="8203" width="10.44140625" style="1" customWidth="1"/>
    <col min="8204" max="8204" width="7.109375" style="1" customWidth="1"/>
    <col min="8205" max="8205" width="10.44140625" style="1" customWidth="1"/>
    <col min="8206" max="8206" width="10" style="1"/>
    <col min="8207" max="8207" width="32.109375" style="1" customWidth="1"/>
    <col min="8208" max="8208" width="13" style="1" customWidth="1"/>
    <col min="8209" max="8209" width="6.77734375" style="1" customWidth="1"/>
    <col min="8210" max="8448" width="10" style="1"/>
    <col min="8449" max="8449" width="6.109375" style="1" bestFit="1" customWidth="1"/>
    <col min="8450" max="8450" width="15.77734375" style="1" customWidth="1"/>
    <col min="8451" max="8451" width="27.77734375" style="1" bestFit="1" customWidth="1"/>
    <col min="8452" max="8452" width="6.109375" style="1" customWidth="1"/>
    <col min="8453" max="8454" width="7.88671875" style="1" customWidth="1"/>
    <col min="8455" max="8455" width="5.6640625" style="1" customWidth="1"/>
    <col min="8456" max="8456" width="11.6640625" style="1" customWidth="1"/>
    <col min="8457" max="8457" width="9.88671875" style="1" customWidth="1"/>
    <col min="8458" max="8459" width="10.44140625" style="1" customWidth="1"/>
    <col min="8460" max="8460" width="7.109375" style="1" customWidth="1"/>
    <col min="8461" max="8461" width="10.44140625" style="1" customWidth="1"/>
    <col min="8462" max="8462" width="10" style="1"/>
    <col min="8463" max="8463" width="32.109375" style="1" customWidth="1"/>
    <col min="8464" max="8464" width="13" style="1" customWidth="1"/>
    <col min="8465" max="8465" width="6.77734375" style="1" customWidth="1"/>
    <col min="8466" max="8704" width="10" style="1"/>
    <col min="8705" max="8705" width="6.109375" style="1" bestFit="1" customWidth="1"/>
    <col min="8706" max="8706" width="15.77734375" style="1" customWidth="1"/>
    <col min="8707" max="8707" width="27.77734375" style="1" bestFit="1" customWidth="1"/>
    <col min="8708" max="8708" width="6.109375" style="1" customWidth="1"/>
    <col min="8709" max="8710" width="7.88671875" style="1" customWidth="1"/>
    <col min="8711" max="8711" width="5.6640625" style="1" customWidth="1"/>
    <col min="8712" max="8712" width="11.6640625" style="1" customWidth="1"/>
    <col min="8713" max="8713" width="9.88671875" style="1" customWidth="1"/>
    <col min="8714" max="8715" width="10.44140625" style="1" customWidth="1"/>
    <col min="8716" max="8716" width="7.109375" style="1" customWidth="1"/>
    <col min="8717" max="8717" width="10.44140625" style="1" customWidth="1"/>
    <col min="8718" max="8718" width="10" style="1"/>
    <col min="8719" max="8719" width="32.109375" style="1" customWidth="1"/>
    <col min="8720" max="8720" width="13" style="1" customWidth="1"/>
    <col min="8721" max="8721" width="6.77734375" style="1" customWidth="1"/>
    <col min="8722" max="8960" width="10" style="1"/>
    <col min="8961" max="8961" width="6.109375" style="1" bestFit="1" customWidth="1"/>
    <col min="8962" max="8962" width="15.77734375" style="1" customWidth="1"/>
    <col min="8963" max="8963" width="27.77734375" style="1" bestFit="1" customWidth="1"/>
    <col min="8964" max="8964" width="6.109375" style="1" customWidth="1"/>
    <col min="8965" max="8966" width="7.88671875" style="1" customWidth="1"/>
    <col min="8967" max="8967" width="5.6640625" style="1" customWidth="1"/>
    <col min="8968" max="8968" width="11.6640625" style="1" customWidth="1"/>
    <col min="8969" max="8969" width="9.88671875" style="1" customWidth="1"/>
    <col min="8970" max="8971" width="10.44140625" style="1" customWidth="1"/>
    <col min="8972" max="8972" width="7.109375" style="1" customWidth="1"/>
    <col min="8973" max="8973" width="10.44140625" style="1" customWidth="1"/>
    <col min="8974" max="8974" width="10" style="1"/>
    <col min="8975" max="8975" width="32.109375" style="1" customWidth="1"/>
    <col min="8976" max="8976" width="13" style="1" customWidth="1"/>
    <col min="8977" max="8977" width="6.77734375" style="1" customWidth="1"/>
    <col min="8978" max="9216" width="10" style="1"/>
    <col min="9217" max="9217" width="6.109375" style="1" bestFit="1" customWidth="1"/>
    <col min="9218" max="9218" width="15.77734375" style="1" customWidth="1"/>
    <col min="9219" max="9219" width="27.77734375" style="1" bestFit="1" customWidth="1"/>
    <col min="9220" max="9220" width="6.109375" style="1" customWidth="1"/>
    <col min="9221" max="9222" width="7.88671875" style="1" customWidth="1"/>
    <col min="9223" max="9223" width="5.6640625" style="1" customWidth="1"/>
    <col min="9224" max="9224" width="11.6640625" style="1" customWidth="1"/>
    <col min="9225" max="9225" width="9.88671875" style="1" customWidth="1"/>
    <col min="9226" max="9227" width="10.44140625" style="1" customWidth="1"/>
    <col min="9228" max="9228" width="7.109375" style="1" customWidth="1"/>
    <col min="9229" max="9229" width="10.44140625" style="1" customWidth="1"/>
    <col min="9230" max="9230" width="10" style="1"/>
    <col min="9231" max="9231" width="32.109375" style="1" customWidth="1"/>
    <col min="9232" max="9232" width="13" style="1" customWidth="1"/>
    <col min="9233" max="9233" width="6.77734375" style="1" customWidth="1"/>
    <col min="9234" max="9472" width="10" style="1"/>
    <col min="9473" max="9473" width="6.109375" style="1" bestFit="1" customWidth="1"/>
    <col min="9474" max="9474" width="15.77734375" style="1" customWidth="1"/>
    <col min="9475" max="9475" width="27.77734375" style="1" bestFit="1" customWidth="1"/>
    <col min="9476" max="9476" width="6.109375" style="1" customWidth="1"/>
    <col min="9477" max="9478" width="7.88671875" style="1" customWidth="1"/>
    <col min="9479" max="9479" width="5.6640625" style="1" customWidth="1"/>
    <col min="9480" max="9480" width="11.6640625" style="1" customWidth="1"/>
    <col min="9481" max="9481" width="9.88671875" style="1" customWidth="1"/>
    <col min="9482" max="9483" width="10.44140625" style="1" customWidth="1"/>
    <col min="9484" max="9484" width="7.109375" style="1" customWidth="1"/>
    <col min="9485" max="9485" width="10.44140625" style="1" customWidth="1"/>
    <col min="9486" max="9486" width="10" style="1"/>
    <col min="9487" max="9487" width="32.109375" style="1" customWidth="1"/>
    <col min="9488" max="9488" width="13" style="1" customWidth="1"/>
    <col min="9489" max="9489" width="6.77734375" style="1" customWidth="1"/>
    <col min="9490" max="9728" width="10" style="1"/>
    <col min="9729" max="9729" width="6.109375" style="1" bestFit="1" customWidth="1"/>
    <col min="9730" max="9730" width="15.77734375" style="1" customWidth="1"/>
    <col min="9731" max="9731" width="27.77734375" style="1" bestFit="1" customWidth="1"/>
    <col min="9732" max="9732" width="6.109375" style="1" customWidth="1"/>
    <col min="9733" max="9734" width="7.88671875" style="1" customWidth="1"/>
    <col min="9735" max="9735" width="5.6640625" style="1" customWidth="1"/>
    <col min="9736" max="9736" width="11.6640625" style="1" customWidth="1"/>
    <col min="9737" max="9737" width="9.88671875" style="1" customWidth="1"/>
    <col min="9738" max="9739" width="10.44140625" style="1" customWidth="1"/>
    <col min="9740" max="9740" width="7.109375" style="1" customWidth="1"/>
    <col min="9741" max="9741" width="10.44140625" style="1" customWidth="1"/>
    <col min="9742" max="9742" width="10" style="1"/>
    <col min="9743" max="9743" width="32.109375" style="1" customWidth="1"/>
    <col min="9744" max="9744" width="13" style="1" customWidth="1"/>
    <col min="9745" max="9745" width="6.77734375" style="1" customWidth="1"/>
    <col min="9746" max="9984" width="10" style="1"/>
    <col min="9985" max="9985" width="6.109375" style="1" bestFit="1" customWidth="1"/>
    <col min="9986" max="9986" width="15.77734375" style="1" customWidth="1"/>
    <col min="9987" max="9987" width="27.77734375" style="1" bestFit="1" customWidth="1"/>
    <col min="9988" max="9988" width="6.109375" style="1" customWidth="1"/>
    <col min="9989" max="9990" width="7.88671875" style="1" customWidth="1"/>
    <col min="9991" max="9991" width="5.6640625" style="1" customWidth="1"/>
    <col min="9992" max="9992" width="11.6640625" style="1" customWidth="1"/>
    <col min="9993" max="9993" width="9.88671875" style="1" customWidth="1"/>
    <col min="9994" max="9995" width="10.44140625" style="1" customWidth="1"/>
    <col min="9996" max="9996" width="7.109375" style="1" customWidth="1"/>
    <col min="9997" max="9997" width="10.44140625" style="1" customWidth="1"/>
    <col min="9998" max="9998" width="10" style="1"/>
    <col min="9999" max="9999" width="32.109375" style="1" customWidth="1"/>
    <col min="10000" max="10000" width="13" style="1" customWidth="1"/>
    <col min="10001" max="10001" width="6.77734375" style="1" customWidth="1"/>
    <col min="10002" max="10240" width="10" style="1"/>
    <col min="10241" max="10241" width="6.109375" style="1" bestFit="1" customWidth="1"/>
    <col min="10242" max="10242" width="15.77734375" style="1" customWidth="1"/>
    <col min="10243" max="10243" width="27.77734375" style="1" bestFit="1" customWidth="1"/>
    <col min="10244" max="10244" width="6.109375" style="1" customWidth="1"/>
    <col min="10245" max="10246" width="7.88671875" style="1" customWidth="1"/>
    <col min="10247" max="10247" width="5.6640625" style="1" customWidth="1"/>
    <col min="10248" max="10248" width="11.6640625" style="1" customWidth="1"/>
    <col min="10249" max="10249" width="9.88671875" style="1" customWidth="1"/>
    <col min="10250" max="10251" width="10.44140625" style="1" customWidth="1"/>
    <col min="10252" max="10252" width="7.109375" style="1" customWidth="1"/>
    <col min="10253" max="10253" width="10.44140625" style="1" customWidth="1"/>
    <col min="10254" max="10254" width="10" style="1"/>
    <col min="10255" max="10255" width="32.109375" style="1" customWidth="1"/>
    <col min="10256" max="10256" width="13" style="1" customWidth="1"/>
    <col min="10257" max="10257" width="6.77734375" style="1" customWidth="1"/>
    <col min="10258" max="10496" width="10" style="1"/>
    <col min="10497" max="10497" width="6.109375" style="1" bestFit="1" customWidth="1"/>
    <col min="10498" max="10498" width="15.77734375" style="1" customWidth="1"/>
    <col min="10499" max="10499" width="27.77734375" style="1" bestFit="1" customWidth="1"/>
    <col min="10500" max="10500" width="6.109375" style="1" customWidth="1"/>
    <col min="10501" max="10502" width="7.88671875" style="1" customWidth="1"/>
    <col min="10503" max="10503" width="5.6640625" style="1" customWidth="1"/>
    <col min="10504" max="10504" width="11.6640625" style="1" customWidth="1"/>
    <col min="10505" max="10505" width="9.88671875" style="1" customWidth="1"/>
    <col min="10506" max="10507" width="10.44140625" style="1" customWidth="1"/>
    <col min="10508" max="10508" width="7.109375" style="1" customWidth="1"/>
    <col min="10509" max="10509" width="10.44140625" style="1" customWidth="1"/>
    <col min="10510" max="10510" width="10" style="1"/>
    <col min="10511" max="10511" width="32.109375" style="1" customWidth="1"/>
    <col min="10512" max="10512" width="13" style="1" customWidth="1"/>
    <col min="10513" max="10513" width="6.77734375" style="1" customWidth="1"/>
    <col min="10514" max="10752" width="10" style="1"/>
    <col min="10753" max="10753" width="6.109375" style="1" bestFit="1" customWidth="1"/>
    <col min="10754" max="10754" width="15.77734375" style="1" customWidth="1"/>
    <col min="10755" max="10755" width="27.77734375" style="1" bestFit="1" customWidth="1"/>
    <col min="10756" max="10756" width="6.109375" style="1" customWidth="1"/>
    <col min="10757" max="10758" width="7.88671875" style="1" customWidth="1"/>
    <col min="10759" max="10759" width="5.6640625" style="1" customWidth="1"/>
    <col min="10760" max="10760" width="11.6640625" style="1" customWidth="1"/>
    <col min="10761" max="10761" width="9.88671875" style="1" customWidth="1"/>
    <col min="10762" max="10763" width="10.44140625" style="1" customWidth="1"/>
    <col min="10764" max="10764" width="7.109375" style="1" customWidth="1"/>
    <col min="10765" max="10765" width="10.44140625" style="1" customWidth="1"/>
    <col min="10766" max="10766" width="10" style="1"/>
    <col min="10767" max="10767" width="32.109375" style="1" customWidth="1"/>
    <col min="10768" max="10768" width="13" style="1" customWidth="1"/>
    <col min="10769" max="10769" width="6.77734375" style="1" customWidth="1"/>
    <col min="10770" max="11008" width="10" style="1"/>
    <col min="11009" max="11009" width="6.109375" style="1" bestFit="1" customWidth="1"/>
    <col min="11010" max="11010" width="15.77734375" style="1" customWidth="1"/>
    <col min="11011" max="11011" width="27.77734375" style="1" bestFit="1" customWidth="1"/>
    <col min="11012" max="11012" width="6.109375" style="1" customWidth="1"/>
    <col min="11013" max="11014" width="7.88671875" style="1" customWidth="1"/>
    <col min="11015" max="11015" width="5.6640625" style="1" customWidth="1"/>
    <col min="11016" max="11016" width="11.6640625" style="1" customWidth="1"/>
    <col min="11017" max="11017" width="9.88671875" style="1" customWidth="1"/>
    <col min="11018" max="11019" width="10.44140625" style="1" customWidth="1"/>
    <col min="11020" max="11020" width="7.109375" style="1" customWidth="1"/>
    <col min="11021" max="11021" width="10.44140625" style="1" customWidth="1"/>
    <col min="11022" max="11022" width="10" style="1"/>
    <col min="11023" max="11023" width="32.109375" style="1" customWidth="1"/>
    <col min="11024" max="11024" width="13" style="1" customWidth="1"/>
    <col min="11025" max="11025" width="6.77734375" style="1" customWidth="1"/>
    <col min="11026" max="11264" width="10" style="1"/>
    <col min="11265" max="11265" width="6.109375" style="1" bestFit="1" customWidth="1"/>
    <col min="11266" max="11266" width="15.77734375" style="1" customWidth="1"/>
    <col min="11267" max="11267" width="27.77734375" style="1" bestFit="1" customWidth="1"/>
    <col min="11268" max="11268" width="6.109375" style="1" customWidth="1"/>
    <col min="11269" max="11270" width="7.88671875" style="1" customWidth="1"/>
    <col min="11271" max="11271" width="5.6640625" style="1" customWidth="1"/>
    <col min="11272" max="11272" width="11.6640625" style="1" customWidth="1"/>
    <col min="11273" max="11273" width="9.88671875" style="1" customWidth="1"/>
    <col min="11274" max="11275" width="10.44140625" style="1" customWidth="1"/>
    <col min="11276" max="11276" width="7.109375" style="1" customWidth="1"/>
    <col min="11277" max="11277" width="10.44140625" style="1" customWidth="1"/>
    <col min="11278" max="11278" width="10" style="1"/>
    <col min="11279" max="11279" width="32.109375" style="1" customWidth="1"/>
    <col min="11280" max="11280" width="13" style="1" customWidth="1"/>
    <col min="11281" max="11281" width="6.77734375" style="1" customWidth="1"/>
    <col min="11282" max="11520" width="10" style="1"/>
    <col min="11521" max="11521" width="6.109375" style="1" bestFit="1" customWidth="1"/>
    <col min="11522" max="11522" width="15.77734375" style="1" customWidth="1"/>
    <col min="11523" max="11523" width="27.77734375" style="1" bestFit="1" customWidth="1"/>
    <col min="11524" max="11524" width="6.109375" style="1" customWidth="1"/>
    <col min="11525" max="11526" width="7.88671875" style="1" customWidth="1"/>
    <col min="11527" max="11527" width="5.6640625" style="1" customWidth="1"/>
    <col min="11528" max="11528" width="11.6640625" style="1" customWidth="1"/>
    <col min="11529" max="11529" width="9.88671875" style="1" customWidth="1"/>
    <col min="11530" max="11531" width="10.44140625" style="1" customWidth="1"/>
    <col min="11532" max="11532" width="7.109375" style="1" customWidth="1"/>
    <col min="11533" max="11533" width="10.44140625" style="1" customWidth="1"/>
    <col min="11534" max="11534" width="10" style="1"/>
    <col min="11535" max="11535" width="32.109375" style="1" customWidth="1"/>
    <col min="11536" max="11536" width="13" style="1" customWidth="1"/>
    <col min="11537" max="11537" width="6.77734375" style="1" customWidth="1"/>
    <col min="11538" max="11776" width="10" style="1"/>
    <col min="11777" max="11777" width="6.109375" style="1" bestFit="1" customWidth="1"/>
    <col min="11778" max="11778" width="15.77734375" style="1" customWidth="1"/>
    <col min="11779" max="11779" width="27.77734375" style="1" bestFit="1" customWidth="1"/>
    <col min="11780" max="11780" width="6.109375" style="1" customWidth="1"/>
    <col min="11781" max="11782" width="7.88671875" style="1" customWidth="1"/>
    <col min="11783" max="11783" width="5.6640625" style="1" customWidth="1"/>
    <col min="11784" max="11784" width="11.6640625" style="1" customWidth="1"/>
    <col min="11785" max="11785" width="9.88671875" style="1" customWidth="1"/>
    <col min="11786" max="11787" width="10.44140625" style="1" customWidth="1"/>
    <col min="11788" max="11788" width="7.109375" style="1" customWidth="1"/>
    <col min="11789" max="11789" width="10.44140625" style="1" customWidth="1"/>
    <col min="11790" max="11790" width="10" style="1"/>
    <col min="11791" max="11791" width="32.109375" style="1" customWidth="1"/>
    <col min="11792" max="11792" width="13" style="1" customWidth="1"/>
    <col min="11793" max="11793" width="6.77734375" style="1" customWidth="1"/>
    <col min="11794" max="12032" width="10" style="1"/>
    <col min="12033" max="12033" width="6.109375" style="1" bestFit="1" customWidth="1"/>
    <col min="12034" max="12034" width="15.77734375" style="1" customWidth="1"/>
    <col min="12035" max="12035" width="27.77734375" style="1" bestFit="1" customWidth="1"/>
    <col min="12036" max="12036" width="6.109375" style="1" customWidth="1"/>
    <col min="12037" max="12038" width="7.88671875" style="1" customWidth="1"/>
    <col min="12039" max="12039" width="5.6640625" style="1" customWidth="1"/>
    <col min="12040" max="12040" width="11.6640625" style="1" customWidth="1"/>
    <col min="12041" max="12041" width="9.88671875" style="1" customWidth="1"/>
    <col min="12042" max="12043" width="10.44140625" style="1" customWidth="1"/>
    <col min="12044" max="12044" width="7.109375" style="1" customWidth="1"/>
    <col min="12045" max="12045" width="10.44140625" style="1" customWidth="1"/>
    <col min="12046" max="12046" width="10" style="1"/>
    <col min="12047" max="12047" width="32.109375" style="1" customWidth="1"/>
    <col min="12048" max="12048" width="13" style="1" customWidth="1"/>
    <col min="12049" max="12049" width="6.77734375" style="1" customWidth="1"/>
    <col min="12050" max="12288" width="10" style="1"/>
    <col min="12289" max="12289" width="6.109375" style="1" bestFit="1" customWidth="1"/>
    <col min="12290" max="12290" width="15.77734375" style="1" customWidth="1"/>
    <col min="12291" max="12291" width="27.77734375" style="1" bestFit="1" customWidth="1"/>
    <col min="12292" max="12292" width="6.109375" style="1" customWidth="1"/>
    <col min="12293" max="12294" width="7.88671875" style="1" customWidth="1"/>
    <col min="12295" max="12295" width="5.6640625" style="1" customWidth="1"/>
    <col min="12296" max="12296" width="11.6640625" style="1" customWidth="1"/>
    <col min="12297" max="12297" width="9.88671875" style="1" customWidth="1"/>
    <col min="12298" max="12299" width="10.44140625" style="1" customWidth="1"/>
    <col min="12300" max="12300" width="7.109375" style="1" customWidth="1"/>
    <col min="12301" max="12301" width="10.44140625" style="1" customWidth="1"/>
    <col min="12302" max="12302" width="10" style="1"/>
    <col min="12303" max="12303" width="32.109375" style="1" customWidth="1"/>
    <col min="12304" max="12304" width="13" style="1" customWidth="1"/>
    <col min="12305" max="12305" width="6.77734375" style="1" customWidth="1"/>
    <col min="12306" max="12544" width="10" style="1"/>
    <col min="12545" max="12545" width="6.109375" style="1" bestFit="1" customWidth="1"/>
    <col min="12546" max="12546" width="15.77734375" style="1" customWidth="1"/>
    <col min="12547" max="12547" width="27.77734375" style="1" bestFit="1" customWidth="1"/>
    <col min="12548" max="12548" width="6.109375" style="1" customWidth="1"/>
    <col min="12549" max="12550" width="7.88671875" style="1" customWidth="1"/>
    <col min="12551" max="12551" width="5.6640625" style="1" customWidth="1"/>
    <col min="12552" max="12552" width="11.6640625" style="1" customWidth="1"/>
    <col min="12553" max="12553" width="9.88671875" style="1" customWidth="1"/>
    <col min="12554" max="12555" width="10.44140625" style="1" customWidth="1"/>
    <col min="12556" max="12556" width="7.109375" style="1" customWidth="1"/>
    <col min="12557" max="12557" width="10.44140625" style="1" customWidth="1"/>
    <col min="12558" max="12558" width="10" style="1"/>
    <col min="12559" max="12559" width="32.109375" style="1" customWidth="1"/>
    <col min="12560" max="12560" width="13" style="1" customWidth="1"/>
    <col min="12561" max="12561" width="6.77734375" style="1" customWidth="1"/>
    <col min="12562" max="12800" width="10" style="1"/>
    <col min="12801" max="12801" width="6.109375" style="1" bestFit="1" customWidth="1"/>
    <col min="12802" max="12802" width="15.77734375" style="1" customWidth="1"/>
    <col min="12803" max="12803" width="27.77734375" style="1" bestFit="1" customWidth="1"/>
    <col min="12804" max="12804" width="6.109375" style="1" customWidth="1"/>
    <col min="12805" max="12806" width="7.88671875" style="1" customWidth="1"/>
    <col min="12807" max="12807" width="5.6640625" style="1" customWidth="1"/>
    <col min="12808" max="12808" width="11.6640625" style="1" customWidth="1"/>
    <col min="12809" max="12809" width="9.88671875" style="1" customWidth="1"/>
    <col min="12810" max="12811" width="10.44140625" style="1" customWidth="1"/>
    <col min="12812" max="12812" width="7.109375" style="1" customWidth="1"/>
    <col min="12813" max="12813" width="10.44140625" style="1" customWidth="1"/>
    <col min="12814" max="12814" width="10" style="1"/>
    <col min="12815" max="12815" width="32.109375" style="1" customWidth="1"/>
    <col min="12816" max="12816" width="13" style="1" customWidth="1"/>
    <col min="12817" max="12817" width="6.77734375" style="1" customWidth="1"/>
    <col min="12818" max="13056" width="10" style="1"/>
    <col min="13057" max="13057" width="6.109375" style="1" bestFit="1" customWidth="1"/>
    <col min="13058" max="13058" width="15.77734375" style="1" customWidth="1"/>
    <col min="13059" max="13059" width="27.77734375" style="1" bestFit="1" customWidth="1"/>
    <col min="13060" max="13060" width="6.109375" style="1" customWidth="1"/>
    <col min="13061" max="13062" width="7.88671875" style="1" customWidth="1"/>
    <col min="13063" max="13063" width="5.6640625" style="1" customWidth="1"/>
    <col min="13064" max="13064" width="11.6640625" style="1" customWidth="1"/>
    <col min="13065" max="13065" width="9.88671875" style="1" customWidth="1"/>
    <col min="13066" max="13067" width="10.44140625" style="1" customWidth="1"/>
    <col min="13068" max="13068" width="7.109375" style="1" customWidth="1"/>
    <col min="13069" max="13069" width="10.44140625" style="1" customWidth="1"/>
    <col min="13070" max="13070" width="10" style="1"/>
    <col min="13071" max="13071" width="32.109375" style="1" customWidth="1"/>
    <col min="13072" max="13072" width="13" style="1" customWidth="1"/>
    <col min="13073" max="13073" width="6.77734375" style="1" customWidth="1"/>
    <col min="13074" max="13312" width="10" style="1"/>
    <col min="13313" max="13313" width="6.109375" style="1" bestFit="1" customWidth="1"/>
    <col min="13314" max="13314" width="15.77734375" style="1" customWidth="1"/>
    <col min="13315" max="13315" width="27.77734375" style="1" bestFit="1" customWidth="1"/>
    <col min="13316" max="13316" width="6.109375" style="1" customWidth="1"/>
    <col min="13317" max="13318" width="7.88671875" style="1" customWidth="1"/>
    <col min="13319" max="13319" width="5.6640625" style="1" customWidth="1"/>
    <col min="13320" max="13320" width="11.6640625" style="1" customWidth="1"/>
    <col min="13321" max="13321" width="9.88671875" style="1" customWidth="1"/>
    <col min="13322" max="13323" width="10.44140625" style="1" customWidth="1"/>
    <col min="13324" max="13324" width="7.109375" style="1" customWidth="1"/>
    <col min="13325" max="13325" width="10.44140625" style="1" customWidth="1"/>
    <col min="13326" max="13326" width="10" style="1"/>
    <col min="13327" max="13327" width="32.109375" style="1" customWidth="1"/>
    <col min="13328" max="13328" width="13" style="1" customWidth="1"/>
    <col min="13329" max="13329" width="6.77734375" style="1" customWidth="1"/>
    <col min="13330" max="13568" width="10" style="1"/>
    <col min="13569" max="13569" width="6.109375" style="1" bestFit="1" customWidth="1"/>
    <col min="13570" max="13570" width="15.77734375" style="1" customWidth="1"/>
    <col min="13571" max="13571" width="27.77734375" style="1" bestFit="1" customWidth="1"/>
    <col min="13572" max="13572" width="6.109375" style="1" customWidth="1"/>
    <col min="13573" max="13574" width="7.88671875" style="1" customWidth="1"/>
    <col min="13575" max="13575" width="5.6640625" style="1" customWidth="1"/>
    <col min="13576" max="13576" width="11.6640625" style="1" customWidth="1"/>
    <col min="13577" max="13577" width="9.88671875" style="1" customWidth="1"/>
    <col min="13578" max="13579" width="10.44140625" style="1" customWidth="1"/>
    <col min="13580" max="13580" width="7.109375" style="1" customWidth="1"/>
    <col min="13581" max="13581" width="10.44140625" style="1" customWidth="1"/>
    <col min="13582" max="13582" width="10" style="1"/>
    <col min="13583" max="13583" width="32.109375" style="1" customWidth="1"/>
    <col min="13584" max="13584" width="13" style="1" customWidth="1"/>
    <col min="13585" max="13585" width="6.77734375" style="1" customWidth="1"/>
    <col min="13586" max="13824" width="10" style="1"/>
    <col min="13825" max="13825" width="6.109375" style="1" bestFit="1" customWidth="1"/>
    <col min="13826" max="13826" width="15.77734375" style="1" customWidth="1"/>
    <col min="13827" max="13827" width="27.77734375" style="1" bestFit="1" customWidth="1"/>
    <col min="13828" max="13828" width="6.109375" style="1" customWidth="1"/>
    <col min="13829" max="13830" width="7.88671875" style="1" customWidth="1"/>
    <col min="13831" max="13831" width="5.6640625" style="1" customWidth="1"/>
    <col min="13832" max="13832" width="11.6640625" style="1" customWidth="1"/>
    <col min="13833" max="13833" width="9.88671875" style="1" customWidth="1"/>
    <col min="13834" max="13835" width="10.44140625" style="1" customWidth="1"/>
    <col min="13836" max="13836" width="7.109375" style="1" customWidth="1"/>
    <col min="13837" max="13837" width="10.44140625" style="1" customWidth="1"/>
    <col min="13838" max="13838" width="10" style="1"/>
    <col min="13839" max="13839" width="32.109375" style="1" customWidth="1"/>
    <col min="13840" max="13840" width="13" style="1" customWidth="1"/>
    <col min="13841" max="13841" width="6.77734375" style="1" customWidth="1"/>
    <col min="13842" max="14080" width="10" style="1"/>
    <col min="14081" max="14081" width="6.109375" style="1" bestFit="1" customWidth="1"/>
    <col min="14082" max="14082" width="15.77734375" style="1" customWidth="1"/>
    <col min="14083" max="14083" width="27.77734375" style="1" bestFit="1" customWidth="1"/>
    <col min="14084" max="14084" width="6.109375" style="1" customWidth="1"/>
    <col min="14085" max="14086" width="7.88671875" style="1" customWidth="1"/>
    <col min="14087" max="14087" width="5.6640625" style="1" customWidth="1"/>
    <col min="14088" max="14088" width="11.6640625" style="1" customWidth="1"/>
    <col min="14089" max="14089" width="9.88671875" style="1" customWidth="1"/>
    <col min="14090" max="14091" width="10.44140625" style="1" customWidth="1"/>
    <col min="14092" max="14092" width="7.109375" style="1" customWidth="1"/>
    <col min="14093" max="14093" width="10.44140625" style="1" customWidth="1"/>
    <col min="14094" max="14094" width="10" style="1"/>
    <col min="14095" max="14095" width="32.109375" style="1" customWidth="1"/>
    <col min="14096" max="14096" width="13" style="1" customWidth="1"/>
    <col min="14097" max="14097" width="6.77734375" style="1" customWidth="1"/>
    <col min="14098" max="14336" width="10" style="1"/>
    <col min="14337" max="14337" width="6.109375" style="1" bestFit="1" customWidth="1"/>
    <col min="14338" max="14338" width="15.77734375" style="1" customWidth="1"/>
    <col min="14339" max="14339" width="27.77734375" style="1" bestFit="1" customWidth="1"/>
    <col min="14340" max="14340" width="6.109375" style="1" customWidth="1"/>
    <col min="14341" max="14342" width="7.88671875" style="1" customWidth="1"/>
    <col min="14343" max="14343" width="5.6640625" style="1" customWidth="1"/>
    <col min="14344" max="14344" width="11.6640625" style="1" customWidth="1"/>
    <col min="14345" max="14345" width="9.88671875" style="1" customWidth="1"/>
    <col min="14346" max="14347" width="10.44140625" style="1" customWidth="1"/>
    <col min="14348" max="14348" width="7.109375" style="1" customWidth="1"/>
    <col min="14349" max="14349" width="10.44140625" style="1" customWidth="1"/>
    <col min="14350" max="14350" width="10" style="1"/>
    <col min="14351" max="14351" width="32.109375" style="1" customWidth="1"/>
    <col min="14352" max="14352" width="13" style="1" customWidth="1"/>
    <col min="14353" max="14353" width="6.77734375" style="1" customWidth="1"/>
    <col min="14354" max="14592" width="10" style="1"/>
    <col min="14593" max="14593" width="6.109375" style="1" bestFit="1" customWidth="1"/>
    <col min="14594" max="14594" width="15.77734375" style="1" customWidth="1"/>
    <col min="14595" max="14595" width="27.77734375" style="1" bestFit="1" customWidth="1"/>
    <col min="14596" max="14596" width="6.109375" style="1" customWidth="1"/>
    <col min="14597" max="14598" width="7.88671875" style="1" customWidth="1"/>
    <col min="14599" max="14599" width="5.6640625" style="1" customWidth="1"/>
    <col min="14600" max="14600" width="11.6640625" style="1" customWidth="1"/>
    <col min="14601" max="14601" width="9.88671875" style="1" customWidth="1"/>
    <col min="14602" max="14603" width="10.44140625" style="1" customWidth="1"/>
    <col min="14604" max="14604" width="7.109375" style="1" customWidth="1"/>
    <col min="14605" max="14605" width="10.44140625" style="1" customWidth="1"/>
    <col min="14606" max="14606" width="10" style="1"/>
    <col min="14607" max="14607" width="32.109375" style="1" customWidth="1"/>
    <col min="14608" max="14608" width="13" style="1" customWidth="1"/>
    <col min="14609" max="14609" width="6.77734375" style="1" customWidth="1"/>
    <col min="14610" max="14848" width="10" style="1"/>
    <col min="14849" max="14849" width="6.109375" style="1" bestFit="1" customWidth="1"/>
    <col min="14850" max="14850" width="15.77734375" style="1" customWidth="1"/>
    <col min="14851" max="14851" width="27.77734375" style="1" bestFit="1" customWidth="1"/>
    <col min="14852" max="14852" width="6.109375" style="1" customWidth="1"/>
    <col min="14853" max="14854" width="7.88671875" style="1" customWidth="1"/>
    <col min="14855" max="14855" width="5.6640625" style="1" customWidth="1"/>
    <col min="14856" max="14856" width="11.6640625" style="1" customWidth="1"/>
    <col min="14857" max="14857" width="9.88671875" style="1" customWidth="1"/>
    <col min="14858" max="14859" width="10.44140625" style="1" customWidth="1"/>
    <col min="14860" max="14860" width="7.109375" style="1" customWidth="1"/>
    <col min="14861" max="14861" width="10.44140625" style="1" customWidth="1"/>
    <col min="14862" max="14862" width="10" style="1"/>
    <col min="14863" max="14863" width="32.109375" style="1" customWidth="1"/>
    <col min="14864" max="14864" width="13" style="1" customWidth="1"/>
    <col min="14865" max="14865" width="6.77734375" style="1" customWidth="1"/>
    <col min="14866" max="15104" width="10" style="1"/>
    <col min="15105" max="15105" width="6.109375" style="1" bestFit="1" customWidth="1"/>
    <col min="15106" max="15106" width="15.77734375" style="1" customWidth="1"/>
    <col min="15107" max="15107" width="27.77734375" style="1" bestFit="1" customWidth="1"/>
    <col min="15108" max="15108" width="6.109375" style="1" customWidth="1"/>
    <col min="15109" max="15110" width="7.88671875" style="1" customWidth="1"/>
    <col min="15111" max="15111" width="5.6640625" style="1" customWidth="1"/>
    <col min="15112" max="15112" width="11.6640625" style="1" customWidth="1"/>
    <col min="15113" max="15113" width="9.88671875" style="1" customWidth="1"/>
    <col min="15114" max="15115" width="10.44140625" style="1" customWidth="1"/>
    <col min="15116" max="15116" width="7.109375" style="1" customWidth="1"/>
    <col min="15117" max="15117" width="10.44140625" style="1" customWidth="1"/>
    <col min="15118" max="15118" width="10" style="1"/>
    <col min="15119" max="15119" width="32.109375" style="1" customWidth="1"/>
    <col min="15120" max="15120" width="13" style="1" customWidth="1"/>
    <col min="15121" max="15121" width="6.77734375" style="1" customWidth="1"/>
    <col min="15122" max="15360" width="10" style="1"/>
    <col min="15361" max="15361" width="6.109375" style="1" bestFit="1" customWidth="1"/>
    <col min="15362" max="15362" width="15.77734375" style="1" customWidth="1"/>
    <col min="15363" max="15363" width="27.77734375" style="1" bestFit="1" customWidth="1"/>
    <col min="15364" max="15364" width="6.109375" style="1" customWidth="1"/>
    <col min="15365" max="15366" width="7.88671875" style="1" customWidth="1"/>
    <col min="15367" max="15367" width="5.6640625" style="1" customWidth="1"/>
    <col min="15368" max="15368" width="11.6640625" style="1" customWidth="1"/>
    <col min="15369" max="15369" width="9.88671875" style="1" customWidth="1"/>
    <col min="15370" max="15371" width="10.44140625" style="1" customWidth="1"/>
    <col min="15372" max="15372" width="7.109375" style="1" customWidth="1"/>
    <col min="15373" max="15373" width="10.44140625" style="1" customWidth="1"/>
    <col min="15374" max="15374" width="10" style="1"/>
    <col min="15375" max="15375" width="32.109375" style="1" customWidth="1"/>
    <col min="15376" max="15376" width="13" style="1" customWidth="1"/>
    <col min="15377" max="15377" width="6.77734375" style="1" customWidth="1"/>
    <col min="15378" max="15616" width="10" style="1"/>
    <col min="15617" max="15617" width="6.109375" style="1" bestFit="1" customWidth="1"/>
    <col min="15618" max="15618" width="15.77734375" style="1" customWidth="1"/>
    <col min="15619" max="15619" width="27.77734375" style="1" bestFit="1" customWidth="1"/>
    <col min="15620" max="15620" width="6.109375" style="1" customWidth="1"/>
    <col min="15621" max="15622" width="7.88671875" style="1" customWidth="1"/>
    <col min="15623" max="15623" width="5.6640625" style="1" customWidth="1"/>
    <col min="15624" max="15624" width="11.6640625" style="1" customWidth="1"/>
    <col min="15625" max="15625" width="9.88671875" style="1" customWidth="1"/>
    <col min="15626" max="15627" width="10.44140625" style="1" customWidth="1"/>
    <col min="15628" max="15628" width="7.109375" style="1" customWidth="1"/>
    <col min="15629" max="15629" width="10.44140625" style="1" customWidth="1"/>
    <col min="15630" max="15630" width="10" style="1"/>
    <col min="15631" max="15631" width="32.109375" style="1" customWidth="1"/>
    <col min="15632" max="15632" width="13" style="1" customWidth="1"/>
    <col min="15633" max="15633" width="6.77734375" style="1" customWidth="1"/>
    <col min="15634" max="15872" width="10" style="1"/>
    <col min="15873" max="15873" width="6.109375" style="1" bestFit="1" customWidth="1"/>
    <col min="15874" max="15874" width="15.77734375" style="1" customWidth="1"/>
    <col min="15875" max="15875" width="27.77734375" style="1" bestFit="1" customWidth="1"/>
    <col min="15876" max="15876" width="6.109375" style="1" customWidth="1"/>
    <col min="15877" max="15878" width="7.88671875" style="1" customWidth="1"/>
    <col min="15879" max="15879" width="5.6640625" style="1" customWidth="1"/>
    <col min="15880" max="15880" width="11.6640625" style="1" customWidth="1"/>
    <col min="15881" max="15881" width="9.88671875" style="1" customWidth="1"/>
    <col min="15882" max="15883" width="10.44140625" style="1" customWidth="1"/>
    <col min="15884" max="15884" width="7.109375" style="1" customWidth="1"/>
    <col min="15885" max="15885" width="10.44140625" style="1" customWidth="1"/>
    <col min="15886" max="15886" width="10" style="1"/>
    <col min="15887" max="15887" width="32.109375" style="1" customWidth="1"/>
    <col min="15888" max="15888" width="13" style="1" customWidth="1"/>
    <col min="15889" max="15889" width="6.77734375" style="1" customWidth="1"/>
    <col min="15890" max="16128" width="10" style="1"/>
    <col min="16129" max="16129" width="6.109375" style="1" bestFit="1" customWidth="1"/>
    <col min="16130" max="16130" width="15.77734375" style="1" customWidth="1"/>
    <col min="16131" max="16131" width="27.77734375" style="1" bestFit="1" customWidth="1"/>
    <col min="16132" max="16132" width="6.109375" style="1" customWidth="1"/>
    <col min="16133" max="16134" width="7.88671875" style="1" customWidth="1"/>
    <col min="16135" max="16135" width="5.6640625" style="1" customWidth="1"/>
    <col min="16136" max="16136" width="11.6640625" style="1" customWidth="1"/>
    <col min="16137" max="16137" width="9.88671875" style="1" customWidth="1"/>
    <col min="16138" max="16139" width="10.44140625" style="1" customWidth="1"/>
    <col min="16140" max="16140" width="7.109375" style="1" customWidth="1"/>
    <col min="16141" max="16141" width="10.44140625" style="1" customWidth="1"/>
    <col min="16142" max="16142" width="10" style="1"/>
    <col min="16143" max="16143" width="32.109375" style="1" customWidth="1"/>
    <col min="16144" max="16144" width="13" style="1" customWidth="1"/>
    <col min="16145" max="16145" width="6.77734375" style="1" customWidth="1"/>
    <col min="16146" max="16384" width="10" style="1"/>
  </cols>
  <sheetData>
    <row r="1" spans="1:16" ht="27.75" customHeight="1">
      <c r="A1" s="189" t="s">
        <v>660</v>
      </c>
      <c r="B1" s="189"/>
      <c r="C1" s="189"/>
      <c r="D1" s="189"/>
      <c r="E1" s="189"/>
      <c r="F1" s="189"/>
      <c r="G1" s="189"/>
      <c r="H1" s="189"/>
      <c r="I1" s="189"/>
      <c r="J1" s="189"/>
      <c r="K1" s="189"/>
      <c r="L1" s="189"/>
      <c r="M1" s="189"/>
      <c r="N1" s="189"/>
      <c r="O1" s="189"/>
      <c r="P1" s="189"/>
    </row>
    <row r="2" spans="1:16" ht="27.75" customHeight="1">
      <c r="A2" s="1" t="s">
        <v>661</v>
      </c>
      <c r="M2" s="190" t="s">
        <v>1</v>
      </c>
      <c r="N2" s="190"/>
      <c r="O2" s="190"/>
      <c r="P2" s="190"/>
    </row>
    <row r="3" spans="1:16" s="119" customFormat="1" ht="19.5" customHeight="1">
      <c r="A3" s="207" t="s">
        <v>2</v>
      </c>
      <c r="B3" s="207" t="s">
        <v>3</v>
      </c>
      <c r="C3" s="207" t="s">
        <v>4</v>
      </c>
      <c r="D3" s="207" t="s">
        <v>5</v>
      </c>
      <c r="E3" s="209" t="s">
        <v>662</v>
      </c>
      <c r="F3" s="210"/>
      <c r="G3" s="207" t="s">
        <v>663</v>
      </c>
      <c r="H3" s="207" t="s">
        <v>664</v>
      </c>
      <c r="I3" s="207" t="s">
        <v>665</v>
      </c>
      <c r="J3" s="211" t="s">
        <v>9</v>
      </c>
      <c r="K3" s="212"/>
      <c r="L3" s="213" t="s">
        <v>666</v>
      </c>
      <c r="M3" s="209" t="s">
        <v>10</v>
      </c>
      <c r="N3" s="210"/>
      <c r="O3" s="207" t="s">
        <v>667</v>
      </c>
      <c r="P3" s="207" t="s">
        <v>668</v>
      </c>
    </row>
    <row r="4" spans="1:16" s="119" customFormat="1" ht="48.6" customHeight="1">
      <c r="A4" s="208"/>
      <c r="B4" s="208"/>
      <c r="C4" s="208"/>
      <c r="D4" s="208"/>
      <c r="E4" s="3" t="s">
        <v>669</v>
      </c>
      <c r="F4" s="3" t="s">
        <v>670</v>
      </c>
      <c r="G4" s="208"/>
      <c r="H4" s="208"/>
      <c r="I4" s="208"/>
      <c r="J4" s="3" t="s">
        <v>671</v>
      </c>
      <c r="K4" s="118" t="s">
        <v>672</v>
      </c>
      <c r="L4" s="213"/>
      <c r="M4" s="3" t="s">
        <v>673</v>
      </c>
      <c r="N4" s="3" t="s">
        <v>674</v>
      </c>
      <c r="O4" s="208"/>
      <c r="P4" s="208"/>
    </row>
    <row r="5" spans="1:16" ht="27.75" customHeight="1">
      <c r="A5" s="6">
        <v>1</v>
      </c>
      <c r="B5" s="120" t="s">
        <v>723</v>
      </c>
      <c r="C5" s="136" t="s">
        <v>724</v>
      </c>
      <c r="D5" s="122" t="s">
        <v>20</v>
      </c>
      <c r="E5" s="138">
        <v>6.5</v>
      </c>
      <c r="F5" s="129" t="s">
        <v>732</v>
      </c>
      <c r="G5" s="130">
        <v>0.13</v>
      </c>
      <c r="H5" s="125"/>
      <c r="I5" s="143">
        <v>6.167466666666666</v>
      </c>
      <c r="J5" s="6" t="s">
        <v>699</v>
      </c>
      <c r="K5" s="126">
        <v>5</v>
      </c>
      <c r="L5" s="129" t="s">
        <v>732</v>
      </c>
      <c r="M5" s="143">
        <v>6.5</v>
      </c>
      <c r="N5" s="129" t="s">
        <v>732</v>
      </c>
      <c r="O5" s="127" t="s">
        <v>24</v>
      </c>
      <c r="P5" s="128"/>
    </row>
    <row r="6" spans="1:16" ht="27.75" customHeight="1">
      <c r="A6" s="6">
        <v>2</v>
      </c>
      <c r="B6" s="120" t="s">
        <v>725</v>
      </c>
      <c r="C6" s="136" t="s">
        <v>726</v>
      </c>
      <c r="D6" s="122" t="s">
        <v>20</v>
      </c>
      <c r="E6" s="144">
        <v>1.5</v>
      </c>
      <c r="F6" s="129" t="s">
        <v>732</v>
      </c>
      <c r="G6" s="130">
        <v>0.13</v>
      </c>
      <c r="H6" s="125"/>
      <c r="I6" s="143">
        <v>0.91941012411733336</v>
      </c>
      <c r="J6" s="6" t="s">
        <v>699</v>
      </c>
      <c r="K6" s="126">
        <v>5</v>
      </c>
      <c r="L6" s="129" t="s">
        <v>732</v>
      </c>
      <c r="M6" s="142">
        <v>0.91941012411733336</v>
      </c>
      <c r="N6" s="129" t="s">
        <v>732</v>
      </c>
      <c r="O6" s="127" t="s">
        <v>24</v>
      </c>
      <c r="P6" s="128"/>
    </row>
    <row r="7" spans="1:16" ht="27.75" customHeight="1">
      <c r="A7" s="6">
        <v>3</v>
      </c>
      <c r="B7" s="120" t="s">
        <v>727</v>
      </c>
      <c r="C7" s="136" t="s">
        <v>728</v>
      </c>
      <c r="D7" s="122" t="s">
        <v>20</v>
      </c>
      <c r="E7" s="144">
        <v>1</v>
      </c>
      <c r="F7" s="129" t="s">
        <v>732</v>
      </c>
      <c r="G7" s="130">
        <v>0.13</v>
      </c>
      <c r="H7" s="125"/>
      <c r="I7" s="143">
        <v>0.59486078648888896</v>
      </c>
      <c r="J7" s="6" t="s">
        <v>699</v>
      </c>
      <c r="K7" s="126">
        <v>5</v>
      </c>
      <c r="L7" s="129" t="s">
        <v>732</v>
      </c>
      <c r="M7" s="142">
        <v>0.59486078648888896</v>
      </c>
      <c r="N7" s="129" t="s">
        <v>732</v>
      </c>
      <c r="O7" s="127" t="s">
        <v>24</v>
      </c>
      <c r="P7" s="128"/>
    </row>
    <row r="8" spans="1:16" ht="27.75" customHeight="1">
      <c r="A8" s="6">
        <v>4</v>
      </c>
      <c r="B8" s="120" t="s">
        <v>729</v>
      </c>
      <c r="C8" s="136" t="s">
        <v>730</v>
      </c>
      <c r="D8" s="122" t="s">
        <v>20</v>
      </c>
      <c r="E8" s="144">
        <v>1</v>
      </c>
      <c r="F8" s="129" t="s">
        <v>732</v>
      </c>
      <c r="G8" s="130">
        <v>0.13</v>
      </c>
      <c r="H8" s="125"/>
      <c r="I8" s="143">
        <v>0.78499384226666669</v>
      </c>
      <c r="J8" s="6" t="s">
        <v>699</v>
      </c>
      <c r="K8" s="126">
        <v>5</v>
      </c>
      <c r="L8" s="129" t="s">
        <v>732</v>
      </c>
      <c r="M8" s="142">
        <v>0.78499384226666669</v>
      </c>
      <c r="N8" s="129" t="s">
        <v>732</v>
      </c>
      <c r="O8" s="127" t="s">
        <v>24</v>
      </c>
      <c r="P8" s="128"/>
    </row>
    <row r="9" spans="1:16" ht="27.75" customHeight="1">
      <c r="A9" s="6">
        <v>5</v>
      </c>
      <c r="B9" s="120" t="s">
        <v>373</v>
      </c>
      <c r="C9" s="136" t="s">
        <v>731</v>
      </c>
      <c r="D9" s="122" t="s">
        <v>20</v>
      </c>
      <c r="E9" s="145">
        <v>0.5</v>
      </c>
      <c r="F9" s="129" t="s">
        <v>732</v>
      </c>
      <c r="G9" s="130">
        <v>0.13</v>
      </c>
      <c r="H9" s="125"/>
      <c r="I9" s="143">
        <v>0.23592661493333328</v>
      </c>
      <c r="J9" s="6" t="s">
        <v>699</v>
      </c>
      <c r="K9" s="126">
        <v>5</v>
      </c>
      <c r="L9" s="129" t="s">
        <v>732</v>
      </c>
      <c r="M9" s="142">
        <v>0.23592661493333328</v>
      </c>
      <c r="N9" s="129" t="s">
        <v>732</v>
      </c>
      <c r="O9" s="127" t="s">
        <v>24</v>
      </c>
      <c r="P9" s="128"/>
    </row>
    <row r="10" spans="1:16" ht="53.4" customHeight="1">
      <c r="A10" s="191" t="s">
        <v>733</v>
      </c>
      <c r="B10" s="206"/>
      <c r="C10" s="206"/>
      <c r="D10" s="206"/>
      <c r="E10" s="206"/>
      <c r="F10" s="206"/>
      <c r="G10" s="206"/>
      <c r="H10" s="206"/>
      <c r="I10" s="206"/>
      <c r="J10" s="206"/>
      <c r="K10" s="206"/>
      <c r="L10" s="206"/>
      <c r="M10" s="206"/>
      <c r="N10" s="206"/>
      <c r="O10" s="206"/>
      <c r="P10" s="206"/>
    </row>
    <row r="11" spans="1:16" ht="39.6" customHeight="1">
      <c r="A11" s="206"/>
      <c r="B11" s="206"/>
      <c r="C11" s="206"/>
      <c r="D11" s="206"/>
      <c r="E11" s="206"/>
      <c r="F11" s="206"/>
      <c r="G11" s="206"/>
      <c r="H11" s="206"/>
      <c r="I11" s="206"/>
      <c r="J11" s="206"/>
      <c r="K11" s="206"/>
      <c r="L11" s="206"/>
      <c r="M11" s="206"/>
      <c r="N11" s="206"/>
      <c r="O11" s="206"/>
      <c r="P11" s="206"/>
    </row>
    <row r="12" spans="1:16" ht="93" customHeight="1">
      <c r="A12" s="191" t="s">
        <v>13</v>
      </c>
      <c r="B12" s="191"/>
      <c r="C12" s="191"/>
      <c r="D12" s="191" t="s">
        <v>14</v>
      </c>
      <c r="E12" s="191"/>
      <c r="F12" s="191"/>
      <c r="G12" s="191"/>
      <c r="H12" s="191"/>
      <c r="I12" s="191" t="s">
        <v>15</v>
      </c>
      <c r="J12" s="191"/>
      <c r="K12" s="191"/>
      <c r="L12" s="191" t="s">
        <v>16</v>
      </c>
      <c r="M12" s="191"/>
      <c r="N12" s="191"/>
      <c r="O12" s="191" t="s">
        <v>17</v>
      </c>
      <c r="P12" s="191"/>
    </row>
  </sheetData>
  <mergeCells count="21">
    <mergeCell ref="A10:P11"/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  <mergeCell ref="J3:K3"/>
    <mergeCell ref="L3:L4"/>
    <mergeCell ref="M3:N3"/>
    <mergeCell ref="O3:O4"/>
    <mergeCell ref="P3:P4"/>
    <mergeCell ref="A12:C12"/>
    <mergeCell ref="D12:H12"/>
    <mergeCell ref="I12:K12"/>
    <mergeCell ref="L12:N12"/>
    <mergeCell ref="O12:P12"/>
  </mergeCells>
  <phoneticPr fontId="3" type="noConversion"/>
  <dataValidations count="1">
    <dataValidation type="list" allowBlank="1" showInputMessage="1" showErrorMessage="1" sqref="WVO983042:WVO983049 WLS983042:WLS983049 WBW983042:WBW983049 VSA983042:VSA983049 VIE983042:VIE983049 UYI983042:UYI983049 UOM983042:UOM983049 UEQ983042:UEQ983049 TUU983042:TUU983049 TKY983042:TKY983049 TBC983042:TBC983049 SRG983042:SRG983049 SHK983042:SHK983049 RXO983042:RXO983049 RNS983042:RNS983049 RDW983042:RDW983049 QUA983042:QUA983049 QKE983042:QKE983049 QAI983042:QAI983049 PQM983042:PQM983049 PGQ983042:PGQ983049 OWU983042:OWU983049 OMY983042:OMY983049 ODC983042:ODC983049 NTG983042:NTG983049 NJK983042:NJK983049 MZO983042:MZO983049 MPS983042:MPS983049 MFW983042:MFW983049 LWA983042:LWA983049 LME983042:LME983049 LCI983042:LCI983049 KSM983042:KSM983049 KIQ983042:KIQ983049 JYU983042:JYU983049 JOY983042:JOY983049 JFC983042:JFC983049 IVG983042:IVG983049 ILK983042:ILK983049 IBO983042:IBO983049 HRS983042:HRS983049 HHW983042:HHW983049 GYA983042:GYA983049 GOE983042:GOE983049 GEI983042:GEI983049 FUM983042:FUM983049 FKQ983042:FKQ983049 FAU983042:FAU983049 EQY983042:EQY983049 EHC983042:EHC983049 DXG983042:DXG983049 DNK983042:DNK983049 DDO983042:DDO983049 CTS983042:CTS983049 CJW983042:CJW983049 CAA983042:CAA983049 BQE983042:BQE983049 BGI983042:BGI983049 AWM983042:AWM983049 AMQ983042:AMQ983049 ACU983042:ACU983049 SY983042:SY983049 JC983042:JC983049 G983042:G983049 WVO917506:WVO917513 WLS917506:WLS917513 WBW917506:WBW917513 VSA917506:VSA917513 VIE917506:VIE917513 UYI917506:UYI917513 UOM917506:UOM917513 UEQ917506:UEQ917513 TUU917506:TUU917513 TKY917506:TKY917513 TBC917506:TBC917513 SRG917506:SRG917513 SHK917506:SHK917513 RXO917506:RXO917513 RNS917506:RNS917513 RDW917506:RDW917513 QUA917506:QUA917513 QKE917506:QKE917513 QAI917506:QAI917513 PQM917506:PQM917513 PGQ917506:PGQ917513 OWU917506:OWU917513 OMY917506:OMY917513 ODC917506:ODC917513 NTG917506:NTG917513 NJK917506:NJK917513 MZO917506:MZO917513 MPS917506:MPS917513 MFW917506:MFW917513 LWA917506:LWA917513 LME917506:LME917513 LCI917506:LCI917513 KSM917506:KSM917513 KIQ917506:KIQ917513 JYU917506:JYU917513 JOY917506:JOY917513 JFC917506:JFC917513 IVG917506:IVG917513 ILK917506:ILK917513 IBO917506:IBO917513 HRS917506:HRS917513 HHW917506:HHW917513 GYA917506:GYA917513 GOE917506:GOE917513 GEI917506:GEI917513 FUM917506:FUM917513 FKQ917506:FKQ917513 FAU917506:FAU917513 EQY917506:EQY917513 EHC917506:EHC917513 DXG917506:DXG917513 DNK917506:DNK917513 DDO917506:DDO917513 CTS917506:CTS917513 CJW917506:CJW917513 CAA917506:CAA917513 BQE917506:BQE917513 BGI917506:BGI917513 AWM917506:AWM917513 AMQ917506:AMQ917513 ACU917506:ACU917513 SY917506:SY917513 JC917506:JC917513 G917506:G917513 WVO851970:WVO851977 WLS851970:WLS851977 WBW851970:WBW851977 VSA851970:VSA851977 VIE851970:VIE851977 UYI851970:UYI851977 UOM851970:UOM851977 UEQ851970:UEQ851977 TUU851970:TUU851977 TKY851970:TKY851977 TBC851970:TBC851977 SRG851970:SRG851977 SHK851970:SHK851977 RXO851970:RXO851977 RNS851970:RNS851977 RDW851970:RDW851977 QUA851970:QUA851977 QKE851970:QKE851977 QAI851970:QAI851977 PQM851970:PQM851977 PGQ851970:PGQ851977 OWU851970:OWU851977 OMY851970:OMY851977 ODC851970:ODC851977 NTG851970:NTG851977 NJK851970:NJK851977 MZO851970:MZO851977 MPS851970:MPS851977 MFW851970:MFW851977 LWA851970:LWA851977 LME851970:LME851977 LCI851970:LCI851977 KSM851970:KSM851977 KIQ851970:KIQ851977 JYU851970:JYU851977 JOY851970:JOY851977 JFC851970:JFC851977 IVG851970:IVG851977 ILK851970:ILK851977 IBO851970:IBO851977 HRS851970:HRS851977 HHW851970:HHW851977 GYA851970:GYA851977 GOE851970:GOE851977 GEI851970:GEI851977 FUM851970:FUM851977 FKQ851970:FKQ851977 FAU851970:FAU851977 EQY851970:EQY851977 EHC851970:EHC851977 DXG851970:DXG851977 DNK851970:DNK851977 DDO851970:DDO851977 CTS851970:CTS851977 CJW851970:CJW851977 CAA851970:CAA851977 BQE851970:BQE851977 BGI851970:BGI851977 AWM851970:AWM851977 AMQ851970:AMQ851977 ACU851970:ACU851977 SY851970:SY851977 JC851970:JC851977 G851970:G851977 WVO786434:WVO786441 WLS786434:WLS786441 WBW786434:WBW786441 VSA786434:VSA786441 VIE786434:VIE786441 UYI786434:UYI786441 UOM786434:UOM786441 UEQ786434:UEQ786441 TUU786434:TUU786441 TKY786434:TKY786441 TBC786434:TBC786441 SRG786434:SRG786441 SHK786434:SHK786441 RXO786434:RXO786441 RNS786434:RNS786441 RDW786434:RDW786441 QUA786434:QUA786441 QKE786434:QKE786441 QAI786434:QAI786441 PQM786434:PQM786441 PGQ786434:PGQ786441 OWU786434:OWU786441 OMY786434:OMY786441 ODC786434:ODC786441 NTG786434:NTG786441 NJK786434:NJK786441 MZO786434:MZO786441 MPS786434:MPS786441 MFW786434:MFW786441 LWA786434:LWA786441 LME786434:LME786441 LCI786434:LCI786441 KSM786434:KSM786441 KIQ786434:KIQ786441 JYU786434:JYU786441 JOY786434:JOY786441 JFC786434:JFC786441 IVG786434:IVG786441 ILK786434:ILK786441 IBO786434:IBO786441 HRS786434:HRS786441 HHW786434:HHW786441 GYA786434:GYA786441 GOE786434:GOE786441 GEI786434:GEI786441 FUM786434:FUM786441 FKQ786434:FKQ786441 FAU786434:FAU786441 EQY786434:EQY786441 EHC786434:EHC786441 DXG786434:DXG786441 DNK786434:DNK786441 DDO786434:DDO786441 CTS786434:CTS786441 CJW786434:CJW786441 CAA786434:CAA786441 BQE786434:BQE786441 BGI786434:BGI786441 AWM786434:AWM786441 AMQ786434:AMQ786441 ACU786434:ACU786441 SY786434:SY786441 JC786434:JC786441 G786434:G786441 WVO720898:WVO720905 WLS720898:WLS720905 WBW720898:WBW720905 VSA720898:VSA720905 VIE720898:VIE720905 UYI720898:UYI720905 UOM720898:UOM720905 UEQ720898:UEQ720905 TUU720898:TUU720905 TKY720898:TKY720905 TBC720898:TBC720905 SRG720898:SRG720905 SHK720898:SHK720905 RXO720898:RXO720905 RNS720898:RNS720905 RDW720898:RDW720905 QUA720898:QUA720905 QKE720898:QKE720905 QAI720898:QAI720905 PQM720898:PQM720905 PGQ720898:PGQ720905 OWU720898:OWU720905 OMY720898:OMY720905 ODC720898:ODC720905 NTG720898:NTG720905 NJK720898:NJK720905 MZO720898:MZO720905 MPS720898:MPS720905 MFW720898:MFW720905 LWA720898:LWA720905 LME720898:LME720905 LCI720898:LCI720905 KSM720898:KSM720905 KIQ720898:KIQ720905 JYU720898:JYU720905 JOY720898:JOY720905 JFC720898:JFC720905 IVG720898:IVG720905 ILK720898:ILK720905 IBO720898:IBO720905 HRS720898:HRS720905 HHW720898:HHW720905 GYA720898:GYA720905 GOE720898:GOE720905 GEI720898:GEI720905 FUM720898:FUM720905 FKQ720898:FKQ720905 FAU720898:FAU720905 EQY720898:EQY720905 EHC720898:EHC720905 DXG720898:DXG720905 DNK720898:DNK720905 DDO720898:DDO720905 CTS720898:CTS720905 CJW720898:CJW720905 CAA720898:CAA720905 BQE720898:BQE720905 BGI720898:BGI720905 AWM720898:AWM720905 AMQ720898:AMQ720905 ACU720898:ACU720905 SY720898:SY720905 JC720898:JC720905 G720898:G720905 WVO655362:WVO655369 WLS655362:WLS655369 WBW655362:WBW655369 VSA655362:VSA655369 VIE655362:VIE655369 UYI655362:UYI655369 UOM655362:UOM655369 UEQ655362:UEQ655369 TUU655362:TUU655369 TKY655362:TKY655369 TBC655362:TBC655369 SRG655362:SRG655369 SHK655362:SHK655369 RXO655362:RXO655369 RNS655362:RNS655369 RDW655362:RDW655369 QUA655362:QUA655369 QKE655362:QKE655369 QAI655362:QAI655369 PQM655362:PQM655369 PGQ655362:PGQ655369 OWU655362:OWU655369 OMY655362:OMY655369 ODC655362:ODC655369 NTG655362:NTG655369 NJK655362:NJK655369 MZO655362:MZO655369 MPS655362:MPS655369 MFW655362:MFW655369 LWA655362:LWA655369 LME655362:LME655369 LCI655362:LCI655369 KSM655362:KSM655369 KIQ655362:KIQ655369 JYU655362:JYU655369 JOY655362:JOY655369 JFC655362:JFC655369 IVG655362:IVG655369 ILK655362:ILK655369 IBO655362:IBO655369 HRS655362:HRS655369 HHW655362:HHW655369 GYA655362:GYA655369 GOE655362:GOE655369 GEI655362:GEI655369 FUM655362:FUM655369 FKQ655362:FKQ655369 FAU655362:FAU655369 EQY655362:EQY655369 EHC655362:EHC655369 DXG655362:DXG655369 DNK655362:DNK655369 DDO655362:DDO655369 CTS655362:CTS655369 CJW655362:CJW655369 CAA655362:CAA655369 BQE655362:BQE655369 BGI655362:BGI655369 AWM655362:AWM655369 AMQ655362:AMQ655369 ACU655362:ACU655369 SY655362:SY655369 JC655362:JC655369 G655362:G655369 WVO589826:WVO589833 WLS589826:WLS589833 WBW589826:WBW589833 VSA589826:VSA589833 VIE589826:VIE589833 UYI589826:UYI589833 UOM589826:UOM589833 UEQ589826:UEQ589833 TUU589826:TUU589833 TKY589826:TKY589833 TBC589826:TBC589833 SRG589826:SRG589833 SHK589826:SHK589833 RXO589826:RXO589833 RNS589826:RNS589833 RDW589826:RDW589833 QUA589826:QUA589833 QKE589826:QKE589833 QAI589826:QAI589833 PQM589826:PQM589833 PGQ589826:PGQ589833 OWU589826:OWU589833 OMY589826:OMY589833 ODC589826:ODC589833 NTG589826:NTG589833 NJK589826:NJK589833 MZO589826:MZO589833 MPS589826:MPS589833 MFW589826:MFW589833 LWA589826:LWA589833 LME589826:LME589833 LCI589826:LCI589833 KSM589826:KSM589833 KIQ589826:KIQ589833 JYU589826:JYU589833 JOY589826:JOY589833 JFC589826:JFC589833 IVG589826:IVG589833 ILK589826:ILK589833 IBO589826:IBO589833 HRS589826:HRS589833 HHW589826:HHW589833 GYA589826:GYA589833 GOE589826:GOE589833 GEI589826:GEI589833 FUM589826:FUM589833 FKQ589826:FKQ589833 FAU589826:FAU589833 EQY589826:EQY589833 EHC589826:EHC589833 DXG589826:DXG589833 DNK589826:DNK589833 DDO589826:DDO589833 CTS589826:CTS589833 CJW589826:CJW589833 CAA589826:CAA589833 BQE589826:BQE589833 BGI589826:BGI589833 AWM589826:AWM589833 AMQ589826:AMQ589833 ACU589826:ACU589833 SY589826:SY589833 JC589826:JC589833 G589826:G589833 WVO524290:WVO524297 WLS524290:WLS524297 WBW524290:WBW524297 VSA524290:VSA524297 VIE524290:VIE524297 UYI524290:UYI524297 UOM524290:UOM524297 UEQ524290:UEQ524297 TUU524290:TUU524297 TKY524290:TKY524297 TBC524290:TBC524297 SRG524290:SRG524297 SHK524290:SHK524297 RXO524290:RXO524297 RNS524290:RNS524297 RDW524290:RDW524297 QUA524290:QUA524297 QKE524290:QKE524297 QAI524290:QAI524297 PQM524290:PQM524297 PGQ524290:PGQ524297 OWU524290:OWU524297 OMY524290:OMY524297 ODC524290:ODC524297 NTG524290:NTG524297 NJK524290:NJK524297 MZO524290:MZO524297 MPS524290:MPS524297 MFW524290:MFW524297 LWA524290:LWA524297 LME524290:LME524297 LCI524290:LCI524297 KSM524290:KSM524297 KIQ524290:KIQ524297 JYU524290:JYU524297 JOY524290:JOY524297 JFC524290:JFC524297 IVG524290:IVG524297 ILK524290:ILK524297 IBO524290:IBO524297 HRS524290:HRS524297 HHW524290:HHW524297 GYA524290:GYA524297 GOE524290:GOE524297 GEI524290:GEI524297 FUM524290:FUM524297 FKQ524290:FKQ524297 FAU524290:FAU524297 EQY524290:EQY524297 EHC524290:EHC524297 DXG524290:DXG524297 DNK524290:DNK524297 DDO524290:DDO524297 CTS524290:CTS524297 CJW524290:CJW524297 CAA524290:CAA524297 BQE524290:BQE524297 BGI524290:BGI524297 AWM524290:AWM524297 AMQ524290:AMQ524297 ACU524290:ACU524297 SY524290:SY524297 JC524290:JC524297 G524290:G524297 WVO458754:WVO458761 WLS458754:WLS458761 WBW458754:WBW458761 VSA458754:VSA458761 VIE458754:VIE458761 UYI458754:UYI458761 UOM458754:UOM458761 UEQ458754:UEQ458761 TUU458754:TUU458761 TKY458754:TKY458761 TBC458754:TBC458761 SRG458754:SRG458761 SHK458754:SHK458761 RXO458754:RXO458761 RNS458754:RNS458761 RDW458754:RDW458761 QUA458754:QUA458761 QKE458754:QKE458761 QAI458754:QAI458761 PQM458754:PQM458761 PGQ458754:PGQ458761 OWU458754:OWU458761 OMY458754:OMY458761 ODC458754:ODC458761 NTG458754:NTG458761 NJK458754:NJK458761 MZO458754:MZO458761 MPS458754:MPS458761 MFW458754:MFW458761 LWA458754:LWA458761 LME458754:LME458761 LCI458754:LCI458761 KSM458754:KSM458761 KIQ458754:KIQ458761 JYU458754:JYU458761 JOY458754:JOY458761 JFC458754:JFC458761 IVG458754:IVG458761 ILK458754:ILK458761 IBO458754:IBO458761 HRS458754:HRS458761 HHW458754:HHW458761 GYA458754:GYA458761 GOE458754:GOE458761 GEI458754:GEI458761 FUM458754:FUM458761 FKQ458754:FKQ458761 FAU458754:FAU458761 EQY458754:EQY458761 EHC458754:EHC458761 DXG458754:DXG458761 DNK458754:DNK458761 DDO458754:DDO458761 CTS458754:CTS458761 CJW458754:CJW458761 CAA458754:CAA458761 BQE458754:BQE458761 BGI458754:BGI458761 AWM458754:AWM458761 AMQ458754:AMQ458761 ACU458754:ACU458761 SY458754:SY458761 JC458754:JC458761 G458754:G458761 WVO393218:WVO393225 WLS393218:WLS393225 WBW393218:WBW393225 VSA393218:VSA393225 VIE393218:VIE393225 UYI393218:UYI393225 UOM393218:UOM393225 UEQ393218:UEQ393225 TUU393218:TUU393225 TKY393218:TKY393225 TBC393218:TBC393225 SRG393218:SRG393225 SHK393218:SHK393225 RXO393218:RXO393225 RNS393218:RNS393225 RDW393218:RDW393225 QUA393218:QUA393225 QKE393218:QKE393225 QAI393218:QAI393225 PQM393218:PQM393225 PGQ393218:PGQ393225 OWU393218:OWU393225 OMY393218:OMY393225 ODC393218:ODC393225 NTG393218:NTG393225 NJK393218:NJK393225 MZO393218:MZO393225 MPS393218:MPS393225 MFW393218:MFW393225 LWA393218:LWA393225 LME393218:LME393225 LCI393218:LCI393225 KSM393218:KSM393225 KIQ393218:KIQ393225 JYU393218:JYU393225 JOY393218:JOY393225 JFC393218:JFC393225 IVG393218:IVG393225 ILK393218:ILK393225 IBO393218:IBO393225 HRS393218:HRS393225 HHW393218:HHW393225 GYA393218:GYA393225 GOE393218:GOE393225 GEI393218:GEI393225 FUM393218:FUM393225 FKQ393218:FKQ393225 FAU393218:FAU393225 EQY393218:EQY393225 EHC393218:EHC393225 DXG393218:DXG393225 DNK393218:DNK393225 DDO393218:DDO393225 CTS393218:CTS393225 CJW393218:CJW393225 CAA393218:CAA393225 BQE393218:BQE393225 BGI393218:BGI393225 AWM393218:AWM393225 AMQ393218:AMQ393225 ACU393218:ACU393225 SY393218:SY393225 JC393218:JC393225 G393218:G393225 WVO327682:WVO327689 WLS327682:WLS327689 WBW327682:WBW327689 VSA327682:VSA327689 VIE327682:VIE327689 UYI327682:UYI327689 UOM327682:UOM327689 UEQ327682:UEQ327689 TUU327682:TUU327689 TKY327682:TKY327689 TBC327682:TBC327689 SRG327682:SRG327689 SHK327682:SHK327689 RXO327682:RXO327689 RNS327682:RNS327689 RDW327682:RDW327689 QUA327682:QUA327689 QKE327682:QKE327689 QAI327682:QAI327689 PQM327682:PQM327689 PGQ327682:PGQ327689 OWU327682:OWU327689 OMY327682:OMY327689 ODC327682:ODC327689 NTG327682:NTG327689 NJK327682:NJK327689 MZO327682:MZO327689 MPS327682:MPS327689 MFW327682:MFW327689 LWA327682:LWA327689 LME327682:LME327689 LCI327682:LCI327689 KSM327682:KSM327689 KIQ327682:KIQ327689 JYU327682:JYU327689 JOY327682:JOY327689 JFC327682:JFC327689 IVG327682:IVG327689 ILK327682:ILK327689 IBO327682:IBO327689 HRS327682:HRS327689 HHW327682:HHW327689 GYA327682:GYA327689 GOE327682:GOE327689 GEI327682:GEI327689 FUM327682:FUM327689 FKQ327682:FKQ327689 FAU327682:FAU327689 EQY327682:EQY327689 EHC327682:EHC327689 DXG327682:DXG327689 DNK327682:DNK327689 DDO327682:DDO327689 CTS327682:CTS327689 CJW327682:CJW327689 CAA327682:CAA327689 BQE327682:BQE327689 BGI327682:BGI327689 AWM327682:AWM327689 AMQ327682:AMQ327689 ACU327682:ACU327689 SY327682:SY327689 JC327682:JC327689 G327682:G327689 WVO262146:WVO262153 WLS262146:WLS262153 WBW262146:WBW262153 VSA262146:VSA262153 VIE262146:VIE262153 UYI262146:UYI262153 UOM262146:UOM262153 UEQ262146:UEQ262153 TUU262146:TUU262153 TKY262146:TKY262153 TBC262146:TBC262153 SRG262146:SRG262153 SHK262146:SHK262153 RXO262146:RXO262153 RNS262146:RNS262153 RDW262146:RDW262153 QUA262146:QUA262153 QKE262146:QKE262153 QAI262146:QAI262153 PQM262146:PQM262153 PGQ262146:PGQ262153 OWU262146:OWU262153 OMY262146:OMY262153 ODC262146:ODC262153 NTG262146:NTG262153 NJK262146:NJK262153 MZO262146:MZO262153 MPS262146:MPS262153 MFW262146:MFW262153 LWA262146:LWA262153 LME262146:LME262153 LCI262146:LCI262153 KSM262146:KSM262153 KIQ262146:KIQ262153 JYU262146:JYU262153 JOY262146:JOY262153 JFC262146:JFC262153 IVG262146:IVG262153 ILK262146:ILK262153 IBO262146:IBO262153 HRS262146:HRS262153 HHW262146:HHW262153 GYA262146:GYA262153 GOE262146:GOE262153 GEI262146:GEI262153 FUM262146:FUM262153 FKQ262146:FKQ262153 FAU262146:FAU262153 EQY262146:EQY262153 EHC262146:EHC262153 DXG262146:DXG262153 DNK262146:DNK262153 DDO262146:DDO262153 CTS262146:CTS262153 CJW262146:CJW262153 CAA262146:CAA262153 BQE262146:BQE262153 BGI262146:BGI262153 AWM262146:AWM262153 AMQ262146:AMQ262153 ACU262146:ACU262153 SY262146:SY262153 JC262146:JC262153 G262146:G262153 WVO196610:WVO196617 WLS196610:WLS196617 WBW196610:WBW196617 VSA196610:VSA196617 VIE196610:VIE196617 UYI196610:UYI196617 UOM196610:UOM196617 UEQ196610:UEQ196617 TUU196610:TUU196617 TKY196610:TKY196617 TBC196610:TBC196617 SRG196610:SRG196617 SHK196610:SHK196617 RXO196610:RXO196617 RNS196610:RNS196617 RDW196610:RDW196617 QUA196610:QUA196617 QKE196610:QKE196617 QAI196610:QAI196617 PQM196610:PQM196617 PGQ196610:PGQ196617 OWU196610:OWU196617 OMY196610:OMY196617 ODC196610:ODC196617 NTG196610:NTG196617 NJK196610:NJK196617 MZO196610:MZO196617 MPS196610:MPS196617 MFW196610:MFW196617 LWA196610:LWA196617 LME196610:LME196617 LCI196610:LCI196617 KSM196610:KSM196617 KIQ196610:KIQ196617 JYU196610:JYU196617 JOY196610:JOY196617 JFC196610:JFC196617 IVG196610:IVG196617 ILK196610:ILK196617 IBO196610:IBO196617 HRS196610:HRS196617 HHW196610:HHW196617 GYA196610:GYA196617 GOE196610:GOE196617 GEI196610:GEI196617 FUM196610:FUM196617 FKQ196610:FKQ196617 FAU196610:FAU196617 EQY196610:EQY196617 EHC196610:EHC196617 DXG196610:DXG196617 DNK196610:DNK196617 DDO196610:DDO196617 CTS196610:CTS196617 CJW196610:CJW196617 CAA196610:CAA196617 BQE196610:BQE196617 BGI196610:BGI196617 AWM196610:AWM196617 AMQ196610:AMQ196617 ACU196610:ACU196617 SY196610:SY196617 JC196610:JC196617 G196610:G196617 WVO131074:WVO131081 WLS131074:WLS131081 WBW131074:WBW131081 VSA131074:VSA131081 VIE131074:VIE131081 UYI131074:UYI131081 UOM131074:UOM131081 UEQ131074:UEQ131081 TUU131074:TUU131081 TKY131074:TKY131081 TBC131074:TBC131081 SRG131074:SRG131081 SHK131074:SHK131081 RXO131074:RXO131081 RNS131074:RNS131081 RDW131074:RDW131081 QUA131074:QUA131081 QKE131074:QKE131081 QAI131074:QAI131081 PQM131074:PQM131081 PGQ131074:PGQ131081 OWU131074:OWU131081 OMY131074:OMY131081 ODC131074:ODC131081 NTG131074:NTG131081 NJK131074:NJK131081 MZO131074:MZO131081 MPS131074:MPS131081 MFW131074:MFW131081 LWA131074:LWA131081 LME131074:LME131081 LCI131074:LCI131081 KSM131074:KSM131081 KIQ131074:KIQ131081 JYU131074:JYU131081 JOY131074:JOY131081 JFC131074:JFC131081 IVG131074:IVG131081 ILK131074:ILK131081 IBO131074:IBO131081 HRS131074:HRS131081 HHW131074:HHW131081 GYA131074:GYA131081 GOE131074:GOE131081 GEI131074:GEI131081 FUM131074:FUM131081 FKQ131074:FKQ131081 FAU131074:FAU131081 EQY131074:EQY131081 EHC131074:EHC131081 DXG131074:DXG131081 DNK131074:DNK131081 DDO131074:DDO131081 CTS131074:CTS131081 CJW131074:CJW131081 CAA131074:CAA131081 BQE131074:BQE131081 BGI131074:BGI131081 AWM131074:AWM131081 AMQ131074:AMQ131081 ACU131074:ACU131081 SY131074:SY131081 JC131074:JC131081 G131074:G131081 WVO65538:WVO65545 WLS65538:WLS65545 WBW65538:WBW65545 VSA65538:VSA65545 VIE65538:VIE65545 UYI65538:UYI65545 UOM65538:UOM65545 UEQ65538:UEQ65545 TUU65538:TUU65545 TKY65538:TKY65545 TBC65538:TBC65545 SRG65538:SRG65545 SHK65538:SHK65545 RXO65538:RXO65545 RNS65538:RNS65545 RDW65538:RDW65545 QUA65538:QUA65545 QKE65538:QKE65545 QAI65538:QAI65545 PQM65538:PQM65545 PGQ65538:PGQ65545 OWU65538:OWU65545 OMY65538:OMY65545 ODC65538:ODC65545 NTG65538:NTG65545 NJK65538:NJK65545 MZO65538:MZO65545 MPS65538:MPS65545 MFW65538:MFW65545 LWA65538:LWA65545 LME65538:LME65545 LCI65538:LCI65545 KSM65538:KSM65545 KIQ65538:KIQ65545 JYU65538:JYU65545 JOY65538:JOY65545 JFC65538:JFC65545 IVG65538:IVG65545 ILK65538:ILK65545 IBO65538:IBO65545 HRS65538:HRS65545 HHW65538:HHW65545 GYA65538:GYA65545 GOE65538:GOE65545 GEI65538:GEI65545 FUM65538:FUM65545 FKQ65538:FKQ65545 FAU65538:FAU65545 EQY65538:EQY65545 EHC65538:EHC65545 DXG65538:DXG65545 DNK65538:DNK65545 DDO65538:DDO65545 CTS65538:CTS65545 CJW65538:CJW65545 CAA65538:CAA65545 BQE65538:BQE65545 BGI65538:BGI65545 AWM65538:AWM65545 AMQ65538:AMQ65545 ACU65538:ACU65545 SY65538:SY65545 JC65538:JC65545 G65538:G65545 WVO5:WVO9 WLS5:WLS9 WBW5:WBW9 VSA5:VSA9 VIE5:VIE9 UYI5:UYI9 UOM5:UOM9 UEQ5:UEQ9 TUU5:TUU9 TKY5:TKY9 TBC5:TBC9 SRG5:SRG9 SHK5:SHK9 RXO5:RXO9 RNS5:RNS9 RDW5:RDW9 QUA5:QUA9 QKE5:QKE9 QAI5:QAI9 PQM5:PQM9 PGQ5:PGQ9 OWU5:OWU9 OMY5:OMY9 ODC5:ODC9 NTG5:NTG9 NJK5:NJK9 MZO5:MZO9 MPS5:MPS9 MFW5:MFW9 LWA5:LWA9 LME5:LME9 LCI5:LCI9 KSM5:KSM9 KIQ5:KIQ9 JYU5:JYU9 JOY5:JOY9 JFC5:JFC9 IVG5:IVG9 ILK5:ILK9 IBO5:IBO9 HRS5:HRS9 HHW5:HHW9 GYA5:GYA9 GOE5:GOE9 GEI5:GEI9 FUM5:FUM9 FKQ5:FKQ9 FAU5:FAU9 EQY5:EQY9 EHC5:EHC9 DXG5:DXG9 DNK5:DNK9 DDO5:DDO9 CTS5:CTS9 CJW5:CJW9 CAA5:CAA9 BQE5:BQE9 BGI5:BGI9 AWM5:AWM9 AMQ5:AMQ9 ACU5:ACU9 SY5:SY9 JC5:JC9" xr:uid="{EDBF8855-5203-42D3-A782-D27DFA114836}">
      <formula1>$Q$5:$Q$10</formula1>
    </dataValidation>
  </dataValidations>
  <pageMargins left="0.75" right="0.75" top="1" bottom="1" header="0.5" footer="0.5"/>
  <pageSetup paperSize="9" scale="93" orientation="landscape" r:id="rId1"/>
  <headerFooter alignWithMargins="0"/>
  <legacy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42C4B4-6714-4F25-8794-5D7FED6E5749}">
  <sheetPr>
    <pageSetUpPr fitToPage="1"/>
  </sheetPr>
  <dimension ref="A1:P12"/>
  <sheetViews>
    <sheetView zoomScale="80" zoomScaleNormal="80" workbookViewId="0">
      <selection activeCell="B7" sqref="B7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20.44140625" style="1" customWidth="1"/>
    <col min="4" max="4" width="6.109375" style="1" customWidth="1"/>
    <col min="5" max="5" width="7.88671875" style="1" customWidth="1"/>
    <col min="6" max="6" width="9.6640625" style="4" customWidth="1"/>
    <col min="7" max="7" width="7.109375" style="1" customWidth="1"/>
    <col min="8" max="9" width="9.21875" style="1" customWidth="1"/>
    <col min="10" max="11" width="10.44140625" style="1" customWidth="1"/>
    <col min="12" max="12" width="8.6640625" style="1" customWidth="1"/>
    <col min="13" max="13" width="10.44140625" style="1" customWidth="1"/>
    <col min="14" max="14" width="9.33203125" style="1" customWidth="1"/>
    <col min="15" max="15" width="40.44140625" style="1" customWidth="1"/>
    <col min="16" max="16" width="14.77734375" style="1" customWidth="1"/>
    <col min="17" max="17" width="6.77734375" style="1" customWidth="1"/>
    <col min="18" max="256" width="10" style="1"/>
    <col min="257" max="257" width="6.109375" style="1" bestFit="1" customWidth="1"/>
    <col min="258" max="258" width="15.77734375" style="1" customWidth="1"/>
    <col min="259" max="259" width="27.77734375" style="1" bestFit="1" customWidth="1"/>
    <col min="260" max="260" width="6.109375" style="1" customWidth="1"/>
    <col min="261" max="262" width="7.88671875" style="1" customWidth="1"/>
    <col min="263" max="263" width="5.6640625" style="1" customWidth="1"/>
    <col min="264" max="264" width="11.6640625" style="1" customWidth="1"/>
    <col min="265" max="265" width="9.88671875" style="1" customWidth="1"/>
    <col min="266" max="267" width="10.44140625" style="1" customWidth="1"/>
    <col min="268" max="268" width="7.109375" style="1" customWidth="1"/>
    <col min="269" max="269" width="10.44140625" style="1" customWidth="1"/>
    <col min="270" max="270" width="10" style="1"/>
    <col min="271" max="271" width="32.109375" style="1" customWidth="1"/>
    <col min="272" max="272" width="13" style="1" customWidth="1"/>
    <col min="273" max="273" width="6.77734375" style="1" customWidth="1"/>
    <col min="274" max="512" width="10" style="1"/>
    <col min="513" max="513" width="6.109375" style="1" bestFit="1" customWidth="1"/>
    <col min="514" max="514" width="15.77734375" style="1" customWidth="1"/>
    <col min="515" max="515" width="27.77734375" style="1" bestFit="1" customWidth="1"/>
    <col min="516" max="516" width="6.109375" style="1" customWidth="1"/>
    <col min="517" max="518" width="7.88671875" style="1" customWidth="1"/>
    <col min="519" max="519" width="5.6640625" style="1" customWidth="1"/>
    <col min="520" max="520" width="11.6640625" style="1" customWidth="1"/>
    <col min="521" max="521" width="9.88671875" style="1" customWidth="1"/>
    <col min="522" max="523" width="10.44140625" style="1" customWidth="1"/>
    <col min="524" max="524" width="7.109375" style="1" customWidth="1"/>
    <col min="525" max="525" width="10.44140625" style="1" customWidth="1"/>
    <col min="526" max="526" width="10" style="1"/>
    <col min="527" max="527" width="32.109375" style="1" customWidth="1"/>
    <col min="528" max="528" width="13" style="1" customWidth="1"/>
    <col min="529" max="529" width="6.77734375" style="1" customWidth="1"/>
    <col min="530" max="768" width="10" style="1"/>
    <col min="769" max="769" width="6.109375" style="1" bestFit="1" customWidth="1"/>
    <col min="770" max="770" width="15.77734375" style="1" customWidth="1"/>
    <col min="771" max="771" width="27.77734375" style="1" bestFit="1" customWidth="1"/>
    <col min="772" max="772" width="6.109375" style="1" customWidth="1"/>
    <col min="773" max="774" width="7.88671875" style="1" customWidth="1"/>
    <col min="775" max="775" width="5.6640625" style="1" customWidth="1"/>
    <col min="776" max="776" width="11.6640625" style="1" customWidth="1"/>
    <col min="777" max="777" width="9.88671875" style="1" customWidth="1"/>
    <col min="778" max="779" width="10.44140625" style="1" customWidth="1"/>
    <col min="780" max="780" width="7.109375" style="1" customWidth="1"/>
    <col min="781" max="781" width="10.44140625" style="1" customWidth="1"/>
    <col min="782" max="782" width="10" style="1"/>
    <col min="783" max="783" width="32.109375" style="1" customWidth="1"/>
    <col min="784" max="784" width="13" style="1" customWidth="1"/>
    <col min="785" max="785" width="6.77734375" style="1" customWidth="1"/>
    <col min="786" max="1024" width="10" style="1"/>
    <col min="1025" max="1025" width="6.109375" style="1" bestFit="1" customWidth="1"/>
    <col min="1026" max="1026" width="15.77734375" style="1" customWidth="1"/>
    <col min="1027" max="1027" width="27.77734375" style="1" bestFit="1" customWidth="1"/>
    <col min="1028" max="1028" width="6.109375" style="1" customWidth="1"/>
    <col min="1029" max="1030" width="7.88671875" style="1" customWidth="1"/>
    <col min="1031" max="1031" width="5.6640625" style="1" customWidth="1"/>
    <col min="1032" max="1032" width="11.6640625" style="1" customWidth="1"/>
    <col min="1033" max="1033" width="9.88671875" style="1" customWidth="1"/>
    <col min="1034" max="1035" width="10.44140625" style="1" customWidth="1"/>
    <col min="1036" max="1036" width="7.109375" style="1" customWidth="1"/>
    <col min="1037" max="1037" width="10.44140625" style="1" customWidth="1"/>
    <col min="1038" max="1038" width="10" style="1"/>
    <col min="1039" max="1039" width="32.109375" style="1" customWidth="1"/>
    <col min="1040" max="1040" width="13" style="1" customWidth="1"/>
    <col min="1041" max="1041" width="6.77734375" style="1" customWidth="1"/>
    <col min="1042" max="1280" width="10" style="1"/>
    <col min="1281" max="1281" width="6.109375" style="1" bestFit="1" customWidth="1"/>
    <col min="1282" max="1282" width="15.77734375" style="1" customWidth="1"/>
    <col min="1283" max="1283" width="27.77734375" style="1" bestFit="1" customWidth="1"/>
    <col min="1284" max="1284" width="6.109375" style="1" customWidth="1"/>
    <col min="1285" max="1286" width="7.88671875" style="1" customWidth="1"/>
    <col min="1287" max="1287" width="5.6640625" style="1" customWidth="1"/>
    <col min="1288" max="1288" width="11.6640625" style="1" customWidth="1"/>
    <col min="1289" max="1289" width="9.88671875" style="1" customWidth="1"/>
    <col min="1290" max="1291" width="10.44140625" style="1" customWidth="1"/>
    <col min="1292" max="1292" width="7.109375" style="1" customWidth="1"/>
    <col min="1293" max="1293" width="10.44140625" style="1" customWidth="1"/>
    <col min="1294" max="1294" width="10" style="1"/>
    <col min="1295" max="1295" width="32.109375" style="1" customWidth="1"/>
    <col min="1296" max="1296" width="13" style="1" customWidth="1"/>
    <col min="1297" max="1297" width="6.77734375" style="1" customWidth="1"/>
    <col min="1298" max="1536" width="10" style="1"/>
    <col min="1537" max="1537" width="6.109375" style="1" bestFit="1" customWidth="1"/>
    <col min="1538" max="1538" width="15.77734375" style="1" customWidth="1"/>
    <col min="1539" max="1539" width="27.77734375" style="1" bestFit="1" customWidth="1"/>
    <col min="1540" max="1540" width="6.109375" style="1" customWidth="1"/>
    <col min="1541" max="1542" width="7.88671875" style="1" customWidth="1"/>
    <col min="1543" max="1543" width="5.6640625" style="1" customWidth="1"/>
    <col min="1544" max="1544" width="11.6640625" style="1" customWidth="1"/>
    <col min="1545" max="1545" width="9.88671875" style="1" customWidth="1"/>
    <col min="1546" max="1547" width="10.44140625" style="1" customWidth="1"/>
    <col min="1548" max="1548" width="7.109375" style="1" customWidth="1"/>
    <col min="1549" max="1549" width="10.44140625" style="1" customWidth="1"/>
    <col min="1550" max="1550" width="10" style="1"/>
    <col min="1551" max="1551" width="32.109375" style="1" customWidth="1"/>
    <col min="1552" max="1552" width="13" style="1" customWidth="1"/>
    <col min="1553" max="1553" width="6.77734375" style="1" customWidth="1"/>
    <col min="1554" max="1792" width="10" style="1"/>
    <col min="1793" max="1793" width="6.109375" style="1" bestFit="1" customWidth="1"/>
    <col min="1794" max="1794" width="15.77734375" style="1" customWidth="1"/>
    <col min="1795" max="1795" width="27.77734375" style="1" bestFit="1" customWidth="1"/>
    <col min="1796" max="1796" width="6.109375" style="1" customWidth="1"/>
    <col min="1797" max="1798" width="7.88671875" style="1" customWidth="1"/>
    <col min="1799" max="1799" width="5.6640625" style="1" customWidth="1"/>
    <col min="1800" max="1800" width="11.6640625" style="1" customWidth="1"/>
    <col min="1801" max="1801" width="9.88671875" style="1" customWidth="1"/>
    <col min="1802" max="1803" width="10.44140625" style="1" customWidth="1"/>
    <col min="1804" max="1804" width="7.109375" style="1" customWidth="1"/>
    <col min="1805" max="1805" width="10.44140625" style="1" customWidth="1"/>
    <col min="1806" max="1806" width="10" style="1"/>
    <col min="1807" max="1807" width="32.109375" style="1" customWidth="1"/>
    <col min="1808" max="1808" width="13" style="1" customWidth="1"/>
    <col min="1809" max="1809" width="6.77734375" style="1" customWidth="1"/>
    <col min="1810" max="2048" width="10" style="1"/>
    <col min="2049" max="2049" width="6.109375" style="1" bestFit="1" customWidth="1"/>
    <col min="2050" max="2050" width="15.77734375" style="1" customWidth="1"/>
    <col min="2051" max="2051" width="27.77734375" style="1" bestFit="1" customWidth="1"/>
    <col min="2052" max="2052" width="6.109375" style="1" customWidth="1"/>
    <col min="2053" max="2054" width="7.88671875" style="1" customWidth="1"/>
    <col min="2055" max="2055" width="5.6640625" style="1" customWidth="1"/>
    <col min="2056" max="2056" width="11.6640625" style="1" customWidth="1"/>
    <col min="2057" max="2057" width="9.88671875" style="1" customWidth="1"/>
    <col min="2058" max="2059" width="10.44140625" style="1" customWidth="1"/>
    <col min="2060" max="2060" width="7.109375" style="1" customWidth="1"/>
    <col min="2061" max="2061" width="10.44140625" style="1" customWidth="1"/>
    <col min="2062" max="2062" width="10" style="1"/>
    <col min="2063" max="2063" width="32.109375" style="1" customWidth="1"/>
    <col min="2064" max="2064" width="13" style="1" customWidth="1"/>
    <col min="2065" max="2065" width="6.77734375" style="1" customWidth="1"/>
    <col min="2066" max="2304" width="10" style="1"/>
    <col min="2305" max="2305" width="6.109375" style="1" bestFit="1" customWidth="1"/>
    <col min="2306" max="2306" width="15.77734375" style="1" customWidth="1"/>
    <col min="2307" max="2307" width="27.77734375" style="1" bestFit="1" customWidth="1"/>
    <col min="2308" max="2308" width="6.109375" style="1" customWidth="1"/>
    <col min="2309" max="2310" width="7.88671875" style="1" customWidth="1"/>
    <col min="2311" max="2311" width="5.6640625" style="1" customWidth="1"/>
    <col min="2312" max="2312" width="11.6640625" style="1" customWidth="1"/>
    <col min="2313" max="2313" width="9.88671875" style="1" customWidth="1"/>
    <col min="2314" max="2315" width="10.44140625" style="1" customWidth="1"/>
    <col min="2316" max="2316" width="7.109375" style="1" customWidth="1"/>
    <col min="2317" max="2317" width="10.44140625" style="1" customWidth="1"/>
    <col min="2318" max="2318" width="10" style="1"/>
    <col min="2319" max="2319" width="32.109375" style="1" customWidth="1"/>
    <col min="2320" max="2320" width="13" style="1" customWidth="1"/>
    <col min="2321" max="2321" width="6.77734375" style="1" customWidth="1"/>
    <col min="2322" max="2560" width="10" style="1"/>
    <col min="2561" max="2561" width="6.109375" style="1" bestFit="1" customWidth="1"/>
    <col min="2562" max="2562" width="15.77734375" style="1" customWidth="1"/>
    <col min="2563" max="2563" width="27.77734375" style="1" bestFit="1" customWidth="1"/>
    <col min="2564" max="2564" width="6.109375" style="1" customWidth="1"/>
    <col min="2565" max="2566" width="7.88671875" style="1" customWidth="1"/>
    <col min="2567" max="2567" width="5.6640625" style="1" customWidth="1"/>
    <col min="2568" max="2568" width="11.6640625" style="1" customWidth="1"/>
    <col min="2569" max="2569" width="9.88671875" style="1" customWidth="1"/>
    <col min="2570" max="2571" width="10.44140625" style="1" customWidth="1"/>
    <col min="2572" max="2572" width="7.109375" style="1" customWidth="1"/>
    <col min="2573" max="2573" width="10.44140625" style="1" customWidth="1"/>
    <col min="2574" max="2574" width="10" style="1"/>
    <col min="2575" max="2575" width="32.109375" style="1" customWidth="1"/>
    <col min="2576" max="2576" width="13" style="1" customWidth="1"/>
    <col min="2577" max="2577" width="6.77734375" style="1" customWidth="1"/>
    <col min="2578" max="2816" width="10" style="1"/>
    <col min="2817" max="2817" width="6.109375" style="1" bestFit="1" customWidth="1"/>
    <col min="2818" max="2818" width="15.77734375" style="1" customWidth="1"/>
    <col min="2819" max="2819" width="27.77734375" style="1" bestFit="1" customWidth="1"/>
    <col min="2820" max="2820" width="6.109375" style="1" customWidth="1"/>
    <col min="2821" max="2822" width="7.88671875" style="1" customWidth="1"/>
    <col min="2823" max="2823" width="5.6640625" style="1" customWidth="1"/>
    <col min="2824" max="2824" width="11.6640625" style="1" customWidth="1"/>
    <col min="2825" max="2825" width="9.88671875" style="1" customWidth="1"/>
    <col min="2826" max="2827" width="10.44140625" style="1" customWidth="1"/>
    <col min="2828" max="2828" width="7.109375" style="1" customWidth="1"/>
    <col min="2829" max="2829" width="10.44140625" style="1" customWidth="1"/>
    <col min="2830" max="2830" width="10" style="1"/>
    <col min="2831" max="2831" width="32.109375" style="1" customWidth="1"/>
    <col min="2832" max="2832" width="13" style="1" customWidth="1"/>
    <col min="2833" max="2833" width="6.77734375" style="1" customWidth="1"/>
    <col min="2834" max="3072" width="10" style="1"/>
    <col min="3073" max="3073" width="6.109375" style="1" bestFit="1" customWidth="1"/>
    <col min="3074" max="3074" width="15.77734375" style="1" customWidth="1"/>
    <col min="3075" max="3075" width="27.77734375" style="1" bestFit="1" customWidth="1"/>
    <col min="3076" max="3076" width="6.109375" style="1" customWidth="1"/>
    <col min="3077" max="3078" width="7.88671875" style="1" customWidth="1"/>
    <col min="3079" max="3079" width="5.6640625" style="1" customWidth="1"/>
    <col min="3080" max="3080" width="11.6640625" style="1" customWidth="1"/>
    <col min="3081" max="3081" width="9.88671875" style="1" customWidth="1"/>
    <col min="3082" max="3083" width="10.44140625" style="1" customWidth="1"/>
    <col min="3084" max="3084" width="7.109375" style="1" customWidth="1"/>
    <col min="3085" max="3085" width="10.44140625" style="1" customWidth="1"/>
    <col min="3086" max="3086" width="10" style="1"/>
    <col min="3087" max="3087" width="32.109375" style="1" customWidth="1"/>
    <col min="3088" max="3088" width="13" style="1" customWidth="1"/>
    <col min="3089" max="3089" width="6.77734375" style="1" customWidth="1"/>
    <col min="3090" max="3328" width="10" style="1"/>
    <col min="3329" max="3329" width="6.109375" style="1" bestFit="1" customWidth="1"/>
    <col min="3330" max="3330" width="15.77734375" style="1" customWidth="1"/>
    <col min="3331" max="3331" width="27.77734375" style="1" bestFit="1" customWidth="1"/>
    <col min="3332" max="3332" width="6.109375" style="1" customWidth="1"/>
    <col min="3333" max="3334" width="7.88671875" style="1" customWidth="1"/>
    <col min="3335" max="3335" width="5.6640625" style="1" customWidth="1"/>
    <col min="3336" max="3336" width="11.6640625" style="1" customWidth="1"/>
    <col min="3337" max="3337" width="9.88671875" style="1" customWidth="1"/>
    <col min="3338" max="3339" width="10.44140625" style="1" customWidth="1"/>
    <col min="3340" max="3340" width="7.109375" style="1" customWidth="1"/>
    <col min="3341" max="3341" width="10.44140625" style="1" customWidth="1"/>
    <col min="3342" max="3342" width="10" style="1"/>
    <col min="3343" max="3343" width="32.109375" style="1" customWidth="1"/>
    <col min="3344" max="3344" width="13" style="1" customWidth="1"/>
    <col min="3345" max="3345" width="6.77734375" style="1" customWidth="1"/>
    <col min="3346" max="3584" width="10" style="1"/>
    <col min="3585" max="3585" width="6.109375" style="1" bestFit="1" customWidth="1"/>
    <col min="3586" max="3586" width="15.77734375" style="1" customWidth="1"/>
    <col min="3587" max="3587" width="27.77734375" style="1" bestFit="1" customWidth="1"/>
    <col min="3588" max="3588" width="6.109375" style="1" customWidth="1"/>
    <col min="3589" max="3590" width="7.88671875" style="1" customWidth="1"/>
    <col min="3591" max="3591" width="5.6640625" style="1" customWidth="1"/>
    <col min="3592" max="3592" width="11.6640625" style="1" customWidth="1"/>
    <col min="3593" max="3593" width="9.88671875" style="1" customWidth="1"/>
    <col min="3594" max="3595" width="10.44140625" style="1" customWidth="1"/>
    <col min="3596" max="3596" width="7.109375" style="1" customWidth="1"/>
    <col min="3597" max="3597" width="10.44140625" style="1" customWidth="1"/>
    <col min="3598" max="3598" width="10" style="1"/>
    <col min="3599" max="3599" width="32.109375" style="1" customWidth="1"/>
    <col min="3600" max="3600" width="13" style="1" customWidth="1"/>
    <col min="3601" max="3601" width="6.77734375" style="1" customWidth="1"/>
    <col min="3602" max="3840" width="10" style="1"/>
    <col min="3841" max="3841" width="6.109375" style="1" bestFit="1" customWidth="1"/>
    <col min="3842" max="3842" width="15.77734375" style="1" customWidth="1"/>
    <col min="3843" max="3843" width="27.77734375" style="1" bestFit="1" customWidth="1"/>
    <col min="3844" max="3844" width="6.109375" style="1" customWidth="1"/>
    <col min="3845" max="3846" width="7.88671875" style="1" customWidth="1"/>
    <col min="3847" max="3847" width="5.6640625" style="1" customWidth="1"/>
    <col min="3848" max="3848" width="11.6640625" style="1" customWidth="1"/>
    <col min="3849" max="3849" width="9.88671875" style="1" customWidth="1"/>
    <col min="3850" max="3851" width="10.44140625" style="1" customWidth="1"/>
    <col min="3852" max="3852" width="7.109375" style="1" customWidth="1"/>
    <col min="3853" max="3853" width="10.44140625" style="1" customWidth="1"/>
    <col min="3854" max="3854" width="10" style="1"/>
    <col min="3855" max="3855" width="32.109375" style="1" customWidth="1"/>
    <col min="3856" max="3856" width="13" style="1" customWidth="1"/>
    <col min="3857" max="3857" width="6.77734375" style="1" customWidth="1"/>
    <col min="3858" max="4096" width="10" style="1"/>
    <col min="4097" max="4097" width="6.109375" style="1" bestFit="1" customWidth="1"/>
    <col min="4098" max="4098" width="15.77734375" style="1" customWidth="1"/>
    <col min="4099" max="4099" width="27.77734375" style="1" bestFit="1" customWidth="1"/>
    <col min="4100" max="4100" width="6.109375" style="1" customWidth="1"/>
    <col min="4101" max="4102" width="7.88671875" style="1" customWidth="1"/>
    <col min="4103" max="4103" width="5.6640625" style="1" customWidth="1"/>
    <col min="4104" max="4104" width="11.6640625" style="1" customWidth="1"/>
    <col min="4105" max="4105" width="9.88671875" style="1" customWidth="1"/>
    <col min="4106" max="4107" width="10.44140625" style="1" customWidth="1"/>
    <col min="4108" max="4108" width="7.109375" style="1" customWidth="1"/>
    <col min="4109" max="4109" width="10.44140625" style="1" customWidth="1"/>
    <col min="4110" max="4110" width="10" style="1"/>
    <col min="4111" max="4111" width="32.109375" style="1" customWidth="1"/>
    <col min="4112" max="4112" width="13" style="1" customWidth="1"/>
    <col min="4113" max="4113" width="6.77734375" style="1" customWidth="1"/>
    <col min="4114" max="4352" width="10" style="1"/>
    <col min="4353" max="4353" width="6.109375" style="1" bestFit="1" customWidth="1"/>
    <col min="4354" max="4354" width="15.77734375" style="1" customWidth="1"/>
    <col min="4355" max="4355" width="27.77734375" style="1" bestFit="1" customWidth="1"/>
    <col min="4356" max="4356" width="6.109375" style="1" customWidth="1"/>
    <col min="4357" max="4358" width="7.88671875" style="1" customWidth="1"/>
    <col min="4359" max="4359" width="5.6640625" style="1" customWidth="1"/>
    <col min="4360" max="4360" width="11.6640625" style="1" customWidth="1"/>
    <col min="4361" max="4361" width="9.88671875" style="1" customWidth="1"/>
    <col min="4362" max="4363" width="10.44140625" style="1" customWidth="1"/>
    <col min="4364" max="4364" width="7.109375" style="1" customWidth="1"/>
    <col min="4365" max="4365" width="10.44140625" style="1" customWidth="1"/>
    <col min="4366" max="4366" width="10" style="1"/>
    <col min="4367" max="4367" width="32.109375" style="1" customWidth="1"/>
    <col min="4368" max="4368" width="13" style="1" customWidth="1"/>
    <col min="4369" max="4369" width="6.77734375" style="1" customWidth="1"/>
    <col min="4370" max="4608" width="10" style="1"/>
    <col min="4609" max="4609" width="6.109375" style="1" bestFit="1" customWidth="1"/>
    <col min="4610" max="4610" width="15.77734375" style="1" customWidth="1"/>
    <col min="4611" max="4611" width="27.77734375" style="1" bestFit="1" customWidth="1"/>
    <col min="4612" max="4612" width="6.109375" style="1" customWidth="1"/>
    <col min="4613" max="4614" width="7.88671875" style="1" customWidth="1"/>
    <col min="4615" max="4615" width="5.6640625" style="1" customWidth="1"/>
    <col min="4616" max="4616" width="11.6640625" style="1" customWidth="1"/>
    <col min="4617" max="4617" width="9.88671875" style="1" customWidth="1"/>
    <col min="4618" max="4619" width="10.44140625" style="1" customWidth="1"/>
    <col min="4620" max="4620" width="7.109375" style="1" customWidth="1"/>
    <col min="4621" max="4621" width="10.44140625" style="1" customWidth="1"/>
    <col min="4622" max="4622" width="10" style="1"/>
    <col min="4623" max="4623" width="32.109375" style="1" customWidth="1"/>
    <col min="4624" max="4624" width="13" style="1" customWidth="1"/>
    <col min="4625" max="4625" width="6.77734375" style="1" customWidth="1"/>
    <col min="4626" max="4864" width="10" style="1"/>
    <col min="4865" max="4865" width="6.109375" style="1" bestFit="1" customWidth="1"/>
    <col min="4866" max="4866" width="15.77734375" style="1" customWidth="1"/>
    <col min="4867" max="4867" width="27.77734375" style="1" bestFit="1" customWidth="1"/>
    <col min="4868" max="4868" width="6.109375" style="1" customWidth="1"/>
    <col min="4869" max="4870" width="7.88671875" style="1" customWidth="1"/>
    <col min="4871" max="4871" width="5.6640625" style="1" customWidth="1"/>
    <col min="4872" max="4872" width="11.6640625" style="1" customWidth="1"/>
    <col min="4873" max="4873" width="9.88671875" style="1" customWidth="1"/>
    <col min="4874" max="4875" width="10.44140625" style="1" customWidth="1"/>
    <col min="4876" max="4876" width="7.109375" style="1" customWidth="1"/>
    <col min="4877" max="4877" width="10.44140625" style="1" customWidth="1"/>
    <col min="4878" max="4878" width="10" style="1"/>
    <col min="4879" max="4879" width="32.109375" style="1" customWidth="1"/>
    <col min="4880" max="4880" width="13" style="1" customWidth="1"/>
    <col min="4881" max="4881" width="6.77734375" style="1" customWidth="1"/>
    <col min="4882" max="5120" width="10" style="1"/>
    <col min="5121" max="5121" width="6.109375" style="1" bestFit="1" customWidth="1"/>
    <col min="5122" max="5122" width="15.77734375" style="1" customWidth="1"/>
    <col min="5123" max="5123" width="27.77734375" style="1" bestFit="1" customWidth="1"/>
    <col min="5124" max="5124" width="6.109375" style="1" customWidth="1"/>
    <col min="5125" max="5126" width="7.88671875" style="1" customWidth="1"/>
    <col min="5127" max="5127" width="5.6640625" style="1" customWidth="1"/>
    <col min="5128" max="5128" width="11.6640625" style="1" customWidth="1"/>
    <col min="5129" max="5129" width="9.88671875" style="1" customWidth="1"/>
    <col min="5130" max="5131" width="10.44140625" style="1" customWidth="1"/>
    <col min="5132" max="5132" width="7.109375" style="1" customWidth="1"/>
    <col min="5133" max="5133" width="10.44140625" style="1" customWidth="1"/>
    <col min="5134" max="5134" width="10" style="1"/>
    <col min="5135" max="5135" width="32.109375" style="1" customWidth="1"/>
    <col min="5136" max="5136" width="13" style="1" customWidth="1"/>
    <col min="5137" max="5137" width="6.77734375" style="1" customWidth="1"/>
    <col min="5138" max="5376" width="10" style="1"/>
    <col min="5377" max="5377" width="6.109375" style="1" bestFit="1" customWidth="1"/>
    <col min="5378" max="5378" width="15.77734375" style="1" customWidth="1"/>
    <col min="5379" max="5379" width="27.77734375" style="1" bestFit="1" customWidth="1"/>
    <col min="5380" max="5380" width="6.109375" style="1" customWidth="1"/>
    <col min="5381" max="5382" width="7.88671875" style="1" customWidth="1"/>
    <col min="5383" max="5383" width="5.6640625" style="1" customWidth="1"/>
    <col min="5384" max="5384" width="11.6640625" style="1" customWidth="1"/>
    <col min="5385" max="5385" width="9.88671875" style="1" customWidth="1"/>
    <col min="5386" max="5387" width="10.44140625" style="1" customWidth="1"/>
    <col min="5388" max="5388" width="7.109375" style="1" customWidth="1"/>
    <col min="5389" max="5389" width="10.44140625" style="1" customWidth="1"/>
    <col min="5390" max="5390" width="10" style="1"/>
    <col min="5391" max="5391" width="32.109375" style="1" customWidth="1"/>
    <col min="5392" max="5392" width="13" style="1" customWidth="1"/>
    <col min="5393" max="5393" width="6.77734375" style="1" customWidth="1"/>
    <col min="5394" max="5632" width="10" style="1"/>
    <col min="5633" max="5633" width="6.109375" style="1" bestFit="1" customWidth="1"/>
    <col min="5634" max="5634" width="15.77734375" style="1" customWidth="1"/>
    <col min="5635" max="5635" width="27.77734375" style="1" bestFit="1" customWidth="1"/>
    <col min="5636" max="5636" width="6.109375" style="1" customWidth="1"/>
    <col min="5637" max="5638" width="7.88671875" style="1" customWidth="1"/>
    <col min="5639" max="5639" width="5.6640625" style="1" customWidth="1"/>
    <col min="5640" max="5640" width="11.6640625" style="1" customWidth="1"/>
    <col min="5641" max="5641" width="9.88671875" style="1" customWidth="1"/>
    <col min="5642" max="5643" width="10.44140625" style="1" customWidth="1"/>
    <col min="5644" max="5644" width="7.109375" style="1" customWidth="1"/>
    <col min="5645" max="5645" width="10.44140625" style="1" customWidth="1"/>
    <col min="5646" max="5646" width="10" style="1"/>
    <col min="5647" max="5647" width="32.109375" style="1" customWidth="1"/>
    <col min="5648" max="5648" width="13" style="1" customWidth="1"/>
    <col min="5649" max="5649" width="6.77734375" style="1" customWidth="1"/>
    <col min="5650" max="5888" width="10" style="1"/>
    <col min="5889" max="5889" width="6.109375" style="1" bestFit="1" customWidth="1"/>
    <col min="5890" max="5890" width="15.77734375" style="1" customWidth="1"/>
    <col min="5891" max="5891" width="27.77734375" style="1" bestFit="1" customWidth="1"/>
    <col min="5892" max="5892" width="6.109375" style="1" customWidth="1"/>
    <col min="5893" max="5894" width="7.88671875" style="1" customWidth="1"/>
    <col min="5895" max="5895" width="5.6640625" style="1" customWidth="1"/>
    <col min="5896" max="5896" width="11.6640625" style="1" customWidth="1"/>
    <col min="5897" max="5897" width="9.88671875" style="1" customWidth="1"/>
    <col min="5898" max="5899" width="10.44140625" style="1" customWidth="1"/>
    <col min="5900" max="5900" width="7.109375" style="1" customWidth="1"/>
    <col min="5901" max="5901" width="10.44140625" style="1" customWidth="1"/>
    <col min="5902" max="5902" width="10" style="1"/>
    <col min="5903" max="5903" width="32.109375" style="1" customWidth="1"/>
    <col min="5904" max="5904" width="13" style="1" customWidth="1"/>
    <col min="5905" max="5905" width="6.77734375" style="1" customWidth="1"/>
    <col min="5906" max="6144" width="10" style="1"/>
    <col min="6145" max="6145" width="6.109375" style="1" bestFit="1" customWidth="1"/>
    <col min="6146" max="6146" width="15.77734375" style="1" customWidth="1"/>
    <col min="6147" max="6147" width="27.77734375" style="1" bestFit="1" customWidth="1"/>
    <col min="6148" max="6148" width="6.109375" style="1" customWidth="1"/>
    <col min="6149" max="6150" width="7.88671875" style="1" customWidth="1"/>
    <col min="6151" max="6151" width="5.6640625" style="1" customWidth="1"/>
    <col min="6152" max="6152" width="11.6640625" style="1" customWidth="1"/>
    <col min="6153" max="6153" width="9.88671875" style="1" customWidth="1"/>
    <col min="6154" max="6155" width="10.44140625" style="1" customWidth="1"/>
    <col min="6156" max="6156" width="7.109375" style="1" customWidth="1"/>
    <col min="6157" max="6157" width="10.44140625" style="1" customWidth="1"/>
    <col min="6158" max="6158" width="10" style="1"/>
    <col min="6159" max="6159" width="32.109375" style="1" customWidth="1"/>
    <col min="6160" max="6160" width="13" style="1" customWidth="1"/>
    <col min="6161" max="6161" width="6.77734375" style="1" customWidth="1"/>
    <col min="6162" max="6400" width="10" style="1"/>
    <col min="6401" max="6401" width="6.109375" style="1" bestFit="1" customWidth="1"/>
    <col min="6402" max="6402" width="15.77734375" style="1" customWidth="1"/>
    <col min="6403" max="6403" width="27.77734375" style="1" bestFit="1" customWidth="1"/>
    <col min="6404" max="6404" width="6.109375" style="1" customWidth="1"/>
    <col min="6405" max="6406" width="7.88671875" style="1" customWidth="1"/>
    <col min="6407" max="6407" width="5.6640625" style="1" customWidth="1"/>
    <col min="6408" max="6408" width="11.6640625" style="1" customWidth="1"/>
    <col min="6409" max="6409" width="9.88671875" style="1" customWidth="1"/>
    <col min="6410" max="6411" width="10.44140625" style="1" customWidth="1"/>
    <col min="6412" max="6412" width="7.109375" style="1" customWidth="1"/>
    <col min="6413" max="6413" width="10.44140625" style="1" customWidth="1"/>
    <col min="6414" max="6414" width="10" style="1"/>
    <col min="6415" max="6415" width="32.109375" style="1" customWidth="1"/>
    <col min="6416" max="6416" width="13" style="1" customWidth="1"/>
    <col min="6417" max="6417" width="6.77734375" style="1" customWidth="1"/>
    <col min="6418" max="6656" width="10" style="1"/>
    <col min="6657" max="6657" width="6.109375" style="1" bestFit="1" customWidth="1"/>
    <col min="6658" max="6658" width="15.77734375" style="1" customWidth="1"/>
    <col min="6659" max="6659" width="27.77734375" style="1" bestFit="1" customWidth="1"/>
    <col min="6660" max="6660" width="6.109375" style="1" customWidth="1"/>
    <col min="6661" max="6662" width="7.88671875" style="1" customWidth="1"/>
    <col min="6663" max="6663" width="5.6640625" style="1" customWidth="1"/>
    <col min="6664" max="6664" width="11.6640625" style="1" customWidth="1"/>
    <col min="6665" max="6665" width="9.88671875" style="1" customWidth="1"/>
    <col min="6666" max="6667" width="10.44140625" style="1" customWidth="1"/>
    <col min="6668" max="6668" width="7.109375" style="1" customWidth="1"/>
    <col min="6669" max="6669" width="10.44140625" style="1" customWidth="1"/>
    <col min="6670" max="6670" width="10" style="1"/>
    <col min="6671" max="6671" width="32.109375" style="1" customWidth="1"/>
    <col min="6672" max="6672" width="13" style="1" customWidth="1"/>
    <col min="6673" max="6673" width="6.77734375" style="1" customWidth="1"/>
    <col min="6674" max="6912" width="10" style="1"/>
    <col min="6913" max="6913" width="6.109375" style="1" bestFit="1" customWidth="1"/>
    <col min="6914" max="6914" width="15.77734375" style="1" customWidth="1"/>
    <col min="6915" max="6915" width="27.77734375" style="1" bestFit="1" customWidth="1"/>
    <col min="6916" max="6916" width="6.109375" style="1" customWidth="1"/>
    <col min="6917" max="6918" width="7.88671875" style="1" customWidth="1"/>
    <col min="6919" max="6919" width="5.6640625" style="1" customWidth="1"/>
    <col min="6920" max="6920" width="11.6640625" style="1" customWidth="1"/>
    <col min="6921" max="6921" width="9.88671875" style="1" customWidth="1"/>
    <col min="6922" max="6923" width="10.44140625" style="1" customWidth="1"/>
    <col min="6924" max="6924" width="7.109375" style="1" customWidth="1"/>
    <col min="6925" max="6925" width="10.44140625" style="1" customWidth="1"/>
    <col min="6926" max="6926" width="10" style="1"/>
    <col min="6927" max="6927" width="32.109375" style="1" customWidth="1"/>
    <col min="6928" max="6928" width="13" style="1" customWidth="1"/>
    <col min="6929" max="6929" width="6.77734375" style="1" customWidth="1"/>
    <col min="6930" max="7168" width="10" style="1"/>
    <col min="7169" max="7169" width="6.109375" style="1" bestFit="1" customWidth="1"/>
    <col min="7170" max="7170" width="15.77734375" style="1" customWidth="1"/>
    <col min="7171" max="7171" width="27.77734375" style="1" bestFit="1" customWidth="1"/>
    <col min="7172" max="7172" width="6.109375" style="1" customWidth="1"/>
    <col min="7173" max="7174" width="7.88671875" style="1" customWidth="1"/>
    <col min="7175" max="7175" width="5.6640625" style="1" customWidth="1"/>
    <col min="7176" max="7176" width="11.6640625" style="1" customWidth="1"/>
    <col min="7177" max="7177" width="9.88671875" style="1" customWidth="1"/>
    <col min="7178" max="7179" width="10.44140625" style="1" customWidth="1"/>
    <col min="7180" max="7180" width="7.109375" style="1" customWidth="1"/>
    <col min="7181" max="7181" width="10.44140625" style="1" customWidth="1"/>
    <col min="7182" max="7182" width="10" style="1"/>
    <col min="7183" max="7183" width="32.109375" style="1" customWidth="1"/>
    <col min="7184" max="7184" width="13" style="1" customWidth="1"/>
    <col min="7185" max="7185" width="6.77734375" style="1" customWidth="1"/>
    <col min="7186" max="7424" width="10" style="1"/>
    <col min="7425" max="7425" width="6.109375" style="1" bestFit="1" customWidth="1"/>
    <col min="7426" max="7426" width="15.77734375" style="1" customWidth="1"/>
    <col min="7427" max="7427" width="27.77734375" style="1" bestFit="1" customWidth="1"/>
    <col min="7428" max="7428" width="6.109375" style="1" customWidth="1"/>
    <col min="7429" max="7430" width="7.88671875" style="1" customWidth="1"/>
    <col min="7431" max="7431" width="5.6640625" style="1" customWidth="1"/>
    <col min="7432" max="7432" width="11.6640625" style="1" customWidth="1"/>
    <col min="7433" max="7433" width="9.88671875" style="1" customWidth="1"/>
    <col min="7434" max="7435" width="10.44140625" style="1" customWidth="1"/>
    <col min="7436" max="7436" width="7.109375" style="1" customWidth="1"/>
    <col min="7437" max="7437" width="10.44140625" style="1" customWidth="1"/>
    <col min="7438" max="7438" width="10" style="1"/>
    <col min="7439" max="7439" width="32.109375" style="1" customWidth="1"/>
    <col min="7440" max="7440" width="13" style="1" customWidth="1"/>
    <col min="7441" max="7441" width="6.77734375" style="1" customWidth="1"/>
    <col min="7442" max="7680" width="10" style="1"/>
    <col min="7681" max="7681" width="6.109375" style="1" bestFit="1" customWidth="1"/>
    <col min="7682" max="7682" width="15.77734375" style="1" customWidth="1"/>
    <col min="7683" max="7683" width="27.77734375" style="1" bestFit="1" customWidth="1"/>
    <col min="7684" max="7684" width="6.109375" style="1" customWidth="1"/>
    <col min="7685" max="7686" width="7.88671875" style="1" customWidth="1"/>
    <col min="7687" max="7687" width="5.6640625" style="1" customWidth="1"/>
    <col min="7688" max="7688" width="11.6640625" style="1" customWidth="1"/>
    <col min="7689" max="7689" width="9.88671875" style="1" customWidth="1"/>
    <col min="7690" max="7691" width="10.44140625" style="1" customWidth="1"/>
    <col min="7692" max="7692" width="7.109375" style="1" customWidth="1"/>
    <col min="7693" max="7693" width="10.44140625" style="1" customWidth="1"/>
    <col min="7694" max="7694" width="10" style="1"/>
    <col min="7695" max="7695" width="32.109375" style="1" customWidth="1"/>
    <col min="7696" max="7696" width="13" style="1" customWidth="1"/>
    <col min="7697" max="7697" width="6.77734375" style="1" customWidth="1"/>
    <col min="7698" max="7936" width="10" style="1"/>
    <col min="7937" max="7937" width="6.109375" style="1" bestFit="1" customWidth="1"/>
    <col min="7938" max="7938" width="15.77734375" style="1" customWidth="1"/>
    <col min="7939" max="7939" width="27.77734375" style="1" bestFit="1" customWidth="1"/>
    <col min="7940" max="7940" width="6.109375" style="1" customWidth="1"/>
    <col min="7941" max="7942" width="7.88671875" style="1" customWidth="1"/>
    <col min="7943" max="7943" width="5.6640625" style="1" customWidth="1"/>
    <col min="7944" max="7944" width="11.6640625" style="1" customWidth="1"/>
    <col min="7945" max="7945" width="9.88671875" style="1" customWidth="1"/>
    <col min="7946" max="7947" width="10.44140625" style="1" customWidth="1"/>
    <col min="7948" max="7948" width="7.109375" style="1" customWidth="1"/>
    <col min="7949" max="7949" width="10.44140625" style="1" customWidth="1"/>
    <col min="7950" max="7950" width="10" style="1"/>
    <col min="7951" max="7951" width="32.109375" style="1" customWidth="1"/>
    <col min="7952" max="7952" width="13" style="1" customWidth="1"/>
    <col min="7953" max="7953" width="6.77734375" style="1" customWidth="1"/>
    <col min="7954" max="8192" width="10" style="1"/>
    <col min="8193" max="8193" width="6.109375" style="1" bestFit="1" customWidth="1"/>
    <col min="8194" max="8194" width="15.77734375" style="1" customWidth="1"/>
    <col min="8195" max="8195" width="27.77734375" style="1" bestFit="1" customWidth="1"/>
    <col min="8196" max="8196" width="6.109375" style="1" customWidth="1"/>
    <col min="8197" max="8198" width="7.88671875" style="1" customWidth="1"/>
    <col min="8199" max="8199" width="5.6640625" style="1" customWidth="1"/>
    <col min="8200" max="8200" width="11.6640625" style="1" customWidth="1"/>
    <col min="8201" max="8201" width="9.88671875" style="1" customWidth="1"/>
    <col min="8202" max="8203" width="10.44140625" style="1" customWidth="1"/>
    <col min="8204" max="8204" width="7.109375" style="1" customWidth="1"/>
    <col min="8205" max="8205" width="10.44140625" style="1" customWidth="1"/>
    <col min="8206" max="8206" width="10" style="1"/>
    <col min="8207" max="8207" width="32.109375" style="1" customWidth="1"/>
    <col min="8208" max="8208" width="13" style="1" customWidth="1"/>
    <col min="8209" max="8209" width="6.77734375" style="1" customWidth="1"/>
    <col min="8210" max="8448" width="10" style="1"/>
    <col min="8449" max="8449" width="6.109375" style="1" bestFit="1" customWidth="1"/>
    <col min="8450" max="8450" width="15.77734375" style="1" customWidth="1"/>
    <col min="8451" max="8451" width="27.77734375" style="1" bestFit="1" customWidth="1"/>
    <col min="8452" max="8452" width="6.109375" style="1" customWidth="1"/>
    <col min="8453" max="8454" width="7.88671875" style="1" customWidth="1"/>
    <col min="8455" max="8455" width="5.6640625" style="1" customWidth="1"/>
    <col min="8456" max="8456" width="11.6640625" style="1" customWidth="1"/>
    <col min="8457" max="8457" width="9.88671875" style="1" customWidth="1"/>
    <col min="8458" max="8459" width="10.44140625" style="1" customWidth="1"/>
    <col min="8460" max="8460" width="7.109375" style="1" customWidth="1"/>
    <col min="8461" max="8461" width="10.44140625" style="1" customWidth="1"/>
    <col min="8462" max="8462" width="10" style="1"/>
    <col min="8463" max="8463" width="32.109375" style="1" customWidth="1"/>
    <col min="8464" max="8464" width="13" style="1" customWidth="1"/>
    <col min="8465" max="8465" width="6.77734375" style="1" customWidth="1"/>
    <col min="8466" max="8704" width="10" style="1"/>
    <col min="8705" max="8705" width="6.109375" style="1" bestFit="1" customWidth="1"/>
    <col min="8706" max="8706" width="15.77734375" style="1" customWidth="1"/>
    <col min="8707" max="8707" width="27.77734375" style="1" bestFit="1" customWidth="1"/>
    <col min="8708" max="8708" width="6.109375" style="1" customWidth="1"/>
    <col min="8709" max="8710" width="7.88671875" style="1" customWidth="1"/>
    <col min="8711" max="8711" width="5.6640625" style="1" customWidth="1"/>
    <col min="8712" max="8712" width="11.6640625" style="1" customWidth="1"/>
    <col min="8713" max="8713" width="9.88671875" style="1" customWidth="1"/>
    <col min="8714" max="8715" width="10.44140625" style="1" customWidth="1"/>
    <col min="8716" max="8716" width="7.109375" style="1" customWidth="1"/>
    <col min="8717" max="8717" width="10.44140625" style="1" customWidth="1"/>
    <col min="8718" max="8718" width="10" style="1"/>
    <col min="8719" max="8719" width="32.109375" style="1" customWidth="1"/>
    <col min="8720" max="8720" width="13" style="1" customWidth="1"/>
    <col min="8721" max="8721" width="6.77734375" style="1" customWidth="1"/>
    <col min="8722" max="8960" width="10" style="1"/>
    <col min="8961" max="8961" width="6.109375" style="1" bestFit="1" customWidth="1"/>
    <col min="8962" max="8962" width="15.77734375" style="1" customWidth="1"/>
    <col min="8963" max="8963" width="27.77734375" style="1" bestFit="1" customWidth="1"/>
    <col min="8964" max="8964" width="6.109375" style="1" customWidth="1"/>
    <col min="8965" max="8966" width="7.88671875" style="1" customWidth="1"/>
    <col min="8967" max="8967" width="5.6640625" style="1" customWidth="1"/>
    <col min="8968" max="8968" width="11.6640625" style="1" customWidth="1"/>
    <col min="8969" max="8969" width="9.88671875" style="1" customWidth="1"/>
    <col min="8970" max="8971" width="10.44140625" style="1" customWidth="1"/>
    <col min="8972" max="8972" width="7.109375" style="1" customWidth="1"/>
    <col min="8973" max="8973" width="10.44140625" style="1" customWidth="1"/>
    <col min="8974" max="8974" width="10" style="1"/>
    <col min="8975" max="8975" width="32.109375" style="1" customWidth="1"/>
    <col min="8976" max="8976" width="13" style="1" customWidth="1"/>
    <col min="8977" max="8977" width="6.77734375" style="1" customWidth="1"/>
    <col min="8978" max="9216" width="10" style="1"/>
    <col min="9217" max="9217" width="6.109375" style="1" bestFit="1" customWidth="1"/>
    <col min="9218" max="9218" width="15.77734375" style="1" customWidth="1"/>
    <col min="9219" max="9219" width="27.77734375" style="1" bestFit="1" customWidth="1"/>
    <col min="9220" max="9220" width="6.109375" style="1" customWidth="1"/>
    <col min="9221" max="9222" width="7.88671875" style="1" customWidth="1"/>
    <col min="9223" max="9223" width="5.6640625" style="1" customWidth="1"/>
    <col min="9224" max="9224" width="11.6640625" style="1" customWidth="1"/>
    <col min="9225" max="9225" width="9.88671875" style="1" customWidth="1"/>
    <col min="9226" max="9227" width="10.44140625" style="1" customWidth="1"/>
    <col min="9228" max="9228" width="7.109375" style="1" customWidth="1"/>
    <col min="9229" max="9229" width="10.44140625" style="1" customWidth="1"/>
    <col min="9230" max="9230" width="10" style="1"/>
    <col min="9231" max="9231" width="32.109375" style="1" customWidth="1"/>
    <col min="9232" max="9232" width="13" style="1" customWidth="1"/>
    <col min="9233" max="9233" width="6.77734375" style="1" customWidth="1"/>
    <col min="9234" max="9472" width="10" style="1"/>
    <col min="9473" max="9473" width="6.109375" style="1" bestFit="1" customWidth="1"/>
    <col min="9474" max="9474" width="15.77734375" style="1" customWidth="1"/>
    <col min="9475" max="9475" width="27.77734375" style="1" bestFit="1" customWidth="1"/>
    <col min="9476" max="9476" width="6.109375" style="1" customWidth="1"/>
    <col min="9477" max="9478" width="7.88671875" style="1" customWidth="1"/>
    <col min="9479" max="9479" width="5.6640625" style="1" customWidth="1"/>
    <col min="9480" max="9480" width="11.6640625" style="1" customWidth="1"/>
    <col min="9481" max="9481" width="9.88671875" style="1" customWidth="1"/>
    <col min="9482" max="9483" width="10.44140625" style="1" customWidth="1"/>
    <col min="9484" max="9484" width="7.109375" style="1" customWidth="1"/>
    <col min="9485" max="9485" width="10.44140625" style="1" customWidth="1"/>
    <col min="9486" max="9486" width="10" style="1"/>
    <col min="9487" max="9487" width="32.109375" style="1" customWidth="1"/>
    <col min="9488" max="9488" width="13" style="1" customWidth="1"/>
    <col min="9489" max="9489" width="6.77734375" style="1" customWidth="1"/>
    <col min="9490" max="9728" width="10" style="1"/>
    <col min="9729" max="9729" width="6.109375" style="1" bestFit="1" customWidth="1"/>
    <col min="9730" max="9730" width="15.77734375" style="1" customWidth="1"/>
    <col min="9731" max="9731" width="27.77734375" style="1" bestFit="1" customWidth="1"/>
    <col min="9732" max="9732" width="6.109375" style="1" customWidth="1"/>
    <col min="9733" max="9734" width="7.88671875" style="1" customWidth="1"/>
    <col min="9735" max="9735" width="5.6640625" style="1" customWidth="1"/>
    <col min="9736" max="9736" width="11.6640625" style="1" customWidth="1"/>
    <col min="9737" max="9737" width="9.88671875" style="1" customWidth="1"/>
    <col min="9738" max="9739" width="10.44140625" style="1" customWidth="1"/>
    <col min="9740" max="9740" width="7.109375" style="1" customWidth="1"/>
    <col min="9741" max="9741" width="10.44140625" style="1" customWidth="1"/>
    <col min="9742" max="9742" width="10" style="1"/>
    <col min="9743" max="9743" width="32.109375" style="1" customWidth="1"/>
    <col min="9744" max="9744" width="13" style="1" customWidth="1"/>
    <col min="9745" max="9745" width="6.77734375" style="1" customWidth="1"/>
    <col min="9746" max="9984" width="10" style="1"/>
    <col min="9985" max="9985" width="6.109375" style="1" bestFit="1" customWidth="1"/>
    <col min="9986" max="9986" width="15.77734375" style="1" customWidth="1"/>
    <col min="9987" max="9987" width="27.77734375" style="1" bestFit="1" customWidth="1"/>
    <col min="9988" max="9988" width="6.109375" style="1" customWidth="1"/>
    <col min="9989" max="9990" width="7.88671875" style="1" customWidth="1"/>
    <col min="9991" max="9991" width="5.6640625" style="1" customWidth="1"/>
    <col min="9992" max="9992" width="11.6640625" style="1" customWidth="1"/>
    <col min="9993" max="9993" width="9.88671875" style="1" customWidth="1"/>
    <col min="9994" max="9995" width="10.44140625" style="1" customWidth="1"/>
    <col min="9996" max="9996" width="7.109375" style="1" customWidth="1"/>
    <col min="9997" max="9997" width="10.44140625" style="1" customWidth="1"/>
    <col min="9998" max="9998" width="10" style="1"/>
    <col min="9999" max="9999" width="32.109375" style="1" customWidth="1"/>
    <col min="10000" max="10000" width="13" style="1" customWidth="1"/>
    <col min="10001" max="10001" width="6.77734375" style="1" customWidth="1"/>
    <col min="10002" max="10240" width="10" style="1"/>
    <col min="10241" max="10241" width="6.109375" style="1" bestFit="1" customWidth="1"/>
    <col min="10242" max="10242" width="15.77734375" style="1" customWidth="1"/>
    <col min="10243" max="10243" width="27.77734375" style="1" bestFit="1" customWidth="1"/>
    <col min="10244" max="10244" width="6.109375" style="1" customWidth="1"/>
    <col min="10245" max="10246" width="7.88671875" style="1" customWidth="1"/>
    <col min="10247" max="10247" width="5.6640625" style="1" customWidth="1"/>
    <col min="10248" max="10248" width="11.6640625" style="1" customWidth="1"/>
    <col min="10249" max="10249" width="9.88671875" style="1" customWidth="1"/>
    <col min="10250" max="10251" width="10.44140625" style="1" customWidth="1"/>
    <col min="10252" max="10252" width="7.109375" style="1" customWidth="1"/>
    <col min="10253" max="10253" width="10.44140625" style="1" customWidth="1"/>
    <col min="10254" max="10254" width="10" style="1"/>
    <col min="10255" max="10255" width="32.109375" style="1" customWidth="1"/>
    <col min="10256" max="10256" width="13" style="1" customWidth="1"/>
    <col min="10257" max="10257" width="6.77734375" style="1" customWidth="1"/>
    <col min="10258" max="10496" width="10" style="1"/>
    <col min="10497" max="10497" width="6.109375" style="1" bestFit="1" customWidth="1"/>
    <col min="10498" max="10498" width="15.77734375" style="1" customWidth="1"/>
    <col min="10499" max="10499" width="27.77734375" style="1" bestFit="1" customWidth="1"/>
    <col min="10500" max="10500" width="6.109375" style="1" customWidth="1"/>
    <col min="10501" max="10502" width="7.88671875" style="1" customWidth="1"/>
    <col min="10503" max="10503" width="5.6640625" style="1" customWidth="1"/>
    <col min="10504" max="10504" width="11.6640625" style="1" customWidth="1"/>
    <col min="10505" max="10505" width="9.88671875" style="1" customWidth="1"/>
    <col min="10506" max="10507" width="10.44140625" style="1" customWidth="1"/>
    <col min="10508" max="10508" width="7.109375" style="1" customWidth="1"/>
    <col min="10509" max="10509" width="10.44140625" style="1" customWidth="1"/>
    <col min="10510" max="10510" width="10" style="1"/>
    <col min="10511" max="10511" width="32.109375" style="1" customWidth="1"/>
    <col min="10512" max="10512" width="13" style="1" customWidth="1"/>
    <col min="10513" max="10513" width="6.77734375" style="1" customWidth="1"/>
    <col min="10514" max="10752" width="10" style="1"/>
    <col min="10753" max="10753" width="6.109375" style="1" bestFit="1" customWidth="1"/>
    <col min="10754" max="10754" width="15.77734375" style="1" customWidth="1"/>
    <col min="10755" max="10755" width="27.77734375" style="1" bestFit="1" customWidth="1"/>
    <col min="10756" max="10756" width="6.109375" style="1" customWidth="1"/>
    <col min="10757" max="10758" width="7.88671875" style="1" customWidth="1"/>
    <col min="10759" max="10759" width="5.6640625" style="1" customWidth="1"/>
    <col min="10760" max="10760" width="11.6640625" style="1" customWidth="1"/>
    <col min="10761" max="10761" width="9.88671875" style="1" customWidth="1"/>
    <col min="10762" max="10763" width="10.44140625" style="1" customWidth="1"/>
    <col min="10764" max="10764" width="7.109375" style="1" customWidth="1"/>
    <col min="10765" max="10765" width="10.44140625" style="1" customWidth="1"/>
    <col min="10766" max="10766" width="10" style="1"/>
    <col min="10767" max="10767" width="32.109375" style="1" customWidth="1"/>
    <col min="10768" max="10768" width="13" style="1" customWidth="1"/>
    <col min="10769" max="10769" width="6.77734375" style="1" customWidth="1"/>
    <col min="10770" max="11008" width="10" style="1"/>
    <col min="11009" max="11009" width="6.109375" style="1" bestFit="1" customWidth="1"/>
    <col min="11010" max="11010" width="15.77734375" style="1" customWidth="1"/>
    <col min="11011" max="11011" width="27.77734375" style="1" bestFit="1" customWidth="1"/>
    <col min="11012" max="11012" width="6.109375" style="1" customWidth="1"/>
    <col min="11013" max="11014" width="7.88671875" style="1" customWidth="1"/>
    <col min="11015" max="11015" width="5.6640625" style="1" customWidth="1"/>
    <col min="11016" max="11016" width="11.6640625" style="1" customWidth="1"/>
    <col min="11017" max="11017" width="9.88671875" style="1" customWidth="1"/>
    <col min="11018" max="11019" width="10.44140625" style="1" customWidth="1"/>
    <col min="11020" max="11020" width="7.109375" style="1" customWidth="1"/>
    <col min="11021" max="11021" width="10.44140625" style="1" customWidth="1"/>
    <col min="11022" max="11022" width="10" style="1"/>
    <col min="11023" max="11023" width="32.109375" style="1" customWidth="1"/>
    <col min="11024" max="11024" width="13" style="1" customWidth="1"/>
    <col min="11025" max="11025" width="6.77734375" style="1" customWidth="1"/>
    <col min="11026" max="11264" width="10" style="1"/>
    <col min="11265" max="11265" width="6.109375" style="1" bestFit="1" customWidth="1"/>
    <col min="11266" max="11266" width="15.77734375" style="1" customWidth="1"/>
    <col min="11267" max="11267" width="27.77734375" style="1" bestFit="1" customWidth="1"/>
    <col min="11268" max="11268" width="6.109375" style="1" customWidth="1"/>
    <col min="11269" max="11270" width="7.88671875" style="1" customWidth="1"/>
    <col min="11271" max="11271" width="5.6640625" style="1" customWidth="1"/>
    <col min="11272" max="11272" width="11.6640625" style="1" customWidth="1"/>
    <col min="11273" max="11273" width="9.88671875" style="1" customWidth="1"/>
    <col min="11274" max="11275" width="10.44140625" style="1" customWidth="1"/>
    <col min="11276" max="11276" width="7.109375" style="1" customWidth="1"/>
    <col min="11277" max="11277" width="10.44140625" style="1" customWidth="1"/>
    <col min="11278" max="11278" width="10" style="1"/>
    <col min="11279" max="11279" width="32.109375" style="1" customWidth="1"/>
    <col min="11280" max="11280" width="13" style="1" customWidth="1"/>
    <col min="11281" max="11281" width="6.77734375" style="1" customWidth="1"/>
    <col min="11282" max="11520" width="10" style="1"/>
    <col min="11521" max="11521" width="6.109375" style="1" bestFit="1" customWidth="1"/>
    <col min="11522" max="11522" width="15.77734375" style="1" customWidth="1"/>
    <col min="11523" max="11523" width="27.77734375" style="1" bestFit="1" customWidth="1"/>
    <col min="11524" max="11524" width="6.109375" style="1" customWidth="1"/>
    <col min="11525" max="11526" width="7.88671875" style="1" customWidth="1"/>
    <col min="11527" max="11527" width="5.6640625" style="1" customWidth="1"/>
    <col min="11528" max="11528" width="11.6640625" style="1" customWidth="1"/>
    <col min="11529" max="11529" width="9.88671875" style="1" customWidth="1"/>
    <col min="11530" max="11531" width="10.44140625" style="1" customWidth="1"/>
    <col min="11532" max="11532" width="7.109375" style="1" customWidth="1"/>
    <col min="11533" max="11533" width="10.44140625" style="1" customWidth="1"/>
    <col min="11534" max="11534" width="10" style="1"/>
    <col min="11535" max="11535" width="32.109375" style="1" customWidth="1"/>
    <col min="11536" max="11536" width="13" style="1" customWidth="1"/>
    <col min="11537" max="11537" width="6.77734375" style="1" customWidth="1"/>
    <col min="11538" max="11776" width="10" style="1"/>
    <col min="11777" max="11777" width="6.109375" style="1" bestFit="1" customWidth="1"/>
    <col min="11778" max="11778" width="15.77734375" style="1" customWidth="1"/>
    <col min="11779" max="11779" width="27.77734375" style="1" bestFit="1" customWidth="1"/>
    <col min="11780" max="11780" width="6.109375" style="1" customWidth="1"/>
    <col min="11781" max="11782" width="7.88671875" style="1" customWidth="1"/>
    <col min="11783" max="11783" width="5.6640625" style="1" customWidth="1"/>
    <col min="11784" max="11784" width="11.6640625" style="1" customWidth="1"/>
    <col min="11785" max="11785" width="9.88671875" style="1" customWidth="1"/>
    <col min="11786" max="11787" width="10.44140625" style="1" customWidth="1"/>
    <col min="11788" max="11788" width="7.109375" style="1" customWidth="1"/>
    <col min="11789" max="11789" width="10.44140625" style="1" customWidth="1"/>
    <col min="11790" max="11790" width="10" style="1"/>
    <col min="11791" max="11791" width="32.109375" style="1" customWidth="1"/>
    <col min="11792" max="11792" width="13" style="1" customWidth="1"/>
    <col min="11793" max="11793" width="6.77734375" style="1" customWidth="1"/>
    <col min="11794" max="12032" width="10" style="1"/>
    <col min="12033" max="12033" width="6.109375" style="1" bestFit="1" customWidth="1"/>
    <col min="12034" max="12034" width="15.77734375" style="1" customWidth="1"/>
    <col min="12035" max="12035" width="27.77734375" style="1" bestFit="1" customWidth="1"/>
    <col min="12036" max="12036" width="6.109375" style="1" customWidth="1"/>
    <col min="12037" max="12038" width="7.88671875" style="1" customWidth="1"/>
    <col min="12039" max="12039" width="5.6640625" style="1" customWidth="1"/>
    <col min="12040" max="12040" width="11.6640625" style="1" customWidth="1"/>
    <col min="12041" max="12041" width="9.88671875" style="1" customWidth="1"/>
    <col min="12042" max="12043" width="10.44140625" style="1" customWidth="1"/>
    <col min="12044" max="12044" width="7.109375" style="1" customWidth="1"/>
    <col min="12045" max="12045" width="10.44140625" style="1" customWidth="1"/>
    <col min="12046" max="12046" width="10" style="1"/>
    <col min="12047" max="12047" width="32.109375" style="1" customWidth="1"/>
    <col min="12048" max="12048" width="13" style="1" customWidth="1"/>
    <col min="12049" max="12049" width="6.77734375" style="1" customWidth="1"/>
    <col min="12050" max="12288" width="10" style="1"/>
    <col min="12289" max="12289" width="6.109375" style="1" bestFit="1" customWidth="1"/>
    <col min="12290" max="12290" width="15.77734375" style="1" customWidth="1"/>
    <col min="12291" max="12291" width="27.77734375" style="1" bestFit="1" customWidth="1"/>
    <col min="12292" max="12292" width="6.109375" style="1" customWidth="1"/>
    <col min="12293" max="12294" width="7.88671875" style="1" customWidth="1"/>
    <col min="12295" max="12295" width="5.6640625" style="1" customWidth="1"/>
    <col min="12296" max="12296" width="11.6640625" style="1" customWidth="1"/>
    <col min="12297" max="12297" width="9.88671875" style="1" customWidth="1"/>
    <col min="12298" max="12299" width="10.44140625" style="1" customWidth="1"/>
    <col min="12300" max="12300" width="7.109375" style="1" customWidth="1"/>
    <col min="12301" max="12301" width="10.44140625" style="1" customWidth="1"/>
    <col min="12302" max="12302" width="10" style="1"/>
    <col min="12303" max="12303" width="32.109375" style="1" customWidth="1"/>
    <col min="12304" max="12304" width="13" style="1" customWidth="1"/>
    <col min="12305" max="12305" width="6.77734375" style="1" customWidth="1"/>
    <col min="12306" max="12544" width="10" style="1"/>
    <col min="12545" max="12545" width="6.109375" style="1" bestFit="1" customWidth="1"/>
    <col min="12546" max="12546" width="15.77734375" style="1" customWidth="1"/>
    <col min="12547" max="12547" width="27.77734375" style="1" bestFit="1" customWidth="1"/>
    <col min="12548" max="12548" width="6.109375" style="1" customWidth="1"/>
    <col min="12549" max="12550" width="7.88671875" style="1" customWidth="1"/>
    <col min="12551" max="12551" width="5.6640625" style="1" customWidth="1"/>
    <col min="12552" max="12552" width="11.6640625" style="1" customWidth="1"/>
    <col min="12553" max="12553" width="9.88671875" style="1" customWidth="1"/>
    <col min="12554" max="12555" width="10.44140625" style="1" customWidth="1"/>
    <col min="12556" max="12556" width="7.109375" style="1" customWidth="1"/>
    <col min="12557" max="12557" width="10.44140625" style="1" customWidth="1"/>
    <col min="12558" max="12558" width="10" style="1"/>
    <col min="12559" max="12559" width="32.109375" style="1" customWidth="1"/>
    <col min="12560" max="12560" width="13" style="1" customWidth="1"/>
    <col min="12561" max="12561" width="6.77734375" style="1" customWidth="1"/>
    <col min="12562" max="12800" width="10" style="1"/>
    <col min="12801" max="12801" width="6.109375" style="1" bestFit="1" customWidth="1"/>
    <col min="12802" max="12802" width="15.77734375" style="1" customWidth="1"/>
    <col min="12803" max="12803" width="27.77734375" style="1" bestFit="1" customWidth="1"/>
    <col min="12804" max="12804" width="6.109375" style="1" customWidth="1"/>
    <col min="12805" max="12806" width="7.88671875" style="1" customWidth="1"/>
    <col min="12807" max="12807" width="5.6640625" style="1" customWidth="1"/>
    <col min="12808" max="12808" width="11.6640625" style="1" customWidth="1"/>
    <col min="12809" max="12809" width="9.88671875" style="1" customWidth="1"/>
    <col min="12810" max="12811" width="10.44140625" style="1" customWidth="1"/>
    <col min="12812" max="12812" width="7.109375" style="1" customWidth="1"/>
    <col min="12813" max="12813" width="10.44140625" style="1" customWidth="1"/>
    <col min="12814" max="12814" width="10" style="1"/>
    <col min="12815" max="12815" width="32.109375" style="1" customWidth="1"/>
    <col min="12816" max="12816" width="13" style="1" customWidth="1"/>
    <col min="12817" max="12817" width="6.77734375" style="1" customWidth="1"/>
    <col min="12818" max="13056" width="10" style="1"/>
    <col min="13057" max="13057" width="6.109375" style="1" bestFit="1" customWidth="1"/>
    <col min="13058" max="13058" width="15.77734375" style="1" customWidth="1"/>
    <col min="13059" max="13059" width="27.77734375" style="1" bestFit="1" customWidth="1"/>
    <col min="13060" max="13060" width="6.109375" style="1" customWidth="1"/>
    <col min="13061" max="13062" width="7.88671875" style="1" customWidth="1"/>
    <col min="13063" max="13063" width="5.6640625" style="1" customWidth="1"/>
    <col min="13064" max="13064" width="11.6640625" style="1" customWidth="1"/>
    <col min="13065" max="13065" width="9.88671875" style="1" customWidth="1"/>
    <col min="13066" max="13067" width="10.44140625" style="1" customWidth="1"/>
    <col min="13068" max="13068" width="7.109375" style="1" customWidth="1"/>
    <col min="13069" max="13069" width="10.44140625" style="1" customWidth="1"/>
    <col min="13070" max="13070" width="10" style="1"/>
    <col min="13071" max="13071" width="32.109375" style="1" customWidth="1"/>
    <col min="13072" max="13072" width="13" style="1" customWidth="1"/>
    <col min="13073" max="13073" width="6.77734375" style="1" customWidth="1"/>
    <col min="13074" max="13312" width="10" style="1"/>
    <col min="13313" max="13313" width="6.109375" style="1" bestFit="1" customWidth="1"/>
    <col min="13314" max="13314" width="15.77734375" style="1" customWidth="1"/>
    <col min="13315" max="13315" width="27.77734375" style="1" bestFit="1" customWidth="1"/>
    <col min="13316" max="13316" width="6.109375" style="1" customWidth="1"/>
    <col min="13317" max="13318" width="7.88671875" style="1" customWidth="1"/>
    <col min="13319" max="13319" width="5.6640625" style="1" customWidth="1"/>
    <col min="13320" max="13320" width="11.6640625" style="1" customWidth="1"/>
    <col min="13321" max="13321" width="9.88671875" style="1" customWidth="1"/>
    <col min="13322" max="13323" width="10.44140625" style="1" customWidth="1"/>
    <col min="13324" max="13324" width="7.109375" style="1" customWidth="1"/>
    <col min="13325" max="13325" width="10.44140625" style="1" customWidth="1"/>
    <col min="13326" max="13326" width="10" style="1"/>
    <col min="13327" max="13327" width="32.109375" style="1" customWidth="1"/>
    <col min="13328" max="13328" width="13" style="1" customWidth="1"/>
    <col min="13329" max="13329" width="6.77734375" style="1" customWidth="1"/>
    <col min="13330" max="13568" width="10" style="1"/>
    <col min="13569" max="13569" width="6.109375" style="1" bestFit="1" customWidth="1"/>
    <col min="13570" max="13570" width="15.77734375" style="1" customWidth="1"/>
    <col min="13571" max="13571" width="27.77734375" style="1" bestFit="1" customWidth="1"/>
    <col min="13572" max="13572" width="6.109375" style="1" customWidth="1"/>
    <col min="13573" max="13574" width="7.88671875" style="1" customWidth="1"/>
    <col min="13575" max="13575" width="5.6640625" style="1" customWidth="1"/>
    <col min="13576" max="13576" width="11.6640625" style="1" customWidth="1"/>
    <col min="13577" max="13577" width="9.88671875" style="1" customWidth="1"/>
    <col min="13578" max="13579" width="10.44140625" style="1" customWidth="1"/>
    <col min="13580" max="13580" width="7.109375" style="1" customWidth="1"/>
    <col min="13581" max="13581" width="10.44140625" style="1" customWidth="1"/>
    <col min="13582" max="13582" width="10" style="1"/>
    <col min="13583" max="13583" width="32.109375" style="1" customWidth="1"/>
    <col min="13584" max="13584" width="13" style="1" customWidth="1"/>
    <col min="13585" max="13585" width="6.77734375" style="1" customWidth="1"/>
    <col min="13586" max="13824" width="10" style="1"/>
    <col min="13825" max="13825" width="6.109375" style="1" bestFit="1" customWidth="1"/>
    <col min="13826" max="13826" width="15.77734375" style="1" customWidth="1"/>
    <col min="13827" max="13827" width="27.77734375" style="1" bestFit="1" customWidth="1"/>
    <col min="13828" max="13828" width="6.109375" style="1" customWidth="1"/>
    <col min="13829" max="13830" width="7.88671875" style="1" customWidth="1"/>
    <col min="13831" max="13831" width="5.6640625" style="1" customWidth="1"/>
    <col min="13832" max="13832" width="11.6640625" style="1" customWidth="1"/>
    <col min="13833" max="13833" width="9.88671875" style="1" customWidth="1"/>
    <col min="13834" max="13835" width="10.44140625" style="1" customWidth="1"/>
    <col min="13836" max="13836" width="7.109375" style="1" customWidth="1"/>
    <col min="13837" max="13837" width="10.44140625" style="1" customWidth="1"/>
    <col min="13838" max="13838" width="10" style="1"/>
    <col min="13839" max="13839" width="32.109375" style="1" customWidth="1"/>
    <col min="13840" max="13840" width="13" style="1" customWidth="1"/>
    <col min="13841" max="13841" width="6.77734375" style="1" customWidth="1"/>
    <col min="13842" max="14080" width="10" style="1"/>
    <col min="14081" max="14081" width="6.109375" style="1" bestFit="1" customWidth="1"/>
    <col min="14082" max="14082" width="15.77734375" style="1" customWidth="1"/>
    <col min="14083" max="14083" width="27.77734375" style="1" bestFit="1" customWidth="1"/>
    <col min="14084" max="14084" width="6.109375" style="1" customWidth="1"/>
    <col min="14085" max="14086" width="7.88671875" style="1" customWidth="1"/>
    <col min="14087" max="14087" width="5.6640625" style="1" customWidth="1"/>
    <col min="14088" max="14088" width="11.6640625" style="1" customWidth="1"/>
    <col min="14089" max="14089" width="9.88671875" style="1" customWidth="1"/>
    <col min="14090" max="14091" width="10.44140625" style="1" customWidth="1"/>
    <col min="14092" max="14092" width="7.109375" style="1" customWidth="1"/>
    <col min="14093" max="14093" width="10.44140625" style="1" customWidth="1"/>
    <col min="14094" max="14094" width="10" style="1"/>
    <col min="14095" max="14095" width="32.109375" style="1" customWidth="1"/>
    <col min="14096" max="14096" width="13" style="1" customWidth="1"/>
    <col min="14097" max="14097" width="6.77734375" style="1" customWidth="1"/>
    <col min="14098" max="14336" width="10" style="1"/>
    <col min="14337" max="14337" width="6.109375" style="1" bestFit="1" customWidth="1"/>
    <col min="14338" max="14338" width="15.77734375" style="1" customWidth="1"/>
    <col min="14339" max="14339" width="27.77734375" style="1" bestFit="1" customWidth="1"/>
    <col min="14340" max="14340" width="6.109375" style="1" customWidth="1"/>
    <col min="14341" max="14342" width="7.88671875" style="1" customWidth="1"/>
    <col min="14343" max="14343" width="5.6640625" style="1" customWidth="1"/>
    <col min="14344" max="14344" width="11.6640625" style="1" customWidth="1"/>
    <col min="14345" max="14345" width="9.88671875" style="1" customWidth="1"/>
    <col min="14346" max="14347" width="10.44140625" style="1" customWidth="1"/>
    <col min="14348" max="14348" width="7.109375" style="1" customWidth="1"/>
    <col min="14349" max="14349" width="10.44140625" style="1" customWidth="1"/>
    <col min="14350" max="14350" width="10" style="1"/>
    <col min="14351" max="14351" width="32.109375" style="1" customWidth="1"/>
    <col min="14352" max="14352" width="13" style="1" customWidth="1"/>
    <col min="14353" max="14353" width="6.77734375" style="1" customWidth="1"/>
    <col min="14354" max="14592" width="10" style="1"/>
    <col min="14593" max="14593" width="6.109375" style="1" bestFit="1" customWidth="1"/>
    <col min="14594" max="14594" width="15.77734375" style="1" customWidth="1"/>
    <col min="14595" max="14595" width="27.77734375" style="1" bestFit="1" customWidth="1"/>
    <col min="14596" max="14596" width="6.109375" style="1" customWidth="1"/>
    <col min="14597" max="14598" width="7.88671875" style="1" customWidth="1"/>
    <col min="14599" max="14599" width="5.6640625" style="1" customWidth="1"/>
    <col min="14600" max="14600" width="11.6640625" style="1" customWidth="1"/>
    <col min="14601" max="14601" width="9.88671875" style="1" customWidth="1"/>
    <col min="14602" max="14603" width="10.44140625" style="1" customWidth="1"/>
    <col min="14604" max="14604" width="7.109375" style="1" customWidth="1"/>
    <col min="14605" max="14605" width="10.44140625" style="1" customWidth="1"/>
    <col min="14606" max="14606" width="10" style="1"/>
    <col min="14607" max="14607" width="32.109375" style="1" customWidth="1"/>
    <col min="14608" max="14608" width="13" style="1" customWidth="1"/>
    <col min="14609" max="14609" width="6.77734375" style="1" customWidth="1"/>
    <col min="14610" max="14848" width="10" style="1"/>
    <col min="14849" max="14849" width="6.109375" style="1" bestFit="1" customWidth="1"/>
    <col min="14850" max="14850" width="15.77734375" style="1" customWidth="1"/>
    <col min="14851" max="14851" width="27.77734375" style="1" bestFit="1" customWidth="1"/>
    <col min="14852" max="14852" width="6.109375" style="1" customWidth="1"/>
    <col min="14853" max="14854" width="7.88671875" style="1" customWidth="1"/>
    <col min="14855" max="14855" width="5.6640625" style="1" customWidth="1"/>
    <col min="14856" max="14856" width="11.6640625" style="1" customWidth="1"/>
    <col min="14857" max="14857" width="9.88671875" style="1" customWidth="1"/>
    <col min="14858" max="14859" width="10.44140625" style="1" customWidth="1"/>
    <col min="14860" max="14860" width="7.109375" style="1" customWidth="1"/>
    <col min="14861" max="14861" width="10.44140625" style="1" customWidth="1"/>
    <col min="14862" max="14862" width="10" style="1"/>
    <col min="14863" max="14863" width="32.109375" style="1" customWidth="1"/>
    <col min="14864" max="14864" width="13" style="1" customWidth="1"/>
    <col min="14865" max="14865" width="6.77734375" style="1" customWidth="1"/>
    <col min="14866" max="15104" width="10" style="1"/>
    <col min="15105" max="15105" width="6.109375" style="1" bestFit="1" customWidth="1"/>
    <col min="15106" max="15106" width="15.77734375" style="1" customWidth="1"/>
    <col min="15107" max="15107" width="27.77734375" style="1" bestFit="1" customWidth="1"/>
    <col min="15108" max="15108" width="6.109375" style="1" customWidth="1"/>
    <col min="15109" max="15110" width="7.88671875" style="1" customWidth="1"/>
    <col min="15111" max="15111" width="5.6640625" style="1" customWidth="1"/>
    <col min="15112" max="15112" width="11.6640625" style="1" customWidth="1"/>
    <col min="15113" max="15113" width="9.88671875" style="1" customWidth="1"/>
    <col min="15114" max="15115" width="10.44140625" style="1" customWidth="1"/>
    <col min="15116" max="15116" width="7.109375" style="1" customWidth="1"/>
    <col min="15117" max="15117" width="10.44140625" style="1" customWidth="1"/>
    <col min="15118" max="15118" width="10" style="1"/>
    <col min="15119" max="15119" width="32.109375" style="1" customWidth="1"/>
    <col min="15120" max="15120" width="13" style="1" customWidth="1"/>
    <col min="15121" max="15121" width="6.77734375" style="1" customWidth="1"/>
    <col min="15122" max="15360" width="10" style="1"/>
    <col min="15361" max="15361" width="6.109375" style="1" bestFit="1" customWidth="1"/>
    <col min="15362" max="15362" width="15.77734375" style="1" customWidth="1"/>
    <col min="15363" max="15363" width="27.77734375" style="1" bestFit="1" customWidth="1"/>
    <col min="15364" max="15364" width="6.109375" style="1" customWidth="1"/>
    <col min="15365" max="15366" width="7.88671875" style="1" customWidth="1"/>
    <col min="15367" max="15367" width="5.6640625" style="1" customWidth="1"/>
    <col min="15368" max="15368" width="11.6640625" style="1" customWidth="1"/>
    <col min="15369" max="15369" width="9.88671875" style="1" customWidth="1"/>
    <col min="15370" max="15371" width="10.44140625" style="1" customWidth="1"/>
    <col min="15372" max="15372" width="7.109375" style="1" customWidth="1"/>
    <col min="15373" max="15373" width="10.44140625" style="1" customWidth="1"/>
    <col min="15374" max="15374" width="10" style="1"/>
    <col min="15375" max="15375" width="32.109375" style="1" customWidth="1"/>
    <col min="15376" max="15376" width="13" style="1" customWidth="1"/>
    <col min="15377" max="15377" width="6.77734375" style="1" customWidth="1"/>
    <col min="15378" max="15616" width="10" style="1"/>
    <col min="15617" max="15617" width="6.109375" style="1" bestFit="1" customWidth="1"/>
    <col min="15618" max="15618" width="15.77734375" style="1" customWidth="1"/>
    <col min="15619" max="15619" width="27.77734375" style="1" bestFit="1" customWidth="1"/>
    <col min="15620" max="15620" width="6.109375" style="1" customWidth="1"/>
    <col min="15621" max="15622" width="7.88671875" style="1" customWidth="1"/>
    <col min="15623" max="15623" width="5.6640625" style="1" customWidth="1"/>
    <col min="15624" max="15624" width="11.6640625" style="1" customWidth="1"/>
    <col min="15625" max="15625" width="9.88671875" style="1" customWidth="1"/>
    <col min="15626" max="15627" width="10.44140625" style="1" customWidth="1"/>
    <col min="15628" max="15628" width="7.109375" style="1" customWidth="1"/>
    <col min="15629" max="15629" width="10.44140625" style="1" customWidth="1"/>
    <col min="15630" max="15630" width="10" style="1"/>
    <col min="15631" max="15631" width="32.109375" style="1" customWidth="1"/>
    <col min="15632" max="15632" width="13" style="1" customWidth="1"/>
    <col min="15633" max="15633" width="6.77734375" style="1" customWidth="1"/>
    <col min="15634" max="15872" width="10" style="1"/>
    <col min="15873" max="15873" width="6.109375" style="1" bestFit="1" customWidth="1"/>
    <col min="15874" max="15874" width="15.77734375" style="1" customWidth="1"/>
    <col min="15875" max="15875" width="27.77734375" style="1" bestFit="1" customWidth="1"/>
    <col min="15876" max="15876" width="6.109375" style="1" customWidth="1"/>
    <col min="15877" max="15878" width="7.88671875" style="1" customWidth="1"/>
    <col min="15879" max="15879" width="5.6640625" style="1" customWidth="1"/>
    <col min="15880" max="15880" width="11.6640625" style="1" customWidth="1"/>
    <col min="15881" max="15881" width="9.88671875" style="1" customWidth="1"/>
    <col min="15882" max="15883" width="10.44140625" style="1" customWidth="1"/>
    <col min="15884" max="15884" width="7.109375" style="1" customWidth="1"/>
    <col min="15885" max="15885" width="10.44140625" style="1" customWidth="1"/>
    <col min="15886" max="15886" width="10" style="1"/>
    <col min="15887" max="15887" width="32.109375" style="1" customWidth="1"/>
    <col min="15888" max="15888" width="13" style="1" customWidth="1"/>
    <col min="15889" max="15889" width="6.77734375" style="1" customWidth="1"/>
    <col min="15890" max="16128" width="10" style="1"/>
    <col min="16129" max="16129" width="6.109375" style="1" bestFit="1" customWidth="1"/>
    <col min="16130" max="16130" width="15.77734375" style="1" customWidth="1"/>
    <col min="16131" max="16131" width="27.77734375" style="1" bestFit="1" customWidth="1"/>
    <col min="16132" max="16132" width="6.109375" style="1" customWidth="1"/>
    <col min="16133" max="16134" width="7.88671875" style="1" customWidth="1"/>
    <col min="16135" max="16135" width="5.6640625" style="1" customWidth="1"/>
    <col min="16136" max="16136" width="11.6640625" style="1" customWidth="1"/>
    <col min="16137" max="16137" width="9.88671875" style="1" customWidth="1"/>
    <col min="16138" max="16139" width="10.44140625" style="1" customWidth="1"/>
    <col min="16140" max="16140" width="7.109375" style="1" customWidth="1"/>
    <col min="16141" max="16141" width="10.44140625" style="1" customWidth="1"/>
    <col min="16142" max="16142" width="10" style="1"/>
    <col min="16143" max="16143" width="32.109375" style="1" customWidth="1"/>
    <col min="16144" max="16144" width="13" style="1" customWidth="1"/>
    <col min="16145" max="16145" width="6.77734375" style="1" customWidth="1"/>
    <col min="16146" max="16384" width="10" style="1"/>
  </cols>
  <sheetData>
    <row r="1" spans="1:16" ht="27.75" customHeight="1">
      <c r="A1" s="189" t="s">
        <v>660</v>
      </c>
      <c r="B1" s="189"/>
      <c r="C1" s="189"/>
      <c r="D1" s="189"/>
      <c r="E1" s="189"/>
      <c r="F1" s="189"/>
      <c r="G1" s="189"/>
      <c r="H1" s="189"/>
      <c r="I1" s="189"/>
      <c r="J1" s="189"/>
      <c r="K1" s="189"/>
      <c r="L1" s="189"/>
      <c r="M1" s="189"/>
      <c r="N1" s="189"/>
      <c r="O1" s="189"/>
      <c r="P1" s="189"/>
    </row>
    <row r="2" spans="1:16" ht="27.75" customHeight="1">
      <c r="A2" s="1" t="s">
        <v>661</v>
      </c>
      <c r="M2" s="190" t="s">
        <v>1</v>
      </c>
      <c r="N2" s="190"/>
      <c r="O2" s="190"/>
      <c r="P2" s="190"/>
    </row>
    <row r="3" spans="1:16" s="119" customFormat="1" ht="19.5" customHeight="1">
      <c r="A3" s="207" t="s">
        <v>2</v>
      </c>
      <c r="B3" s="207" t="s">
        <v>3</v>
      </c>
      <c r="C3" s="207" t="s">
        <v>4</v>
      </c>
      <c r="D3" s="207" t="s">
        <v>5</v>
      </c>
      <c r="E3" s="209" t="s">
        <v>662</v>
      </c>
      <c r="F3" s="210"/>
      <c r="G3" s="207" t="s">
        <v>663</v>
      </c>
      <c r="H3" s="207" t="s">
        <v>664</v>
      </c>
      <c r="I3" s="207" t="s">
        <v>665</v>
      </c>
      <c r="J3" s="211" t="s">
        <v>9</v>
      </c>
      <c r="K3" s="212"/>
      <c r="L3" s="213" t="s">
        <v>666</v>
      </c>
      <c r="M3" s="209" t="s">
        <v>10</v>
      </c>
      <c r="N3" s="210"/>
      <c r="O3" s="207" t="s">
        <v>667</v>
      </c>
      <c r="P3" s="207" t="s">
        <v>668</v>
      </c>
    </row>
    <row r="4" spans="1:16" s="119" customFormat="1" ht="48.6" customHeight="1">
      <c r="A4" s="208"/>
      <c r="B4" s="208"/>
      <c r="C4" s="208"/>
      <c r="D4" s="208"/>
      <c r="E4" s="3" t="s">
        <v>669</v>
      </c>
      <c r="F4" s="3" t="s">
        <v>670</v>
      </c>
      <c r="G4" s="208"/>
      <c r="H4" s="208"/>
      <c r="I4" s="208"/>
      <c r="J4" s="3" t="s">
        <v>671</v>
      </c>
      <c r="K4" s="118" t="s">
        <v>672</v>
      </c>
      <c r="L4" s="213"/>
      <c r="M4" s="3" t="s">
        <v>673</v>
      </c>
      <c r="N4" s="3" t="s">
        <v>674</v>
      </c>
      <c r="O4" s="208"/>
      <c r="P4" s="208"/>
    </row>
    <row r="5" spans="1:16" ht="27.75" customHeight="1">
      <c r="A5" s="6">
        <v>1</v>
      </c>
      <c r="B5" s="216" t="s">
        <v>735</v>
      </c>
      <c r="C5" s="218" t="s">
        <v>736</v>
      </c>
      <c r="D5" s="214" t="s">
        <v>20</v>
      </c>
      <c r="E5" s="138">
        <v>2.15</v>
      </c>
      <c r="F5" s="138"/>
      <c r="G5" s="130">
        <v>0.13</v>
      </c>
      <c r="H5" s="125"/>
      <c r="I5" s="143"/>
      <c r="J5" s="6" t="s">
        <v>737</v>
      </c>
      <c r="K5" s="126">
        <v>8.5</v>
      </c>
      <c r="L5" s="141"/>
      <c r="M5" s="138">
        <v>2.15</v>
      </c>
      <c r="N5" s="141"/>
      <c r="O5" s="146" t="s">
        <v>738</v>
      </c>
      <c r="P5" s="128"/>
    </row>
    <row r="6" spans="1:16" ht="27.75" customHeight="1">
      <c r="A6" s="6">
        <v>2</v>
      </c>
      <c r="B6" s="217"/>
      <c r="C6" s="219"/>
      <c r="D6" s="215"/>
      <c r="E6" s="138">
        <v>2.4700000000000002</v>
      </c>
      <c r="F6" s="139"/>
      <c r="G6" s="130">
        <v>0.13</v>
      </c>
      <c r="H6" s="125"/>
      <c r="I6" s="124"/>
      <c r="J6" s="6" t="s">
        <v>739</v>
      </c>
      <c r="K6" s="126">
        <v>9.1999999999999993</v>
      </c>
      <c r="L6" s="131"/>
      <c r="M6" s="142">
        <v>2.2999999999999998</v>
      </c>
      <c r="N6" s="131"/>
      <c r="O6" s="146" t="s">
        <v>740</v>
      </c>
      <c r="P6" s="128"/>
    </row>
    <row r="7" spans="1:16" ht="27.75" customHeight="1">
      <c r="A7" s="6"/>
      <c r="B7" s="120"/>
      <c r="C7" s="136"/>
      <c r="D7" s="122"/>
      <c r="E7" s="138"/>
      <c r="F7" s="139"/>
      <c r="G7" s="130"/>
      <c r="H7" s="125"/>
      <c r="I7" s="124"/>
      <c r="J7" s="6"/>
      <c r="K7" s="126"/>
      <c r="L7" s="131"/>
      <c r="M7" s="142"/>
      <c r="N7" s="131"/>
      <c r="O7" s="127"/>
      <c r="P7" s="128"/>
    </row>
    <row r="8" spans="1:16" ht="27.75" customHeight="1">
      <c r="A8" s="6"/>
      <c r="B8" s="120"/>
      <c r="C8" s="136"/>
      <c r="D8" s="122"/>
      <c r="E8" s="138"/>
      <c r="F8" s="139"/>
      <c r="G8" s="130"/>
      <c r="H8" s="125"/>
      <c r="I8" s="124"/>
      <c r="J8" s="6"/>
      <c r="K8" s="126"/>
      <c r="L8" s="131"/>
      <c r="M8" s="142"/>
      <c r="N8" s="131"/>
      <c r="O8" s="127"/>
      <c r="P8" s="128"/>
    </row>
    <row r="9" spans="1:16" ht="27.75" customHeight="1">
      <c r="A9" s="6"/>
      <c r="B9" s="120"/>
      <c r="C9" s="136"/>
      <c r="D9" s="122"/>
      <c r="E9" s="133"/>
      <c r="F9" s="140"/>
      <c r="G9" s="130"/>
      <c r="H9" s="125"/>
      <c r="I9" s="124"/>
      <c r="J9" s="6"/>
      <c r="K9" s="126"/>
      <c r="L9" s="131"/>
      <c r="M9" s="142"/>
      <c r="N9" s="131"/>
      <c r="O9" s="127"/>
      <c r="P9" s="128"/>
    </row>
    <row r="10" spans="1:16" ht="53.4" customHeight="1">
      <c r="A10" s="191" t="s">
        <v>741</v>
      </c>
      <c r="B10" s="206"/>
      <c r="C10" s="206"/>
      <c r="D10" s="206"/>
      <c r="E10" s="206"/>
      <c r="F10" s="206"/>
      <c r="G10" s="206"/>
      <c r="H10" s="206"/>
      <c r="I10" s="206"/>
      <c r="J10" s="206"/>
      <c r="K10" s="206"/>
      <c r="L10" s="206"/>
      <c r="M10" s="206"/>
      <c r="N10" s="206"/>
      <c r="O10" s="206"/>
      <c r="P10" s="206"/>
    </row>
    <row r="11" spans="1:16" ht="53.4" customHeight="1">
      <c r="A11" s="206"/>
      <c r="B11" s="206"/>
      <c r="C11" s="206"/>
      <c r="D11" s="206"/>
      <c r="E11" s="206"/>
      <c r="F11" s="206"/>
      <c r="G11" s="206"/>
      <c r="H11" s="206"/>
      <c r="I11" s="206"/>
      <c r="J11" s="206"/>
      <c r="K11" s="206"/>
      <c r="L11" s="206"/>
      <c r="M11" s="206"/>
      <c r="N11" s="206"/>
      <c r="O11" s="206"/>
      <c r="P11" s="206"/>
    </row>
    <row r="12" spans="1:16" ht="93" customHeight="1">
      <c r="A12" s="191" t="s">
        <v>13</v>
      </c>
      <c r="B12" s="191"/>
      <c r="C12" s="191"/>
      <c r="D12" s="191" t="s">
        <v>14</v>
      </c>
      <c r="E12" s="191"/>
      <c r="F12" s="191"/>
      <c r="G12" s="191"/>
      <c r="H12" s="191"/>
      <c r="I12" s="191" t="s">
        <v>15</v>
      </c>
      <c r="J12" s="191"/>
      <c r="K12" s="191"/>
      <c r="L12" s="191" t="s">
        <v>16</v>
      </c>
      <c r="M12" s="191"/>
      <c r="N12" s="191"/>
      <c r="O12" s="191" t="s">
        <v>17</v>
      </c>
      <c r="P12" s="191"/>
    </row>
  </sheetData>
  <mergeCells count="24">
    <mergeCell ref="O12:P12"/>
    <mergeCell ref="D5:D6"/>
    <mergeCell ref="J3:K3"/>
    <mergeCell ref="L3:L4"/>
    <mergeCell ref="A12:C12"/>
    <mergeCell ref="D12:H12"/>
    <mergeCell ref="I12:K12"/>
    <mergeCell ref="L12:N12"/>
    <mergeCell ref="M3:N3"/>
    <mergeCell ref="O3:O4"/>
    <mergeCell ref="P3:P4"/>
    <mergeCell ref="A10:P11"/>
    <mergeCell ref="B5:B6"/>
    <mergeCell ref="C5:C6"/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</mergeCells>
  <phoneticPr fontId="3" type="noConversion"/>
  <dataValidations count="1">
    <dataValidation type="list" allowBlank="1" showInputMessage="1" showErrorMessage="1" sqref="WVO983042:WVO983049 WLS983042:WLS983049 WBW983042:WBW983049 VSA983042:VSA983049 VIE983042:VIE983049 UYI983042:UYI983049 UOM983042:UOM983049 UEQ983042:UEQ983049 TUU983042:TUU983049 TKY983042:TKY983049 TBC983042:TBC983049 SRG983042:SRG983049 SHK983042:SHK983049 RXO983042:RXO983049 RNS983042:RNS983049 RDW983042:RDW983049 QUA983042:QUA983049 QKE983042:QKE983049 QAI983042:QAI983049 PQM983042:PQM983049 PGQ983042:PGQ983049 OWU983042:OWU983049 OMY983042:OMY983049 ODC983042:ODC983049 NTG983042:NTG983049 NJK983042:NJK983049 MZO983042:MZO983049 MPS983042:MPS983049 MFW983042:MFW983049 LWA983042:LWA983049 LME983042:LME983049 LCI983042:LCI983049 KSM983042:KSM983049 KIQ983042:KIQ983049 JYU983042:JYU983049 JOY983042:JOY983049 JFC983042:JFC983049 IVG983042:IVG983049 ILK983042:ILK983049 IBO983042:IBO983049 HRS983042:HRS983049 HHW983042:HHW983049 GYA983042:GYA983049 GOE983042:GOE983049 GEI983042:GEI983049 FUM983042:FUM983049 FKQ983042:FKQ983049 FAU983042:FAU983049 EQY983042:EQY983049 EHC983042:EHC983049 DXG983042:DXG983049 DNK983042:DNK983049 DDO983042:DDO983049 CTS983042:CTS983049 CJW983042:CJW983049 CAA983042:CAA983049 BQE983042:BQE983049 BGI983042:BGI983049 AWM983042:AWM983049 AMQ983042:AMQ983049 ACU983042:ACU983049 SY983042:SY983049 JC983042:JC983049 G983042:G983049 WVO917506:WVO917513 WLS917506:WLS917513 WBW917506:WBW917513 VSA917506:VSA917513 VIE917506:VIE917513 UYI917506:UYI917513 UOM917506:UOM917513 UEQ917506:UEQ917513 TUU917506:TUU917513 TKY917506:TKY917513 TBC917506:TBC917513 SRG917506:SRG917513 SHK917506:SHK917513 RXO917506:RXO917513 RNS917506:RNS917513 RDW917506:RDW917513 QUA917506:QUA917513 QKE917506:QKE917513 QAI917506:QAI917513 PQM917506:PQM917513 PGQ917506:PGQ917513 OWU917506:OWU917513 OMY917506:OMY917513 ODC917506:ODC917513 NTG917506:NTG917513 NJK917506:NJK917513 MZO917506:MZO917513 MPS917506:MPS917513 MFW917506:MFW917513 LWA917506:LWA917513 LME917506:LME917513 LCI917506:LCI917513 KSM917506:KSM917513 KIQ917506:KIQ917513 JYU917506:JYU917513 JOY917506:JOY917513 JFC917506:JFC917513 IVG917506:IVG917513 ILK917506:ILK917513 IBO917506:IBO917513 HRS917506:HRS917513 HHW917506:HHW917513 GYA917506:GYA917513 GOE917506:GOE917513 GEI917506:GEI917513 FUM917506:FUM917513 FKQ917506:FKQ917513 FAU917506:FAU917513 EQY917506:EQY917513 EHC917506:EHC917513 DXG917506:DXG917513 DNK917506:DNK917513 DDO917506:DDO917513 CTS917506:CTS917513 CJW917506:CJW917513 CAA917506:CAA917513 BQE917506:BQE917513 BGI917506:BGI917513 AWM917506:AWM917513 AMQ917506:AMQ917513 ACU917506:ACU917513 SY917506:SY917513 JC917506:JC917513 G917506:G917513 WVO851970:WVO851977 WLS851970:WLS851977 WBW851970:WBW851977 VSA851970:VSA851977 VIE851970:VIE851977 UYI851970:UYI851977 UOM851970:UOM851977 UEQ851970:UEQ851977 TUU851970:TUU851977 TKY851970:TKY851977 TBC851970:TBC851977 SRG851970:SRG851977 SHK851970:SHK851977 RXO851970:RXO851977 RNS851970:RNS851977 RDW851970:RDW851977 QUA851970:QUA851977 QKE851970:QKE851977 QAI851970:QAI851977 PQM851970:PQM851977 PGQ851970:PGQ851977 OWU851970:OWU851977 OMY851970:OMY851977 ODC851970:ODC851977 NTG851970:NTG851977 NJK851970:NJK851977 MZO851970:MZO851977 MPS851970:MPS851977 MFW851970:MFW851977 LWA851970:LWA851977 LME851970:LME851977 LCI851970:LCI851977 KSM851970:KSM851977 KIQ851970:KIQ851977 JYU851970:JYU851977 JOY851970:JOY851977 JFC851970:JFC851977 IVG851970:IVG851977 ILK851970:ILK851977 IBO851970:IBO851977 HRS851970:HRS851977 HHW851970:HHW851977 GYA851970:GYA851977 GOE851970:GOE851977 GEI851970:GEI851977 FUM851970:FUM851977 FKQ851970:FKQ851977 FAU851970:FAU851977 EQY851970:EQY851977 EHC851970:EHC851977 DXG851970:DXG851977 DNK851970:DNK851977 DDO851970:DDO851977 CTS851970:CTS851977 CJW851970:CJW851977 CAA851970:CAA851977 BQE851970:BQE851977 BGI851970:BGI851977 AWM851970:AWM851977 AMQ851970:AMQ851977 ACU851970:ACU851977 SY851970:SY851977 JC851970:JC851977 G851970:G851977 WVO786434:WVO786441 WLS786434:WLS786441 WBW786434:WBW786441 VSA786434:VSA786441 VIE786434:VIE786441 UYI786434:UYI786441 UOM786434:UOM786441 UEQ786434:UEQ786441 TUU786434:TUU786441 TKY786434:TKY786441 TBC786434:TBC786441 SRG786434:SRG786441 SHK786434:SHK786441 RXO786434:RXO786441 RNS786434:RNS786441 RDW786434:RDW786441 QUA786434:QUA786441 QKE786434:QKE786441 QAI786434:QAI786441 PQM786434:PQM786441 PGQ786434:PGQ786441 OWU786434:OWU786441 OMY786434:OMY786441 ODC786434:ODC786441 NTG786434:NTG786441 NJK786434:NJK786441 MZO786434:MZO786441 MPS786434:MPS786441 MFW786434:MFW786441 LWA786434:LWA786441 LME786434:LME786441 LCI786434:LCI786441 KSM786434:KSM786441 KIQ786434:KIQ786441 JYU786434:JYU786441 JOY786434:JOY786441 JFC786434:JFC786441 IVG786434:IVG786441 ILK786434:ILK786441 IBO786434:IBO786441 HRS786434:HRS786441 HHW786434:HHW786441 GYA786434:GYA786441 GOE786434:GOE786441 GEI786434:GEI786441 FUM786434:FUM786441 FKQ786434:FKQ786441 FAU786434:FAU786441 EQY786434:EQY786441 EHC786434:EHC786441 DXG786434:DXG786441 DNK786434:DNK786441 DDO786434:DDO786441 CTS786434:CTS786441 CJW786434:CJW786441 CAA786434:CAA786441 BQE786434:BQE786441 BGI786434:BGI786441 AWM786434:AWM786441 AMQ786434:AMQ786441 ACU786434:ACU786441 SY786434:SY786441 JC786434:JC786441 G786434:G786441 WVO720898:WVO720905 WLS720898:WLS720905 WBW720898:WBW720905 VSA720898:VSA720905 VIE720898:VIE720905 UYI720898:UYI720905 UOM720898:UOM720905 UEQ720898:UEQ720905 TUU720898:TUU720905 TKY720898:TKY720905 TBC720898:TBC720905 SRG720898:SRG720905 SHK720898:SHK720905 RXO720898:RXO720905 RNS720898:RNS720905 RDW720898:RDW720905 QUA720898:QUA720905 QKE720898:QKE720905 QAI720898:QAI720905 PQM720898:PQM720905 PGQ720898:PGQ720905 OWU720898:OWU720905 OMY720898:OMY720905 ODC720898:ODC720905 NTG720898:NTG720905 NJK720898:NJK720905 MZO720898:MZO720905 MPS720898:MPS720905 MFW720898:MFW720905 LWA720898:LWA720905 LME720898:LME720905 LCI720898:LCI720905 KSM720898:KSM720905 KIQ720898:KIQ720905 JYU720898:JYU720905 JOY720898:JOY720905 JFC720898:JFC720905 IVG720898:IVG720905 ILK720898:ILK720905 IBO720898:IBO720905 HRS720898:HRS720905 HHW720898:HHW720905 GYA720898:GYA720905 GOE720898:GOE720905 GEI720898:GEI720905 FUM720898:FUM720905 FKQ720898:FKQ720905 FAU720898:FAU720905 EQY720898:EQY720905 EHC720898:EHC720905 DXG720898:DXG720905 DNK720898:DNK720905 DDO720898:DDO720905 CTS720898:CTS720905 CJW720898:CJW720905 CAA720898:CAA720905 BQE720898:BQE720905 BGI720898:BGI720905 AWM720898:AWM720905 AMQ720898:AMQ720905 ACU720898:ACU720905 SY720898:SY720905 JC720898:JC720905 G720898:G720905 WVO655362:WVO655369 WLS655362:WLS655369 WBW655362:WBW655369 VSA655362:VSA655369 VIE655362:VIE655369 UYI655362:UYI655369 UOM655362:UOM655369 UEQ655362:UEQ655369 TUU655362:TUU655369 TKY655362:TKY655369 TBC655362:TBC655369 SRG655362:SRG655369 SHK655362:SHK655369 RXO655362:RXO655369 RNS655362:RNS655369 RDW655362:RDW655369 QUA655362:QUA655369 QKE655362:QKE655369 QAI655362:QAI655369 PQM655362:PQM655369 PGQ655362:PGQ655369 OWU655362:OWU655369 OMY655362:OMY655369 ODC655362:ODC655369 NTG655362:NTG655369 NJK655362:NJK655369 MZO655362:MZO655369 MPS655362:MPS655369 MFW655362:MFW655369 LWA655362:LWA655369 LME655362:LME655369 LCI655362:LCI655369 KSM655362:KSM655369 KIQ655362:KIQ655369 JYU655362:JYU655369 JOY655362:JOY655369 JFC655362:JFC655369 IVG655362:IVG655369 ILK655362:ILK655369 IBO655362:IBO655369 HRS655362:HRS655369 HHW655362:HHW655369 GYA655362:GYA655369 GOE655362:GOE655369 GEI655362:GEI655369 FUM655362:FUM655369 FKQ655362:FKQ655369 FAU655362:FAU655369 EQY655362:EQY655369 EHC655362:EHC655369 DXG655362:DXG655369 DNK655362:DNK655369 DDO655362:DDO655369 CTS655362:CTS655369 CJW655362:CJW655369 CAA655362:CAA655369 BQE655362:BQE655369 BGI655362:BGI655369 AWM655362:AWM655369 AMQ655362:AMQ655369 ACU655362:ACU655369 SY655362:SY655369 JC655362:JC655369 G655362:G655369 WVO589826:WVO589833 WLS589826:WLS589833 WBW589826:WBW589833 VSA589826:VSA589833 VIE589826:VIE589833 UYI589826:UYI589833 UOM589826:UOM589833 UEQ589826:UEQ589833 TUU589826:TUU589833 TKY589826:TKY589833 TBC589826:TBC589833 SRG589826:SRG589833 SHK589826:SHK589833 RXO589826:RXO589833 RNS589826:RNS589833 RDW589826:RDW589833 QUA589826:QUA589833 QKE589826:QKE589833 QAI589826:QAI589833 PQM589826:PQM589833 PGQ589826:PGQ589833 OWU589826:OWU589833 OMY589826:OMY589833 ODC589826:ODC589833 NTG589826:NTG589833 NJK589826:NJK589833 MZO589826:MZO589833 MPS589826:MPS589833 MFW589826:MFW589833 LWA589826:LWA589833 LME589826:LME589833 LCI589826:LCI589833 KSM589826:KSM589833 KIQ589826:KIQ589833 JYU589826:JYU589833 JOY589826:JOY589833 JFC589826:JFC589833 IVG589826:IVG589833 ILK589826:ILK589833 IBO589826:IBO589833 HRS589826:HRS589833 HHW589826:HHW589833 GYA589826:GYA589833 GOE589826:GOE589833 GEI589826:GEI589833 FUM589826:FUM589833 FKQ589826:FKQ589833 FAU589826:FAU589833 EQY589826:EQY589833 EHC589826:EHC589833 DXG589826:DXG589833 DNK589826:DNK589833 DDO589826:DDO589833 CTS589826:CTS589833 CJW589826:CJW589833 CAA589826:CAA589833 BQE589826:BQE589833 BGI589826:BGI589833 AWM589826:AWM589833 AMQ589826:AMQ589833 ACU589826:ACU589833 SY589826:SY589833 JC589826:JC589833 G589826:G589833 WVO524290:WVO524297 WLS524290:WLS524297 WBW524290:WBW524297 VSA524290:VSA524297 VIE524290:VIE524297 UYI524290:UYI524297 UOM524290:UOM524297 UEQ524290:UEQ524297 TUU524290:TUU524297 TKY524290:TKY524297 TBC524290:TBC524297 SRG524290:SRG524297 SHK524290:SHK524297 RXO524290:RXO524297 RNS524290:RNS524297 RDW524290:RDW524297 QUA524290:QUA524297 QKE524290:QKE524297 QAI524290:QAI524297 PQM524290:PQM524297 PGQ524290:PGQ524297 OWU524290:OWU524297 OMY524290:OMY524297 ODC524290:ODC524297 NTG524290:NTG524297 NJK524290:NJK524297 MZO524290:MZO524297 MPS524290:MPS524297 MFW524290:MFW524297 LWA524290:LWA524297 LME524290:LME524297 LCI524290:LCI524297 KSM524290:KSM524297 KIQ524290:KIQ524297 JYU524290:JYU524297 JOY524290:JOY524297 JFC524290:JFC524297 IVG524290:IVG524297 ILK524290:ILK524297 IBO524290:IBO524297 HRS524290:HRS524297 HHW524290:HHW524297 GYA524290:GYA524297 GOE524290:GOE524297 GEI524290:GEI524297 FUM524290:FUM524297 FKQ524290:FKQ524297 FAU524290:FAU524297 EQY524290:EQY524297 EHC524290:EHC524297 DXG524290:DXG524297 DNK524290:DNK524297 DDO524290:DDO524297 CTS524290:CTS524297 CJW524290:CJW524297 CAA524290:CAA524297 BQE524290:BQE524297 BGI524290:BGI524297 AWM524290:AWM524297 AMQ524290:AMQ524297 ACU524290:ACU524297 SY524290:SY524297 JC524290:JC524297 G524290:G524297 WVO458754:WVO458761 WLS458754:WLS458761 WBW458754:WBW458761 VSA458754:VSA458761 VIE458754:VIE458761 UYI458754:UYI458761 UOM458754:UOM458761 UEQ458754:UEQ458761 TUU458754:TUU458761 TKY458754:TKY458761 TBC458754:TBC458761 SRG458754:SRG458761 SHK458754:SHK458761 RXO458754:RXO458761 RNS458754:RNS458761 RDW458754:RDW458761 QUA458754:QUA458761 QKE458754:QKE458761 QAI458754:QAI458761 PQM458754:PQM458761 PGQ458754:PGQ458761 OWU458754:OWU458761 OMY458754:OMY458761 ODC458754:ODC458761 NTG458754:NTG458761 NJK458754:NJK458761 MZO458754:MZO458761 MPS458754:MPS458761 MFW458754:MFW458761 LWA458754:LWA458761 LME458754:LME458761 LCI458754:LCI458761 KSM458754:KSM458761 KIQ458754:KIQ458761 JYU458754:JYU458761 JOY458754:JOY458761 JFC458754:JFC458761 IVG458754:IVG458761 ILK458754:ILK458761 IBO458754:IBO458761 HRS458754:HRS458761 HHW458754:HHW458761 GYA458754:GYA458761 GOE458754:GOE458761 GEI458754:GEI458761 FUM458754:FUM458761 FKQ458754:FKQ458761 FAU458754:FAU458761 EQY458754:EQY458761 EHC458754:EHC458761 DXG458754:DXG458761 DNK458754:DNK458761 DDO458754:DDO458761 CTS458754:CTS458761 CJW458754:CJW458761 CAA458754:CAA458761 BQE458754:BQE458761 BGI458754:BGI458761 AWM458754:AWM458761 AMQ458754:AMQ458761 ACU458754:ACU458761 SY458754:SY458761 JC458754:JC458761 G458754:G458761 WVO393218:WVO393225 WLS393218:WLS393225 WBW393218:WBW393225 VSA393218:VSA393225 VIE393218:VIE393225 UYI393218:UYI393225 UOM393218:UOM393225 UEQ393218:UEQ393225 TUU393218:TUU393225 TKY393218:TKY393225 TBC393218:TBC393225 SRG393218:SRG393225 SHK393218:SHK393225 RXO393218:RXO393225 RNS393218:RNS393225 RDW393218:RDW393225 QUA393218:QUA393225 QKE393218:QKE393225 QAI393218:QAI393225 PQM393218:PQM393225 PGQ393218:PGQ393225 OWU393218:OWU393225 OMY393218:OMY393225 ODC393218:ODC393225 NTG393218:NTG393225 NJK393218:NJK393225 MZO393218:MZO393225 MPS393218:MPS393225 MFW393218:MFW393225 LWA393218:LWA393225 LME393218:LME393225 LCI393218:LCI393225 KSM393218:KSM393225 KIQ393218:KIQ393225 JYU393218:JYU393225 JOY393218:JOY393225 JFC393218:JFC393225 IVG393218:IVG393225 ILK393218:ILK393225 IBO393218:IBO393225 HRS393218:HRS393225 HHW393218:HHW393225 GYA393218:GYA393225 GOE393218:GOE393225 GEI393218:GEI393225 FUM393218:FUM393225 FKQ393218:FKQ393225 FAU393218:FAU393225 EQY393218:EQY393225 EHC393218:EHC393225 DXG393218:DXG393225 DNK393218:DNK393225 DDO393218:DDO393225 CTS393218:CTS393225 CJW393218:CJW393225 CAA393218:CAA393225 BQE393218:BQE393225 BGI393218:BGI393225 AWM393218:AWM393225 AMQ393218:AMQ393225 ACU393218:ACU393225 SY393218:SY393225 JC393218:JC393225 G393218:G393225 WVO327682:WVO327689 WLS327682:WLS327689 WBW327682:WBW327689 VSA327682:VSA327689 VIE327682:VIE327689 UYI327682:UYI327689 UOM327682:UOM327689 UEQ327682:UEQ327689 TUU327682:TUU327689 TKY327682:TKY327689 TBC327682:TBC327689 SRG327682:SRG327689 SHK327682:SHK327689 RXO327682:RXO327689 RNS327682:RNS327689 RDW327682:RDW327689 QUA327682:QUA327689 QKE327682:QKE327689 QAI327682:QAI327689 PQM327682:PQM327689 PGQ327682:PGQ327689 OWU327682:OWU327689 OMY327682:OMY327689 ODC327682:ODC327689 NTG327682:NTG327689 NJK327682:NJK327689 MZO327682:MZO327689 MPS327682:MPS327689 MFW327682:MFW327689 LWA327682:LWA327689 LME327682:LME327689 LCI327682:LCI327689 KSM327682:KSM327689 KIQ327682:KIQ327689 JYU327682:JYU327689 JOY327682:JOY327689 JFC327682:JFC327689 IVG327682:IVG327689 ILK327682:ILK327689 IBO327682:IBO327689 HRS327682:HRS327689 HHW327682:HHW327689 GYA327682:GYA327689 GOE327682:GOE327689 GEI327682:GEI327689 FUM327682:FUM327689 FKQ327682:FKQ327689 FAU327682:FAU327689 EQY327682:EQY327689 EHC327682:EHC327689 DXG327682:DXG327689 DNK327682:DNK327689 DDO327682:DDO327689 CTS327682:CTS327689 CJW327682:CJW327689 CAA327682:CAA327689 BQE327682:BQE327689 BGI327682:BGI327689 AWM327682:AWM327689 AMQ327682:AMQ327689 ACU327682:ACU327689 SY327682:SY327689 JC327682:JC327689 G327682:G327689 WVO262146:WVO262153 WLS262146:WLS262153 WBW262146:WBW262153 VSA262146:VSA262153 VIE262146:VIE262153 UYI262146:UYI262153 UOM262146:UOM262153 UEQ262146:UEQ262153 TUU262146:TUU262153 TKY262146:TKY262153 TBC262146:TBC262153 SRG262146:SRG262153 SHK262146:SHK262153 RXO262146:RXO262153 RNS262146:RNS262153 RDW262146:RDW262153 QUA262146:QUA262153 QKE262146:QKE262153 QAI262146:QAI262153 PQM262146:PQM262153 PGQ262146:PGQ262153 OWU262146:OWU262153 OMY262146:OMY262153 ODC262146:ODC262153 NTG262146:NTG262153 NJK262146:NJK262153 MZO262146:MZO262153 MPS262146:MPS262153 MFW262146:MFW262153 LWA262146:LWA262153 LME262146:LME262153 LCI262146:LCI262153 KSM262146:KSM262153 KIQ262146:KIQ262153 JYU262146:JYU262153 JOY262146:JOY262153 JFC262146:JFC262153 IVG262146:IVG262153 ILK262146:ILK262153 IBO262146:IBO262153 HRS262146:HRS262153 HHW262146:HHW262153 GYA262146:GYA262153 GOE262146:GOE262153 GEI262146:GEI262153 FUM262146:FUM262153 FKQ262146:FKQ262153 FAU262146:FAU262153 EQY262146:EQY262153 EHC262146:EHC262153 DXG262146:DXG262153 DNK262146:DNK262153 DDO262146:DDO262153 CTS262146:CTS262153 CJW262146:CJW262153 CAA262146:CAA262153 BQE262146:BQE262153 BGI262146:BGI262153 AWM262146:AWM262153 AMQ262146:AMQ262153 ACU262146:ACU262153 SY262146:SY262153 JC262146:JC262153 G262146:G262153 WVO196610:WVO196617 WLS196610:WLS196617 WBW196610:WBW196617 VSA196610:VSA196617 VIE196610:VIE196617 UYI196610:UYI196617 UOM196610:UOM196617 UEQ196610:UEQ196617 TUU196610:TUU196617 TKY196610:TKY196617 TBC196610:TBC196617 SRG196610:SRG196617 SHK196610:SHK196617 RXO196610:RXO196617 RNS196610:RNS196617 RDW196610:RDW196617 QUA196610:QUA196617 QKE196610:QKE196617 QAI196610:QAI196617 PQM196610:PQM196617 PGQ196610:PGQ196617 OWU196610:OWU196617 OMY196610:OMY196617 ODC196610:ODC196617 NTG196610:NTG196617 NJK196610:NJK196617 MZO196610:MZO196617 MPS196610:MPS196617 MFW196610:MFW196617 LWA196610:LWA196617 LME196610:LME196617 LCI196610:LCI196617 KSM196610:KSM196617 KIQ196610:KIQ196617 JYU196610:JYU196617 JOY196610:JOY196617 JFC196610:JFC196617 IVG196610:IVG196617 ILK196610:ILK196617 IBO196610:IBO196617 HRS196610:HRS196617 HHW196610:HHW196617 GYA196610:GYA196617 GOE196610:GOE196617 GEI196610:GEI196617 FUM196610:FUM196617 FKQ196610:FKQ196617 FAU196610:FAU196617 EQY196610:EQY196617 EHC196610:EHC196617 DXG196610:DXG196617 DNK196610:DNK196617 DDO196610:DDO196617 CTS196610:CTS196617 CJW196610:CJW196617 CAA196610:CAA196617 BQE196610:BQE196617 BGI196610:BGI196617 AWM196610:AWM196617 AMQ196610:AMQ196617 ACU196610:ACU196617 SY196610:SY196617 JC196610:JC196617 G196610:G196617 WVO131074:WVO131081 WLS131074:WLS131081 WBW131074:WBW131081 VSA131074:VSA131081 VIE131074:VIE131081 UYI131074:UYI131081 UOM131074:UOM131081 UEQ131074:UEQ131081 TUU131074:TUU131081 TKY131074:TKY131081 TBC131074:TBC131081 SRG131074:SRG131081 SHK131074:SHK131081 RXO131074:RXO131081 RNS131074:RNS131081 RDW131074:RDW131081 QUA131074:QUA131081 QKE131074:QKE131081 QAI131074:QAI131081 PQM131074:PQM131081 PGQ131074:PGQ131081 OWU131074:OWU131081 OMY131074:OMY131081 ODC131074:ODC131081 NTG131074:NTG131081 NJK131074:NJK131081 MZO131074:MZO131081 MPS131074:MPS131081 MFW131074:MFW131081 LWA131074:LWA131081 LME131074:LME131081 LCI131074:LCI131081 KSM131074:KSM131081 KIQ131074:KIQ131081 JYU131074:JYU131081 JOY131074:JOY131081 JFC131074:JFC131081 IVG131074:IVG131081 ILK131074:ILK131081 IBO131074:IBO131081 HRS131074:HRS131081 HHW131074:HHW131081 GYA131074:GYA131081 GOE131074:GOE131081 GEI131074:GEI131081 FUM131074:FUM131081 FKQ131074:FKQ131081 FAU131074:FAU131081 EQY131074:EQY131081 EHC131074:EHC131081 DXG131074:DXG131081 DNK131074:DNK131081 DDO131074:DDO131081 CTS131074:CTS131081 CJW131074:CJW131081 CAA131074:CAA131081 BQE131074:BQE131081 BGI131074:BGI131081 AWM131074:AWM131081 AMQ131074:AMQ131081 ACU131074:ACU131081 SY131074:SY131081 JC131074:JC131081 G131074:G131081 WVO65538:WVO65545 WLS65538:WLS65545 WBW65538:WBW65545 VSA65538:VSA65545 VIE65538:VIE65545 UYI65538:UYI65545 UOM65538:UOM65545 UEQ65538:UEQ65545 TUU65538:TUU65545 TKY65538:TKY65545 TBC65538:TBC65545 SRG65538:SRG65545 SHK65538:SHK65545 RXO65538:RXO65545 RNS65538:RNS65545 RDW65538:RDW65545 QUA65538:QUA65545 QKE65538:QKE65545 QAI65538:QAI65545 PQM65538:PQM65545 PGQ65538:PGQ65545 OWU65538:OWU65545 OMY65538:OMY65545 ODC65538:ODC65545 NTG65538:NTG65545 NJK65538:NJK65545 MZO65538:MZO65545 MPS65538:MPS65545 MFW65538:MFW65545 LWA65538:LWA65545 LME65538:LME65545 LCI65538:LCI65545 KSM65538:KSM65545 KIQ65538:KIQ65545 JYU65538:JYU65545 JOY65538:JOY65545 JFC65538:JFC65545 IVG65538:IVG65545 ILK65538:ILK65545 IBO65538:IBO65545 HRS65538:HRS65545 HHW65538:HHW65545 GYA65538:GYA65545 GOE65538:GOE65545 GEI65538:GEI65545 FUM65538:FUM65545 FKQ65538:FKQ65545 FAU65538:FAU65545 EQY65538:EQY65545 EHC65538:EHC65545 DXG65538:DXG65545 DNK65538:DNK65545 DDO65538:DDO65545 CTS65538:CTS65545 CJW65538:CJW65545 CAA65538:CAA65545 BQE65538:BQE65545 BGI65538:BGI65545 AWM65538:AWM65545 AMQ65538:AMQ65545 ACU65538:ACU65545 SY65538:SY65545 JC65538:JC65545 G65538:G65545 WVO5:WVO9 WLS5:WLS9 WBW5:WBW9 VSA5:VSA9 VIE5:VIE9 UYI5:UYI9 UOM5:UOM9 UEQ5:UEQ9 TUU5:TUU9 TKY5:TKY9 TBC5:TBC9 SRG5:SRG9 SHK5:SHK9 RXO5:RXO9 RNS5:RNS9 RDW5:RDW9 QUA5:QUA9 QKE5:QKE9 QAI5:QAI9 PQM5:PQM9 PGQ5:PGQ9 OWU5:OWU9 OMY5:OMY9 ODC5:ODC9 NTG5:NTG9 NJK5:NJK9 MZO5:MZO9 MPS5:MPS9 MFW5:MFW9 LWA5:LWA9 LME5:LME9 LCI5:LCI9 KSM5:KSM9 KIQ5:KIQ9 JYU5:JYU9 JOY5:JOY9 JFC5:JFC9 IVG5:IVG9 ILK5:ILK9 IBO5:IBO9 HRS5:HRS9 HHW5:HHW9 GYA5:GYA9 GOE5:GOE9 GEI5:GEI9 FUM5:FUM9 FKQ5:FKQ9 FAU5:FAU9 EQY5:EQY9 EHC5:EHC9 DXG5:DXG9 DNK5:DNK9 DDO5:DDO9 CTS5:CTS9 CJW5:CJW9 CAA5:CAA9 BQE5:BQE9 BGI5:BGI9 AWM5:AWM9 AMQ5:AMQ9 ACU5:ACU9 SY5:SY9 JC5:JC9" xr:uid="{2A04FCE5-B6A5-4264-B795-A00795AD3A43}">
      <formula1>$Q$5:$Q$10</formula1>
    </dataValidation>
  </dataValidations>
  <pageMargins left="0.75" right="0.75" top="1" bottom="1" header="0.5" footer="0.5"/>
  <pageSetup paperSize="9" scale="93" orientation="landscape" r:id="rId1"/>
  <headerFooter alignWithMargins="0"/>
  <legacy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94FE3C-9CD0-4F8B-AA7E-8A44A7B2B46A}">
  <sheetPr>
    <pageSetUpPr fitToPage="1"/>
  </sheetPr>
  <dimension ref="A1:P12"/>
  <sheetViews>
    <sheetView zoomScale="80" zoomScaleNormal="80" workbookViewId="0">
      <selection activeCell="I5" sqref="I5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20.44140625" style="1" customWidth="1"/>
    <col min="4" max="4" width="6.109375" style="1" customWidth="1"/>
    <col min="5" max="5" width="7.88671875" style="1" customWidth="1"/>
    <col min="6" max="6" width="9.6640625" style="4" customWidth="1"/>
    <col min="7" max="7" width="7.109375" style="1" customWidth="1"/>
    <col min="8" max="9" width="9.21875" style="1" customWidth="1"/>
    <col min="10" max="11" width="10.44140625" style="1" customWidth="1"/>
    <col min="12" max="12" width="8.6640625" style="1" customWidth="1"/>
    <col min="13" max="13" width="10.44140625" style="1" customWidth="1"/>
    <col min="14" max="14" width="9.33203125" style="1" customWidth="1"/>
    <col min="15" max="15" width="40.44140625" style="1" customWidth="1"/>
    <col min="16" max="16" width="14.77734375" style="1" customWidth="1"/>
    <col min="17" max="17" width="6.77734375" style="1" customWidth="1"/>
    <col min="18" max="256" width="10" style="1"/>
    <col min="257" max="257" width="6.109375" style="1" bestFit="1" customWidth="1"/>
    <col min="258" max="258" width="15.77734375" style="1" customWidth="1"/>
    <col min="259" max="259" width="27.77734375" style="1" bestFit="1" customWidth="1"/>
    <col min="260" max="260" width="6.109375" style="1" customWidth="1"/>
    <col min="261" max="262" width="7.88671875" style="1" customWidth="1"/>
    <col min="263" max="263" width="5.6640625" style="1" customWidth="1"/>
    <col min="264" max="264" width="11.6640625" style="1" customWidth="1"/>
    <col min="265" max="265" width="9.88671875" style="1" customWidth="1"/>
    <col min="266" max="267" width="10.44140625" style="1" customWidth="1"/>
    <col min="268" max="268" width="7.109375" style="1" customWidth="1"/>
    <col min="269" max="269" width="10.44140625" style="1" customWidth="1"/>
    <col min="270" max="270" width="10" style="1"/>
    <col min="271" max="271" width="32.109375" style="1" customWidth="1"/>
    <col min="272" max="272" width="13" style="1" customWidth="1"/>
    <col min="273" max="273" width="6.77734375" style="1" customWidth="1"/>
    <col min="274" max="512" width="10" style="1"/>
    <col min="513" max="513" width="6.109375" style="1" bestFit="1" customWidth="1"/>
    <col min="514" max="514" width="15.77734375" style="1" customWidth="1"/>
    <col min="515" max="515" width="27.77734375" style="1" bestFit="1" customWidth="1"/>
    <col min="516" max="516" width="6.109375" style="1" customWidth="1"/>
    <col min="517" max="518" width="7.88671875" style="1" customWidth="1"/>
    <col min="519" max="519" width="5.6640625" style="1" customWidth="1"/>
    <col min="520" max="520" width="11.6640625" style="1" customWidth="1"/>
    <col min="521" max="521" width="9.88671875" style="1" customWidth="1"/>
    <col min="522" max="523" width="10.44140625" style="1" customWidth="1"/>
    <col min="524" max="524" width="7.109375" style="1" customWidth="1"/>
    <col min="525" max="525" width="10.44140625" style="1" customWidth="1"/>
    <col min="526" max="526" width="10" style="1"/>
    <col min="527" max="527" width="32.109375" style="1" customWidth="1"/>
    <col min="528" max="528" width="13" style="1" customWidth="1"/>
    <col min="529" max="529" width="6.77734375" style="1" customWidth="1"/>
    <col min="530" max="768" width="10" style="1"/>
    <col min="769" max="769" width="6.109375" style="1" bestFit="1" customWidth="1"/>
    <col min="770" max="770" width="15.77734375" style="1" customWidth="1"/>
    <col min="771" max="771" width="27.77734375" style="1" bestFit="1" customWidth="1"/>
    <col min="772" max="772" width="6.109375" style="1" customWidth="1"/>
    <col min="773" max="774" width="7.88671875" style="1" customWidth="1"/>
    <col min="775" max="775" width="5.6640625" style="1" customWidth="1"/>
    <col min="776" max="776" width="11.6640625" style="1" customWidth="1"/>
    <col min="777" max="777" width="9.88671875" style="1" customWidth="1"/>
    <col min="778" max="779" width="10.44140625" style="1" customWidth="1"/>
    <col min="780" max="780" width="7.109375" style="1" customWidth="1"/>
    <col min="781" max="781" width="10.44140625" style="1" customWidth="1"/>
    <col min="782" max="782" width="10" style="1"/>
    <col min="783" max="783" width="32.109375" style="1" customWidth="1"/>
    <col min="784" max="784" width="13" style="1" customWidth="1"/>
    <col min="785" max="785" width="6.77734375" style="1" customWidth="1"/>
    <col min="786" max="1024" width="10" style="1"/>
    <col min="1025" max="1025" width="6.109375" style="1" bestFit="1" customWidth="1"/>
    <col min="1026" max="1026" width="15.77734375" style="1" customWidth="1"/>
    <col min="1027" max="1027" width="27.77734375" style="1" bestFit="1" customWidth="1"/>
    <col min="1028" max="1028" width="6.109375" style="1" customWidth="1"/>
    <col min="1029" max="1030" width="7.88671875" style="1" customWidth="1"/>
    <col min="1031" max="1031" width="5.6640625" style="1" customWidth="1"/>
    <col min="1032" max="1032" width="11.6640625" style="1" customWidth="1"/>
    <col min="1033" max="1033" width="9.88671875" style="1" customWidth="1"/>
    <col min="1034" max="1035" width="10.44140625" style="1" customWidth="1"/>
    <col min="1036" max="1036" width="7.109375" style="1" customWidth="1"/>
    <col min="1037" max="1037" width="10.44140625" style="1" customWidth="1"/>
    <col min="1038" max="1038" width="10" style="1"/>
    <col min="1039" max="1039" width="32.109375" style="1" customWidth="1"/>
    <col min="1040" max="1040" width="13" style="1" customWidth="1"/>
    <col min="1041" max="1041" width="6.77734375" style="1" customWidth="1"/>
    <col min="1042" max="1280" width="10" style="1"/>
    <col min="1281" max="1281" width="6.109375" style="1" bestFit="1" customWidth="1"/>
    <col min="1282" max="1282" width="15.77734375" style="1" customWidth="1"/>
    <col min="1283" max="1283" width="27.77734375" style="1" bestFit="1" customWidth="1"/>
    <col min="1284" max="1284" width="6.109375" style="1" customWidth="1"/>
    <col min="1285" max="1286" width="7.88671875" style="1" customWidth="1"/>
    <col min="1287" max="1287" width="5.6640625" style="1" customWidth="1"/>
    <col min="1288" max="1288" width="11.6640625" style="1" customWidth="1"/>
    <col min="1289" max="1289" width="9.88671875" style="1" customWidth="1"/>
    <col min="1290" max="1291" width="10.44140625" style="1" customWidth="1"/>
    <col min="1292" max="1292" width="7.109375" style="1" customWidth="1"/>
    <col min="1293" max="1293" width="10.44140625" style="1" customWidth="1"/>
    <col min="1294" max="1294" width="10" style="1"/>
    <col min="1295" max="1295" width="32.109375" style="1" customWidth="1"/>
    <col min="1296" max="1296" width="13" style="1" customWidth="1"/>
    <col min="1297" max="1297" width="6.77734375" style="1" customWidth="1"/>
    <col min="1298" max="1536" width="10" style="1"/>
    <col min="1537" max="1537" width="6.109375" style="1" bestFit="1" customWidth="1"/>
    <col min="1538" max="1538" width="15.77734375" style="1" customWidth="1"/>
    <col min="1539" max="1539" width="27.77734375" style="1" bestFit="1" customWidth="1"/>
    <col min="1540" max="1540" width="6.109375" style="1" customWidth="1"/>
    <col min="1541" max="1542" width="7.88671875" style="1" customWidth="1"/>
    <col min="1543" max="1543" width="5.6640625" style="1" customWidth="1"/>
    <col min="1544" max="1544" width="11.6640625" style="1" customWidth="1"/>
    <col min="1545" max="1545" width="9.88671875" style="1" customWidth="1"/>
    <col min="1546" max="1547" width="10.44140625" style="1" customWidth="1"/>
    <col min="1548" max="1548" width="7.109375" style="1" customWidth="1"/>
    <col min="1549" max="1549" width="10.44140625" style="1" customWidth="1"/>
    <col min="1550" max="1550" width="10" style="1"/>
    <col min="1551" max="1551" width="32.109375" style="1" customWidth="1"/>
    <col min="1552" max="1552" width="13" style="1" customWidth="1"/>
    <col min="1553" max="1553" width="6.77734375" style="1" customWidth="1"/>
    <col min="1554" max="1792" width="10" style="1"/>
    <col min="1793" max="1793" width="6.109375" style="1" bestFit="1" customWidth="1"/>
    <col min="1794" max="1794" width="15.77734375" style="1" customWidth="1"/>
    <col min="1795" max="1795" width="27.77734375" style="1" bestFit="1" customWidth="1"/>
    <col min="1796" max="1796" width="6.109375" style="1" customWidth="1"/>
    <col min="1797" max="1798" width="7.88671875" style="1" customWidth="1"/>
    <col min="1799" max="1799" width="5.6640625" style="1" customWidth="1"/>
    <col min="1800" max="1800" width="11.6640625" style="1" customWidth="1"/>
    <col min="1801" max="1801" width="9.88671875" style="1" customWidth="1"/>
    <col min="1802" max="1803" width="10.44140625" style="1" customWidth="1"/>
    <col min="1804" max="1804" width="7.109375" style="1" customWidth="1"/>
    <col min="1805" max="1805" width="10.44140625" style="1" customWidth="1"/>
    <col min="1806" max="1806" width="10" style="1"/>
    <col min="1807" max="1807" width="32.109375" style="1" customWidth="1"/>
    <col min="1808" max="1808" width="13" style="1" customWidth="1"/>
    <col min="1809" max="1809" width="6.77734375" style="1" customWidth="1"/>
    <col min="1810" max="2048" width="10" style="1"/>
    <col min="2049" max="2049" width="6.109375" style="1" bestFit="1" customWidth="1"/>
    <col min="2050" max="2050" width="15.77734375" style="1" customWidth="1"/>
    <col min="2051" max="2051" width="27.77734375" style="1" bestFit="1" customWidth="1"/>
    <col min="2052" max="2052" width="6.109375" style="1" customWidth="1"/>
    <col min="2053" max="2054" width="7.88671875" style="1" customWidth="1"/>
    <col min="2055" max="2055" width="5.6640625" style="1" customWidth="1"/>
    <col min="2056" max="2056" width="11.6640625" style="1" customWidth="1"/>
    <col min="2057" max="2057" width="9.88671875" style="1" customWidth="1"/>
    <col min="2058" max="2059" width="10.44140625" style="1" customWidth="1"/>
    <col min="2060" max="2060" width="7.109375" style="1" customWidth="1"/>
    <col min="2061" max="2061" width="10.44140625" style="1" customWidth="1"/>
    <col min="2062" max="2062" width="10" style="1"/>
    <col min="2063" max="2063" width="32.109375" style="1" customWidth="1"/>
    <col min="2064" max="2064" width="13" style="1" customWidth="1"/>
    <col min="2065" max="2065" width="6.77734375" style="1" customWidth="1"/>
    <col min="2066" max="2304" width="10" style="1"/>
    <col min="2305" max="2305" width="6.109375" style="1" bestFit="1" customWidth="1"/>
    <col min="2306" max="2306" width="15.77734375" style="1" customWidth="1"/>
    <col min="2307" max="2307" width="27.77734375" style="1" bestFit="1" customWidth="1"/>
    <col min="2308" max="2308" width="6.109375" style="1" customWidth="1"/>
    <col min="2309" max="2310" width="7.88671875" style="1" customWidth="1"/>
    <col min="2311" max="2311" width="5.6640625" style="1" customWidth="1"/>
    <col min="2312" max="2312" width="11.6640625" style="1" customWidth="1"/>
    <col min="2313" max="2313" width="9.88671875" style="1" customWidth="1"/>
    <col min="2314" max="2315" width="10.44140625" style="1" customWidth="1"/>
    <col min="2316" max="2316" width="7.109375" style="1" customWidth="1"/>
    <col min="2317" max="2317" width="10.44140625" style="1" customWidth="1"/>
    <col min="2318" max="2318" width="10" style="1"/>
    <col min="2319" max="2319" width="32.109375" style="1" customWidth="1"/>
    <col min="2320" max="2320" width="13" style="1" customWidth="1"/>
    <col min="2321" max="2321" width="6.77734375" style="1" customWidth="1"/>
    <col min="2322" max="2560" width="10" style="1"/>
    <col min="2561" max="2561" width="6.109375" style="1" bestFit="1" customWidth="1"/>
    <col min="2562" max="2562" width="15.77734375" style="1" customWidth="1"/>
    <col min="2563" max="2563" width="27.77734375" style="1" bestFit="1" customWidth="1"/>
    <col min="2564" max="2564" width="6.109375" style="1" customWidth="1"/>
    <col min="2565" max="2566" width="7.88671875" style="1" customWidth="1"/>
    <col min="2567" max="2567" width="5.6640625" style="1" customWidth="1"/>
    <col min="2568" max="2568" width="11.6640625" style="1" customWidth="1"/>
    <col min="2569" max="2569" width="9.88671875" style="1" customWidth="1"/>
    <col min="2570" max="2571" width="10.44140625" style="1" customWidth="1"/>
    <col min="2572" max="2572" width="7.109375" style="1" customWidth="1"/>
    <col min="2573" max="2573" width="10.44140625" style="1" customWidth="1"/>
    <col min="2574" max="2574" width="10" style="1"/>
    <col min="2575" max="2575" width="32.109375" style="1" customWidth="1"/>
    <col min="2576" max="2576" width="13" style="1" customWidth="1"/>
    <col min="2577" max="2577" width="6.77734375" style="1" customWidth="1"/>
    <col min="2578" max="2816" width="10" style="1"/>
    <col min="2817" max="2817" width="6.109375" style="1" bestFit="1" customWidth="1"/>
    <col min="2818" max="2818" width="15.77734375" style="1" customWidth="1"/>
    <col min="2819" max="2819" width="27.77734375" style="1" bestFit="1" customWidth="1"/>
    <col min="2820" max="2820" width="6.109375" style="1" customWidth="1"/>
    <col min="2821" max="2822" width="7.88671875" style="1" customWidth="1"/>
    <col min="2823" max="2823" width="5.6640625" style="1" customWidth="1"/>
    <col min="2824" max="2824" width="11.6640625" style="1" customWidth="1"/>
    <col min="2825" max="2825" width="9.88671875" style="1" customWidth="1"/>
    <col min="2826" max="2827" width="10.44140625" style="1" customWidth="1"/>
    <col min="2828" max="2828" width="7.109375" style="1" customWidth="1"/>
    <col min="2829" max="2829" width="10.44140625" style="1" customWidth="1"/>
    <col min="2830" max="2830" width="10" style="1"/>
    <col min="2831" max="2831" width="32.109375" style="1" customWidth="1"/>
    <col min="2832" max="2832" width="13" style="1" customWidth="1"/>
    <col min="2833" max="2833" width="6.77734375" style="1" customWidth="1"/>
    <col min="2834" max="3072" width="10" style="1"/>
    <col min="3073" max="3073" width="6.109375" style="1" bestFit="1" customWidth="1"/>
    <col min="3074" max="3074" width="15.77734375" style="1" customWidth="1"/>
    <col min="3075" max="3075" width="27.77734375" style="1" bestFit="1" customWidth="1"/>
    <col min="3076" max="3076" width="6.109375" style="1" customWidth="1"/>
    <col min="3077" max="3078" width="7.88671875" style="1" customWidth="1"/>
    <col min="3079" max="3079" width="5.6640625" style="1" customWidth="1"/>
    <col min="3080" max="3080" width="11.6640625" style="1" customWidth="1"/>
    <col min="3081" max="3081" width="9.88671875" style="1" customWidth="1"/>
    <col min="3082" max="3083" width="10.44140625" style="1" customWidth="1"/>
    <col min="3084" max="3084" width="7.109375" style="1" customWidth="1"/>
    <col min="3085" max="3085" width="10.44140625" style="1" customWidth="1"/>
    <col min="3086" max="3086" width="10" style="1"/>
    <col min="3087" max="3087" width="32.109375" style="1" customWidth="1"/>
    <col min="3088" max="3088" width="13" style="1" customWidth="1"/>
    <col min="3089" max="3089" width="6.77734375" style="1" customWidth="1"/>
    <col min="3090" max="3328" width="10" style="1"/>
    <col min="3329" max="3329" width="6.109375" style="1" bestFit="1" customWidth="1"/>
    <col min="3330" max="3330" width="15.77734375" style="1" customWidth="1"/>
    <col min="3331" max="3331" width="27.77734375" style="1" bestFit="1" customWidth="1"/>
    <col min="3332" max="3332" width="6.109375" style="1" customWidth="1"/>
    <col min="3333" max="3334" width="7.88671875" style="1" customWidth="1"/>
    <col min="3335" max="3335" width="5.6640625" style="1" customWidth="1"/>
    <col min="3336" max="3336" width="11.6640625" style="1" customWidth="1"/>
    <col min="3337" max="3337" width="9.88671875" style="1" customWidth="1"/>
    <col min="3338" max="3339" width="10.44140625" style="1" customWidth="1"/>
    <col min="3340" max="3340" width="7.109375" style="1" customWidth="1"/>
    <col min="3341" max="3341" width="10.44140625" style="1" customWidth="1"/>
    <col min="3342" max="3342" width="10" style="1"/>
    <col min="3343" max="3343" width="32.109375" style="1" customWidth="1"/>
    <col min="3344" max="3344" width="13" style="1" customWidth="1"/>
    <col min="3345" max="3345" width="6.77734375" style="1" customWidth="1"/>
    <col min="3346" max="3584" width="10" style="1"/>
    <col min="3585" max="3585" width="6.109375" style="1" bestFit="1" customWidth="1"/>
    <col min="3586" max="3586" width="15.77734375" style="1" customWidth="1"/>
    <col min="3587" max="3587" width="27.77734375" style="1" bestFit="1" customWidth="1"/>
    <col min="3588" max="3588" width="6.109375" style="1" customWidth="1"/>
    <col min="3589" max="3590" width="7.88671875" style="1" customWidth="1"/>
    <col min="3591" max="3591" width="5.6640625" style="1" customWidth="1"/>
    <col min="3592" max="3592" width="11.6640625" style="1" customWidth="1"/>
    <col min="3593" max="3593" width="9.88671875" style="1" customWidth="1"/>
    <col min="3594" max="3595" width="10.44140625" style="1" customWidth="1"/>
    <col min="3596" max="3596" width="7.109375" style="1" customWidth="1"/>
    <col min="3597" max="3597" width="10.44140625" style="1" customWidth="1"/>
    <col min="3598" max="3598" width="10" style="1"/>
    <col min="3599" max="3599" width="32.109375" style="1" customWidth="1"/>
    <col min="3600" max="3600" width="13" style="1" customWidth="1"/>
    <col min="3601" max="3601" width="6.77734375" style="1" customWidth="1"/>
    <col min="3602" max="3840" width="10" style="1"/>
    <col min="3841" max="3841" width="6.109375" style="1" bestFit="1" customWidth="1"/>
    <col min="3842" max="3842" width="15.77734375" style="1" customWidth="1"/>
    <col min="3843" max="3843" width="27.77734375" style="1" bestFit="1" customWidth="1"/>
    <col min="3844" max="3844" width="6.109375" style="1" customWidth="1"/>
    <col min="3845" max="3846" width="7.88671875" style="1" customWidth="1"/>
    <col min="3847" max="3847" width="5.6640625" style="1" customWidth="1"/>
    <col min="3848" max="3848" width="11.6640625" style="1" customWidth="1"/>
    <col min="3849" max="3849" width="9.88671875" style="1" customWidth="1"/>
    <col min="3850" max="3851" width="10.44140625" style="1" customWidth="1"/>
    <col min="3852" max="3852" width="7.109375" style="1" customWidth="1"/>
    <col min="3853" max="3853" width="10.44140625" style="1" customWidth="1"/>
    <col min="3854" max="3854" width="10" style="1"/>
    <col min="3855" max="3855" width="32.109375" style="1" customWidth="1"/>
    <col min="3856" max="3856" width="13" style="1" customWidth="1"/>
    <col min="3857" max="3857" width="6.77734375" style="1" customWidth="1"/>
    <col min="3858" max="4096" width="10" style="1"/>
    <col min="4097" max="4097" width="6.109375" style="1" bestFit="1" customWidth="1"/>
    <col min="4098" max="4098" width="15.77734375" style="1" customWidth="1"/>
    <col min="4099" max="4099" width="27.77734375" style="1" bestFit="1" customWidth="1"/>
    <col min="4100" max="4100" width="6.109375" style="1" customWidth="1"/>
    <col min="4101" max="4102" width="7.88671875" style="1" customWidth="1"/>
    <col min="4103" max="4103" width="5.6640625" style="1" customWidth="1"/>
    <col min="4104" max="4104" width="11.6640625" style="1" customWidth="1"/>
    <col min="4105" max="4105" width="9.88671875" style="1" customWidth="1"/>
    <col min="4106" max="4107" width="10.44140625" style="1" customWidth="1"/>
    <col min="4108" max="4108" width="7.109375" style="1" customWidth="1"/>
    <col min="4109" max="4109" width="10.44140625" style="1" customWidth="1"/>
    <col min="4110" max="4110" width="10" style="1"/>
    <col min="4111" max="4111" width="32.109375" style="1" customWidth="1"/>
    <col min="4112" max="4112" width="13" style="1" customWidth="1"/>
    <col min="4113" max="4113" width="6.77734375" style="1" customWidth="1"/>
    <col min="4114" max="4352" width="10" style="1"/>
    <col min="4353" max="4353" width="6.109375" style="1" bestFit="1" customWidth="1"/>
    <col min="4354" max="4354" width="15.77734375" style="1" customWidth="1"/>
    <col min="4355" max="4355" width="27.77734375" style="1" bestFit="1" customWidth="1"/>
    <col min="4356" max="4356" width="6.109375" style="1" customWidth="1"/>
    <col min="4357" max="4358" width="7.88671875" style="1" customWidth="1"/>
    <col min="4359" max="4359" width="5.6640625" style="1" customWidth="1"/>
    <col min="4360" max="4360" width="11.6640625" style="1" customWidth="1"/>
    <col min="4361" max="4361" width="9.88671875" style="1" customWidth="1"/>
    <col min="4362" max="4363" width="10.44140625" style="1" customWidth="1"/>
    <col min="4364" max="4364" width="7.109375" style="1" customWidth="1"/>
    <col min="4365" max="4365" width="10.44140625" style="1" customWidth="1"/>
    <col min="4366" max="4366" width="10" style="1"/>
    <col min="4367" max="4367" width="32.109375" style="1" customWidth="1"/>
    <col min="4368" max="4368" width="13" style="1" customWidth="1"/>
    <col min="4369" max="4369" width="6.77734375" style="1" customWidth="1"/>
    <col min="4370" max="4608" width="10" style="1"/>
    <col min="4609" max="4609" width="6.109375" style="1" bestFit="1" customWidth="1"/>
    <col min="4610" max="4610" width="15.77734375" style="1" customWidth="1"/>
    <col min="4611" max="4611" width="27.77734375" style="1" bestFit="1" customWidth="1"/>
    <col min="4612" max="4612" width="6.109375" style="1" customWidth="1"/>
    <col min="4613" max="4614" width="7.88671875" style="1" customWidth="1"/>
    <col min="4615" max="4615" width="5.6640625" style="1" customWidth="1"/>
    <col min="4616" max="4616" width="11.6640625" style="1" customWidth="1"/>
    <col min="4617" max="4617" width="9.88671875" style="1" customWidth="1"/>
    <col min="4618" max="4619" width="10.44140625" style="1" customWidth="1"/>
    <col min="4620" max="4620" width="7.109375" style="1" customWidth="1"/>
    <col min="4621" max="4621" width="10.44140625" style="1" customWidth="1"/>
    <col min="4622" max="4622" width="10" style="1"/>
    <col min="4623" max="4623" width="32.109375" style="1" customWidth="1"/>
    <col min="4624" max="4624" width="13" style="1" customWidth="1"/>
    <col min="4625" max="4625" width="6.77734375" style="1" customWidth="1"/>
    <col min="4626" max="4864" width="10" style="1"/>
    <col min="4865" max="4865" width="6.109375" style="1" bestFit="1" customWidth="1"/>
    <col min="4866" max="4866" width="15.77734375" style="1" customWidth="1"/>
    <col min="4867" max="4867" width="27.77734375" style="1" bestFit="1" customWidth="1"/>
    <col min="4868" max="4868" width="6.109375" style="1" customWidth="1"/>
    <col min="4869" max="4870" width="7.88671875" style="1" customWidth="1"/>
    <col min="4871" max="4871" width="5.6640625" style="1" customWidth="1"/>
    <col min="4872" max="4872" width="11.6640625" style="1" customWidth="1"/>
    <col min="4873" max="4873" width="9.88671875" style="1" customWidth="1"/>
    <col min="4874" max="4875" width="10.44140625" style="1" customWidth="1"/>
    <col min="4876" max="4876" width="7.109375" style="1" customWidth="1"/>
    <col min="4877" max="4877" width="10.44140625" style="1" customWidth="1"/>
    <col min="4878" max="4878" width="10" style="1"/>
    <col min="4879" max="4879" width="32.109375" style="1" customWidth="1"/>
    <col min="4880" max="4880" width="13" style="1" customWidth="1"/>
    <col min="4881" max="4881" width="6.77734375" style="1" customWidth="1"/>
    <col min="4882" max="5120" width="10" style="1"/>
    <col min="5121" max="5121" width="6.109375" style="1" bestFit="1" customWidth="1"/>
    <col min="5122" max="5122" width="15.77734375" style="1" customWidth="1"/>
    <col min="5123" max="5123" width="27.77734375" style="1" bestFit="1" customWidth="1"/>
    <col min="5124" max="5124" width="6.109375" style="1" customWidth="1"/>
    <col min="5125" max="5126" width="7.88671875" style="1" customWidth="1"/>
    <col min="5127" max="5127" width="5.6640625" style="1" customWidth="1"/>
    <col min="5128" max="5128" width="11.6640625" style="1" customWidth="1"/>
    <col min="5129" max="5129" width="9.88671875" style="1" customWidth="1"/>
    <col min="5130" max="5131" width="10.44140625" style="1" customWidth="1"/>
    <col min="5132" max="5132" width="7.109375" style="1" customWidth="1"/>
    <col min="5133" max="5133" width="10.44140625" style="1" customWidth="1"/>
    <col min="5134" max="5134" width="10" style="1"/>
    <col min="5135" max="5135" width="32.109375" style="1" customWidth="1"/>
    <col min="5136" max="5136" width="13" style="1" customWidth="1"/>
    <col min="5137" max="5137" width="6.77734375" style="1" customWidth="1"/>
    <col min="5138" max="5376" width="10" style="1"/>
    <col min="5377" max="5377" width="6.109375" style="1" bestFit="1" customWidth="1"/>
    <col min="5378" max="5378" width="15.77734375" style="1" customWidth="1"/>
    <col min="5379" max="5379" width="27.77734375" style="1" bestFit="1" customWidth="1"/>
    <col min="5380" max="5380" width="6.109375" style="1" customWidth="1"/>
    <col min="5381" max="5382" width="7.88671875" style="1" customWidth="1"/>
    <col min="5383" max="5383" width="5.6640625" style="1" customWidth="1"/>
    <col min="5384" max="5384" width="11.6640625" style="1" customWidth="1"/>
    <col min="5385" max="5385" width="9.88671875" style="1" customWidth="1"/>
    <col min="5386" max="5387" width="10.44140625" style="1" customWidth="1"/>
    <col min="5388" max="5388" width="7.109375" style="1" customWidth="1"/>
    <col min="5389" max="5389" width="10.44140625" style="1" customWidth="1"/>
    <col min="5390" max="5390" width="10" style="1"/>
    <col min="5391" max="5391" width="32.109375" style="1" customWidth="1"/>
    <col min="5392" max="5392" width="13" style="1" customWidth="1"/>
    <col min="5393" max="5393" width="6.77734375" style="1" customWidth="1"/>
    <col min="5394" max="5632" width="10" style="1"/>
    <col min="5633" max="5633" width="6.109375" style="1" bestFit="1" customWidth="1"/>
    <col min="5634" max="5634" width="15.77734375" style="1" customWidth="1"/>
    <col min="5635" max="5635" width="27.77734375" style="1" bestFit="1" customWidth="1"/>
    <col min="5636" max="5636" width="6.109375" style="1" customWidth="1"/>
    <col min="5637" max="5638" width="7.88671875" style="1" customWidth="1"/>
    <col min="5639" max="5639" width="5.6640625" style="1" customWidth="1"/>
    <col min="5640" max="5640" width="11.6640625" style="1" customWidth="1"/>
    <col min="5641" max="5641" width="9.88671875" style="1" customWidth="1"/>
    <col min="5642" max="5643" width="10.44140625" style="1" customWidth="1"/>
    <col min="5644" max="5644" width="7.109375" style="1" customWidth="1"/>
    <col min="5645" max="5645" width="10.44140625" style="1" customWidth="1"/>
    <col min="5646" max="5646" width="10" style="1"/>
    <col min="5647" max="5647" width="32.109375" style="1" customWidth="1"/>
    <col min="5648" max="5648" width="13" style="1" customWidth="1"/>
    <col min="5649" max="5649" width="6.77734375" style="1" customWidth="1"/>
    <col min="5650" max="5888" width="10" style="1"/>
    <col min="5889" max="5889" width="6.109375" style="1" bestFit="1" customWidth="1"/>
    <col min="5890" max="5890" width="15.77734375" style="1" customWidth="1"/>
    <col min="5891" max="5891" width="27.77734375" style="1" bestFit="1" customWidth="1"/>
    <col min="5892" max="5892" width="6.109375" style="1" customWidth="1"/>
    <col min="5893" max="5894" width="7.88671875" style="1" customWidth="1"/>
    <col min="5895" max="5895" width="5.6640625" style="1" customWidth="1"/>
    <col min="5896" max="5896" width="11.6640625" style="1" customWidth="1"/>
    <col min="5897" max="5897" width="9.88671875" style="1" customWidth="1"/>
    <col min="5898" max="5899" width="10.44140625" style="1" customWidth="1"/>
    <col min="5900" max="5900" width="7.109375" style="1" customWidth="1"/>
    <col min="5901" max="5901" width="10.44140625" style="1" customWidth="1"/>
    <col min="5902" max="5902" width="10" style="1"/>
    <col min="5903" max="5903" width="32.109375" style="1" customWidth="1"/>
    <col min="5904" max="5904" width="13" style="1" customWidth="1"/>
    <col min="5905" max="5905" width="6.77734375" style="1" customWidth="1"/>
    <col min="5906" max="6144" width="10" style="1"/>
    <col min="6145" max="6145" width="6.109375" style="1" bestFit="1" customWidth="1"/>
    <col min="6146" max="6146" width="15.77734375" style="1" customWidth="1"/>
    <col min="6147" max="6147" width="27.77734375" style="1" bestFit="1" customWidth="1"/>
    <col min="6148" max="6148" width="6.109375" style="1" customWidth="1"/>
    <col min="6149" max="6150" width="7.88671875" style="1" customWidth="1"/>
    <col min="6151" max="6151" width="5.6640625" style="1" customWidth="1"/>
    <col min="6152" max="6152" width="11.6640625" style="1" customWidth="1"/>
    <col min="6153" max="6153" width="9.88671875" style="1" customWidth="1"/>
    <col min="6154" max="6155" width="10.44140625" style="1" customWidth="1"/>
    <col min="6156" max="6156" width="7.109375" style="1" customWidth="1"/>
    <col min="6157" max="6157" width="10.44140625" style="1" customWidth="1"/>
    <col min="6158" max="6158" width="10" style="1"/>
    <col min="6159" max="6159" width="32.109375" style="1" customWidth="1"/>
    <col min="6160" max="6160" width="13" style="1" customWidth="1"/>
    <col min="6161" max="6161" width="6.77734375" style="1" customWidth="1"/>
    <col min="6162" max="6400" width="10" style="1"/>
    <col min="6401" max="6401" width="6.109375" style="1" bestFit="1" customWidth="1"/>
    <col min="6402" max="6402" width="15.77734375" style="1" customWidth="1"/>
    <col min="6403" max="6403" width="27.77734375" style="1" bestFit="1" customWidth="1"/>
    <col min="6404" max="6404" width="6.109375" style="1" customWidth="1"/>
    <col min="6405" max="6406" width="7.88671875" style="1" customWidth="1"/>
    <col min="6407" max="6407" width="5.6640625" style="1" customWidth="1"/>
    <col min="6408" max="6408" width="11.6640625" style="1" customWidth="1"/>
    <col min="6409" max="6409" width="9.88671875" style="1" customWidth="1"/>
    <col min="6410" max="6411" width="10.44140625" style="1" customWidth="1"/>
    <col min="6412" max="6412" width="7.109375" style="1" customWidth="1"/>
    <col min="6413" max="6413" width="10.44140625" style="1" customWidth="1"/>
    <col min="6414" max="6414" width="10" style="1"/>
    <col min="6415" max="6415" width="32.109375" style="1" customWidth="1"/>
    <col min="6416" max="6416" width="13" style="1" customWidth="1"/>
    <col min="6417" max="6417" width="6.77734375" style="1" customWidth="1"/>
    <col min="6418" max="6656" width="10" style="1"/>
    <col min="6657" max="6657" width="6.109375" style="1" bestFit="1" customWidth="1"/>
    <col min="6658" max="6658" width="15.77734375" style="1" customWidth="1"/>
    <col min="6659" max="6659" width="27.77734375" style="1" bestFit="1" customWidth="1"/>
    <col min="6660" max="6660" width="6.109375" style="1" customWidth="1"/>
    <col min="6661" max="6662" width="7.88671875" style="1" customWidth="1"/>
    <col min="6663" max="6663" width="5.6640625" style="1" customWidth="1"/>
    <col min="6664" max="6664" width="11.6640625" style="1" customWidth="1"/>
    <col min="6665" max="6665" width="9.88671875" style="1" customWidth="1"/>
    <col min="6666" max="6667" width="10.44140625" style="1" customWidth="1"/>
    <col min="6668" max="6668" width="7.109375" style="1" customWidth="1"/>
    <col min="6669" max="6669" width="10.44140625" style="1" customWidth="1"/>
    <col min="6670" max="6670" width="10" style="1"/>
    <col min="6671" max="6671" width="32.109375" style="1" customWidth="1"/>
    <col min="6672" max="6672" width="13" style="1" customWidth="1"/>
    <col min="6673" max="6673" width="6.77734375" style="1" customWidth="1"/>
    <col min="6674" max="6912" width="10" style="1"/>
    <col min="6913" max="6913" width="6.109375" style="1" bestFit="1" customWidth="1"/>
    <col min="6914" max="6914" width="15.77734375" style="1" customWidth="1"/>
    <col min="6915" max="6915" width="27.77734375" style="1" bestFit="1" customWidth="1"/>
    <col min="6916" max="6916" width="6.109375" style="1" customWidth="1"/>
    <col min="6917" max="6918" width="7.88671875" style="1" customWidth="1"/>
    <col min="6919" max="6919" width="5.6640625" style="1" customWidth="1"/>
    <col min="6920" max="6920" width="11.6640625" style="1" customWidth="1"/>
    <col min="6921" max="6921" width="9.88671875" style="1" customWidth="1"/>
    <col min="6922" max="6923" width="10.44140625" style="1" customWidth="1"/>
    <col min="6924" max="6924" width="7.109375" style="1" customWidth="1"/>
    <col min="6925" max="6925" width="10.44140625" style="1" customWidth="1"/>
    <col min="6926" max="6926" width="10" style="1"/>
    <col min="6927" max="6927" width="32.109375" style="1" customWidth="1"/>
    <col min="6928" max="6928" width="13" style="1" customWidth="1"/>
    <col min="6929" max="6929" width="6.77734375" style="1" customWidth="1"/>
    <col min="6930" max="7168" width="10" style="1"/>
    <col min="7169" max="7169" width="6.109375" style="1" bestFit="1" customWidth="1"/>
    <col min="7170" max="7170" width="15.77734375" style="1" customWidth="1"/>
    <col min="7171" max="7171" width="27.77734375" style="1" bestFit="1" customWidth="1"/>
    <col min="7172" max="7172" width="6.109375" style="1" customWidth="1"/>
    <col min="7173" max="7174" width="7.88671875" style="1" customWidth="1"/>
    <col min="7175" max="7175" width="5.6640625" style="1" customWidth="1"/>
    <col min="7176" max="7176" width="11.6640625" style="1" customWidth="1"/>
    <col min="7177" max="7177" width="9.88671875" style="1" customWidth="1"/>
    <col min="7178" max="7179" width="10.44140625" style="1" customWidth="1"/>
    <col min="7180" max="7180" width="7.109375" style="1" customWidth="1"/>
    <col min="7181" max="7181" width="10.44140625" style="1" customWidth="1"/>
    <col min="7182" max="7182" width="10" style="1"/>
    <col min="7183" max="7183" width="32.109375" style="1" customWidth="1"/>
    <col min="7184" max="7184" width="13" style="1" customWidth="1"/>
    <col min="7185" max="7185" width="6.77734375" style="1" customWidth="1"/>
    <col min="7186" max="7424" width="10" style="1"/>
    <col min="7425" max="7425" width="6.109375" style="1" bestFit="1" customWidth="1"/>
    <col min="7426" max="7426" width="15.77734375" style="1" customWidth="1"/>
    <col min="7427" max="7427" width="27.77734375" style="1" bestFit="1" customWidth="1"/>
    <col min="7428" max="7428" width="6.109375" style="1" customWidth="1"/>
    <col min="7429" max="7430" width="7.88671875" style="1" customWidth="1"/>
    <col min="7431" max="7431" width="5.6640625" style="1" customWidth="1"/>
    <col min="7432" max="7432" width="11.6640625" style="1" customWidth="1"/>
    <col min="7433" max="7433" width="9.88671875" style="1" customWidth="1"/>
    <col min="7434" max="7435" width="10.44140625" style="1" customWidth="1"/>
    <col min="7436" max="7436" width="7.109375" style="1" customWidth="1"/>
    <col min="7437" max="7437" width="10.44140625" style="1" customWidth="1"/>
    <col min="7438" max="7438" width="10" style="1"/>
    <col min="7439" max="7439" width="32.109375" style="1" customWidth="1"/>
    <col min="7440" max="7440" width="13" style="1" customWidth="1"/>
    <col min="7441" max="7441" width="6.77734375" style="1" customWidth="1"/>
    <col min="7442" max="7680" width="10" style="1"/>
    <col min="7681" max="7681" width="6.109375" style="1" bestFit="1" customWidth="1"/>
    <col min="7682" max="7682" width="15.77734375" style="1" customWidth="1"/>
    <col min="7683" max="7683" width="27.77734375" style="1" bestFit="1" customWidth="1"/>
    <col min="7684" max="7684" width="6.109375" style="1" customWidth="1"/>
    <col min="7685" max="7686" width="7.88671875" style="1" customWidth="1"/>
    <col min="7687" max="7687" width="5.6640625" style="1" customWidth="1"/>
    <col min="7688" max="7688" width="11.6640625" style="1" customWidth="1"/>
    <col min="7689" max="7689" width="9.88671875" style="1" customWidth="1"/>
    <col min="7690" max="7691" width="10.44140625" style="1" customWidth="1"/>
    <col min="7692" max="7692" width="7.109375" style="1" customWidth="1"/>
    <col min="7693" max="7693" width="10.44140625" style="1" customWidth="1"/>
    <col min="7694" max="7694" width="10" style="1"/>
    <col min="7695" max="7695" width="32.109375" style="1" customWidth="1"/>
    <col min="7696" max="7696" width="13" style="1" customWidth="1"/>
    <col min="7697" max="7697" width="6.77734375" style="1" customWidth="1"/>
    <col min="7698" max="7936" width="10" style="1"/>
    <col min="7937" max="7937" width="6.109375" style="1" bestFit="1" customWidth="1"/>
    <col min="7938" max="7938" width="15.77734375" style="1" customWidth="1"/>
    <col min="7939" max="7939" width="27.77734375" style="1" bestFit="1" customWidth="1"/>
    <col min="7940" max="7940" width="6.109375" style="1" customWidth="1"/>
    <col min="7941" max="7942" width="7.88671875" style="1" customWidth="1"/>
    <col min="7943" max="7943" width="5.6640625" style="1" customWidth="1"/>
    <col min="7944" max="7944" width="11.6640625" style="1" customWidth="1"/>
    <col min="7945" max="7945" width="9.88671875" style="1" customWidth="1"/>
    <col min="7946" max="7947" width="10.44140625" style="1" customWidth="1"/>
    <col min="7948" max="7948" width="7.109375" style="1" customWidth="1"/>
    <col min="7949" max="7949" width="10.44140625" style="1" customWidth="1"/>
    <col min="7950" max="7950" width="10" style="1"/>
    <col min="7951" max="7951" width="32.109375" style="1" customWidth="1"/>
    <col min="7952" max="7952" width="13" style="1" customWidth="1"/>
    <col min="7953" max="7953" width="6.77734375" style="1" customWidth="1"/>
    <col min="7954" max="8192" width="10" style="1"/>
    <col min="8193" max="8193" width="6.109375" style="1" bestFit="1" customWidth="1"/>
    <col min="8194" max="8194" width="15.77734375" style="1" customWidth="1"/>
    <col min="8195" max="8195" width="27.77734375" style="1" bestFit="1" customWidth="1"/>
    <col min="8196" max="8196" width="6.109375" style="1" customWidth="1"/>
    <col min="8197" max="8198" width="7.88671875" style="1" customWidth="1"/>
    <col min="8199" max="8199" width="5.6640625" style="1" customWidth="1"/>
    <col min="8200" max="8200" width="11.6640625" style="1" customWidth="1"/>
    <col min="8201" max="8201" width="9.88671875" style="1" customWidth="1"/>
    <col min="8202" max="8203" width="10.44140625" style="1" customWidth="1"/>
    <col min="8204" max="8204" width="7.109375" style="1" customWidth="1"/>
    <col min="8205" max="8205" width="10.44140625" style="1" customWidth="1"/>
    <col min="8206" max="8206" width="10" style="1"/>
    <col min="8207" max="8207" width="32.109375" style="1" customWidth="1"/>
    <col min="8208" max="8208" width="13" style="1" customWidth="1"/>
    <col min="8209" max="8209" width="6.77734375" style="1" customWidth="1"/>
    <col min="8210" max="8448" width="10" style="1"/>
    <col min="8449" max="8449" width="6.109375" style="1" bestFit="1" customWidth="1"/>
    <col min="8450" max="8450" width="15.77734375" style="1" customWidth="1"/>
    <col min="8451" max="8451" width="27.77734375" style="1" bestFit="1" customWidth="1"/>
    <col min="8452" max="8452" width="6.109375" style="1" customWidth="1"/>
    <col min="8453" max="8454" width="7.88671875" style="1" customWidth="1"/>
    <col min="8455" max="8455" width="5.6640625" style="1" customWidth="1"/>
    <col min="8456" max="8456" width="11.6640625" style="1" customWidth="1"/>
    <col min="8457" max="8457" width="9.88671875" style="1" customWidth="1"/>
    <col min="8458" max="8459" width="10.44140625" style="1" customWidth="1"/>
    <col min="8460" max="8460" width="7.109375" style="1" customWidth="1"/>
    <col min="8461" max="8461" width="10.44140625" style="1" customWidth="1"/>
    <col min="8462" max="8462" width="10" style="1"/>
    <col min="8463" max="8463" width="32.109375" style="1" customWidth="1"/>
    <col min="8464" max="8464" width="13" style="1" customWidth="1"/>
    <col min="8465" max="8465" width="6.77734375" style="1" customWidth="1"/>
    <col min="8466" max="8704" width="10" style="1"/>
    <col min="8705" max="8705" width="6.109375" style="1" bestFit="1" customWidth="1"/>
    <col min="8706" max="8706" width="15.77734375" style="1" customWidth="1"/>
    <col min="8707" max="8707" width="27.77734375" style="1" bestFit="1" customWidth="1"/>
    <col min="8708" max="8708" width="6.109375" style="1" customWidth="1"/>
    <col min="8709" max="8710" width="7.88671875" style="1" customWidth="1"/>
    <col min="8711" max="8711" width="5.6640625" style="1" customWidth="1"/>
    <col min="8712" max="8712" width="11.6640625" style="1" customWidth="1"/>
    <col min="8713" max="8713" width="9.88671875" style="1" customWidth="1"/>
    <col min="8714" max="8715" width="10.44140625" style="1" customWidth="1"/>
    <col min="8716" max="8716" width="7.109375" style="1" customWidth="1"/>
    <col min="8717" max="8717" width="10.44140625" style="1" customWidth="1"/>
    <col min="8718" max="8718" width="10" style="1"/>
    <col min="8719" max="8719" width="32.109375" style="1" customWidth="1"/>
    <col min="8720" max="8720" width="13" style="1" customWidth="1"/>
    <col min="8721" max="8721" width="6.77734375" style="1" customWidth="1"/>
    <col min="8722" max="8960" width="10" style="1"/>
    <col min="8961" max="8961" width="6.109375" style="1" bestFit="1" customWidth="1"/>
    <col min="8962" max="8962" width="15.77734375" style="1" customWidth="1"/>
    <col min="8963" max="8963" width="27.77734375" style="1" bestFit="1" customWidth="1"/>
    <col min="8964" max="8964" width="6.109375" style="1" customWidth="1"/>
    <col min="8965" max="8966" width="7.88671875" style="1" customWidth="1"/>
    <col min="8967" max="8967" width="5.6640625" style="1" customWidth="1"/>
    <col min="8968" max="8968" width="11.6640625" style="1" customWidth="1"/>
    <col min="8969" max="8969" width="9.88671875" style="1" customWidth="1"/>
    <col min="8970" max="8971" width="10.44140625" style="1" customWidth="1"/>
    <col min="8972" max="8972" width="7.109375" style="1" customWidth="1"/>
    <col min="8973" max="8973" width="10.44140625" style="1" customWidth="1"/>
    <col min="8974" max="8974" width="10" style="1"/>
    <col min="8975" max="8975" width="32.109375" style="1" customWidth="1"/>
    <col min="8976" max="8976" width="13" style="1" customWidth="1"/>
    <col min="8977" max="8977" width="6.77734375" style="1" customWidth="1"/>
    <col min="8978" max="9216" width="10" style="1"/>
    <col min="9217" max="9217" width="6.109375" style="1" bestFit="1" customWidth="1"/>
    <col min="9218" max="9218" width="15.77734375" style="1" customWidth="1"/>
    <col min="9219" max="9219" width="27.77734375" style="1" bestFit="1" customWidth="1"/>
    <col min="9220" max="9220" width="6.109375" style="1" customWidth="1"/>
    <col min="9221" max="9222" width="7.88671875" style="1" customWidth="1"/>
    <col min="9223" max="9223" width="5.6640625" style="1" customWidth="1"/>
    <col min="9224" max="9224" width="11.6640625" style="1" customWidth="1"/>
    <col min="9225" max="9225" width="9.88671875" style="1" customWidth="1"/>
    <col min="9226" max="9227" width="10.44140625" style="1" customWidth="1"/>
    <col min="9228" max="9228" width="7.109375" style="1" customWidth="1"/>
    <col min="9229" max="9229" width="10.44140625" style="1" customWidth="1"/>
    <col min="9230" max="9230" width="10" style="1"/>
    <col min="9231" max="9231" width="32.109375" style="1" customWidth="1"/>
    <col min="9232" max="9232" width="13" style="1" customWidth="1"/>
    <col min="9233" max="9233" width="6.77734375" style="1" customWidth="1"/>
    <col min="9234" max="9472" width="10" style="1"/>
    <col min="9473" max="9473" width="6.109375" style="1" bestFit="1" customWidth="1"/>
    <col min="9474" max="9474" width="15.77734375" style="1" customWidth="1"/>
    <col min="9475" max="9475" width="27.77734375" style="1" bestFit="1" customWidth="1"/>
    <col min="9476" max="9476" width="6.109375" style="1" customWidth="1"/>
    <col min="9477" max="9478" width="7.88671875" style="1" customWidth="1"/>
    <col min="9479" max="9479" width="5.6640625" style="1" customWidth="1"/>
    <col min="9480" max="9480" width="11.6640625" style="1" customWidth="1"/>
    <col min="9481" max="9481" width="9.88671875" style="1" customWidth="1"/>
    <col min="9482" max="9483" width="10.44140625" style="1" customWidth="1"/>
    <col min="9484" max="9484" width="7.109375" style="1" customWidth="1"/>
    <col min="9485" max="9485" width="10.44140625" style="1" customWidth="1"/>
    <col min="9486" max="9486" width="10" style="1"/>
    <col min="9487" max="9487" width="32.109375" style="1" customWidth="1"/>
    <col min="9488" max="9488" width="13" style="1" customWidth="1"/>
    <col min="9489" max="9489" width="6.77734375" style="1" customWidth="1"/>
    <col min="9490" max="9728" width="10" style="1"/>
    <col min="9729" max="9729" width="6.109375" style="1" bestFit="1" customWidth="1"/>
    <col min="9730" max="9730" width="15.77734375" style="1" customWidth="1"/>
    <col min="9731" max="9731" width="27.77734375" style="1" bestFit="1" customWidth="1"/>
    <col min="9732" max="9732" width="6.109375" style="1" customWidth="1"/>
    <col min="9733" max="9734" width="7.88671875" style="1" customWidth="1"/>
    <col min="9735" max="9735" width="5.6640625" style="1" customWidth="1"/>
    <col min="9736" max="9736" width="11.6640625" style="1" customWidth="1"/>
    <col min="9737" max="9737" width="9.88671875" style="1" customWidth="1"/>
    <col min="9738" max="9739" width="10.44140625" style="1" customWidth="1"/>
    <col min="9740" max="9740" width="7.109375" style="1" customWidth="1"/>
    <col min="9741" max="9741" width="10.44140625" style="1" customWidth="1"/>
    <col min="9742" max="9742" width="10" style="1"/>
    <col min="9743" max="9743" width="32.109375" style="1" customWidth="1"/>
    <col min="9744" max="9744" width="13" style="1" customWidth="1"/>
    <col min="9745" max="9745" width="6.77734375" style="1" customWidth="1"/>
    <col min="9746" max="9984" width="10" style="1"/>
    <col min="9985" max="9985" width="6.109375" style="1" bestFit="1" customWidth="1"/>
    <col min="9986" max="9986" width="15.77734375" style="1" customWidth="1"/>
    <col min="9987" max="9987" width="27.77734375" style="1" bestFit="1" customWidth="1"/>
    <col min="9988" max="9988" width="6.109375" style="1" customWidth="1"/>
    <col min="9989" max="9990" width="7.88671875" style="1" customWidth="1"/>
    <col min="9991" max="9991" width="5.6640625" style="1" customWidth="1"/>
    <col min="9992" max="9992" width="11.6640625" style="1" customWidth="1"/>
    <col min="9993" max="9993" width="9.88671875" style="1" customWidth="1"/>
    <col min="9994" max="9995" width="10.44140625" style="1" customWidth="1"/>
    <col min="9996" max="9996" width="7.109375" style="1" customWidth="1"/>
    <col min="9997" max="9997" width="10.44140625" style="1" customWidth="1"/>
    <col min="9998" max="9998" width="10" style="1"/>
    <col min="9999" max="9999" width="32.109375" style="1" customWidth="1"/>
    <col min="10000" max="10000" width="13" style="1" customWidth="1"/>
    <col min="10001" max="10001" width="6.77734375" style="1" customWidth="1"/>
    <col min="10002" max="10240" width="10" style="1"/>
    <col min="10241" max="10241" width="6.109375" style="1" bestFit="1" customWidth="1"/>
    <col min="10242" max="10242" width="15.77734375" style="1" customWidth="1"/>
    <col min="10243" max="10243" width="27.77734375" style="1" bestFit="1" customWidth="1"/>
    <col min="10244" max="10244" width="6.109375" style="1" customWidth="1"/>
    <col min="10245" max="10246" width="7.88671875" style="1" customWidth="1"/>
    <col min="10247" max="10247" width="5.6640625" style="1" customWidth="1"/>
    <col min="10248" max="10248" width="11.6640625" style="1" customWidth="1"/>
    <col min="10249" max="10249" width="9.88671875" style="1" customWidth="1"/>
    <col min="10250" max="10251" width="10.44140625" style="1" customWidth="1"/>
    <col min="10252" max="10252" width="7.109375" style="1" customWidth="1"/>
    <col min="10253" max="10253" width="10.44140625" style="1" customWidth="1"/>
    <col min="10254" max="10254" width="10" style="1"/>
    <col min="10255" max="10255" width="32.109375" style="1" customWidth="1"/>
    <col min="10256" max="10256" width="13" style="1" customWidth="1"/>
    <col min="10257" max="10257" width="6.77734375" style="1" customWidth="1"/>
    <col min="10258" max="10496" width="10" style="1"/>
    <col min="10497" max="10497" width="6.109375" style="1" bestFit="1" customWidth="1"/>
    <col min="10498" max="10498" width="15.77734375" style="1" customWidth="1"/>
    <col min="10499" max="10499" width="27.77734375" style="1" bestFit="1" customWidth="1"/>
    <col min="10500" max="10500" width="6.109375" style="1" customWidth="1"/>
    <col min="10501" max="10502" width="7.88671875" style="1" customWidth="1"/>
    <col min="10503" max="10503" width="5.6640625" style="1" customWidth="1"/>
    <col min="10504" max="10504" width="11.6640625" style="1" customWidth="1"/>
    <col min="10505" max="10505" width="9.88671875" style="1" customWidth="1"/>
    <col min="10506" max="10507" width="10.44140625" style="1" customWidth="1"/>
    <col min="10508" max="10508" width="7.109375" style="1" customWidth="1"/>
    <col min="10509" max="10509" width="10.44140625" style="1" customWidth="1"/>
    <col min="10510" max="10510" width="10" style="1"/>
    <col min="10511" max="10511" width="32.109375" style="1" customWidth="1"/>
    <col min="10512" max="10512" width="13" style="1" customWidth="1"/>
    <col min="10513" max="10513" width="6.77734375" style="1" customWidth="1"/>
    <col min="10514" max="10752" width="10" style="1"/>
    <col min="10753" max="10753" width="6.109375" style="1" bestFit="1" customWidth="1"/>
    <col min="10754" max="10754" width="15.77734375" style="1" customWidth="1"/>
    <col min="10755" max="10755" width="27.77734375" style="1" bestFit="1" customWidth="1"/>
    <col min="10756" max="10756" width="6.109375" style="1" customWidth="1"/>
    <col min="10757" max="10758" width="7.88671875" style="1" customWidth="1"/>
    <col min="10759" max="10759" width="5.6640625" style="1" customWidth="1"/>
    <col min="10760" max="10760" width="11.6640625" style="1" customWidth="1"/>
    <col min="10761" max="10761" width="9.88671875" style="1" customWidth="1"/>
    <col min="10762" max="10763" width="10.44140625" style="1" customWidth="1"/>
    <col min="10764" max="10764" width="7.109375" style="1" customWidth="1"/>
    <col min="10765" max="10765" width="10.44140625" style="1" customWidth="1"/>
    <col min="10766" max="10766" width="10" style="1"/>
    <col min="10767" max="10767" width="32.109375" style="1" customWidth="1"/>
    <col min="10768" max="10768" width="13" style="1" customWidth="1"/>
    <col min="10769" max="10769" width="6.77734375" style="1" customWidth="1"/>
    <col min="10770" max="11008" width="10" style="1"/>
    <col min="11009" max="11009" width="6.109375" style="1" bestFit="1" customWidth="1"/>
    <col min="11010" max="11010" width="15.77734375" style="1" customWidth="1"/>
    <col min="11011" max="11011" width="27.77734375" style="1" bestFit="1" customWidth="1"/>
    <col min="11012" max="11012" width="6.109375" style="1" customWidth="1"/>
    <col min="11013" max="11014" width="7.88671875" style="1" customWidth="1"/>
    <col min="11015" max="11015" width="5.6640625" style="1" customWidth="1"/>
    <col min="11016" max="11016" width="11.6640625" style="1" customWidth="1"/>
    <col min="11017" max="11017" width="9.88671875" style="1" customWidth="1"/>
    <col min="11018" max="11019" width="10.44140625" style="1" customWidth="1"/>
    <col min="11020" max="11020" width="7.109375" style="1" customWidth="1"/>
    <col min="11021" max="11021" width="10.44140625" style="1" customWidth="1"/>
    <col min="11022" max="11022" width="10" style="1"/>
    <col min="11023" max="11023" width="32.109375" style="1" customWidth="1"/>
    <col min="11024" max="11024" width="13" style="1" customWidth="1"/>
    <col min="11025" max="11025" width="6.77734375" style="1" customWidth="1"/>
    <col min="11026" max="11264" width="10" style="1"/>
    <col min="11265" max="11265" width="6.109375" style="1" bestFit="1" customWidth="1"/>
    <col min="11266" max="11266" width="15.77734375" style="1" customWidth="1"/>
    <col min="11267" max="11267" width="27.77734375" style="1" bestFit="1" customWidth="1"/>
    <col min="11268" max="11268" width="6.109375" style="1" customWidth="1"/>
    <col min="11269" max="11270" width="7.88671875" style="1" customWidth="1"/>
    <col min="11271" max="11271" width="5.6640625" style="1" customWidth="1"/>
    <col min="11272" max="11272" width="11.6640625" style="1" customWidth="1"/>
    <col min="11273" max="11273" width="9.88671875" style="1" customWidth="1"/>
    <col min="11274" max="11275" width="10.44140625" style="1" customWidth="1"/>
    <col min="11276" max="11276" width="7.109375" style="1" customWidth="1"/>
    <col min="11277" max="11277" width="10.44140625" style="1" customWidth="1"/>
    <col min="11278" max="11278" width="10" style="1"/>
    <col min="11279" max="11279" width="32.109375" style="1" customWidth="1"/>
    <col min="11280" max="11280" width="13" style="1" customWidth="1"/>
    <col min="11281" max="11281" width="6.77734375" style="1" customWidth="1"/>
    <col min="11282" max="11520" width="10" style="1"/>
    <col min="11521" max="11521" width="6.109375" style="1" bestFit="1" customWidth="1"/>
    <col min="11522" max="11522" width="15.77734375" style="1" customWidth="1"/>
    <col min="11523" max="11523" width="27.77734375" style="1" bestFit="1" customWidth="1"/>
    <col min="11524" max="11524" width="6.109375" style="1" customWidth="1"/>
    <col min="11525" max="11526" width="7.88671875" style="1" customWidth="1"/>
    <col min="11527" max="11527" width="5.6640625" style="1" customWidth="1"/>
    <col min="11528" max="11528" width="11.6640625" style="1" customWidth="1"/>
    <col min="11529" max="11529" width="9.88671875" style="1" customWidth="1"/>
    <col min="11530" max="11531" width="10.44140625" style="1" customWidth="1"/>
    <col min="11532" max="11532" width="7.109375" style="1" customWidth="1"/>
    <col min="11533" max="11533" width="10.44140625" style="1" customWidth="1"/>
    <col min="11534" max="11534" width="10" style="1"/>
    <col min="11535" max="11535" width="32.109375" style="1" customWidth="1"/>
    <col min="11536" max="11536" width="13" style="1" customWidth="1"/>
    <col min="11537" max="11537" width="6.77734375" style="1" customWidth="1"/>
    <col min="11538" max="11776" width="10" style="1"/>
    <col min="11777" max="11777" width="6.109375" style="1" bestFit="1" customWidth="1"/>
    <col min="11778" max="11778" width="15.77734375" style="1" customWidth="1"/>
    <col min="11779" max="11779" width="27.77734375" style="1" bestFit="1" customWidth="1"/>
    <col min="11780" max="11780" width="6.109375" style="1" customWidth="1"/>
    <col min="11781" max="11782" width="7.88671875" style="1" customWidth="1"/>
    <col min="11783" max="11783" width="5.6640625" style="1" customWidth="1"/>
    <col min="11784" max="11784" width="11.6640625" style="1" customWidth="1"/>
    <col min="11785" max="11785" width="9.88671875" style="1" customWidth="1"/>
    <col min="11786" max="11787" width="10.44140625" style="1" customWidth="1"/>
    <col min="11788" max="11788" width="7.109375" style="1" customWidth="1"/>
    <col min="11789" max="11789" width="10.44140625" style="1" customWidth="1"/>
    <col min="11790" max="11790" width="10" style="1"/>
    <col min="11791" max="11791" width="32.109375" style="1" customWidth="1"/>
    <col min="11792" max="11792" width="13" style="1" customWidth="1"/>
    <col min="11793" max="11793" width="6.77734375" style="1" customWidth="1"/>
    <col min="11794" max="12032" width="10" style="1"/>
    <col min="12033" max="12033" width="6.109375" style="1" bestFit="1" customWidth="1"/>
    <col min="12034" max="12034" width="15.77734375" style="1" customWidth="1"/>
    <col min="12035" max="12035" width="27.77734375" style="1" bestFit="1" customWidth="1"/>
    <col min="12036" max="12036" width="6.109375" style="1" customWidth="1"/>
    <col min="12037" max="12038" width="7.88671875" style="1" customWidth="1"/>
    <col min="12039" max="12039" width="5.6640625" style="1" customWidth="1"/>
    <col min="12040" max="12040" width="11.6640625" style="1" customWidth="1"/>
    <col min="12041" max="12041" width="9.88671875" style="1" customWidth="1"/>
    <col min="12042" max="12043" width="10.44140625" style="1" customWidth="1"/>
    <col min="12044" max="12044" width="7.109375" style="1" customWidth="1"/>
    <col min="12045" max="12045" width="10.44140625" style="1" customWidth="1"/>
    <col min="12046" max="12046" width="10" style="1"/>
    <col min="12047" max="12047" width="32.109375" style="1" customWidth="1"/>
    <col min="12048" max="12048" width="13" style="1" customWidth="1"/>
    <col min="12049" max="12049" width="6.77734375" style="1" customWidth="1"/>
    <col min="12050" max="12288" width="10" style="1"/>
    <col min="12289" max="12289" width="6.109375" style="1" bestFit="1" customWidth="1"/>
    <col min="12290" max="12290" width="15.77734375" style="1" customWidth="1"/>
    <col min="12291" max="12291" width="27.77734375" style="1" bestFit="1" customWidth="1"/>
    <col min="12292" max="12292" width="6.109375" style="1" customWidth="1"/>
    <col min="12293" max="12294" width="7.88671875" style="1" customWidth="1"/>
    <col min="12295" max="12295" width="5.6640625" style="1" customWidth="1"/>
    <col min="12296" max="12296" width="11.6640625" style="1" customWidth="1"/>
    <col min="12297" max="12297" width="9.88671875" style="1" customWidth="1"/>
    <col min="12298" max="12299" width="10.44140625" style="1" customWidth="1"/>
    <col min="12300" max="12300" width="7.109375" style="1" customWidth="1"/>
    <col min="12301" max="12301" width="10.44140625" style="1" customWidth="1"/>
    <col min="12302" max="12302" width="10" style="1"/>
    <col min="12303" max="12303" width="32.109375" style="1" customWidth="1"/>
    <col min="12304" max="12304" width="13" style="1" customWidth="1"/>
    <col min="12305" max="12305" width="6.77734375" style="1" customWidth="1"/>
    <col min="12306" max="12544" width="10" style="1"/>
    <col min="12545" max="12545" width="6.109375" style="1" bestFit="1" customWidth="1"/>
    <col min="12546" max="12546" width="15.77734375" style="1" customWidth="1"/>
    <col min="12547" max="12547" width="27.77734375" style="1" bestFit="1" customWidth="1"/>
    <col min="12548" max="12548" width="6.109375" style="1" customWidth="1"/>
    <col min="12549" max="12550" width="7.88671875" style="1" customWidth="1"/>
    <col min="12551" max="12551" width="5.6640625" style="1" customWidth="1"/>
    <col min="12552" max="12552" width="11.6640625" style="1" customWidth="1"/>
    <col min="12553" max="12553" width="9.88671875" style="1" customWidth="1"/>
    <col min="12554" max="12555" width="10.44140625" style="1" customWidth="1"/>
    <col min="12556" max="12556" width="7.109375" style="1" customWidth="1"/>
    <col min="12557" max="12557" width="10.44140625" style="1" customWidth="1"/>
    <col min="12558" max="12558" width="10" style="1"/>
    <col min="12559" max="12559" width="32.109375" style="1" customWidth="1"/>
    <col min="12560" max="12560" width="13" style="1" customWidth="1"/>
    <col min="12561" max="12561" width="6.77734375" style="1" customWidth="1"/>
    <col min="12562" max="12800" width="10" style="1"/>
    <col min="12801" max="12801" width="6.109375" style="1" bestFit="1" customWidth="1"/>
    <col min="12802" max="12802" width="15.77734375" style="1" customWidth="1"/>
    <col min="12803" max="12803" width="27.77734375" style="1" bestFit="1" customWidth="1"/>
    <col min="12804" max="12804" width="6.109375" style="1" customWidth="1"/>
    <col min="12805" max="12806" width="7.88671875" style="1" customWidth="1"/>
    <col min="12807" max="12807" width="5.6640625" style="1" customWidth="1"/>
    <col min="12808" max="12808" width="11.6640625" style="1" customWidth="1"/>
    <col min="12809" max="12809" width="9.88671875" style="1" customWidth="1"/>
    <col min="12810" max="12811" width="10.44140625" style="1" customWidth="1"/>
    <col min="12812" max="12812" width="7.109375" style="1" customWidth="1"/>
    <col min="12813" max="12813" width="10.44140625" style="1" customWidth="1"/>
    <col min="12814" max="12814" width="10" style="1"/>
    <col min="12815" max="12815" width="32.109375" style="1" customWidth="1"/>
    <col min="12816" max="12816" width="13" style="1" customWidth="1"/>
    <col min="12817" max="12817" width="6.77734375" style="1" customWidth="1"/>
    <col min="12818" max="13056" width="10" style="1"/>
    <col min="13057" max="13057" width="6.109375" style="1" bestFit="1" customWidth="1"/>
    <col min="13058" max="13058" width="15.77734375" style="1" customWidth="1"/>
    <col min="13059" max="13059" width="27.77734375" style="1" bestFit="1" customWidth="1"/>
    <col min="13060" max="13060" width="6.109375" style="1" customWidth="1"/>
    <col min="13061" max="13062" width="7.88671875" style="1" customWidth="1"/>
    <col min="13063" max="13063" width="5.6640625" style="1" customWidth="1"/>
    <col min="13064" max="13064" width="11.6640625" style="1" customWidth="1"/>
    <col min="13065" max="13065" width="9.88671875" style="1" customWidth="1"/>
    <col min="13066" max="13067" width="10.44140625" style="1" customWidth="1"/>
    <col min="13068" max="13068" width="7.109375" style="1" customWidth="1"/>
    <col min="13069" max="13069" width="10.44140625" style="1" customWidth="1"/>
    <col min="13070" max="13070" width="10" style="1"/>
    <col min="13071" max="13071" width="32.109375" style="1" customWidth="1"/>
    <col min="13072" max="13072" width="13" style="1" customWidth="1"/>
    <col min="13073" max="13073" width="6.77734375" style="1" customWidth="1"/>
    <col min="13074" max="13312" width="10" style="1"/>
    <col min="13313" max="13313" width="6.109375" style="1" bestFit="1" customWidth="1"/>
    <col min="13314" max="13314" width="15.77734375" style="1" customWidth="1"/>
    <col min="13315" max="13315" width="27.77734375" style="1" bestFit="1" customWidth="1"/>
    <col min="13316" max="13316" width="6.109375" style="1" customWidth="1"/>
    <col min="13317" max="13318" width="7.88671875" style="1" customWidth="1"/>
    <col min="13319" max="13319" width="5.6640625" style="1" customWidth="1"/>
    <col min="13320" max="13320" width="11.6640625" style="1" customWidth="1"/>
    <col min="13321" max="13321" width="9.88671875" style="1" customWidth="1"/>
    <col min="13322" max="13323" width="10.44140625" style="1" customWidth="1"/>
    <col min="13324" max="13324" width="7.109375" style="1" customWidth="1"/>
    <col min="13325" max="13325" width="10.44140625" style="1" customWidth="1"/>
    <col min="13326" max="13326" width="10" style="1"/>
    <col min="13327" max="13327" width="32.109375" style="1" customWidth="1"/>
    <col min="13328" max="13328" width="13" style="1" customWidth="1"/>
    <col min="13329" max="13329" width="6.77734375" style="1" customWidth="1"/>
    <col min="13330" max="13568" width="10" style="1"/>
    <col min="13569" max="13569" width="6.109375" style="1" bestFit="1" customWidth="1"/>
    <col min="13570" max="13570" width="15.77734375" style="1" customWidth="1"/>
    <col min="13571" max="13571" width="27.77734375" style="1" bestFit="1" customWidth="1"/>
    <col min="13572" max="13572" width="6.109375" style="1" customWidth="1"/>
    <col min="13573" max="13574" width="7.88671875" style="1" customWidth="1"/>
    <col min="13575" max="13575" width="5.6640625" style="1" customWidth="1"/>
    <col min="13576" max="13576" width="11.6640625" style="1" customWidth="1"/>
    <col min="13577" max="13577" width="9.88671875" style="1" customWidth="1"/>
    <col min="13578" max="13579" width="10.44140625" style="1" customWidth="1"/>
    <col min="13580" max="13580" width="7.109375" style="1" customWidth="1"/>
    <col min="13581" max="13581" width="10.44140625" style="1" customWidth="1"/>
    <col min="13582" max="13582" width="10" style="1"/>
    <col min="13583" max="13583" width="32.109375" style="1" customWidth="1"/>
    <col min="13584" max="13584" width="13" style="1" customWidth="1"/>
    <col min="13585" max="13585" width="6.77734375" style="1" customWidth="1"/>
    <col min="13586" max="13824" width="10" style="1"/>
    <col min="13825" max="13825" width="6.109375" style="1" bestFit="1" customWidth="1"/>
    <col min="13826" max="13826" width="15.77734375" style="1" customWidth="1"/>
    <col min="13827" max="13827" width="27.77734375" style="1" bestFit="1" customWidth="1"/>
    <col min="13828" max="13828" width="6.109375" style="1" customWidth="1"/>
    <col min="13829" max="13830" width="7.88671875" style="1" customWidth="1"/>
    <col min="13831" max="13831" width="5.6640625" style="1" customWidth="1"/>
    <col min="13832" max="13832" width="11.6640625" style="1" customWidth="1"/>
    <col min="13833" max="13833" width="9.88671875" style="1" customWidth="1"/>
    <col min="13834" max="13835" width="10.44140625" style="1" customWidth="1"/>
    <col min="13836" max="13836" width="7.109375" style="1" customWidth="1"/>
    <col min="13837" max="13837" width="10.44140625" style="1" customWidth="1"/>
    <col min="13838" max="13838" width="10" style="1"/>
    <col min="13839" max="13839" width="32.109375" style="1" customWidth="1"/>
    <col min="13840" max="13840" width="13" style="1" customWidth="1"/>
    <col min="13841" max="13841" width="6.77734375" style="1" customWidth="1"/>
    <col min="13842" max="14080" width="10" style="1"/>
    <col min="14081" max="14081" width="6.109375" style="1" bestFit="1" customWidth="1"/>
    <col min="14082" max="14082" width="15.77734375" style="1" customWidth="1"/>
    <col min="14083" max="14083" width="27.77734375" style="1" bestFit="1" customWidth="1"/>
    <col min="14084" max="14084" width="6.109375" style="1" customWidth="1"/>
    <col min="14085" max="14086" width="7.88671875" style="1" customWidth="1"/>
    <col min="14087" max="14087" width="5.6640625" style="1" customWidth="1"/>
    <col min="14088" max="14088" width="11.6640625" style="1" customWidth="1"/>
    <col min="14089" max="14089" width="9.88671875" style="1" customWidth="1"/>
    <col min="14090" max="14091" width="10.44140625" style="1" customWidth="1"/>
    <col min="14092" max="14092" width="7.109375" style="1" customWidth="1"/>
    <col min="14093" max="14093" width="10.44140625" style="1" customWidth="1"/>
    <col min="14094" max="14094" width="10" style="1"/>
    <col min="14095" max="14095" width="32.109375" style="1" customWidth="1"/>
    <col min="14096" max="14096" width="13" style="1" customWidth="1"/>
    <col min="14097" max="14097" width="6.77734375" style="1" customWidth="1"/>
    <col min="14098" max="14336" width="10" style="1"/>
    <col min="14337" max="14337" width="6.109375" style="1" bestFit="1" customWidth="1"/>
    <col min="14338" max="14338" width="15.77734375" style="1" customWidth="1"/>
    <col min="14339" max="14339" width="27.77734375" style="1" bestFit="1" customWidth="1"/>
    <col min="14340" max="14340" width="6.109375" style="1" customWidth="1"/>
    <col min="14341" max="14342" width="7.88671875" style="1" customWidth="1"/>
    <col min="14343" max="14343" width="5.6640625" style="1" customWidth="1"/>
    <col min="14344" max="14344" width="11.6640625" style="1" customWidth="1"/>
    <col min="14345" max="14345" width="9.88671875" style="1" customWidth="1"/>
    <col min="14346" max="14347" width="10.44140625" style="1" customWidth="1"/>
    <col min="14348" max="14348" width="7.109375" style="1" customWidth="1"/>
    <col min="14349" max="14349" width="10.44140625" style="1" customWidth="1"/>
    <col min="14350" max="14350" width="10" style="1"/>
    <col min="14351" max="14351" width="32.109375" style="1" customWidth="1"/>
    <col min="14352" max="14352" width="13" style="1" customWidth="1"/>
    <col min="14353" max="14353" width="6.77734375" style="1" customWidth="1"/>
    <col min="14354" max="14592" width="10" style="1"/>
    <col min="14593" max="14593" width="6.109375" style="1" bestFit="1" customWidth="1"/>
    <col min="14594" max="14594" width="15.77734375" style="1" customWidth="1"/>
    <col min="14595" max="14595" width="27.77734375" style="1" bestFit="1" customWidth="1"/>
    <col min="14596" max="14596" width="6.109375" style="1" customWidth="1"/>
    <col min="14597" max="14598" width="7.88671875" style="1" customWidth="1"/>
    <col min="14599" max="14599" width="5.6640625" style="1" customWidth="1"/>
    <col min="14600" max="14600" width="11.6640625" style="1" customWidth="1"/>
    <col min="14601" max="14601" width="9.88671875" style="1" customWidth="1"/>
    <col min="14602" max="14603" width="10.44140625" style="1" customWidth="1"/>
    <col min="14604" max="14604" width="7.109375" style="1" customWidth="1"/>
    <col min="14605" max="14605" width="10.44140625" style="1" customWidth="1"/>
    <col min="14606" max="14606" width="10" style="1"/>
    <col min="14607" max="14607" width="32.109375" style="1" customWidth="1"/>
    <col min="14608" max="14608" width="13" style="1" customWidth="1"/>
    <col min="14609" max="14609" width="6.77734375" style="1" customWidth="1"/>
    <col min="14610" max="14848" width="10" style="1"/>
    <col min="14849" max="14849" width="6.109375" style="1" bestFit="1" customWidth="1"/>
    <col min="14850" max="14850" width="15.77734375" style="1" customWidth="1"/>
    <col min="14851" max="14851" width="27.77734375" style="1" bestFit="1" customWidth="1"/>
    <col min="14852" max="14852" width="6.109375" style="1" customWidth="1"/>
    <col min="14853" max="14854" width="7.88671875" style="1" customWidth="1"/>
    <col min="14855" max="14855" width="5.6640625" style="1" customWidth="1"/>
    <col min="14856" max="14856" width="11.6640625" style="1" customWidth="1"/>
    <col min="14857" max="14857" width="9.88671875" style="1" customWidth="1"/>
    <col min="14858" max="14859" width="10.44140625" style="1" customWidth="1"/>
    <col min="14860" max="14860" width="7.109375" style="1" customWidth="1"/>
    <col min="14861" max="14861" width="10.44140625" style="1" customWidth="1"/>
    <col min="14862" max="14862" width="10" style="1"/>
    <col min="14863" max="14863" width="32.109375" style="1" customWidth="1"/>
    <col min="14864" max="14864" width="13" style="1" customWidth="1"/>
    <col min="14865" max="14865" width="6.77734375" style="1" customWidth="1"/>
    <col min="14866" max="15104" width="10" style="1"/>
    <col min="15105" max="15105" width="6.109375" style="1" bestFit="1" customWidth="1"/>
    <col min="15106" max="15106" width="15.77734375" style="1" customWidth="1"/>
    <col min="15107" max="15107" width="27.77734375" style="1" bestFit="1" customWidth="1"/>
    <col min="15108" max="15108" width="6.109375" style="1" customWidth="1"/>
    <col min="15109" max="15110" width="7.88671875" style="1" customWidth="1"/>
    <col min="15111" max="15111" width="5.6640625" style="1" customWidth="1"/>
    <col min="15112" max="15112" width="11.6640625" style="1" customWidth="1"/>
    <col min="15113" max="15113" width="9.88671875" style="1" customWidth="1"/>
    <col min="15114" max="15115" width="10.44140625" style="1" customWidth="1"/>
    <col min="15116" max="15116" width="7.109375" style="1" customWidth="1"/>
    <col min="15117" max="15117" width="10.44140625" style="1" customWidth="1"/>
    <col min="15118" max="15118" width="10" style="1"/>
    <col min="15119" max="15119" width="32.109375" style="1" customWidth="1"/>
    <col min="15120" max="15120" width="13" style="1" customWidth="1"/>
    <col min="15121" max="15121" width="6.77734375" style="1" customWidth="1"/>
    <col min="15122" max="15360" width="10" style="1"/>
    <col min="15361" max="15361" width="6.109375" style="1" bestFit="1" customWidth="1"/>
    <col min="15362" max="15362" width="15.77734375" style="1" customWidth="1"/>
    <col min="15363" max="15363" width="27.77734375" style="1" bestFit="1" customWidth="1"/>
    <col min="15364" max="15364" width="6.109375" style="1" customWidth="1"/>
    <col min="15365" max="15366" width="7.88671875" style="1" customWidth="1"/>
    <col min="15367" max="15367" width="5.6640625" style="1" customWidth="1"/>
    <col min="15368" max="15368" width="11.6640625" style="1" customWidth="1"/>
    <col min="15369" max="15369" width="9.88671875" style="1" customWidth="1"/>
    <col min="15370" max="15371" width="10.44140625" style="1" customWidth="1"/>
    <col min="15372" max="15372" width="7.109375" style="1" customWidth="1"/>
    <col min="15373" max="15373" width="10.44140625" style="1" customWidth="1"/>
    <col min="15374" max="15374" width="10" style="1"/>
    <col min="15375" max="15375" width="32.109375" style="1" customWidth="1"/>
    <col min="15376" max="15376" width="13" style="1" customWidth="1"/>
    <col min="15377" max="15377" width="6.77734375" style="1" customWidth="1"/>
    <col min="15378" max="15616" width="10" style="1"/>
    <col min="15617" max="15617" width="6.109375" style="1" bestFit="1" customWidth="1"/>
    <col min="15618" max="15618" width="15.77734375" style="1" customWidth="1"/>
    <col min="15619" max="15619" width="27.77734375" style="1" bestFit="1" customWidth="1"/>
    <col min="15620" max="15620" width="6.109375" style="1" customWidth="1"/>
    <col min="15621" max="15622" width="7.88671875" style="1" customWidth="1"/>
    <col min="15623" max="15623" width="5.6640625" style="1" customWidth="1"/>
    <col min="15624" max="15624" width="11.6640625" style="1" customWidth="1"/>
    <col min="15625" max="15625" width="9.88671875" style="1" customWidth="1"/>
    <col min="15626" max="15627" width="10.44140625" style="1" customWidth="1"/>
    <col min="15628" max="15628" width="7.109375" style="1" customWidth="1"/>
    <col min="15629" max="15629" width="10.44140625" style="1" customWidth="1"/>
    <col min="15630" max="15630" width="10" style="1"/>
    <col min="15631" max="15631" width="32.109375" style="1" customWidth="1"/>
    <col min="15632" max="15632" width="13" style="1" customWidth="1"/>
    <col min="15633" max="15633" width="6.77734375" style="1" customWidth="1"/>
    <col min="15634" max="15872" width="10" style="1"/>
    <col min="15873" max="15873" width="6.109375" style="1" bestFit="1" customWidth="1"/>
    <col min="15874" max="15874" width="15.77734375" style="1" customWidth="1"/>
    <col min="15875" max="15875" width="27.77734375" style="1" bestFit="1" customWidth="1"/>
    <col min="15876" max="15876" width="6.109375" style="1" customWidth="1"/>
    <col min="15877" max="15878" width="7.88671875" style="1" customWidth="1"/>
    <col min="15879" max="15879" width="5.6640625" style="1" customWidth="1"/>
    <col min="15880" max="15880" width="11.6640625" style="1" customWidth="1"/>
    <col min="15881" max="15881" width="9.88671875" style="1" customWidth="1"/>
    <col min="15882" max="15883" width="10.44140625" style="1" customWidth="1"/>
    <col min="15884" max="15884" width="7.109375" style="1" customWidth="1"/>
    <col min="15885" max="15885" width="10.44140625" style="1" customWidth="1"/>
    <col min="15886" max="15886" width="10" style="1"/>
    <col min="15887" max="15887" width="32.109375" style="1" customWidth="1"/>
    <col min="15888" max="15888" width="13" style="1" customWidth="1"/>
    <col min="15889" max="15889" width="6.77734375" style="1" customWidth="1"/>
    <col min="15890" max="16128" width="10" style="1"/>
    <col min="16129" max="16129" width="6.109375" style="1" bestFit="1" customWidth="1"/>
    <col min="16130" max="16130" width="15.77734375" style="1" customWidth="1"/>
    <col min="16131" max="16131" width="27.77734375" style="1" bestFit="1" customWidth="1"/>
    <col min="16132" max="16132" width="6.109375" style="1" customWidth="1"/>
    <col min="16133" max="16134" width="7.88671875" style="1" customWidth="1"/>
    <col min="16135" max="16135" width="5.6640625" style="1" customWidth="1"/>
    <col min="16136" max="16136" width="11.6640625" style="1" customWidth="1"/>
    <col min="16137" max="16137" width="9.88671875" style="1" customWidth="1"/>
    <col min="16138" max="16139" width="10.44140625" style="1" customWidth="1"/>
    <col min="16140" max="16140" width="7.109375" style="1" customWidth="1"/>
    <col min="16141" max="16141" width="10.44140625" style="1" customWidth="1"/>
    <col min="16142" max="16142" width="10" style="1"/>
    <col min="16143" max="16143" width="32.109375" style="1" customWidth="1"/>
    <col min="16144" max="16144" width="13" style="1" customWidth="1"/>
    <col min="16145" max="16145" width="6.77734375" style="1" customWidth="1"/>
    <col min="16146" max="16384" width="10" style="1"/>
  </cols>
  <sheetData>
    <row r="1" spans="1:16" ht="27.75" customHeight="1">
      <c r="A1" s="189" t="s">
        <v>660</v>
      </c>
      <c r="B1" s="189"/>
      <c r="C1" s="189"/>
      <c r="D1" s="189"/>
      <c r="E1" s="189"/>
      <c r="F1" s="189"/>
      <c r="G1" s="189"/>
      <c r="H1" s="189"/>
      <c r="I1" s="189"/>
      <c r="J1" s="189"/>
      <c r="K1" s="189"/>
      <c r="L1" s="189"/>
      <c r="M1" s="189"/>
      <c r="N1" s="189"/>
      <c r="O1" s="189"/>
      <c r="P1" s="189"/>
    </row>
    <row r="2" spans="1:16" ht="27.75" customHeight="1">
      <c r="A2" s="1" t="s">
        <v>661</v>
      </c>
      <c r="M2" s="190" t="s">
        <v>1</v>
      </c>
      <c r="N2" s="190"/>
      <c r="O2" s="190"/>
      <c r="P2" s="190"/>
    </row>
    <row r="3" spans="1:16" s="119" customFormat="1" ht="19.5" customHeight="1">
      <c r="A3" s="207" t="s">
        <v>2</v>
      </c>
      <c r="B3" s="207" t="s">
        <v>3</v>
      </c>
      <c r="C3" s="207" t="s">
        <v>4</v>
      </c>
      <c r="D3" s="207" t="s">
        <v>5</v>
      </c>
      <c r="E3" s="209" t="s">
        <v>662</v>
      </c>
      <c r="F3" s="210"/>
      <c r="G3" s="207" t="s">
        <v>663</v>
      </c>
      <c r="H3" s="207" t="s">
        <v>664</v>
      </c>
      <c r="I3" s="207" t="s">
        <v>665</v>
      </c>
      <c r="J3" s="211" t="s">
        <v>9</v>
      </c>
      <c r="K3" s="212"/>
      <c r="L3" s="213" t="s">
        <v>666</v>
      </c>
      <c r="M3" s="209" t="s">
        <v>10</v>
      </c>
      <c r="N3" s="210"/>
      <c r="O3" s="207" t="s">
        <v>667</v>
      </c>
      <c r="P3" s="207" t="s">
        <v>668</v>
      </c>
    </row>
    <row r="4" spans="1:16" s="119" customFormat="1" ht="48.6" customHeight="1">
      <c r="A4" s="208"/>
      <c r="B4" s="208"/>
      <c r="C4" s="208"/>
      <c r="D4" s="208"/>
      <c r="E4" s="3" t="s">
        <v>669</v>
      </c>
      <c r="F4" s="3" t="s">
        <v>670</v>
      </c>
      <c r="G4" s="208"/>
      <c r="H4" s="208"/>
      <c r="I4" s="208"/>
      <c r="J4" s="3" t="s">
        <v>671</v>
      </c>
      <c r="K4" s="118" t="s">
        <v>672</v>
      </c>
      <c r="L4" s="213"/>
      <c r="M4" s="3" t="s">
        <v>673</v>
      </c>
      <c r="N4" s="3" t="s">
        <v>674</v>
      </c>
      <c r="O4" s="208"/>
      <c r="P4" s="208"/>
    </row>
    <row r="5" spans="1:16" ht="27.75" customHeight="1">
      <c r="A5" s="6">
        <v>1</v>
      </c>
      <c r="B5" s="120" t="s">
        <v>88</v>
      </c>
      <c r="C5" s="150" t="s">
        <v>89</v>
      </c>
      <c r="D5" s="122" t="s">
        <v>20</v>
      </c>
      <c r="E5" s="138">
        <v>3</v>
      </c>
      <c r="F5" s="138"/>
      <c r="G5" s="130">
        <v>0.13</v>
      </c>
      <c r="H5" s="125"/>
      <c r="I5" s="143">
        <v>2.6963893775000001</v>
      </c>
      <c r="J5" s="6" t="s">
        <v>742</v>
      </c>
      <c r="K5" s="126">
        <v>5.79</v>
      </c>
      <c r="L5" s="141"/>
      <c r="M5" s="138">
        <v>2.5</v>
      </c>
      <c r="N5" s="141"/>
      <c r="O5" s="146" t="s">
        <v>52</v>
      </c>
      <c r="P5" s="128" t="s">
        <v>743</v>
      </c>
    </row>
    <row r="6" spans="1:16" ht="27.75" customHeight="1">
      <c r="A6" s="6"/>
      <c r="B6" s="120" t="s">
        <v>90</v>
      </c>
      <c r="C6" s="150" t="s">
        <v>91</v>
      </c>
      <c r="D6" s="122" t="s">
        <v>20</v>
      </c>
      <c r="E6" s="138">
        <v>3</v>
      </c>
      <c r="F6" s="138"/>
      <c r="G6" s="130">
        <v>0.13</v>
      </c>
      <c r="H6" s="125"/>
      <c r="I6" s="143">
        <v>2.6963893775000001</v>
      </c>
      <c r="J6" s="6" t="s">
        <v>742</v>
      </c>
      <c r="K6" s="126">
        <v>5.79</v>
      </c>
      <c r="L6" s="141"/>
      <c r="M6" s="138">
        <v>2.5</v>
      </c>
      <c r="N6" s="141"/>
      <c r="O6" s="146" t="s">
        <v>52</v>
      </c>
      <c r="P6" s="128" t="s">
        <v>743</v>
      </c>
    </row>
    <row r="7" spans="1:16" ht="27.75" customHeight="1">
      <c r="A7" s="6"/>
      <c r="B7" s="120"/>
      <c r="C7" s="136"/>
      <c r="D7" s="122"/>
      <c r="E7" s="138"/>
      <c r="F7" s="139"/>
      <c r="G7" s="130"/>
      <c r="H7" s="125"/>
      <c r="I7" s="124"/>
      <c r="J7" s="6"/>
      <c r="K7" s="126"/>
      <c r="L7" s="131"/>
      <c r="M7" s="142"/>
      <c r="N7" s="131"/>
      <c r="O7" s="127"/>
      <c r="P7" s="128"/>
    </row>
    <row r="8" spans="1:16" ht="27.75" customHeight="1">
      <c r="A8" s="6"/>
      <c r="B8" s="120"/>
      <c r="C8" s="136"/>
      <c r="D8" s="122"/>
      <c r="E8" s="138"/>
      <c r="F8" s="139"/>
      <c r="G8" s="130"/>
      <c r="H8" s="125"/>
      <c r="I8" s="124"/>
      <c r="J8" s="6"/>
      <c r="K8" s="126"/>
      <c r="L8" s="131"/>
      <c r="M8" s="142"/>
      <c r="N8" s="131"/>
      <c r="O8" s="127"/>
      <c r="P8" s="128"/>
    </row>
    <row r="9" spans="1:16" ht="27.75" customHeight="1">
      <c r="A9" s="6"/>
      <c r="B9" s="120"/>
      <c r="C9" s="136"/>
      <c r="D9" s="122"/>
      <c r="E9" s="133"/>
      <c r="F9" s="140"/>
      <c r="G9" s="130"/>
      <c r="H9" s="125"/>
      <c r="I9" s="124"/>
      <c r="J9" s="6"/>
      <c r="K9" s="126"/>
      <c r="L9" s="131"/>
      <c r="M9" s="142"/>
      <c r="N9" s="131"/>
      <c r="O9" s="127"/>
      <c r="P9" s="128"/>
    </row>
    <row r="10" spans="1:16" ht="53.4" customHeight="1">
      <c r="A10" s="191" t="s">
        <v>744</v>
      </c>
      <c r="B10" s="206"/>
      <c r="C10" s="206"/>
      <c r="D10" s="206"/>
      <c r="E10" s="206"/>
      <c r="F10" s="206"/>
      <c r="G10" s="206"/>
      <c r="H10" s="206"/>
      <c r="I10" s="206"/>
      <c r="J10" s="206"/>
      <c r="K10" s="206"/>
      <c r="L10" s="206"/>
      <c r="M10" s="206"/>
      <c r="N10" s="206"/>
      <c r="O10" s="206"/>
      <c r="P10" s="206"/>
    </row>
    <row r="11" spans="1:16" ht="78" customHeight="1">
      <c r="A11" s="206"/>
      <c r="B11" s="206"/>
      <c r="C11" s="206"/>
      <c r="D11" s="206"/>
      <c r="E11" s="206"/>
      <c r="F11" s="206"/>
      <c r="G11" s="206"/>
      <c r="H11" s="206"/>
      <c r="I11" s="206"/>
      <c r="J11" s="206"/>
      <c r="K11" s="206"/>
      <c r="L11" s="206"/>
      <c r="M11" s="206"/>
      <c r="N11" s="206"/>
      <c r="O11" s="206"/>
      <c r="P11" s="206"/>
    </row>
    <row r="12" spans="1:16" ht="93" customHeight="1">
      <c r="A12" s="191" t="s">
        <v>13</v>
      </c>
      <c r="B12" s="191"/>
      <c r="C12" s="191"/>
      <c r="D12" s="191" t="s">
        <v>14</v>
      </c>
      <c r="E12" s="191"/>
      <c r="F12" s="191"/>
      <c r="G12" s="191"/>
      <c r="H12" s="191"/>
      <c r="I12" s="191" t="s">
        <v>15</v>
      </c>
      <c r="J12" s="191"/>
      <c r="K12" s="191"/>
      <c r="L12" s="191" t="s">
        <v>16</v>
      </c>
      <c r="M12" s="191"/>
      <c r="N12" s="191"/>
      <c r="O12" s="191" t="s">
        <v>17</v>
      </c>
      <c r="P12" s="191"/>
    </row>
  </sheetData>
  <mergeCells count="21">
    <mergeCell ref="A10:P11"/>
    <mergeCell ref="A12:C12"/>
    <mergeCell ref="D12:H12"/>
    <mergeCell ref="I12:K12"/>
    <mergeCell ref="L12:N12"/>
    <mergeCell ref="O12:P12"/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  <mergeCell ref="J3:K3"/>
    <mergeCell ref="L3:L4"/>
    <mergeCell ref="M3:N3"/>
    <mergeCell ref="O3:O4"/>
    <mergeCell ref="P3:P4"/>
  </mergeCells>
  <phoneticPr fontId="3" type="noConversion"/>
  <dataValidations count="1">
    <dataValidation type="list" allowBlank="1" showInputMessage="1" showErrorMessage="1" sqref="WVO983042:WVO983049 WLS983042:WLS983049 WBW983042:WBW983049 VSA983042:VSA983049 VIE983042:VIE983049 UYI983042:UYI983049 UOM983042:UOM983049 UEQ983042:UEQ983049 TUU983042:TUU983049 TKY983042:TKY983049 TBC983042:TBC983049 SRG983042:SRG983049 SHK983042:SHK983049 RXO983042:RXO983049 RNS983042:RNS983049 RDW983042:RDW983049 QUA983042:QUA983049 QKE983042:QKE983049 QAI983042:QAI983049 PQM983042:PQM983049 PGQ983042:PGQ983049 OWU983042:OWU983049 OMY983042:OMY983049 ODC983042:ODC983049 NTG983042:NTG983049 NJK983042:NJK983049 MZO983042:MZO983049 MPS983042:MPS983049 MFW983042:MFW983049 LWA983042:LWA983049 LME983042:LME983049 LCI983042:LCI983049 KSM983042:KSM983049 KIQ983042:KIQ983049 JYU983042:JYU983049 JOY983042:JOY983049 JFC983042:JFC983049 IVG983042:IVG983049 ILK983042:ILK983049 IBO983042:IBO983049 HRS983042:HRS983049 HHW983042:HHW983049 GYA983042:GYA983049 GOE983042:GOE983049 GEI983042:GEI983049 FUM983042:FUM983049 FKQ983042:FKQ983049 FAU983042:FAU983049 EQY983042:EQY983049 EHC983042:EHC983049 DXG983042:DXG983049 DNK983042:DNK983049 DDO983042:DDO983049 CTS983042:CTS983049 CJW983042:CJW983049 CAA983042:CAA983049 BQE983042:BQE983049 BGI983042:BGI983049 AWM983042:AWM983049 AMQ983042:AMQ983049 ACU983042:ACU983049 SY983042:SY983049 JC983042:JC983049 G983042:G983049 WVO917506:WVO917513 WLS917506:WLS917513 WBW917506:WBW917513 VSA917506:VSA917513 VIE917506:VIE917513 UYI917506:UYI917513 UOM917506:UOM917513 UEQ917506:UEQ917513 TUU917506:TUU917513 TKY917506:TKY917513 TBC917506:TBC917513 SRG917506:SRG917513 SHK917506:SHK917513 RXO917506:RXO917513 RNS917506:RNS917513 RDW917506:RDW917513 QUA917506:QUA917513 QKE917506:QKE917513 QAI917506:QAI917513 PQM917506:PQM917513 PGQ917506:PGQ917513 OWU917506:OWU917513 OMY917506:OMY917513 ODC917506:ODC917513 NTG917506:NTG917513 NJK917506:NJK917513 MZO917506:MZO917513 MPS917506:MPS917513 MFW917506:MFW917513 LWA917506:LWA917513 LME917506:LME917513 LCI917506:LCI917513 KSM917506:KSM917513 KIQ917506:KIQ917513 JYU917506:JYU917513 JOY917506:JOY917513 JFC917506:JFC917513 IVG917506:IVG917513 ILK917506:ILK917513 IBO917506:IBO917513 HRS917506:HRS917513 HHW917506:HHW917513 GYA917506:GYA917513 GOE917506:GOE917513 GEI917506:GEI917513 FUM917506:FUM917513 FKQ917506:FKQ917513 FAU917506:FAU917513 EQY917506:EQY917513 EHC917506:EHC917513 DXG917506:DXG917513 DNK917506:DNK917513 DDO917506:DDO917513 CTS917506:CTS917513 CJW917506:CJW917513 CAA917506:CAA917513 BQE917506:BQE917513 BGI917506:BGI917513 AWM917506:AWM917513 AMQ917506:AMQ917513 ACU917506:ACU917513 SY917506:SY917513 JC917506:JC917513 G917506:G917513 WVO851970:WVO851977 WLS851970:WLS851977 WBW851970:WBW851977 VSA851970:VSA851977 VIE851970:VIE851977 UYI851970:UYI851977 UOM851970:UOM851977 UEQ851970:UEQ851977 TUU851970:TUU851977 TKY851970:TKY851977 TBC851970:TBC851977 SRG851970:SRG851977 SHK851970:SHK851977 RXO851970:RXO851977 RNS851970:RNS851977 RDW851970:RDW851977 QUA851970:QUA851977 QKE851970:QKE851977 QAI851970:QAI851977 PQM851970:PQM851977 PGQ851970:PGQ851977 OWU851970:OWU851977 OMY851970:OMY851977 ODC851970:ODC851977 NTG851970:NTG851977 NJK851970:NJK851977 MZO851970:MZO851977 MPS851970:MPS851977 MFW851970:MFW851977 LWA851970:LWA851977 LME851970:LME851977 LCI851970:LCI851977 KSM851970:KSM851977 KIQ851970:KIQ851977 JYU851970:JYU851977 JOY851970:JOY851977 JFC851970:JFC851977 IVG851970:IVG851977 ILK851970:ILK851977 IBO851970:IBO851977 HRS851970:HRS851977 HHW851970:HHW851977 GYA851970:GYA851977 GOE851970:GOE851977 GEI851970:GEI851977 FUM851970:FUM851977 FKQ851970:FKQ851977 FAU851970:FAU851977 EQY851970:EQY851977 EHC851970:EHC851977 DXG851970:DXG851977 DNK851970:DNK851977 DDO851970:DDO851977 CTS851970:CTS851977 CJW851970:CJW851977 CAA851970:CAA851977 BQE851970:BQE851977 BGI851970:BGI851977 AWM851970:AWM851977 AMQ851970:AMQ851977 ACU851970:ACU851977 SY851970:SY851977 JC851970:JC851977 G851970:G851977 WVO786434:WVO786441 WLS786434:WLS786441 WBW786434:WBW786441 VSA786434:VSA786441 VIE786434:VIE786441 UYI786434:UYI786441 UOM786434:UOM786441 UEQ786434:UEQ786441 TUU786434:TUU786441 TKY786434:TKY786441 TBC786434:TBC786441 SRG786434:SRG786441 SHK786434:SHK786441 RXO786434:RXO786441 RNS786434:RNS786441 RDW786434:RDW786441 QUA786434:QUA786441 QKE786434:QKE786441 QAI786434:QAI786441 PQM786434:PQM786441 PGQ786434:PGQ786441 OWU786434:OWU786441 OMY786434:OMY786441 ODC786434:ODC786441 NTG786434:NTG786441 NJK786434:NJK786441 MZO786434:MZO786441 MPS786434:MPS786441 MFW786434:MFW786441 LWA786434:LWA786441 LME786434:LME786441 LCI786434:LCI786441 KSM786434:KSM786441 KIQ786434:KIQ786441 JYU786434:JYU786441 JOY786434:JOY786441 JFC786434:JFC786441 IVG786434:IVG786441 ILK786434:ILK786441 IBO786434:IBO786441 HRS786434:HRS786441 HHW786434:HHW786441 GYA786434:GYA786441 GOE786434:GOE786441 GEI786434:GEI786441 FUM786434:FUM786441 FKQ786434:FKQ786441 FAU786434:FAU786441 EQY786434:EQY786441 EHC786434:EHC786441 DXG786434:DXG786441 DNK786434:DNK786441 DDO786434:DDO786441 CTS786434:CTS786441 CJW786434:CJW786441 CAA786434:CAA786441 BQE786434:BQE786441 BGI786434:BGI786441 AWM786434:AWM786441 AMQ786434:AMQ786441 ACU786434:ACU786441 SY786434:SY786441 JC786434:JC786441 G786434:G786441 WVO720898:WVO720905 WLS720898:WLS720905 WBW720898:WBW720905 VSA720898:VSA720905 VIE720898:VIE720905 UYI720898:UYI720905 UOM720898:UOM720905 UEQ720898:UEQ720905 TUU720898:TUU720905 TKY720898:TKY720905 TBC720898:TBC720905 SRG720898:SRG720905 SHK720898:SHK720905 RXO720898:RXO720905 RNS720898:RNS720905 RDW720898:RDW720905 QUA720898:QUA720905 QKE720898:QKE720905 QAI720898:QAI720905 PQM720898:PQM720905 PGQ720898:PGQ720905 OWU720898:OWU720905 OMY720898:OMY720905 ODC720898:ODC720905 NTG720898:NTG720905 NJK720898:NJK720905 MZO720898:MZO720905 MPS720898:MPS720905 MFW720898:MFW720905 LWA720898:LWA720905 LME720898:LME720905 LCI720898:LCI720905 KSM720898:KSM720905 KIQ720898:KIQ720905 JYU720898:JYU720905 JOY720898:JOY720905 JFC720898:JFC720905 IVG720898:IVG720905 ILK720898:ILK720905 IBO720898:IBO720905 HRS720898:HRS720905 HHW720898:HHW720905 GYA720898:GYA720905 GOE720898:GOE720905 GEI720898:GEI720905 FUM720898:FUM720905 FKQ720898:FKQ720905 FAU720898:FAU720905 EQY720898:EQY720905 EHC720898:EHC720905 DXG720898:DXG720905 DNK720898:DNK720905 DDO720898:DDO720905 CTS720898:CTS720905 CJW720898:CJW720905 CAA720898:CAA720905 BQE720898:BQE720905 BGI720898:BGI720905 AWM720898:AWM720905 AMQ720898:AMQ720905 ACU720898:ACU720905 SY720898:SY720905 JC720898:JC720905 G720898:G720905 WVO655362:WVO655369 WLS655362:WLS655369 WBW655362:WBW655369 VSA655362:VSA655369 VIE655362:VIE655369 UYI655362:UYI655369 UOM655362:UOM655369 UEQ655362:UEQ655369 TUU655362:TUU655369 TKY655362:TKY655369 TBC655362:TBC655369 SRG655362:SRG655369 SHK655362:SHK655369 RXO655362:RXO655369 RNS655362:RNS655369 RDW655362:RDW655369 QUA655362:QUA655369 QKE655362:QKE655369 QAI655362:QAI655369 PQM655362:PQM655369 PGQ655362:PGQ655369 OWU655362:OWU655369 OMY655362:OMY655369 ODC655362:ODC655369 NTG655362:NTG655369 NJK655362:NJK655369 MZO655362:MZO655369 MPS655362:MPS655369 MFW655362:MFW655369 LWA655362:LWA655369 LME655362:LME655369 LCI655362:LCI655369 KSM655362:KSM655369 KIQ655362:KIQ655369 JYU655362:JYU655369 JOY655362:JOY655369 JFC655362:JFC655369 IVG655362:IVG655369 ILK655362:ILK655369 IBO655362:IBO655369 HRS655362:HRS655369 HHW655362:HHW655369 GYA655362:GYA655369 GOE655362:GOE655369 GEI655362:GEI655369 FUM655362:FUM655369 FKQ655362:FKQ655369 FAU655362:FAU655369 EQY655362:EQY655369 EHC655362:EHC655369 DXG655362:DXG655369 DNK655362:DNK655369 DDO655362:DDO655369 CTS655362:CTS655369 CJW655362:CJW655369 CAA655362:CAA655369 BQE655362:BQE655369 BGI655362:BGI655369 AWM655362:AWM655369 AMQ655362:AMQ655369 ACU655362:ACU655369 SY655362:SY655369 JC655362:JC655369 G655362:G655369 WVO589826:WVO589833 WLS589826:WLS589833 WBW589826:WBW589833 VSA589826:VSA589833 VIE589826:VIE589833 UYI589826:UYI589833 UOM589826:UOM589833 UEQ589826:UEQ589833 TUU589826:TUU589833 TKY589826:TKY589833 TBC589826:TBC589833 SRG589826:SRG589833 SHK589826:SHK589833 RXO589826:RXO589833 RNS589826:RNS589833 RDW589826:RDW589833 QUA589826:QUA589833 QKE589826:QKE589833 QAI589826:QAI589833 PQM589826:PQM589833 PGQ589826:PGQ589833 OWU589826:OWU589833 OMY589826:OMY589833 ODC589826:ODC589833 NTG589826:NTG589833 NJK589826:NJK589833 MZO589826:MZO589833 MPS589826:MPS589833 MFW589826:MFW589833 LWA589826:LWA589833 LME589826:LME589833 LCI589826:LCI589833 KSM589826:KSM589833 KIQ589826:KIQ589833 JYU589826:JYU589833 JOY589826:JOY589833 JFC589826:JFC589833 IVG589826:IVG589833 ILK589826:ILK589833 IBO589826:IBO589833 HRS589826:HRS589833 HHW589826:HHW589833 GYA589826:GYA589833 GOE589826:GOE589833 GEI589826:GEI589833 FUM589826:FUM589833 FKQ589826:FKQ589833 FAU589826:FAU589833 EQY589826:EQY589833 EHC589826:EHC589833 DXG589826:DXG589833 DNK589826:DNK589833 DDO589826:DDO589833 CTS589826:CTS589833 CJW589826:CJW589833 CAA589826:CAA589833 BQE589826:BQE589833 BGI589826:BGI589833 AWM589826:AWM589833 AMQ589826:AMQ589833 ACU589826:ACU589833 SY589826:SY589833 JC589826:JC589833 G589826:G589833 WVO524290:WVO524297 WLS524290:WLS524297 WBW524290:WBW524297 VSA524290:VSA524297 VIE524290:VIE524297 UYI524290:UYI524297 UOM524290:UOM524297 UEQ524290:UEQ524297 TUU524290:TUU524297 TKY524290:TKY524297 TBC524290:TBC524297 SRG524290:SRG524297 SHK524290:SHK524297 RXO524290:RXO524297 RNS524290:RNS524297 RDW524290:RDW524297 QUA524290:QUA524297 QKE524290:QKE524297 QAI524290:QAI524297 PQM524290:PQM524297 PGQ524290:PGQ524297 OWU524290:OWU524297 OMY524290:OMY524297 ODC524290:ODC524297 NTG524290:NTG524297 NJK524290:NJK524297 MZO524290:MZO524297 MPS524290:MPS524297 MFW524290:MFW524297 LWA524290:LWA524297 LME524290:LME524297 LCI524290:LCI524297 KSM524290:KSM524297 KIQ524290:KIQ524297 JYU524290:JYU524297 JOY524290:JOY524297 JFC524290:JFC524297 IVG524290:IVG524297 ILK524290:ILK524297 IBO524290:IBO524297 HRS524290:HRS524297 HHW524290:HHW524297 GYA524290:GYA524297 GOE524290:GOE524297 GEI524290:GEI524297 FUM524290:FUM524297 FKQ524290:FKQ524297 FAU524290:FAU524297 EQY524290:EQY524297 EHC524290:EHC524297 DXG524290:DXG524297 DNK524290:DNK524297 DDO524290:DDO524297 CTS524290:CTS524297 CJW524290:CJW524297 CAA524290:CAA524297 BQE524290:BQE524297 BGI524290:BGI524297 AWM524290:AWM524297 AMQ524290:AMQ524297 ACU524290:ACU524297 SY524290:SY524297 JC524290:JC524297 G524290:G524297 WVO458754:WVO458761 WLS458754:WLS458761 WBW458754:WBW458761 VSA458754:VSA458761 VIE458754:VIE458761 UYI458754:UYI458761 UOM458754:UOM458761 UEQ458754:UEQ458761 TUU458754:TUU458761 TKY458754:TKY458761 TBC458754:TBC458761 SRG458754:SRG458761 SHK458754:SHK458761 RXO458754:RXO458761 RNS458754:RNS458761 RDW458754:RDW458761 QUA458754:QUA458761 QKE458754:QKE458761 QAI458754:QAI458761 PQM458754:PQM458761 PGQ458754:PGQ458761 OWU458754:OWU458761 OMY458754:OMY458761 ODC458754:ODC458761 NTG458754:NTG458761 NJK458754:NJK458761 MZO458754:MZO458761 MPS458754:MPS458761 MFW458754:MFW458761 LWA458754:LWA458761 LME458754:LME458761 LCI458754:LCI458761 KSM458754:KSM458761 KIQ458754:KIQ458761 JYU458754:JYU458761 JOY458754:JOY458761 JFC458754:JFC458761 IVG458754:IVG458761 ILK458754:ILK458761 IBO458754:IBO458761 HRS458754:HRS458761 HHW458754:HHW458761 GYA458754:GYA458761 GOE458754:GOE458761 GEI458754:GEI458761 FUM458754:FUM458761 FKQ458754:FKQ458761 FAU458754:FAU458761 EQY458754:EQY458761 EHC458754:EHC458761 DXG458754:DXG458761 DNK458754:DNK458761 DDO458754:DDO458761 CTS458754:CTS458761 CJW458754:CJW458761 CAA458754:CAA458761 BQE458754:BQE458761 BGI458754:BGI458761 AWM458754:AWM458761 AMQ458754:AMQ458761 ACU458754:ACU458761 SY458754:SY458761 JC458754:JC458761 G458754:G458761 WVO393218:WVO393225 WLS393218:WLS393225 WBW393218:WBW393225 VSA393218:VSA393225 VIE393218:VIE393225 UYI393218:UYI393225 UOM393218:UOM393225 UEQ393218:UEQ393225 TUU393218:TUU393225 TKY393218:TKY393225 TBC393218:TBC393225 SRG393218:SRG393225 SHK393218:SHK393225 RXO393218:RXO393225 RNS393218:RNS393225 RDW393218:RDW393225 QUA393218:QUA393225 QKE393218:QKE393225 QAI393218:QAI393225 PQM393218:PQM393225 PGQ393218:PGQ393225 OWU393218:OWU393225 OMY393218:OMY393225 ODC393218:ODC393225 NTG393218:NTG393225 NJK393218:NJK393225 MZO393218:MZO393225 MPS393218:MPS393225 MFW393218:MFW393225 LWA393218:LWA393225 LME393218:LME393225 LCI393218:LCI393225 KSM393218:KSM393225 KIQ393218:KIQ393225 JYU393218:JYU393225 JOY393218:JOY393225 JFC393218:JFC393225 IVG393218:IVG393225 ILK393218:ILK393225 IBO393218:IBO393225 HRS393218:HRS393225 HHW393218:HHW393225 GYA393218:GYA393225 GOE393218:GOE393225 GEI393218:GEI393225 FUM393218:FUM393225 FKQ393218:FKQ393225 FAU393218:FAU393225 EQY393218:EQY393225 EHC393218:EHC393225 DXG393218:DXG393225 DNK393218:DNK393225 DDO393218:DDO393225 CTS393218:CTS393225 CJW393218:CJW393225 CAA393218:CAA393225 BQE393218:BQE393225 BGI393218:BGI393225 AWM393218:AWM393225 AMQ393218:AMQ393225 ACU393218:ACU393225 SY393218:SY393225 JC393218:JC393225 G393218:G393225 WVO327682:WVO327689 WLS327682:WLS327689 WBW327682:WBW327689 VSA327682:VSA327689 VIE327682:VIE327689 UYI327682:UYI327689 UOM327682:UOM327689 UEQ327682:UEQ327689 TUU327682:TUU327689 TKY327682:TKY327689 TBC327682:TBC327689 SRG327682:SRG327689 SHK327682:SHK327689 RXO327682:RXO327689 RNS327682:RNS327689 RDW327682:RDW327689 QUA327682:QUA327689 QKE327682:QKE327689 QAI327682:QAI327689 PQM327682:PQM327689 PGQ327682:PGQ327689 OWU327682:OWU327689 OMY327682:OMY327689 ODC327682:ODC327689 NTG327682:NTG327689 NJK327682:NJK327689 MZO327682:MZO327689 MPS327682:MPS327689 MFW327682:MFW327689 LWA327682:LWA327689 LME327682:LME327689 LCI327682:LCI327689 KSM327682:KSM327689 KIQ327682:KIQ327689 JYU327682:JYU327689 JOY327682:JOY327689 JFC327682:JFC327689 IVG327682:IVG327689 ILK327682:ILK327689 IBO327682:IBO327689 HRS327682:HRS327689 HHW327682:HHW327689 GYA327682:GYA327689 GOE327682:GOE327689 GEI327682:GEI327689 FUM327682:FUM327689 FKQ327682:FKQ327689 FAU327682:FAU327689 EQY327682:EQY327689 EHC327682:EHC327689 DXG327682:DXG327689 DNK327682:DNK327689 DDO327682:DDO327689 CTS327682:CTS327689 CJW327682:CJW327689 CAA327682:CAA327689 BQE327682:BQE327689 BGI327682:BGI327689 AWM327682:AWM327689 AMQ327682:AMQ327689 ACU327682:ACU327689 SY327682:SY327689 JC327682:JC327689 G327682:G327689 WVO262146:WVO262153 WLS262146:WLS262153 WBW262146:WBW262153 VSA262146:VSA262153 VIE262146:VIE262153 UYI262146:UYI262153 UOM262146:UOM262153 UEQ262146:UEQ262153 TUU262146:TUU262153 TKY262146:TKY262153 TBC262146:TBC262153 SRG262146:SRG262153 SHK262146:SHK262153 RXO262146:RXO262153 RNS262146:RNS262153 RDW262146:RDW262153 QUA262146:QUA262153 QKE262146:QKE262153 QAI262146:QAI262153 PQM262146:PQM262153 PGQ262146:PGQ262153 OWU262146:OWU262153 OMY262146:OMY262153 ODC262146:ODC262153 NTG262146:NTG262153 NJK262146:NJK262153 MZO262146:MZO262153 MPS262146:MPS262153 MFW262146:MFW262153 LWA262146:LWA262153 LME262146:LME262153 LCI262146:LCI262153 KSM262146:KSM262153 KIQ262146:KIQ262153 JYU262146:JYU262153 JOY262146:JOY262153 JFC262146:JFC262153 IVG262146:IVG262153 ILK262146:ILK262153 IBO262146:IBO262153 HRS262146:HRS262153 HHW262146:HHW262153 GYA262146:GYA262153 GOE262146:GOE262153 GEI262146:GEI262153 FUM262146:FUM262153 FKQ262146:FKQ262153 FAU262146:FAU262153 EQY262146:EQY262153 EHC262146:EHC262153 DXG262146:DXG262153 DNK262146:DNK262153 DDO262146:DDO262153 CTS262146:CTS262153 CJW262146:CJW262153 CAA262146:CAA262153 BQE262146:BQE262153 BGI262146:BGI262153 AWM262146:AWM262153 AMQ262146:AMQ262153 ACU262146:ACU262153 SY262146:SY262153 JC262146:JC262153 G262146:G262153 WVO196610:WVO196617 WLS196610:WLS196617 WBW196610:WBW196617 VSA196610:VSA196617 VIE196610:VIE196617 UYI196610:UYI196617 UOM196610:UOM196617 UEQ196610:UEQ196617 TUU196610:TUU196617 TKY196610:TKY196617 TBC196610:TBC196617 SRG196610:SRG196617 SHK196610:SHK196617 RXO196610:RXO196617 RNS196610:RNS196617 RDW196610:RDW196617 QUA196610:QUA196617 QKE196610:QKE196617 QAI196610:QAI196617 PQM196610:PQM196617 PGQ196610:PGQ196617 OWU196610:OWU196617 OMY196610:OMY196617 ODC196610:ODC196617 NTG196610:NTG196617 NJK196610:NJK196617 MZO196610:MZO196617 MPS196610:MPS196617 MFW196610:MFW196617 LWA196610:LWA196617 LME196610:LME196617 LCI196610:LCI196617 KSM196610:KSM196617 KIQ196610:KIQ196617 JYU196610:JYU196617 JOY196610:JOY196617 JFC196610:JFC196617 IVG196610:IVG196617 ILK196610:ILK196617 IBO196610:IBO196617 HRS196610:HRS196617 HHW196610:HHW196617 GYA196610:GYA196617 GOE196610:GOE196617 GEI196610:GEI196617 FUM196610:FUM196617 FKQ196610:FKQ196617 FAU196610:FAU196617 EQY196610:EQY196617 EHC196610:EHC196617 DXG196610:DXG196617 DNK196610:DNK196617 DDO196610:DDO196617 CTS196610:CTS196617 CJW196610:CJW196617 CAA196610:CAA196617 BQE196610:BQE196617 BGI196610:BGI196617 AWM196610:AWM196617 AMQ196610:AMQ196617 ACU196610:ACU196617 SY196610:SY196617 JC196610:JC196617 G196610:G196617 WVO131074:WVO131081 WLS131074:WLS131081 WBW131074:WBW131081 VSA131074:VSA131081 VIE131074:VIE131081 UYI131074:UYI131081 UOM131074:UOM131081 UEQ131074:UEQ131081 TUU131074:TUU131081 TKY131074:TKY131081 TBC131074:TBC131081 SRG131074:SRG131081 SHK131074:SHK131081 RXO131074:RXO131081 RNS131074:RNS131081 RDW131074:RDW131081 QUA131074:QUA131081 QKE131074:QKE131081 QAI131074:QAI131081 PQM131074:PQM131081 PGQ131074:PGQ131081 OWU131074:OWU131081 OMY131074:OMY131081 ODC131074:ODC131081 NTG131074:NTG131081 NJK131074:NJK131081 MZO131074:MZO131081 MPS131074:MPS131081 MFW131074:MFW131081 LWA131074:LWA131081 LME131074:LME131081 LCI131074:LCI131081 KSM131074:KSM131081 KIQ131074:KIQ131081 JYU131074:JYU131081 JOY131074:JOY131081 JFC131074:JFC131081 IVG131074:IVG131081 ILK131074:ILK131081 IBO131074:IBO131081 HRS131074:HRS131081 HHW131074:HHW131081 GYA131074:GYA131081 GOE131074:GOE131081 GEI131074:GEI131081 FUM131074:FUM131081 FKQ131074:FKQ131081 FAU131074:FAU131081 EQY131074:EQY131081 EHC131074:EHC131081 DXG131074:DXG131081 DNK131074:DNK131081 DDO131074:DDO131081 CTS131074:CTS131081 CJW131074:CJW131081 CAA131074:CAA131081 BQE131074:BQE131081 BGI131074:BGI131081 AWM131074:AWM131081 AMQ131074:AMQ131081 ACU131074:ACU131081 SY131074:SY131081 JC131074:JC131081 G131074:G131081 WVO65538:WVO65545 WLS65538:WLS65545 WBW65538:WBW65545 VSA65538:VSA65545 VIE65538:VIE65545 UYI65538:UYI65545 UOM65538:UOM65545 UEQ65538:UEQ65545 TUU65538:TUU65545 TKY65538:TKY65545 TBC65538:TBC65545 SRG65538:SRG65545 SHK65538:SHK65545 RXO65538:RXO65545 RNS65538:RNS65545 RDW65538:RDW65545 QUA65538:QUA65545 QKE65538:QKE65545 QAI65538:QAI65545 PQM65538:PQM65545 PGQ65538:PGQ65545 OWU65538:OWU65545 OMY65538:OMY65545 ODC65538:ODC65545 NTG65538:NTG65545 NJK65538:NJK65545 MZO65538:MZO65545 MPS65538:MPS65545 MFW65538:MFW65545 LWA65538:LWA65545 LME65538:LME65545 LCI65538:LCI65545 KSM65538:KSM65545 KIQ65538:KIQ65545 JYU65538:JYU65545 JOY65538:JOY65545 JFC65538:JFC65545 IVG65538:IVG65545 ILK65538:ILK65545 IBO65538:IBO65545 HRS65538:HRS65545 HHW65538:HHW65545 GYA65538:GYA65545 GOE65538:GOE65545 GEI65538:GEI65545 FUM65538:FUM65545 FKQ65538:FKQ65545 FAU65538:FAU65545 EQY65538:EQY65545 EHC65538:EHC65545 DXG65538:DXG65545 DNK65538:DNK65545 DDO65538:DDO65545 CTS65538:CTS65545 CJW65538:CJW65545 CAA65538:CAA65545 BQE65538:BQE65545 BGI65538:BGI65545 AWM65538:AWM65545 AMQ65538:AMQ65545 ACU65538:ACU65545 SY65538:SY65545 JC65538:JC65545 G65538:G65545 WVO5:WVO9 WLS5:WLS9 WBW5:WBW9 VSA5:VSA9 VIE5:VIE9 UYI5:UYI9 UOM5:UOM9 UEQ5:UEQ9 TUU5:TUU9 TKY5:TKY9 TBC5:TBC9 SRG5:SRG9 SHK5:SHK9 RXO5:RXO9 RNS5:RNS9 RDW5:RDW9 QUA5:QUA9 QKE5:QKE9 QAI5:QAI9 PQM5:PQM9 PGQ5:PGQ9 OWU5:OWU9 OMY5:OMY9 ODC5:ODC9 NTG5:NTG9 NJK5:NJK9 MZO5:MZO9 MPS5:MPS9 MFW5:MFW9 LWA5:LWA9 LME5:LME9 LCI5:LCI9 KSM5:KSM9 KIQ5:KIQ9 JYU5:JYU9 JOY5:JOY9 JFC5:JFC9 IVG5:IVG9 ILK5:ILK9 IBO5:IBO9 HRS5:HRS9 HHW5:HHW9 GYA5:GYA9 GOE5:GOE9 GEI5:GEI9 FUM5:FUM9 FKQ5:FKQ9 FAU5:FAU9 EQY5:EQY9 EHC5:EHC9 DXG5:DXG9 DNK5:DNK9 DDO5:DDO9 CTS5:CTS9 CJW5:CJW9 CAA5:CAA9 BQE5:BQE9 BGI5:BGI9 AWM5:AWM9 AMQ5:AMQ9 ACU5:ACU9 SY5:SY9 JC5:JC9" xr:uid="{3A463120-4EC0-4E50-9E77-6191033C10B0}">
      <formula1>$Q$5:$Q$10</formula1>
    </dataValidation>
  </dataValidations>
  <pageMargins left="0.75" right="0.75" top="1" bottom="1" header="0.5" footer="0.5"/>
  <pageSetup paperSize="9" scale="93" orientation="landscape" r:id="rId1"/>
  <headerFooter alignWithMargins="0"/>
  <legacy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70824E-2B44-455E-8B9D-7665C695FF9C}">
  <sheetPr>
    <pageSetUpPr fitToPage="1"/>
  </sheetPr>
  <dimension ref="A1:R11"/>
  <sheetViews>
    <sheetView zoomScale="80" zoomScaleNormal="80" workbookViewId="0">
      <selection activeCell="F7" sqref="F7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20.44140625" style="1" customWidth="1"/>
    <col min="4" max="4" width="6.109375" style="1" customWidth="1"/>
    <col min="5" max="5" width="10.44140625" style="1" customWidth="1"/>
    <col min="6" max="6" width="9.6640625" style="4" customWidth="1"/>
    <col min="7" max="7" width="7.109375" style="1" customWidth="1"/>
    <col min="8" max="9" width="9.21875" style="1" customWidth="1"/>
    <col min="10" max="11" width="10.44140625" style="1" customWidth="1"/>
    <col min="12" max="12" width="8.6640625" style="1" customWidth="1"/>
    <col min="13" max="13" width="10.44140625" style="1" customWidth="1"/>
    <col min="14" max="14" width="9.33203125" style="1" customWidth="1"/>
    <col min="15" max="15" width="40.44140625" style="1" customWidth="1"/>
    <col min="16" max="16" width="17.5546875" style="1" customWidth="1"/>
    <col min="17" max="17" width="6.77734375" style="1" customWidth="1"/>
    <col min="18" max="256" width="10" style="1"/>
    <col min="257" max="257" width="6.109375" style="1" bestFit="1" customWidth="1"/>
    <col min="258" max="258" width="15.77734375" style="1" customWidth="1"/>
    <col min="259" max="259" width="27.77734375" style="1" bestFit="1" customWidth="1"/>
    <col min="260" max="260" width="6.109375" style="1" customWidth="1"/>
    <col min="261" max="262" width="7.88671875" style="1" customWidth="1"/>
    <col min="263" max="263" width="5.6640625" style="1" customWidth="1"/>
    <col min="264" max="264" width="11.6640625" style="1" customWidth="1"/>
    <col min="265" max="265" width="9.88671875" style="1" customWidth="1"/>
    <col min="266" max="267" width="10.44140625" style="1" customWidth="1"/>
    <col min="268" max="268" width="7.109375" style="1" customWidth="1"/>
    <col min="269" max="269" width="10.44140625" style="1" customWidth="1"/>
    <col min="270" max="270" width="10" style="1"/>
    <col min="271" max="271" width="32.109375" style="1" customWidth="1"/>
    <col min="272" max="272" width="13" style="1" customWidth="1"/>
    <col min="273" max="273" width="6.77734375" style="1" customWidth="1"/>
    <col min="274" max="512" width="10" style="1"/>
    <col min="513" max="513" width="6.109375" style="1" bestFit="1" customWidth="1"/>
    <col min="514" max="514" width="15.77734375" style="1" customWidth="1"/>
    <col min="515" max="515" width="27.77734375" style="1" bestFit="1" customWidth="1"/>
    <col min="516" max="516" width="6.109375" style="1" customWidth="1"/>
    <col min="517" max="518" width="7.88671875" style="1" customWidth="1"/>
    <col min="519" max="519" width="5.6640625" style="1" customWidth="1"/>
    <col min="520" max="520" width="11.6640625" style="1" customWidth="1"/>
    <col min="521" max="521" width="9.88671875" style="1" customWidth="1"/>
    <col min="522" max="523" width="10.44140625" style="1" customWidth="1"/>
    <col min="524" max="524" width="7.109375" style="1" customWidth="1"/>
    <col min="525" max="525" width="10.44140625" style="1" customWidth="1"/>
    <col min="526" max="526" width="10" style="1"/>
    <col min="527" max="527" width="32.109375" style="1" customWidth="1"/>
    <col min="528" max="528" width="13" style="1" customWidth="1"/>
    <col min="529" max="529" width="6.77734375" style="1" customWidth="1"/>
    <col min="530" max="768" width="10" style="1"/>
    <col min="769" max="769" width="6.109375" style="1" bestFit="1" customWidth="1"/>
    <col min="770" max="770" width="15.77734375" style="1" customWidth="1"/>
    <col min="771" max="771" width="27.77734375" style="1" bestFit="1" customWidth="1"/>
    <col min="772" max="772" width="6.109375" style="1" customWidth="1"/>
    <col min="773" max="774" width="7.88671875" style="1" customWidth="1"/>
    <col min="775" max="775" width="5.6640625" style="1" customWidth="1"/>
    <col min="776" max="776" width="11.6640625" style="1" customWidth="1"/>
    <col min="777" max="777" width="9.88671875" style="1" customWidth="1"/>
    <col min="778" max="779" width="10.44140625" style="1" customWidth="1"/>
    <col min="780" max="780" width="7.109375" style="1" customWidth="1"/>
    <col min="781" max="781" width="10.44140625" style="1" customWidth="1"/>
    <col min="782" max="782" width="10" style="1"/>
    <col min="783" max="783" width="32.109375" style="1" customWidth="1"/>
    <col min="784" max="784" width="13" style="1" customWidth="1"/>
    <col min="785" max="785" width="6.77734375" style="1" customWidth="1"/>
    <col min="786" max="1024" width="10" style="1"/>
    <col min="1025" max="1025" width="6.109375" style="1" bestFit="1" customWidth="1"/>
    <col min="1026" max="1026" width="15.77734375" style="1" customWidth="1"/>
    <col min="1027" max="1027" width="27.77734375" style="1" bestFit="1" customWidth="1"/>
    <col min="1028" max="1028" width="6.109375" style="1" customWidth="1"/>
    <col min="1029" max="1030" width="7.88671875" style="1" customWidth="1"/>
    <col min="1031" max="1031" width="5.6640625" style="1" customWidth="1"/>
    <col min="1032" max="1032" width="11.6640625" style="1" customWidth="1"/>
    <col min="1033" max="1033" width="9.88671875" style="1" customWidth="1"/>
    <col min="1034" max="1035" width="10.44140625" style="1" customWidth="1"/>
    <col min="1036" max="1036" width="7.109375" style="1" customWidth="1"/>
    <col min="1037" max="1037" width="10.44140625" style="1" customWidth="1"/>
    <col min="1038" max="1038" width="10" style="1"/>
    <col min="1039" max="1039" width="32.109375" style="1" customWidth="1"/>
    <col min="1040" max="1040" width="13" style="1" customWidth="1"/>
    <col min="1041" max="1041" width="6.77734375" style="1" customWidth="1"/>
    <col min="1042" max="1280" width="10" style="1"/>
    <col min="1281" max="1281" width="6.109375" style="1" bestFit="1" customWidth="1"/>
    <col min="1282" max="1282" width="15.77734375" style="1" customWidth="1"/>
    <col min="1283" max="1283" width="27.77734375" style="1" bestFit="1" customWidth="1"/>
    <col min="1284" max="1284" width="6.109375" style="1" customWidth="1"/>
    <col min="1285" max="1286" width="7.88671875" style="1" customWidth="1"/>
    <col min="1287" max="1287" width="5.6640625" style="1" customWidth="1"/>
    <col min="1288" max="1288" width="11.6640625" style="1" customWidth="1"/>
    <col min="1289" max="1289" width="9.88671875" style="1" customWidth="1"/>
    <col min="1290" max="1291" width="10.44140625" style="1" customWidth="1"/>
    <col min="1292" max="1292" width="7.109375" style="1" customWidth="1"/>
    <col min="1293" max="1293" width="10.44140625" style="1" customWidth="1"/>
    <col min="1294" max="1294" width="10" style="1"/>
    <col min="1295" max="1295" width="32.109375" style="1" customWidth="1"/>
    <col min="1296" max="1296" width="13" style="1" customWidth="1"/>
    <col min="1297" max="1297" width="6.77734375" style="1" customWidth="1"/>
    <col min="1298" max="1536" width="10" style="1"/>
    <col min="1537" max="1537" width="6.109375" style="1" bestFit="1" customWidth="1"/>
    <col min="1538" max="1538" width="15.77734375" style="1" customWidth="1"/>
    <col min="1539" max="1539" width="27.77734375" style="1" bestFit="1" customWidth="1"/>
    <col min="1540" max="1540" width="6.109375" style="1" customWidth="1"/>
    <col min="1541" max="1542" width="7.88671875" style="1" customWidth="1"/>
    <col min="1543" max="1543" width="5.6640625" style="1" customWidth="1"/>
    <col min="1544" max="1544" width="11.6640625" style="1" customWidth="1"/>
    <col min="1545" max="1545" width="9.88671875" style="1" customWidth="1"/>
    <col min="1546" max="1547" width="10.44140625" style="1" customWidth="1"/>
    <col min="1548" max="1548" width="7.109375" style="1" customWidth="1"/>
    <col min="1549" max="1549" width="10.44140625" style="1" customWidth="1"/>
    <col min="1550" max="1550" width="10" style="1"/>
    <col min="1551" max="1551" width="32.109375" style="1" customWidth="1"/>
    <col min="1552" max="1552" width="13" style="1" customWidth="1"/>
    <col min="1553" max="1553" width="6.77734375" style="1" customWidth="1"/>
    <col min="1554" max="1792" width="10" style="1"/>
    <col min="1793" max="1793" width="6.109375" style="1" bestFit="1" customWidth="1"/>
    <col min="1794" max="1794" width="15.77734375" style="1" customWidth="1"/>
    <col min="1795" max="1795" width="27.77734375" style="1" bestFit="1" customWidth="1"/>
    <col min="1796" max="1796" width="6.109375" style="1" customWidth="1"/>
    <col min="1797" max="1798" width="7.88671875" style="1" customWidth="1"/>
    <col min="1799" max="1799" width="5.6640625" style="1" customWidth="1"/>
    <col min="1800" max="1800" width="11.6640625" style="1" customWidth="1"/>
    <col min="1801" max="1801" width="9.88671875" style="1" customWidth="1"/>
    <col min="1802" max="1803" width="10.44140625" style="1" customWidth="1"/>
    <col min="1804" max="1804" width="7.109375" style="1" customWidth="1"/>
    <col min="1805" max="1805" width="10.44140625" style="1" customWidth="1"/>
    <col min="1806" max="1806" width="10" style="1"/>
    <col min="1807" max="1807" width="32.109375" style="1" customWidth="1"/>
    <col min="1808" max="1808" width="13" style="1" customWidth="1"/>
    <col min="1809" max="1809" width="6.77734375" style="1" customWidth="1"/>
    <col min="1810" max="2048" width="10" style="1"/>
    <col min="2049" max="2049" width="6.109375" style="1" bestFit="1" customWidth="1"/>
    <col min="2050" max="2050" width="15.77734375" style="1" customWidth="1"/>
    <col min="2051" max="2051" width="27.77734375" style="1" bestFit="1" customWidth="1"/>
    <col min="2052" max="2052" width="6.109375" style="1" customWidth="1"/>
    <col min="2053" max="2054" width="7.88671875" style="1" customWidth="1"/>
    <col min="2055" max="2055" width="5.6640625" style="1" customWidth="1"/>
    <col min="2056" max="2056" width="11.6640625" style="1" customWidth="1"/>
    <col min="2057" max="2057" width="9.88671875" style="1" customWidth="1"/>
    <col min="2058" max="2059" width="10.44140625" style="1" customWidth="1"/>
    <col min="2060" max="2060" width="7.109375" style="1" customWidth="1"/>
    <col min="2061" max="2061" width="10.44140625" style="1" customWidth="1"/>
    <col min="2062" max="2062" width="10" style="1"/>
    <col min="2063" max="2063" width="32.109375" style="1" customWidth="1"/>
    <col min="2064" max="2064" width="13" style="1" customWidth="1"/>
    <col min="2065" max="2065" width="6.77734375" style="1" customWidth="1"/>
    <col min="2066" max="2304" width="10" style="1"/>
    <col min="2305" max="2305" width="6.109375" style="1" bestFit="1" customWidth="1"/>
    <col min="2306" max="2306" width="15.77734375" style="1" customWidth="1"/>
    <col min="2307" max="2307" width="27.77734375" style="1" bestFit="1" customWidth="1"/>
    <col min="2308" max="2308" width="6.109375" style="1" customWidth="1"/>
    <col min="2309" max="2310" width="7.88671875" style="1" customWidth="1"/>
    <col min="2311" max="2311" width="5.6640625" style="1" customWidth="1"/>
    <col min="2312" max="2312" width="11.6640625" style="1" customWidth="1"/>
    <col min="2313" max="2313" width="9.88671875" style="1" customWidth="1"/>
    <col min="2314" max="2315" width="10.44140625" style="1" customWidth="1"/>
    <col min="2316" max="2316" width="7.109375" style="1" customWidth="1"/>
    <col min="2317" max="2317" width="10.44140625" style="1" customWidth="1"/>
    <col min="2318" max="2318" width="10" style="1"/>
    <col min="2319" max="2319" width="32.109375" style="1" customWidth="1"/>
    <col min="2320" max="2320" width="13" style="1" customWidth="1"/>
    <col min="2321" max="2321" width="6.77734375" style="1" customWidth="1"/>
    <col min="2322" max="2560" width="10" style="1"/>
    <col min="2561" max="2561" width="6.109375" style="1" bestFit="1" customWidth="1"/>
    <col min="2562" max="2562" width="15.77734375" style="1" customWidth="1"/>
    <col min="2563" max="2563" width="27.77734375" style="1" bestFit="1" customWidth="1"/>
    <col min="2564" max="2564" width="6.109375" style="1" customWidth="1"/>
    <col min="2565" max="2566" width="7.88671875" style="1" customWidth="1"/>
    <col min="2567" max="2567" width="5.6640625" style="1" customWidth="1"/>
    <col min="2568" max="2568" width="11.6640625" style="1" customWidth="1"/>
    <col min="2569" max="2569" width="9.88671875" style="1" customWidth="1"/>
    <col min="2570" max="2571" width="10.44140625" style="1" customWidth="1"/>
    <col min="2572" max="2572" width="7.109375" style="1" customWidth="1"/>
    <col min="2573" max="2573" width="10.44140625" style="1" customWidth="1"/>
    <col min="2574" max="2574" width="10" style="1"/>
    <col min="2575" max="2575" width="32.109375" style="1" customWidth="1"/>
    <col min="2576" max="2576" width="13" style="1" customWidth="1"/>
    <col min="2577" max="2577" width="6.77734375" style="1" customWidth="1"/>
    <col min="2578" max="2816" width="10" style="1"/>
    <col min="2817" max="2817" width="6.109375" style="1" bestFit="1" customWidth="1"/>
    <col min="2818" max="2818" width="15.77734375" style="1" customWidth="1"/>
    <col min="2819" max="2819" width="27.77734375" style="1" bestFit="1" customWidth="1"/>
    <col min="2820" max="2820" width="6.109375" style="1" customWidth="1"/>
    <col min="2821" max="2822" width="7.88671875" style="1" customWidth="1"/>
    <col min="2823" max="2823" width="5.6640625" style="1" customWidth="1"/>
    <col min="2824" max="2824" width="11.6640625" style="1" customWidth="1"/>
    <col min="2825" max="2825" width="9.88671875" style="1" customWidth="1"/>
    <col min="2826" max="2827" width="10.44140625" style="1" customWidth="1"/>
    <col min="2828" max="2828" width="7.109375" style="1" customWidth="1"/>
    <col min="2829" max="2829" width="10.44140625" style="1" customWidth="1"/>
    <col min="2830" max="2830" width="10" style="1"/>
    <col min="2831" max="2831" width="32.109375" style="1" customWidth="1"/>
    <col min="2832" max="2832" width="13" style="1" customWidth="1"/>
    <col min="2833" max="2833" width="6.77734375" style="1" customWidth="1"/>
    <col min="2834" max="3072" width="10" style="1"/>
    <col min="3073" max="3073" width="6.109375" style="1" bestFit="1" customWidth="1"/>
    <col min="3074" max="3074" width="15.77734375" style="1" customWidth="1"/>
    <col min="3075" max="3075" width="27.77734375" style="1" bestFit="1" customWidth="1"/>
    <col min="3076" max="3076" width="6.109375" style="1" customWidth="1"/>
    <col min="3077" max="3078" width="7.88671875" style="1" customWidth="1"/>
    <col min="3079" max="3079" width="5.6640625" style="1" customWidth="1"/>
    <col min="3080" max="3080" width="11.6640625" style="1" customWidth="1"/>
    <col min="3081" max="3081" width="9.88671875" style="1" customWidth="1"/>
    <col min="3082" max="3083" width="10.44140625" style="1" customWidth="1"/>
    <col min="3084" max="3084" width="7.109375" style="1" customWidth="1"/>
    <col min="3085" max="3085" width="10.44140625" style="1" customWidth="1"/>
    <col min="3086" max="3086" width="10" style="1"/>
    <col min="3087" max="3087" width="32.109375" style="1" customWidth="1"/>
    <col min="3088" max="3088" width="13" style="1" customWidth="1"/>
    <col min="3089" max="3089" width="6.77734375" style="1" customWidth="1"/>
    <col min="3090" max="3328" width="10" style="1"/>
    <col min="3329" max="3329" width="6.109375" style="1" bestFit="1" customWidth="1"/>
    <col min="3330" max="3330" width="15.77734375" style="1" customWidth="1"/>
    <col min="3331" max="3331" width="27.77734375" style="1" bestFit="1" customWidth="1"/>
    <col min="3332" max="3332" width="6.109375" style="1" customWidth="1"/>
    <col min="3333" max="3334" width="7.88671875" style="1" customWidth="1"/>
    <col min="3335" max="3335" width="5.6640625" style="1" customWidth="1"/>
    <col min="3336" max="3336" width="11.6640625" style="1" customWidth="1"/>
    <col min="3337" max="3337" width="9.88671875" style="1" customWidth="1"/>
    <col min="3338" max="3339" width="10.44140625" style="1" customWidth="1"/>
    <col min="3340" max="3340" width="7.109375" style="1" customWidth="1"/>
    <col min="3341" max="3341" width="10.44140625" style="1" customWidth="1"/>
    <col min="3342" max="3342" width="10" style="1"/>
    <col min="3343" max="3343" width="32.109375" style="1" customWidth="1"/>
    <col min="3344" max="3344" width="13" style="1" customWidth="1"/>
    <col min="3345" max="3345" width="6.77734375" style="1" customWidth="1"/>
    <col min="3346" max="3584" width="10" style="1"/>
    <col min="3585" max="3585" width="6.109375" style="1" bestFit="1" customWidth="1"/>
    <col min="3586" max="3586" width="15.77734375" style="1" customWidth="1"/>
    <col min="3587" max="3587" width="27.77734375" style="1" bestFit="1" customWidth="1"/>
    <col min="3588" max="3588" width="6.109375" style="1" customWidth="1"/>
    <col min="3589" max="3590" width="7.88671875" style="1" customWidth="1"/>
    <col min="3591" max="3591" width="5.6640625" style="1" customWidth="1"/>
    <col min="3592" max="3592" width="11.6640625" style="1" customWidth="1"/>
    <col min="3593" max="3593" width="9.88671875" style="1" customWidth="1"/>
    <col min="3594" max="3595" width="10.44140625" style="1" customWidth="1"/>
    <col min="3596" max="3596" width="7.109375" style="1" customWidth="1"/>
    <col min="3597" max="3597" width="10.44140625" style="1" customWidth="1"/>
    <col min="3598" max="3598" width="10" style="1"/>
    <col min="3599" max="3599" width="32.109375" style="1" customWidth="1"/>
    <col min="3600" max="3600" width="13" style="1" customWidth="1"/>
    <col min="3601" max="3601" width="6.77734375" style="1" customWidth="1"/>
    <col min="3602" max="3840" width="10" style="1"/>
    <col min="3841" max="3841" width="6.109375" style="1" bestFit="1" customWidth="1"/>
    <col min="3842" max="3842" width="15.77734375" style="1" customWidth="1"/>
    <col min="3843" max="3843" width="27.77734375" style="1" bestFit="1" customWidth="1"/>
    <col min="3844" max="3844" width="6.109375" style="1" customWidth="1"/>
    <col min="3845" max="3846" width="7.88671875" style="1" customWidth="1"/>
    <col min="3847" max="3847" width="5.6640625" style="1" customWidth="1"/>
    <col min="3848" max="3848" width="11.6640625" style="1" customWidth="1"/>
    <col min="3849" max="3849" width="9.88671875" style="1" customWidth="1"/>
    <col min="3850" max="3851" width="10.44140625" style="1" customWidth="1"/>
    <col min="3852" max="3852" width="7.109375" style="1" customWidth="1"/>
    <col min="3853" max="3853" width="10.44140625" style="1" customWidth="1"/>
    <col min="3854" max="3854" width="10" style="1"/>
    <col min="3855" max="3855" width="32.109375" style="1" customWidth="1"/>
    <col min="3856" max="3856" width="13" style="1" customWidth="1"/>
    <col min="3857" max="3857" width="6.77734375" style="1" customWidth="1"/>
    <col min="3858" max="4096" width="10" style="1"/>
    <col min="4097" max="4097" width="6.109375" style="1" bestFit="1" customWidth="1"/>
    <col min="4098" max="4098" width="15.77734375" style="1" customWidth="1"/>
    <col min="4099" max="4099" width="27.77734375" style="1" bestFit="1" customWidth="1"/>
    <col min="4100" max="4100" width="6.109375" style="1" customWidth="1"/>
    <col min="4101" max="4102" width="7.88671875" style="1" customWidth="1"/>
    <col min="4103" max="4103" width="5.6640625" style="1" customWidth="1"/>
    <col min="4104" max="4104" width="11.6640625" style="1" customWidth="1"/>
    <col min="4105" max="4105" width="9.88671875" style="1" customWidth="1"/>
    <col min="4106" max="4107" width="10.44140625" style="1" customWidth="1"/>
    <col min="4108" max="4108" width="7.109375" style="1" customWidth="1"/>
    <col min="4109" max="4109" width="10.44140625" style="1" customWidth="1"/>
    <col min="4110" max="4110" width="10" style="1"/>
    <col min="4111" max="4111" width="32.109375" style="1" customWidth="1"/>
    <col min="4112" max="4112" width="13" style="1" customWidth="1"/>
    <col min="4113" max="4113" width="6.77734375" style="1" customWidth="1"/>
    <col min="4114" max="4352" width="10" style="1"/>
    <col min="4353" max="4353" width="6.109375" style="1" bestFit="1" customWidth="1"/>
    <col min="4354" max="4354" width="15.77734375" style="1" customWidth="1"/>
    <col min="4355" max="4355" width="27.77734375" style="1" bestFit="1" customWidth="1"/>
    <col min="4356" max="4356" width="6.109375" style="1" customWidth="1"/>
    <col min="4357" max="4358" width="7.88671875" style="1" customWidth="1"/>
    <col min="4359" max="4359" width="5.6640625" style="1" customWidth="1"/>
    <col min="4360" max="4360" width="11.6640625" style="1" customWidth="1"/>
    <col min="4361" max="4361" width="9.88671875" style="1" customWidth="1"/>
    <col min="4362" max="4363" width="10.44140625" style="1" customWidth="1"/>
    <col min="4364" max="4364" width="7.109375" style="1" customWidth="1"/>
    <col min="4365" max="4365" width="10.44140625" style="1" customWidth="1"/>
    <col min="4366" max="4366" width="10" style="1"/>
    <col min="4367" max="4367" width="32.109375" style="1" customWidth="1"/>
    <col min="4368" max="4368" width="13" style="1" customWidth="1"/>
    <col min="4369" max="4369" width="6.77734375" style="1" customWidth="1"/>
    <col min="4370" max="4608" width="10" style="1"/>
    <col min="4609" max="4609" width="6.109375" style="1" bestFit="1" customWidth="1"/>
    <col min="4610" max="4610" width="15.77734375" style="1" customWidth="1"/>
    <col min="4611" max="4611" width="27.77734375" style="1" bestFit="1" customWidth="1"/>
    <col min="4612" max="4612" width="6.109375" style="1" customWidth="1"/>
    <col min="4613" max="4614" width="7.88671875" style="1" customWidth="1"/>
    <col min="4615" max="4615" width="5.6640625" style="1" customWidth="1"/>
    <col min="4616" max="4616" width="11.6640625" style="1" customWidth="1"/>
    <col min="4617" max="4617" width="9.88671875" style="1" customWidth="1"/>
    <col min="4618" max="4619" width="10.44140625" style="1" customWidth="1"/>
    <col min="4620" max="4620" width="7.109375" style="1" customWidth="1"/>
    <col min="4621" max="4621" width="10.44140625" style="1" customWidth="1"/>
    <col min="4622" max="4622" width="10" style="1"/>
    <col min="4623" max="4623" width="32.109375" style="1" customWidth="1"/>
    <col min="4624" max="4624" width="13" style="1" customWidth="1"/>
    <col min="4625" max="4625" width="6.77734375" style="1" customWidth="1"/>
    <col min="4626" max="4864" width="10" style="1"/>
    <col min="4865" max="4865" width="6.109375" style="1" bestFit="1" customWidth="1"/>
    <col min="4866" max="4866" width="15.77734375" style="1" customWidth="1"/>
    <col min="4867" max="4867" width="27.77734375" style="1" bestFit="1" customWidth="1"/>
    <col min="4868" max="4868" width="6.109375" style="1" customWidth="1"/>
    <col min="4869" max="4870" width="7.88671875" style="1" customWidth="1"/>
    <col min="4871" max="4871" width="5.6640625" style="1" customWidth="1"/>
    <col min="4872" max="4872" width="11.6640625" style="1" customWidth="1"/>
    <col min="4873" max="4873" width="9.88671875" style="1" customWidth="1"/>
    <col min="4874" max="4875" width="10.44140625" style="1" customWidth="1"/>
    <col min="4876" max="4876" width="7.109375" style="1" customWidth="1"/>
    <col min="4877" max="4877" width="10.44140625" style="1" customWidth="1"/>
    <col min="4878" max="4878" width="10" style="1"/>
    <col min="4879" max="4879" width="32.109375" style="1" customWidth="1"/>
    <col min="4880" max="4880" width="13" style="1" customWidth="1"/>
    <col min="4881" max="4881" width="6.77734375" style="1" customWidth="1"/>
    <col min="4882" max="5120" width="10" style="1"/>
    <col min="5121" max="5121" width="6.109375" style="1" bestFit="1" customWidth="1"/>
    <col min="5122" max="5122" width="15.77734375" style="1" customWidth="1"/>
    <col min="5123" max="5123" width="27.77734375" style="1" bestFit="1" customWidth="1"/>
    <col min="5124" max="5124" width="6.109375" style="1" customWidth="1"/>
    <col min="5125" max="5126" width="7.88671875" style="1" customWidth="1"/>
    <col min="5127" max="5127" width="5.6640625" style="1" customWidth="1"/>
    <col min="5128" max="5128" width="11.6640625" style="1" customWidth="1"/>
    <col min="5129" max="5129" width="9.88671875" style="1" customWidth="1"/>
    <col min="5130" max="5131" width="10.44140625" style="1" customWidth="1"/>
    <col min="5132" max="5132" width="7.109375" style="1" customWidth="1"/>
    <col min="5133" max="5133" width="10.44140625" style="1" customWidth="1"/>
    <col min="5134" max="5134" width="10" style="1"/>
    <col min="5135" max="5135" width="32.109375" style="1" customWidth="1"/>
    <col min="5136" max="5136" width="13" style="1" customWidth="1"/>
    <col min="5137" max="5137" width="6.77734375" style="1" customWidth="1"/>
    <col min="5138" max="5376" width="10" style="1"/>
    <col min="5377" max="5377" width="6.109375" style="1" bestFit="1" customWidth="1"/>
    <col min="5378" max="5378" width="15.77734375" style="1" customWidth="1"/>
    <col min="5379" max="5379" width="27.77734375" style="1" bestFit="1" customWidth="1"/>
    <col min="5380" max="5380" width="6.109375" style="1" customWidth="1"/>
    <col min="5381" max="5382" width="7.88671875" style="1" customWidth="1"/>
    <col min="5383" max="5383" width="5.6640625" style="1" customWidth="1"/>
    <col min="5384" max="5384" width="11.6640625" style="1" customWidth="1"/>
    <col min="5385" max="5385" width="9.88671875" style="1" customWidth="1"/>
    <col min="5386" max="5387" width="10.44140625" style="1" customWidth="1"/>
    <col min="5388" max="5388" width="7.109375" style="1" customWidth="1"/>
    <col min="5389" max="5389" width="10.44140625" style="1" customWidth="1"/>
    <col min="5390" max="5390" width="10" style="1"/>
    <col min="5391" max="5391" width="32.109375" style="1" customWidth="1"/>
    <col min="5392" max="5392" width="13" style="1" customWidth="1"/>
    <col min="5393" max="5393" width="6.77734375" style="1" customWidth="1"/>
    <col min="5394" max="5632" width="10" style="1"/>
    <col min="5633" max="5633" width="6.109375" style="1" bestFit="1" customWidth="1"/>
    <col min="5634" max="5634" width="15.77734375" style="1" customWidth="1"/>
    <col min="5635" max="5635" width="27.77734375" style="1" bestFit="1" customWidth="1"/>
    <col min="5636" max="5636" width="6.109375" style="1" customWidth="1"/>
    <col min="5637" max="5638" width="7.88671875" style="1" customWidth="1"/>
    <col min="5639" max="5639" width="5.6640625" style="1" customWidth="1"/>
    <col min="5640" max="5640" width="11.6640625" style="1" customWidth="1"/>
    <col min="5641" max="5641" width="9.88671875" style="1" customWidth="1"/>
    <col min="5642" max="5643" width="10.44140625" style="1" customWidth="1"/>
    <col min="5644" max="5644" width="7.109375" style="1" customWidth="1"/>
    <col min="5645" max="5645" width="10.44140625" style="1" customWidth="1"/>
    <col min="5646" max="5646" width="10" style="1"/>
    <col min="5647" max="5647" width="32.109375" style="1" customWidth="1"/>
    <col min="5648" max="5648" width="13" style="1" customWidth="1"/>
    <col min="5649" max="5649" width="6.77734375" style="1" customWidth="1"/>
    <col min="5650" max="5888" width="10" style="1"/>
    <col min="5889" max="5889" width="6.109375" style="1" bestFit="1" customWidth="1"/>
    <col min="5890" max="5890" width="15.77734375" style="1" customWidth="1"/>
    <col min="5891" max="5891" width="27.77734375" style="1" bestFit="1" customWidth="1"/>
    <col min="5892" max="5892" width="6.109375" style="1" customWidth="1"/>
    <col min="5893" max="5894" width="7.88671875" style="1" customWidth="1"/>
    <col min="5895" max="5895" width="5.6640625" style="1" customWidth="1"/>
    <col min="5896" max="5896" width="11.6640625" style="1" customWidth="1"/>
    <col min="5897" max="5897" width="9.88671875" style="1" customWidth="1"/>
    <col min="5898" max="5899" width="10.44140625" style="1" customWidth="1"/>
    <col min="5900" max="5900" width="7.109375" style="1" customWidth="1"/>
    <col min="5901" max="5901" width="10.44140625" style="1" customWidth="1"/>
    <col min="5902" max="5902" width="10" style="1"/>
    <col min="5903" max="5903" width="32.109375" style="1" customWidth="1"/>
    <col min="5904" max="5904" width="13" style="1" customWidth="1"/>
    <col min="5905" max="5905" width="6.77734375" style="1" customWidth="1"/>
    <col min="5906" max="6144" width="10" style="1"/>
    <col min="6145" max="6145" width="6.109375" style="1" bestFit="1" customWidth="1"/>
    <col min="6146" max="6146" width="15.77734375" style="1" customWidth="1"/>
    <col min="6147" max="6147" width="27.77734375" style="1" bestFit="1" customWidth="1"/>
    <col min="6148" max="6148" width="6.109375" style="1" customWidth="1"/>
    <col min="6149" max="6150" width="7.88671875" style="1" customWidth="1"/>
    <col min="6151" max="6151" width="5.6640625" style="1" customWidth="1"/>
    <col min="6152" max="6152" width="11.6640625" style="1" customWidth="1"/>
    <col min="6153" max="6153" width="9.88671875" style="1" customWidth="1"/>
    <col min="6154" max="6155" width="10.44140625" style="1" customWidth="1"/>
    <col min="6156" max="6156" width="7.109375" style="1" customWidth="1"/>
    <col min="6157" max="6157" width="10.44140625" style="1" customWidth="1"/>
    <col min="6158" max="6158" width="10" style="1"/>
    <col min="6159" max="6159" width="32.109375" style="1" customWidth="1"/>
    <col min="6160" max="6160" width="13" style="1" customWidth="1"/>
    <col min="6161" max="6161" width="6.77734375" style="1" customWidth="1"/>
    <col min="6162" max="6400" width="10" style="1"/>
    <col min="6401" max="6401" width="6.109375" style="1" bestFit="1" customWidth="1"/>
    <col min="6402" max="6402" width="15.77734375" style="1" customWidth="1"/>
    <col min="6403" max="6403" width="27.77734375" style="1" bestFit="1" customWidth="1"/>
    <col min="6404" max="6404" width="6.109375" style="1" customWidth="1"/>
    <col min="6405" max="6406" width="7.88671875" style="1" customWidth="1"/>
    <col min="6407" max="6407" width="5.6640625" style="1" customWidth="1"/>
    <col min="6408" max="6408" width="11.6640625" style="1" customWidth="1"/>
    <col min="6409" max="6409" width="9.88671875" style="1" customWidth="1"/>
    <col min="6410" max="6411" width="10.44140625" style="1" customWidth="1"/>
    <col min="6412" max="6412" width="7.109375" style="1" customWidth="1"/>
    <col min="6413" max="6413" width="10.44140625" style="1" customWidth="1"/>
    <col min="6414" max="6414" width="10" style="1"/>
    <col min="6415" max="6415" width="32.109375" style="1" customWidth="1"/>
    <col min="6416" max="6416" width="13" style="1" customWidth="1"/>
    <col min="6417" max="6417" width="6.77734375" style="1" customWidth="1"/>
    <col min="6418" max="6656" width="10" style="1"/>
    <col min="6657" max="6657" width="6.109375" style="1" bestFit="1" customWidth="1"/>
    <col min="6658" max="6658" width="15.77734375" style="1" customWidth="1"/>
    <col min="6659" max="6659" width="27.77734375" style="1" bestFit="1" customWidth="1"/>
    <col min="6660" max="6660" width="6.109375" style="1" customWidth="1"/>
    <col min="6661" max="6662" width="7.88671875" style="1" customWidth="1"/>
    <col min="6663" max="6663" width="5.6640625" style="1" customWidth="1"/>
    <col min="6664" max="6664" width="11.6640625" style="1" customWidth="1"/>
    <col min="6665" max="6665" width="9.88671875" style="1" customWidth="1"/>
    <col min="6666" max="6667" width="10.44140625" style="1" customWidth="1"/>
    <col min="6668" max="6668" width="7.109375" style="1" customWidth="1"/>
    <col min="6669" max="6669" width="10.44140625" style="1" customWidth="1"/>
    <col min="6670" max="6670" width="10" style="1"/>
    <col min="6671" max="6671" width="32.109375" style="1" customWidth="1"/>
    <col min="6672" max="6672" width="13" style="1" customWidth="1"/>
    <col min="6673" max="6673" width="6.77734375" style="1" customWidth="1"/>
    <col min="6674" max="6912" width="10" style="1"/>
    <col min="6913" max="6913" width="6.109375" style="1" bestFit="1" customWidth="1"/>
    <col min="6914" max="6914" width="15.77734375" style="1" customWidth="1"/>
    <col min="6915" max="6915" width="27.77734375" style="1" bestFit="1" customWidth="1"/>
    <col min="6916" max="6916" width="6.109375" style="1" customWidth="1"/>
    <col min="6917" max="6918" width="7.88671875" style="1" customWidth="1"/>
    <col min="6919" max="6919" width="5.6640625" style="1" customWidth="1"/>
    <col min="6920" max="6920" width="11.6640625" style="1" customWidth="1"/>
    <col min="6921" max="6921" width="9.88671875" style="1" customWidth="1"/>
    <col min="6922" max="6923" width="10.44140625" style="1" customWidth="1"/>
    <col min="6924" max="6924" width="7.109375" style="1" customWidth="1"/>
    <col min="6925" max="6925" width="10.44140625" style="1" customWidth="1"/>
    <col min="6926" max="6926" width="10" style="1"/>
    <col min="6927" max="6927" width="32.109375" style="1" customWidth="1"/>
    <col min="6928" max="6928" width="13" style="1" customWidth="1"/>
    <col min="6929" max="6929" width="6.77734375" style="1" customWidth="1"/>
    <col min="6930" max="7168" width="10" style="1"/>
    <col min="7169" max="7169" width="6.109375" style="1" bestFit="1" customWidth="1"/>
    <col min="7170" max="7170" width="15.77734375" style="1" customWidth="1"/>
    <col min="7171" max="7171" width="27.77734375" style="1" bestFit="1" customWidth="1"/>
    <col min="7172" max="7172" width="6.109375" style="1" customWidth="1"/>
    <col min="7173" max="7174" width="7.88671875" style="1" customWidth="1"/>
    <col min="7175" max="7175" width="5.6640625" style="1" customWidth="1"/>
    <col min="7176" max="7176" width="11.6640625" style="1" customWidth="1"/>
    <col min="7177" max="7177" width="9.88671875" style="1" customWidth="1"/>
    <col min="7178" max="7179" width="10.44140625" style="1" customWidth="1"/>
    <col min="7180" max="7180" width="7.109375" style="1" customWidth="1"/>
    <col min="7181" max="7181" width="10.44140625" style="1" customWidth="1"/>
    <col min="7182" max="7182" width="10" style="1"/>
    <col min="7183" max="7183" width="32.109375" style="1" customWidth="1"/>
    <col min="7184" max="7184" width="13" style="1" customWidth="1"/>
    <col min="7185" max="7185" width="6.77734375" style="1" customWidth="1"/>
    <col min="7186" max="7424" width="10" style="1"/>
    <col min="7425" max="7425" width="6.109375" style="1" bestFit="1" customWidth="1"/>
    <col min="7426" max="7426" width="15.77734375" style="1" customWidth="1"/>
    <col min="7427" max="7427" width="27.77734375" style="1" bestFit="1" customWidth="1"/>
    <col min="7428" max="7428" width="6.109375" style="1" customWidth="1"/>
    <col min="7429" max="7430" width="7.88671875" style="1" customWidth="1"/>
    <col min="7431" max="7431" width="5.6640625" style="1" customWidth="1"/>
    <col min="7432" max="7432" width="11.6640625" style="1" customWidth="1"/>
    <col min="7433" max="7433" width="9.88671875" style="1" customWidth="1"/>
    <col min="7434" max="7435" width="10.44140625" style="1" customWidth="1"/>
    <col min="7436" max="7436" width="7.109375" style="1" customWidth="1"/>
    <col min="7437" max="7437" width="10.44140625" style="1" customWidth="1"/>
    <col min="7438" max="7438" width="10" style="1"/>
    <col min="7439" max="7439" width="32.109375" style="1" customWidth="1"/>
    <col min="7440" max="7440" width="13" style="1" customWidth="1"/>
    <col min="7441" max="7441" width="6.77734375" style="1" customWidth="1"/>
    <col min="7442" max="7680" width="10" style="1"/>
    <col min="7681" max="7681" width="6.109375" style="1" bestFit="1" customWidth="1"/>
    <col min="7682" max="7682" width="15.77734375" style="1" customWidth="1"/>
    <col min="7683" max="7683" width="27.77734375" style="1" bestFit="1" customWidth="1"/>
    <col min="7684" max="7684" width="6.109375" style="1" customWidth="1"/>
    <col min="7685" max="7686" width="7.88671875" style="1" customWidth="1"/>
    <col min="7687" max="7687" width="5.6640625" style="1" customWidth="1"/>
    <col min="7688" max="7688" width="11.6640625" style="1" customWidth="1"/>
    <col min="7689" max="7689" width="9.88671875" style="1" customWidth="1"/>
    <col min="7690" max="7691" width="10.44140625" style="1" customWidth="1"/>
    <col min="7692" max="7692" width="7.109375" style="1" customWidth="1"/>
    <col min="7693" max="7693" width="10.44140625" style="1" customWidth="1"/>
    <col min="7694" max="7694" width="10" style="1"/>
    <col min="7695" max="7695" width="32.109375" style="1" customWidth="1"/>
    <col min="7696" max="7696" width="13" style="1" customWidth="1"/>
    <col min="7697" max="7697" width="6.77734375" style="1" customWidth="1"/>
    <col min="7698" max="7936" width="10" style="1"/>
    <col min="7937" max="7937" width="6.109375" style="1" bestFit="1" customWidth="1"/>
    <col min="7938" max="7938" width="15.77734375" style="1" customWidth="1"/>
    <col min="7939" max="7939" width="27.77734375" style="1" bestFit="1" customWidth="1"/>
    <col min="7940" max="7940" width="6.109375" style="1" customWidth="1"/>
    <col min="7941" max="7942" width="7.88671875" style="1" customWidth="1"/>
    <col min="7943" max="7943" width="5.6640625" style="1" customWidth="1"/>
    <col min="7944" max="7944" width="11.6640625" style="1" customWidth="1"/>
    <col min="7945" max="7945" width="9.88671875" style="1" customWidth="1"/>
    <col min="7946" max="7947" width="10.44140625" style="1" customWidth="1"/>
    <col min="7948" max="7948" width="7.109375" style="1" customWidth="1"/>
    <col min="7949" max="7949" width="10.44140625" style="1" customWidth="1"/>
    <col min="7950" max="7950" width="10" style="1"/>
    <col min="7951" max="7951" width="32.109375" style="1" customWidth="1"/>
    <col min="7952" max="7952" width="13" style="1" customWidth="1"/>
    <col min="7953" max="7953" width="6.77734375" style="1" customWidth="1"/>
    <col min="7954" max="8192" width="10" style="1"/>
    <col min="8193" max="8193" width="6.109375" style="1" bestFit="1" customWidth="1"/>
    <col min="8194" max="8194" width="15.77734375" style="1" customWidth="1"/>
    <col min="8195" max="8195" width="27.77734375" style="1" bestFit="1" customWidth="1"/>
    <col min="8196" max="8196" width="6.109375" style="1" customWidth="1"/>
    <col min="8197" max="8198" width="7.88671875" style="1" customWidth="1"/>
    <col min="8199" max="8199" width="5.6640625" style="1" customWidth="1"/>
    <col min="8200" max="8200" width="11.6640625" style="1" customWidth="1"/>
    <col min="8201" max="8201" width="9.88671875" style="1" customWidth="1"/>
    <col min="8202" max="8203" width="10.44140625" style="1" customWidth="1"/>
    <col min="8204" max="8204" width="7.109375" style="1" customWidth="1"/>
    <col min="8205" max="8205" width="10.44140625" style="1" customWidth="1"/>
    <col min="8206" max="8206" width="10" style="1"/>
    <col min="8207" max="8207" width="32.109375" style="1" customWidth="1"/>
    <col min="8208" max="8208" width="13" style="1" customWidth="1"/>
    <col min="8209" max="8209" width="6.77734375" style="1" customWidth="1"/>
    <col min="8210" max="8448" width="10" style="1"/>
    <col min="8449" max="8449" width="6.109375" style="1" bestFit="1" customWidth="1"/>
    <col min="8450" max="8450" width="15.77734375" style="1" customWidth="1"/>
    <col min="8451" max="8451" width="27.77734375" style="1" bestFit="1" customWidth="1"/>
    <col min="8452" max="8452" width="6.109375" style="1" customWidth="1"/>
    <col min="8453" max="8454" width="7.88671875" style="1" customWidth="1"/>
    <col min="8455" max="8455" width="5.6640625" style="1" customWidth="1"/>
    <col min="8456" max="8456" width="11.6640625" style="1" customWidth="1"/>
    <col min="8457" max="8457" width="9.88671875" style="1" customWidth="1"/>
    <col min="8458" max="8459" width="10.44140625" style="1" customWidth="1"/>
    <col min="8460" max="8460" width="7.109375" style="1" customWidth="1"/>
    <col min="8461" max="8461" width="10.44140625" style="1" customWidth="1"/>
    <col min="8462" max="8462" width="10" style="1"/>
    <col min="8463" max="8463" width="32.109375" style="1" customWidth="1"/>
    <col min="8464" max="8464" width="13" style="1" customWidth="1"/>
    <col min="8465" max="8465" width="6.77734375" style="1" customWidth="1"/>
    <col min="8466" max="8704" width="10" style="1"/>
    <col min="8705" max="8705" width="6.109375" style="1" bestFit="1" customWidth="1"/>
    <col min="8706" max="8706" width="15.77734375" style="1" customWidth="1"/>
    <col min="8707" max="8707" width="27.77734375" style="1" bestFit="1" customWidth="1"/>
    <col min="8708" max="8708" width="6.109375" style="1" customWidth="1"/>
    <col min="8709" max="8710" width="7.88671875" style="1" customWidth="1"/>
    <col min="8711" max="8711" width="5.6640625" style="1" customWidth="1"/>
    <col min="8712" max="8712" width="11.6640625" style="1" customWidth="1"/>
    <col min="8713" max="8713" width="9.88671875" style="1" customWidth="1"/>
    <col min="8714" max="8715" width="10.44140625" style="1" customWidth="1"/>
    <col min="8716" max="8716" width="7.109375" style="1" customWidth="1"/>
    <col min="8717" max="8717" width="10.44140625" style="1" customWidth="1"/>
    <col min="8718" max="8718" width="10" style="1"/>
    <col min="8719" max="8719" width="32.109375" style="1" customWidth="1"/>
    <col min="8720" max="8720" width="13" style="1" customWidth="1"/>
    <col min="8721" max="8721" width="6.77734375" style="1" customWidth="1"/>
    <col min="8722" max="8960" width="10" style="1"/>
    <col min="8961" max="8961" width="6.109375" style="1" bestFit="1" customWidth="1"/>
    <col min="8962" max="8962" width="15.77734375" style="1" customWidth="1"/>
    <col min="8963" max="8963" width="27.77734375" style="1" bestFit="1" customWidth="1"/>
    <col min="8964" max="8964" width="6.109375" style="1" customWidth="1"/>
    <col min="8965" max="8966" width="7.88671875" style="1" customWidth="1"/>
    <col min="8967" max="8967" width="5.6640625" style="1" customWidth="1"/>
    <col min="8968" max="8968" width="11.6640625" style="1" customWidth="1"/>
    <col min="8969" max="8969" width="9.88671875" style="1" customWidth="1"/>
    <col min="8970" max="8971" width="10.44140625" style="1" customWidth="1"/>
    <col min="8972" max="8972" width="7.109375" style="1" customWidth="1"/>
    <col min="8973" max="8973" width="10.44140625" style="1" customWidth="1"/>
    <col min="8974" max="8974" width="10" style="1"/>
    <col min="8975" max="8975" width="32.109375" style="1" customWidth="1"/>
    <col min="8976" max="8976" width="13" style="1" customWidth="1"/>
    <col min="8977" max="8977" width="6.77734375" style="1" customWidth="1"/>
    <col min="8978" max="9216" width="10" style="1"/>
    <col min="9217" max="9217" width="6.109375" style="1" bestFit="1" customWidth="1"/>
    <col min="9218" max="9218" width="15.77734375" style="1" customWidth="1"/>
    <col min="9219" max="9219" width="27.77734375" style="1" bestFit="1" customWidth="1"/>
    <col min="9220" max="9220" width="6.109375" style="1" customWidth="1"/>
    <col min="9221" max="9222" width="7.88671875" style="1" customWidth="1"/>
    <col min="9223" max="9223" width="5.6640625" style="1" customWidth="1"/>
    <col min="9224" max="9224" width="11.6640625" style="1" customWidth="1"/>
    <col min="9225" max="9225" width="9.88671875" style="1" customWidth="1"/>
    <col min="9226" max="9227" width="10.44140625" style="1" customWidth="1"/>
    <col min="9228" max="9228" width="7.109375" style="1" customWidth="1"/>
    <col min="9229" max="9229" width="10.44140625" style="1" customWidth="1"/>
    <col min="9230" max="9230" width="10" style="1"/>
    <col min="9231" max="9231" width="32.109375" style="1" customWidth="1"/>
    <col min="9232" max="9232" width="13" style="1" customWidth="1"/>
    <col min="9233" max="9233" width="6.77734375" style="1" customWidth="1"/>
    <col min="9234" max="9472" width="10" style="1"/>
    <col min="9473" max="9473" width="6.109375" style="1" bestFit="1" customWidth="1"/>
    <col min="9474" max="9474" width="15.77734375" style="1" customWidth="1"/>
    <col min="9475" max="9475" width="27.77734375" style="1" bestFit="1" customWidth="1"/>
    <col min="9476" max="9476" width="6.109375" style="1" customWidth="1"/>
    <col min="9477" max="9478" width="7.88671875" style="1" customWidth="1"/>
    <col min="9479" max="9479" width="5.6640625" style="1" customWidth="1"/>
    <col min="9480" max="9480" width="11.6640625" style="1" customWidth="1"/>
    <col min="9481" max="9481" width="9.88671875" style="1" customWidth="1"/>
    <col min="9482" max="9483" width="10.44140625" style="1" customWidth="1"/>
    <col min="9484" max="9484" width="7.109375" style="1" customWidth="1"/>
    <col min="9485" max="9485" width="10.44140625" style="1" customWidth="1"/>
    <col min="9486" max="9486" width="10" style="1"/>
    <col min="9487" max="9487" width="32.109375" style="1" customWidth="1"/>
    <col min="9488" max="9488" width="13" style="1" customWidth="1"/>
    <col min="9489" max="9489" width="6.77734375" style="1" customWidth="1"/>
    <col min="9490" max="9728" width="10" style="1"/>
    <col min="9729" max="9729" width="6.109375" style="1" bestFit="1" customWidth="1"/>
    <col min="9730" max="9730" width="15.77734375" style="1" customWidth="1"/>
    <col min="9731" max="9731" width="27.77734375" style="1" bestFit="1" customWidth="1"/>
    <col min="9732" max="9732" width="6.109375" style="1" customWidth="1"/>
    <col min="9733" max="9734" width="7.88671875" style="1" customWidth="1"/>
    <col min="9735" max="9735" width="5.6640625" style="1" customWidth="1"/>
    <col min="9736" max="9736" width="11.6640625" style="1" customWidth="1"/>
    <col min="9737" max="9737" width="9.88671875" style="1" customWidth="1"/>
    <col min="9738" max="9739" width="10.44140625" style="1" customWidth="1"/>
    <col min="9740" max="9740" width="7.109375" style="1" customWidth="1"/>
    <col min="9741" max="9741" width="10.44140625" style="1" customWidth="1"/>
    <col min="9742" max="9742" width="10" style="1"/>
    <col min="9743" max="9743" width="32.109375" style="1" customWidth="1"/>
    <col min="9744" max="9744" width="13" style="1" customWidth="1"/>
    <col min="9745" max="9745" width="6.77734375" style="1" customWidth="1"/>
    <col min="9746" max="9984" width="10" style="1"/>
    <col min="9985" max="9985" width="6.109375" style="1" bestFit="1" customWidth="1"/>
    <col min="9986" max="9986" width="15.77734375" style="1" customWidth="1"/>
    <col min="9987" max="9987" width="27.77734375" style="1" bestFit="1" customWidth="1"/>
    <col min="9988" max="9988" width="6.109375" style="1" customWidth="1"/>
    <col min="9989" max="9990" width="7.88671875" style="1" customWidth="1"/>
    <col min="9991" max="9991" width="5.6640625" style="1" customWidth="1"/>
    <col min="9992" max="9992" width="11.6640625" style="1" customWidth="1"/>
    <col min="9993" max="9993" width="9.88671875" style="1" customWidth="1"/>
    <col min="9994" max="9995" width="10.44140625" style="1" customWidth="1"/>
    <col min="9996" max="9996" width="7.109375" style="1" customWidth="1"/>
    <col min="9997" max="9997" width="10.44140625" style="1" customWidth="1"/>
    <col min="9998" max="9998" width="10" style="1"/>
    <col min="9999" max="9999" width="32.109375" style="1" customWidth="1"/>
    <col min="10000" max="10000" width="13" style="1" customWidth="1"/>
    <col min="10001" max="10001" width="6.77734375" style="1" customWidth="1"/>
    <col min="10002" max="10240" width="10" style="1"/>
    <col min="10241" max="10241" width="6.109375" style="1" bestFit="1" customWidth="1"/>
    <col min="10242" max="10242" width="15.77734375" style="1" customWidth="1"/>
    <col min="10243" max="10243" width="27.77734375" style="1" bestFit="1" customWidth="1"/>
    <col min="10244" max="10244" width="6.109375" style="1" customWidth="1"/>
    <col min="10245" max="10246" width="7.88671875" style="1" customWidth="1"/>
    <col min="10247" max="10247" width="5.6640625" style="1" customWidth="1"/>
    <col min="10248" max="10248" width="11.6640625" style="1" customWidth="1"/>
    <col min="10249" max="10249" width="9.88671875" style="1" customWidth="1"/>
    <col min="10250" max="10251" width="10.44140625" style="1" customWidth="1"/>
    <col min="10252" max="10252" width="7.109375" style="1" customWidth="1"/>
    <col min="10253" max="10253" width="10.44140625" style="1" customWidth="1"/>
    <col min="10254" max="10254" width="10" style="1"/>
    <col min="10255" max="10255" width="32.109375" style="1" customWidth="1"/>
    <col min="10256" max="10256" width="13" style="1" customWidth="1"/>
    <col min="10257" max="10257" width="6.77734375" style="1" customWidth="1"/>
    <col min="10258" max="10496" width="10" style="1"/>
    <col min="10497" max="10497" width="6.109375" style="1" bestFit="1" customWidth="1"/>
    <col min="10498" max="10498" width="15.77734375" style="1" customWidth="1"/>
    <col min="10499" max="10499" width="27.77734375" style="1" bestFit="1" customWidth="1"/>
    <col min="10500" max="10500" width="6.109375" style="1" customWidth="1"/>
    <col min="10501" max="10502" width="7.88671875" style="1" customWidth="1"/>
    <col min="10503" max="10503" width="5.6640625" style="1" customWidth="1"/>
    <col min="10504" max="10504" width="11.6640625" style="1" customWidth="1"/>
    <col min="10505" max="10505" width="9.88671875" style="1" customWidth="1"/>
    <col min="10506" max="10507" width="10.44140625" style="1" customWidth="1"/>
    <col min="10508" max="10508" width="7.109375" style="1" customWidth="1"/>
    <col min="10509" max="10509" width="10.44140625" style="1" customWidth="1"/>
    <col min="10510" max="10510" width="10" style="1"/>
    <col min="10511" max="10511" width="32.109375" style="1" customWidth="1"/>
    <col min="10512" max="10512" width="13" style="1" customWidth="1"/>
    <col min="10513" max="10513" width="6.77734375" style="1" customWidth="1"/>
    <col min="10514" max="10752" width="10" style="1"/>
    <col min="10753" max="10753" width="6.109375" style="1" bestFit="1" customWidth="1"/>
    <col min="10754" max="10754" width="15.77734375" style="1" customWidth="1"/>
    <col min="10755" max="10755" width="27.77734375" style="1" bestFit="1" customWidth="1"/>
    <col min="10756" max="10756" width="6.109375" style="1" customWidth="1"/>
    <col min="10757" max="10758" width="7.88671875" style="1" customWidth="1"/>
    <col min="10759" max="10759" width="5.6640625" style="1" customWidth="1"/>
    <col min="10760" max="10760" width="11.6640625" style="1" customWidth="1"/>
    <col min="10761" max="10761" width="9.88671875" style="1" customWidth="1"/>
    <col min="10762" max="10763" width="10.44140625" style="1" customWidth="1"/>
    <col min="10764" max="10764" width="7.109375" style="1" customWidth="1"/>
    <col min="10765" max="10765" width="10.44140625" style="1" customWidth="1"/>
    <col min="10766" max="10766" width="10" style="1"/>
    <col min="10767" max="10767" width="32.109375" style="1" customWidth="1"/>
    <col min="10768" max="10768" width="13" style="1" customWidth="1"/>
    <col min="10769" max="10769" width="6.77734375" style="1" customWidth="1"/>
    <col min="10770" max="11008" width="10" style="1"/>
    <col min="11009" max="11009" width="6.109375" style="1" bestFit="1" customWidth="1"/>
    <col min="11010" max="11010" width="15.77734375" style="1" customWidth="1"/>
    <col min="11011" max="11011" width="27.77734375" style="1" bestFit="1" customWidth="1"/>
    <col min="11012" max="11012" width="6.109375" style="1" customWidth="1"/>
    <col min="11013" max="11014" width="7.88671875" style="1" customWidth="1"/>
    <col min="11015" max="11015" width="5.6640625" style="1" customWidth="1"/>
    <col min="11016" max="11016" width="11.6640625" style="1" customWidth="1"/>
    <col min="11017" max="11017" width="9.88671875" style="1" customWidth="1"/>
    <col min="11018" max="11019" width="10.44140625" style="1" customWidth="1"/>
    <col min="11020" max="11020" width="7.109375" style="1" customWidth="1"/>
    <col min="11021" max="11021" width="10.44140625" style="1" customWidth="1"/>
    <col min="11022" max="11022" width="10" style="1"/>
    <col min="11023" max="11023" width="32.109375" style="1" customWidth="1"/>
    <col min="11024" max="11024" width="13" style="1" customWidth="1"/>
    <col min="11025" max="11025" width="6.77734375" style="1" customWidth="1"/>
    <col min="11026" max="11264" width="10" style="1"/>
    <col min="11265" max="11265" width="6.109375" style="1" bestFit="1" customWidth="1"/>
    <col min="11266" max="11266" width="15.77734375" style="1" customWidth="1"/>
    <col min="11267" max="11267" width="27.77734375" style="1" bestFit="1" customWidth="1"/>
    <col min="11268" max="11268" width="6.109375" style="1" customWidth="1"/>
    <col min="11269" max="11270" width="7.88671875" style="1" customWidth="1"/>
    <col min="11271" max="11271" width="5.6640625" style="1" customWidth="1"/>
    <col min="11272" max="11272" width="11.6640625" style="1" customWidth="1"/>
    <col min="11273" max="11273" width="9.88671875" style="1" customWidth="1"/>
    <col min="11274" max="11275" width="10.44140625" style="1" customWidth="1"/>
    <col min="11276" max="11276" width="7.109375" style="1" customWidth="1"/>
    <col min="11277" max="11277" width="10.44140625" style="1" customWidth="1"/>
    <col min="11278" max="11278" width="10" style="1"/>
    <col min="11279" max="11279" width="32.109375" style="1" customWidth="1"/>
    <col min="11280" max="11280" width="13" style="1" customWidth="1"/>
    <col min="11281" max="11281" width="6.77734375" style="1" customWidth="1"/>
    <col min="11282" max="11520" width="10" style="1"/>
    <col min="11521" max="11521" width="6.109375" style="1" bestFit="1" customWidth="1"/>
    <col min="11522" max="11522" width="15.77734375" style="1" customWidth="1"/>
    <col min="11523" max="11523" width="27.77734375" style="1" bestFit="1" customWidth="1"/>
    <col min="11524" max="11524" width="6.109375" style="1" customWidth="1"/>
    <col min="11525" max="11526" width="7.88671875" style="1" customWidth="1"/>
    <col min="11527" max="11527" width="5.6640625" style="1" customWidth="1"/>
    <col min="11528" max="11528" width="11.6640625" style="1" customWidth="1"/>
    <col min="11529" max="11529" width="9.88671875" style="1" customWidth="1"/>
    <col min="11530" max="11531" width="10.44140625" style="1" customWidth="1"/>
    <col min="11532" max="11532" width="7.109375" style="1" customWidth="1"/>
    <col min="11533" max="11533" width="10.44140625" style="1" customWidth="1"/>
    <col min="11534" max="11534" width="10" style="1"/>
    <col min="11535" max="11535" width="32.109375" style="1" customWidth="1"/>
    <col min="11536" max="11536" width="13" style="1" customWidth="1"/>
    <col min="11537" max="11537" width="6.77734375" style="1" customWidth="1"/>
    <col min="11538" max="11776" width="10" style="1"/>
    <col min="11777" max="11777" width="6.109375" style="1" bestFit="1" customWidth="1"/>
    <col min="11778" max="11778" width="15.77734375" style="1" customWidth="1"/>
    <col min="11779" max="11779" width="27.77734375" style="1" bestFit="1" customWidth="1"/>
    <col min="11780" max="11780" width="6.109375" style="1" customWidth="1"/>
    <col min="11781" max="11782" width="7.88671875" style="1" customWidth="1"/>
    <col min="11783" max="11783" width="5.6640625" style="1" customWidth="1"/>
    <col min="11784" max="11784" width="11.6640625" style="1" customWidth="1"/>
    <col min="11785" max="11785" width="9.88671875" style="1" customWidth="1"/>
    <col min="11786" max="11787" width="10.44140625" style="1" customWidth="1"/>
    <col min="11788" max="11788" width="7.109375" style="1" customWidth="1"/>
    <col min="11789" max="11789" width="10.44140625" style="1" customWidth="1"/>
    <col min="11790" max="11790" width="10" style="1"/>
    <col min="11791" max="11791" width="32.109375" style="1" customWidth="1"/>
    <col min="11792" max="11792" width="13" style="1" customWidth="1"/>
    <col min="11793" max="11793" width="6.77734375" style="1" customWidth="1"/>
    <col min="11794" max="12032" width="10" style="1"/>
    <col min="12033" max="12033" width="6.109375" style="1" bestFit="1" customWidth="1"/>
    <col min="12034" max="12034" width="15.77734375" style="1" customWidth="1"/>
    <col min="12035" max="12035" width="27.77734375" style="1" bestFit="1" customWidth="1"/>
    <col min="12036" max="12036" width="6.109375" style="1" customWidth="1"/>
    <col min="12037" max="12038" width="7.88671875" style="1" customWidth="1"/>
    <col min="12039" max="12039" width="5.6640625" style="1" customWidth="1"/>
    <col min="12040" max="12040" width="11.6640625" style="1" customWidth="1"/>
    <col min="12041" max="12041" width="9.88671875" style="1" customWidth="1"/>
    <col min="12042" max="12043" width="10.44140625" style="1" customWidth="1"/>
    <col min="12044" max="12044" width="7.109375" style="1" customWidth="1"/>
    <col min="12045" max="12045" width="10.44140625" style="1" customWidth="1"/>
    <col min="12046" max="12046" width="10" style="1"/>
    <col min="12047" max="12047" width="32.109375" style="1" customWidth="1"/>
    <col min="12048" max="12048" width="13" style="1" customWidth="1"/>
    <col min="12049" max="12049" width="6.77734375" style="1" customWidth="1"/>
    <col min="12050" max="12288" width="10" style="1"/>
    <col min="12289" max="12289" width="6.109375" style="1" bestFit="1" customWidth="1"/>
    <col min="12290" max="12290" width="15.77734375" style="1" customWidth="1"/>
    <col min="12291" max="12291" width="27.77734375" style="1" bestFit="1" customWidth="1"/>
    <col min="12292" max="12292" width="6.109375" style="1" customWidth="1"/>
    <col min="12293" max="12294" width="7.88671875" style="1" customWidth="1"/>
    <col min="12295" max="12295" width="5.6640625" style="1" customWidth="1"/>
    <col min="12296" max="12296" width="11.6640625" style="1" customWidth="1"/>
    <col min="12297" max="12297" width="9.88671875" style="1" customWidth="1"/>
    <col min="12298" max="12299" width="10.44140625" style="1" customWidth="1"/>
    <col min="12300" max="12300" width="7.109375" style="1" customWidth="1"/>
    <col min="12301" max="12301" width="10.44140625" style="1" customWidth="1"/>
    <col min="12302" max="12302" width="10" style="1"/>
    <col min="12303" max="12303" width="32.109375" style="1" customWidth="1"/>
    <col min="12304" max="12304" width="13" style="1" customWidth="1"/>
    <col min="12305" max="12305" width="6.77734375" style="1" customWidth="1"/>
    <col min="12306" max="12544" width="10" style="1"/>
    <col min="12545" max="12545" width="6.109375" style="1" bestFit="1" customWidth="1"/>
    <col min="12546" max="12546" width="15.77734375" style="1" customWidth="1"/>
    <col min="12547" max="12547" width="27.77734375" style="1" bestFit="1" customWidth="1"/>
    <col min="12548" max="12548" width="6.109375" style="1" customWidth="1"/>
    <col min="12549" max="12550" width="7.88671875" style="1" customWidth="1"/>
    <col min="12551" max="12551" width="5.6640625" style="1" customWidth="1"/>
    <col min="12552" max="12552" width="11.6640625" style="1" customWidth="1"/>
    <col min="12553" max="12553" width="9.88671875" style="1" customWidth="1"/>
    <col min="12554" max="12555" width="10.44140625" style="1" customWidth="1"/>
    <col min="12556" max="12556" width="7.109375" style="1" customWidth="1"/>
    <col min="12557" max="12557" width="10.44140625" style="1" customWidth="1"/>
    <col min="12558" max="12558" width="10" style="1"/>
    <col min="12559" max="12559" width="32.109375" style="1" customWidth="1"/>
    <col min="12560" max="12560" width="13" style="1" customWidth="1"/>
    <col min="12561" max="12561" width="6.77734375" style="1" customWidth="1"/>
    <col min="12562" max="12800" width="10" style="1"/>
    <col min="12801" max="12801" width="6.109375" style="1" bestFit="1" customWidth="1"/>
    <col min="12802" max="12802" width="15.77734375" style="1" customWidth="1"/>
    <col min="12803" max="12803" width="27.77734375" style="1" bestFit="1" customWidth="1"/>
    <col min="12804" max="12804" width="6.109375" style="1" customWidth="1"/>
    <col min="12805" max="12806" width="7.88671875" style="1" customWidth="1"/>
    <col min="12807" max="12807" width="5.6640625" style="1" customWidth="1"/>
    <col min="12808" max="12808" width="11.6640625" style="1" customWidth="1"/>
    <col min="12809" max="12809" width="9.88671875" style="1" customWidth="1"/>
    <col min="12810" max="12811" width="10.44140625" style="1" customWidth="1"/>
    <col min="12812" max="12812" width="7.109375" style="1" customWidth="1"/>
    <col min="12813" max="12813" width="10.44140625" style="1" customWidth="1"/>
    <col min="12814" max="12814" width="10" style="1"/>
    <col min="12815" max="12815" width="32.109375" style="1" customWidth="1"/>
    <col min="12816" max="12816" width="13" style="1" customWidth="1"/>
    <col min="12817" max="12817" width="6.77734375" style="1" customWidth="1"/>
    <col min="12818" max="13056" width="10" style="1"/>
    <col min="13057" max="13057" width="6.109375" style="1" bestFit="1" customWidth="1"/>
    <col min="13058" max="13058" width="15.77734375" style="1" customWidth="1"/>
    <col min="13059" max="13059" width="27.77734375" style="1" bestFit="1" customWidth="1"/>
    <col min="13060" max="13060" width="6.109375" style="1" customWidth="1"/>
    <col min="13061" max="13062" width="7.88671875" style="1" customWidth="1"/>
    <col min="13063" max="13063" width="5.6640625" style="1" customWidth="1"/>
    <col min="13064" max="13064" width="11.6640625" style="1" customWidth="1"/>
    <col min="13065" max="13065" width="9.88671875" style="1" customWidth="1"/>
    <col min="13066" max="13067" width="10.44140625" style="1" customWidth="1"/>
    <col min="13068" max="13068" width="7.109375" style="1" customWidth="1"/>
    <col min="13069" max="13069" width="10.44140625" style="1" customWidth="1"/>
    <col min="13070" max="13070" width="10" style="1"/>
    <col min="13071" max="13071" width="32.109375" style="1" customWidth="1"/>
    <col min="13072" max="13072" width="13" style="1" customWidth="1"/>
    <col min="13073" max="13073" width="6.77734375" style="1" customWidth="1"/>
    <col min="13074" max="13312" width="10" style="1"/>
    <col min="13313" max="13313" width="6.109375" style="1" bestFit="1" customWidth="1"/>
    <col min="13314" max="13314" width="15.77734375" style="1" customWidth="1"/>
    <col min="13315" max="13315" width="27.77734375" style="1" bestFit="1" customWidth="1"/>
    <col min="13316" max="13316" width="6.109375" style="1" customWidth="1"/>
    <col min="13317" max="13318" width="7.88671875" style="1" customWidth="1"/>
    <col min="13319" max="13319" width="5.6640625" style="1" customWidth="1"/>
    <col min="13320" max="13320" width="11.6640625" style="1" customWidth="1"/>
    <col min="13321" max="13321" width="9.88671875" style="1" customWidth="1"/>
    <col min="13322" max="13323" width="10.44140625" style="1" customWidth="1"/>
    <col min="13324" max="13324" width="7.109375" style="1" customWidth="1"/>
    <col min="13325" max="13325" width="10.44140625" style="1" customWidth="1"/>
    <col min="13326" max="13326" width="10" style="1"/>
    <col min="13327" max="13327" width="32.109375" style="1" customWidth="1"/>
    <col min="13328" max="13328" width="13" style="1" customWidth="1"/>
    <col min="13329" max="13329" width="6.77734375" style="1" customWidth="1"/>
    <col min="13330" max="13568" width="10" style="1"/>
    <col min="13569" max="13569" width="6.109375" style="1" bestFit="1" customWidth="1"/>
    <col min="13570" max="13570" width="15.77734375" style="1" customWidth="1"/>
    <col min="13571" max="13571" width="27.77734375" style="1" bestFit="1" customWidth="1"/>
    <col min="13572" max="13572" width="6.109375" style="1" customWidth="1"/>
    <col min="13573" max="13574" width="7.88671875" style="1" customWidth="1"/>
    <col min="13575" max="13575" width="5.6640625" style="1" customWidth="1"/>
    <col min="13576" max="13576" width="11.6640625" style="1" customWidth="1"/>
    <col min="13577" max="13577" width="9.88671875" style="1" customWidth="1"/>
    <col min="13578" max="13579" width="10.44140625" style="1" customWidth="1"/>
    <col min="13580" max="13580" width="7.109375" style="1" customWidth="1"/>
    <col min="13581" max="13581" width="10.44140625" style="1" customWidth="1"/>
    <col min="13582" max="13582" width="10" style="1"/>
    <col min="13583" max="13583" width="32.109375" style="1" customWidth="1"/>
    <col min="13584" max="13584" width="13" style="1" customWidth="1"/>
    <col min="13585" max="13585" width="6.77734375" style="1" customWidth="1"/>
    <col min="13586" max="13824" width="10" style="1"/>
    <col min="13825" max="13825" width="6.109375" style="1" bestFit="1" customWidth="1"/>
    <col min="13826" max="13826" width="15.77734375" style="1" customWidth="1"/>
    <col min="13827" max="13827" width="27.77734375" style="1" bestFit="1" customWidth="1"/>
    <col min="13828" max="13828" width="6.109375" style="1" customWidth="1"/>
    <col min="13829" max="13830" width="7.88671875" style="1" customWidth="1"/>
    <col min="13831" max="13831" width="5.6640625" style="1" customWidth="1"/>
    <col min="13832" max="13832" width="11.6640625" style="1" customWidth="1"/>
    <col min="13833" max="13833" width="9.88671875" style="1" customWidth="1"/>
    <col min="13834" max="13835" width="10.44140625" style="1" customWidth="1"/>
    <col min="13836" max="13836" width="7.109375" style="1" customWidth="1"/>
    <col min="13837" max="13837" width="10.44140625" style="1" customWidth="1"/>
    <col min="13838" max="13838" width="10" style="1"/>
    <col min="13839" max="13839" width="32.109375" style="1" customWidth="1"/>
    <col min="13840" max="13840" width="13" style="1" customWidth="1"/>
    <col min="13841" max="13841" width="6.77734375" style="1" customWidth="1"/>
    <col min="13842" max="14080" width="10" style="1"/>
    <col min="14081" max="14081" width="6.109375" style="1" bestFit="1" customWidth="1"/>
    <col min="14082" max="14082" width="15.77734375" style="1" customWidth="1"/>
    <col min="14083" max="14083" width="27.77734375" style="1" bestFit="1" customWidth="1"/>
    <col min="14084" max="14084" width="6.109375" style="1" customWidth="1"/>
    <col min="14085" max="14086" width="7.88671875" style="1" customWidth="1"/>
    <col min="14087" max="14087" width="5.6640625" style="1" customWidth="1"/>
    <col min="14088" max="14088" width="11.6640625" style="1" customWidth="1"/>
    <col min="14089" max="14089" width="9.88671875" style="1" customWidth="1"/>
    <col min="14090" max="14091" width="10.44140625" style="1" customWidth="1"/>
    <col min="14092" max="14092" width="7.109375" style="1" customWidth="1"/>
    <col min="14093" max="14093" width="10.44140625" style="1" customWidth="1"/>
    <col min="14094" max="14094" width="10" style="1"/>
    <col min="14095" max="14095" width="32.109375" style="1" customWidth="1"/>
    <col min="14096" max="14096" width="13" style="1" customWidth="1"/>
    <col min="14097" max="14097" width="6.77734375" style="1" customWidth="1"/>
    <col min="14098" max="14336" width="10" style="1"/>
    <col min="14337" max="14337" width="6.109375" style="1" bestFit="1" customWidth="1"/>
    <col min="14338" max="14338" width="15.77734375" style="1" customWidth="1"/>
    <col min="14339" max="14339" width="27.77734375" style="1" bestFit="1" customWidth="1"/>
    <col min="14340" max="14340" width="6.109375" style="1" customWidth="1"/>
    <col min="14341" max="14342" width="7.88671875" style="1" customWidth="1"/>
    <col min="14343" max="14343" width="5.6640625" style="1" customWidth="1"/>
    <col min="14344" max="14344" width="11.6640625" style="1" customWidth="1"/>
    <col min="14345" max="14345" width="9.88671875" style="1" customWidth="1"/>
    <col min="14346" max="14347" width="10.44140625" style="1" customWidth="1"/>
    <col min="14348" max="14348" width="7.109375" style="1" customWidth="1"/>
    <col min="14349" max="14349" width="10.44140625" style="1" customWidth="1"/>
    <col min="14350" max="14350" width="10" style="1"/>
    <col min="14351" max="14351" width="32.109375" style="1" customWidth="1"/>
    <col min="14352" max="14352" width="13" style="1" customWidth="1"/>
    <col min="14353" max="14353" width="6.77734375" style="1" customWidth="1"/>
    <col min="14354" max="14592" width="10" style="1"/>
    <col min="14593" max="14593" width="6.109375" style="1" bestFit="1" customWidth="1"/>
    <col min="14594" max="14594" width="15.77734375" style="1" customWidth="1"/>
    <col min="14595" max="14595" width="27.77734375" style="1" bestFit="1" customWidth="1"/>
    <col min="14596" max="14596" width="6.109375" style="1" customWidth="1"/>
    <col min="14597" max="14598" width="7.88671875" style="1" customWidth="1"/>
    <col min="14599" max="14599" width="5.6640625" style="1" customWidth="1"/>
    <col min="14600" max="14600" width="11.6640625" style="1" customWidth="1"/>
    <col min="14601" max="14601" width="9.88671875" style="1" customWidth="1"/>
    <col min="14602" max="14603" width="10.44140625" style="1" customWidth="1"/>
    <col min="14604" max="14604" width="7.109375" style="1" customWidth="1"/>
    <col min="14605" max="14605" width="10.44140625" style="1" customWidth="1"/>
    <col min="14606" max="14606" width="10" style="1"/>
    <col min="14607" max="14607" width="32.109375" style="1" customWidth="1"/>
    <col min="14608" max="14608" width="13" style="1" customWidth="1"/>
    <col min="14609" max="14609" width="6.77734375" style="1" customWidth="1"/>
    <col min="14610" max="14848" width="10" style="1"/>
    <col min="14849" max="14849" width="6.109375" style="1" bestFit="1" customWidth="1"/>
    <col min="14850" max="14850" width="15.77734375" style="1" customWidth="1"/>
    <col min="14851" max="14851" width="27.77734375" style="1" bestFit="1" customWidth="1"/>
    <col min="14852" max="14852" width="6.109375" style="1" customWidth="1"/>
    <col min="14853" max="14854" width="7.88671875" style="1" customWidth="1"/>
    <col min="14855" max="14855" width="5.6640625" style="1" customWidth="1"/>
    <col min="14856" max="14856" width="11.6640625" style="1" customWidth="1"/>
    <col min="14857" max="14857" width="9.88671875" style="1" customWidth="1"/>
    <col min="14858" max="14859" width="10.44140625" style="1" customWidth="1"/>
    <col min="14860" max="14860" width="7.109375" style="1" customWidth="1"/>
    <col min="14861" max="14861" width="10.44140625" style="1" customWidth="1"/>
    <col min="14862" max="14862" width="10" style="1"/>
    <col min="14863" max="14863" width="32.109375" style="1" customWidth="1"/>
    <col min="14864" max="14864" width="13" style="1" customWidth="1"/>
    <col min="14865" max="14865" width="6.77734375" style="1" customWidth="1"/>
    <col min="14866" max="15104" width="10" style="1"/>
    <col min="15105" max="15105" width="6.109375" style="1" bestFit="1" customWidth="1"/>
    <col min="15106" max="15106" width="15.77734375" style="1" customWidth="1"/>
    <col min="15107" max="15107" width="27.77734375" style="1" bestFit="1" customWidth="1"/>
    <col min="15108" max="15108" width="6.109375" style="1" customWidth="1"/>
    <col min="15109" max="15110" width="7.88671875" style="1" customWidth="1"/>
    <col min="15111" max="15111" width="5.6640625" style="1" customWidth="1"/>
    <col min="15112" max="15112" width="11.6640625" style="1" customWidth="1"/>
    <col min="15113" max="15113" width="9.88671875" style="1" customWidth="1"/>
    <col min="15114" max="15115" width="10.44140625" style="1" customWidth="1"/>
    <col min="15116" max="15116" width="7.109375" style="1" customWidth="1"/>
    <col min="15117" max="15117" width="10.44140625" style="1" customWidth="1"/>
    <col min="15118" max="15118" width="10" style="1"/>
    <col min="15119" max="15119" width="32.109375" style="1" customWidth="1"/>
    <col min="15120" max="15120" width="13" style="1" customWidth="1"/>
    <col min="15121" max="15121" width="6.77734375" style="1" customWidth="1"/>
    <col min="15122" max="15360" width="10" style="1"/>
    <col min="15361" max="15361" width="6.109375" style="1" bestFit="1" customWidth="1"/>
    <col min="15362" max="15362" width="15.77734375" style="1" customWidth="1"/>
    <col min="15363" max="15363" width="27.77734375" style="1" bestFit="1" customWidth="1"/>
    <col min="15364" max="15364" width="6.109375" style="1" customWidth="1"/>
    <col min="15365" max="15366" width="7.88671875" style="1" customWidth="1"/>
    <col min="15367" max="15367" width="5.6640625" style="1" customWidth="1"/>
    <col min="15368" max="15368" width="11.6640625" style="1" customWidth="1"/>
    <col min="15369" max="15369" width="9.88671875" style="1" customWidth="1"/>
    <col min="15370" max="15371" width="10.44140625" style="1" customWidth="1"/>
    <col min="15372" max="15372" width="7.109375" style="1" customWidth="1"/>
    <col min="15373" max="15373" width="10.44140625" style="1" customWidth="1"/>
    <col min="15374" max="15374" width="10" style="1"/>
    <col min="15375" max="15375" width="32.109375" style="1" customWidth="1"/>
    <col min="15376" max="15376" width="13" style="1" customWidth="1"/>
    <col min="15377" max="15377" width="6.77734375" style="1" customWidth="1"/>
    <col min="15378" max="15616" width="10" style="1"/>
    <col min="15617" max="15617" width="6.109375" style="1" bestFit="1" customWidth="1"/>
    <col min="15618" max="15618" width="15.77734375" style="1" customWidth="1"/>
    <col min="15619" max="15619" width="27.77734375" style="1" bestFit="1" customWidth="1"/>
    <col min="15620" max="15620" width="6.109375" style="1" customWidth="1"/>
    <col min="15621" max="15622" width="7.88671875" style="1" customWidth="1"/>
    <col min="15623" max="15623" width="5.6640625" style="1" customWidth="1"/>
    <col min="15624" max="15624" width="11.6640625" style="1" customWidth="1"/>
    <col min="15625" max="15625" width="9.88671875" style="1" customWidth="1"/>
    <col min="15626" max="15627" width="10.44140625" style="1" customWidth="1"/>
    <col min="15628" max="15628" width="7.109375" style="1" customWidth="1"/>
    <col min="15629" max="15629" width="10.44140625" style="1" customWidth="1"/>
    <col min="15630" max="15630" width="10" style="1"/>
    <col min="15631" max="15631" width="32.109375" style="1" customWidth="1"/>
    <col min="15632" max="15632" width="13" style="1" customWidth="1"/>
    <col min="15633" max="15633" width="6.77734375" style="1" customWidth="1"/>
    <col min="15634" max="15872" width="10" style="1"/>
    <col min="15873" max="15873" width="6.109375" style="1" bestFit="1" customWidth="1"/>
    <col min="15874" max="15874" width="15.77734375" style="1" customWidth="1"/>
    <col min="15875" max="15875" width="27.77734375" style="1" bestFit="1" customWidth="1"/>
    <col min="15876" max="15876" width="6.109375" style="1" customWidth="1"/>
    <col min="15877" max="15878" width="7.88671875" style="1" customWidth="1"/>
    <col min="15879" max="15879" width="5.6640625" style="1" customWidth="1"/>
    <col min="15880" max="15880" width="11.6640625" style="1" customWidth="1"/>
    <col min="15881" max="15881" width="9.88671875" style="1" customWidth="1"/>
    <col min="15882" max="15883" width="10.44140625" style="1" customWidth="1"/>
    <col min="15884" max="15884" width="7.109375" style="1" customWidth="1"/>
    <col min="15885" max="15885" width="10.44140625" style="1" customWidth="1"/>
    <col min="15886" max="15886" width="10" style="1"/>
    <col min="15887" max="15887" width="32.109375" style="1" customWidth="1"/>
    <col min="15888" max="15888" width="13" style="1" customWidth="1"/>
    <col min="15889" max="15889" width="6.77734375" style="1" customWidth="1"/>
    <col min="15890" max="16128" width="10" style="1"/>
    <col min="16129" max="16129" width="6.109375" style="1" bestFit="1" customWidth="1"/>
    <col min="16130" max="16130" width="15.77734375" style="1" customWidth="1"/>
    <col min="16131" max="16131" width="27.77734375" style="1" bestFit="1" customWidth="1"/>
    <col min="16132" max="16132" width="6.109375" style="1" customWidth="1"/>
    <col min="16133" max="16134" width="7.88671875" style="1" customWidth="1"/>
    <col min="16135" max="16135" width="5.6640625" style="1" customWidth="1"/>
    <col min="16136" max="16136" width="11.6640625" style="1" customWidth="1"/>
    <col min="16137" max="16137" width="9.88671875" style="1" customWidth="1"/>
    <col min="16138" max="16139" width="10.44140625" style="1" customWidth="1"/>
    <col min="16140" max="16140" width="7.109375" style="1" customWidth="1"/>
    <col min="16141" max="16141" width="10.44140625" style="1" customWidth="1"/>
    <col min="16142" max="16142" width="10" style="1"/>
    <col min="16143" max="16143" width="32.109375" style="1" customWidth="1"/>
    <col min="16144" max="16144" width="13" style="1" customWidth="1"/>
    <col min="16145" max="16145" width="6.77734375" style="1" customWidth="1"/>
    <col min="16146" max="16384" width="10" style="1"/>
  </cols>
  <sheetData>
    <row r="1" spans="1:18" ht="27.75" customHeight="1">
      <c r="A1" s="189" t="s">
        <v>660</v>
      </c>
      <c r="B1" s="189"/>
      <c r="C1" s="189"/>
      <c r="D1" s="189"/>
      <c r="E1" s="189"/>
      <c r="F1" s="189"/>
      <c r="G1" s="189"/>
      <c r="H1" s="189"/>
      <c r="I1" s="189"/>
      <c r="J1" s="189"/>
      <c r="K1" s="189"/>
      <c r="L1" s="189"/>
      <c r="M1" s="189"/>
      <c r="N1" s="189"/>
      <c r="O1" s="189"/>
      <c r="P1" s="189"/>
    </row>
    <row r="2" spans="1:18" ht="27.75" customHeight="1">
      <c r="A2" s="1" t="s">
        <v>761</v>
      </c>
      <c r="M2" s="190" t="s">
        <v>1</v>
      </c>
      <c r="N2" s="190"/>
      <c r="O2" s="190"/>
      <c r="P2" s="190"/>
    </row>
    <row r="3" spans="1:18" s="119" customFormat="1" ht="19.5" customHeight="1">
      <c r="A3" s="207" t="s">
        <v>2</v>
      </c>
      <c r="B3" s="207" t="s">
        <v>3</v>
      </c>
      <c r="C3" s="207" t="s">
        <v>4</v>
      </c>
      <c r="D3" s="207" t="s">
        <v>5</v>
      </c>
      <c r="E3" s="209" t="s">
        <v>662</v>
      </c>
      <c r="F3" s="210"/>
      <c r="G3" s="207" t="s">
        <v>663</v>
      </c>
      <c r="H3" s="207" t="s">
        <v>664</v>
      </c>
      <c r="I3" s="207" t="s">
        <v>665</v>
      </c>
      <c r="J3" s="211" t="s">
        <v>9</v>
      </c>
      <c r="K3" s="212"/>
      <c r="L3" s="213" t="s">
        <v>666</v>
      </c>
      <c r="M3" s="209" t="s">
        <v>10</v>
      </c>
      <c r="N3" s="210"/>
      <c r="O3" s="207" t="s">
        <v>667</v>
      </c>
      <c r="P3" s="207" t="s">
        <v>668</v>
      </c>
    </row>
    <row r="4" spans="1:18" s="119" customFormat="1" ht="48.6" customHeight="1">
      <c r="A4" s="208"/>
      <c r="B4" s="208"/>
      <c r="C4" s="208"/>
      <c r="D4" s="208"/>
      <c r="E4" s="3" t="s">
        <v>669</v>
      </c>
      <c r="F4" s="3" t="s">
        <v>670</v>
      </c>
      <c r="G4" s="208"/>
      <c r="H4" s="208"/>
      <c r="I4" s="208"/>
      <c r="J4" s="3" t="s">
        <v>671</v>
      </c>
      <c r="K4" s="118" t="s">
        <v>672</v>
      </c>
      <c r="L4" s="213"/>
      <c r="M4" s="3" t="s">
        <v>673</v>
      </c>
      <c r="N4" s="3" t="s">
        <v>674</v>
      </c>
      <c r="O4" s="208"/>
      <c r="P4" s="208"/>
    </row>
    <row r="5" spans="1:18" ht="27.75" customHeight="1">
      <c r="A5" s="6">
        <v>1</v>
      </c>
      <c r="B5" s="154" t="s">
        <v>745</v>
      </c>
      <c r="C5" s="151" t="s">
        <v>748</v>
      </c>
      <c r="D5" s="122" t="s">
        <v>20</v>
      </c>
      <c r="E5" s="152">
        <v>34.252053097345133</v>
      </c>
      <c r="F5" s="138"/>
      <c r="G5" s="130">
        <v>0.13</v>
      </c>
      <c r="H5" s="125"/>
      <c r="I5" s="143">
        <v>25.716838121599999</v>
      </c>
      <c r="J5" s="6" t="s">
        <v>751</v>
      </c>
      <c r="K5" s="126">
        <v>4.42</v>
      </c>
      <c r="L5" s="141"/>
      <c r="M5" s="138">
        <v>27.321789483111111</v>
      </c>
      <c r="N5" s="141"/>
      <c r="O5" s="146" t="s">
        <v>752</v>
      </c>
      <c r="P5" s="155" t="s">
        <v>753</v>
      </c>
      <c r="R5" s="153">
        <f>(M5-I5)/I5</f>
        <v>6.240858047642673E-2</v>
      </c>
    </row>
    <row r="6" spans="1:18" ht="27.75" customHeight="1">
      <c r="A6" s="6">
        <v>2</v>
      </c>
      <c r="B6" s="154" t="s">
        <v>746</v>
      </c>
      <c r="C6" s="151" t="s">
        <v>749</v>
      </c>
      <c r="D6" s="122" t="s">
        <v>20</v>
      </c>
      <c r="E6" s="152">
        <v>30.4436</v>
      </c>
      <c r="F6" s="139"/>
      <c r="G6" s="130">
        <v>0.13</v>
      </c>
      <c r="H6" s="125"/>
      <c r="I6" s="143">
        <v>24.247515199999999</v>
      </c>
      <c r="J6" s="6" t="s">
        <v>751</v>
      </c>
      <c r="K6" s="126">
        <v>4.42</v>
      </c>
      <c r="L6" s="131"/>
      <c r="M6" s="138">
        <v>24.176200000000001</v>
      </c>
      <c r="N6" s="131"/>
      <c r="O6" s="146" t="s">
        <v>752</v>
      </c>
      <c r="P6" s="155" t="s">
        <v>754</v>
      </c>
      <c r="R6" s="153">
        <f t="shared" ref="R6:R7" si="0">(M6-I6)/I6</f>
        <v>-2.9411343559028781E-3</v>
      </c>
    </row>
    <row r="7" spans="1:18" ht="27.75" customHeight="1">
      <c r="A7" s="6">
        <v>3</v>
      </c>
      <c r="B7" s="154" t="s">
        <v>747</v>
      </c>
      <c r="C7" s="151" t="s">
        <v>750</v>
      </c>
      <c r="D7" s="122" t="s">
        <v>20</v>
      </c>
      <c r="E7" s="152">
        <v>25.8522</v>
      </c>
      <c r="F7" s="139"/>
      <c r="G7" s="130">
        <v>0.13</v>
      </c>
      <c r="H7" s="125"/>
      <c r="I7" s="143">
        <v>21.662078399999999</v>
      </c>
      <c r="J7" s="6" t="s">
        <v>751</v>
      </c>
      <c r="K7" s="126">
        <v>4.42</v>
      </c>
      <c r="L7" s="131"/>
      <c r="M7" s="138">
        <v>22.83376722363311</v>
      </c>
      <c r="N7" s="131"/>
      <c r="O7" s="146" t="s">
        <v>752</v>
      </c>
      <c r="P7" s="155" t="s">
        <v>753</v>
      </c>
      <c r="R7" s="153">
        <f t="shared" si="0"/>
        <v>5.4089400010347649E-2</v>
      </c>
    </row>
    <row r="8" spans="1:18" ht="27.75" customHeight="1">
      <c r="A8" s="6"/>
      <c r="B8" s="120"/>
      <c r="C8" s="136"/>
      <c r="D8" s="122"/>
      <c r="E8" s="133"/>
      <c r="F8" s="140"/>
      <c r="G8" s="130"/>
      <c r="H8" s="125"/>
      <c r="I8" s="124"/>
      <c r="J8" s="6"/>
      <c r="K8" s="126"/>
      <c r="L8" s="131"/>
      <c r="M8" s="142"/>
      <c r="N8" s="131"/>
      <c r="O8" s="127"/>
      <c r="P8" s="128"/>
    </row>
    <row r="9" spans="1:18" ht="53.4" customHeight="1">
      <c r="A9" s="191" t="s">
        <v>755</v>
      </c>
      <c r="B9" s="206"/>
      <c r="C9" s="206"/>
      <c r="D9" s="206"/>
      <c r="E9" s="206"/>
      <c r="F9" s="206"/>
      <c r="G9" s="206"/>
      <c r="H9" s="206"/>
      <c r="I9" s="206"/>
      <c r="J9" s="206"/>
      <c r="K9" s="206"/>
      <c r="L9" s="206"/>
      <c r="M9" s="206"/>
      <c r="N9" s="206"/>
      <c r="O9" s="206"/>
      <c r="P9" s="206"/>
    </row>
    <row r="10" spans="1:18" ht="33.6" customHeight="1">
      <c r="A10" s="206"/>
      <c r="B10" s="206"/>
      <c r="C10" s="206"/>
      <c r="D10" s="206"/>
      <c r="E10" s="206"/>
      <c r="F10" s="206"/>
      <c r="G10" s="206"/>
      <c r="H10" s="206"/>
      <c r="I10" s="206"/>
      <c r="J10" s="206"/>
      <c r="K10" s="206"/>
      <c r="L10" s="206"/>
      <c r="M10" s="206"/>
      <c r="N10" s="206"/>
      <c r="O10" s="206"/>
      <c r="P10" s="206"/>
    </row>
    <row r="11" spans="1:18" ht="93" customHeight="1">
      <c r="A11" s="191" t="s">
        <v>13</v>
      </c>
      <c r="B11" s="191"/>
      <c r="C11" s="191"/>
      <c r="D11" s="191" t="s">
        <v>14</v>
      </c>
      <c r="E11" s="191"/>
      <c r="F11" s="191"/>
      <c r="G11" s="191"/>
      <c r="H11" s="191"/>
      <c r="I11" s="191" t="s">
        <v>15</v>
      </c>
      <c r="J11" s="191"/>
      <c r="K11" s="191"/>
      <c r="L11" s="191" t="s">
        <v>16</v>
      </c>
      <c r="M11" s="191"/>
      <c r="N11" s="191"/>
      <c r="O11" s="191" t="s">
        <v>17</v>
      </c>
      <c r="P11" s="191"/>
    </row>
  </sheetData>
  <mergeCells count="21">
    <mergeCell ref="A9:P10"/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  <mergeCell ref="J3:K3"/>
    <mergeCell ref="L3:L4"/>
    <mergeCell ref="M3:N3"/>
    <mergeCell ref="O3:O4"/>
    <mergeCell ref="P3:P4"/>
    <mergeCell ref="A11:C11"/>
    <mergeCell ref="D11:H11"/>
    <mergeCell ref="I11:K11"/>
    <mergeCell ref="L11:N11"/>
    <mergeCell ref="O11:P11"/>
  </mergeCells>
  <phoneticPr fontId="3" type="noConversion"/>
  <dataValidations count="1">
    <dataValidation type="list" allowBlank="1" showInputMessage="1" showErrorMessage="1" sqref="WVO983041:WVO983048 JC5:JC8 SY5:SY8 ACU5:ACU8 AMQ5:AMQ8 AWM5:AWM8 BGI5:BGI8 BQE5:BQE8 CAA5:CAA8 CJW5:CJW8 CTS5:CTS8 DDO5:DDO8 DNK5:DNK8 DXG5:DXG8 EHC5:EHC8 EQY5:EQY8 FAU5:FAU8 FKQ5:FKQ8 FUM5:FUM8 GEI5:GEI8 GOE5:GOE8 GYA5:GYA8 HHW5:HHW8 HRS5:HRS8 IBO5:IBO8 ILK5:ILK8 IVG5:IVG8 JFC5:JFC8 JOY5:JOY8 JYU5:JYU8 KIQ5:KIQ8 KSM5:KSM8 LCI5:LCI8 LME5:LME8 LWA5:LWA8 MFW5:MFW8 MPS5:MPS8 MZO5:MZO8 NJK5:NJK8 NTG5:NTG8 ODC5:ODC8 OMY5:OMY8 OWU5:OWU8 PGQ5:PGQ8 PQM5:PQM8 QAI5:QAI8 QKE5:QKE8 QUA5:QUA8 RDW5:RDW8 RNS5:RNS8 RXO5:RXO8 SHK5:SHK8 SRG5:SRG8 TBC5:TBC8 TKY5:TKY8 TUU5:TUU8 UEQ5:UEQ8 UOM5:UOM8 UYI5:UYI8 VIE5:VIE8 VSA5:VSA8 WBW5:WBW8 WLS5:WLS8 WVO5:WVO8 G65537:G65544 JC65537:JC65544 SY65537:SY65544 ACU65537:ACU65544 AMQ65537:AMQ65544 AWM65537:AWM65544 BGI65537:BGI65544 BQE65537:BQE65544 CAA65537:CAA65544 CJW65537:CJW65544 CTS65537:CTS65544 DDO65537:DDO65544 DNK65537:DNK65544 DXG65537:DXG65544 EHC65537:EHC65544 EQY65537:EQY65544 FAU65537:FAU65544 FKQ65537:FKQ65544 FUM65537:FUM65544 GEI65537:GEI65544 GOE65537:GOE65544 GYA65537:GYA65544 HHW65537:HHW65544 HRS65537:HRS65544 IBO65537:IBO65544 ILK65537:ILK65544 IVG65537:IVG65544 JFC65537:JFC65544 JOY65537:JOY65544 JYU65537:JYU65544 KIQ65537:KIQ65544 KSM65537:KSM65544 LCI65537:LCI65544 LME65537:LME65544 LWA65537:LWA65544 MFW65537:MFW65544 MPS65537:MPS65544 MZO65537:MZO65544 NJK65537:NJK65544 NTG65537:NTG65544 ODC65537:ODC65544 OMY65537:OMY65544 OWU65537:OWU65544 PGQ65537:PGQ65544 PQM65537:PQM65544 QAI65537:QAI65544 QKE65537:QKE65544 QUA65537:QUA65544 RDW65537:RDW65544 RNS65537:RNS65544 RXO65537:RXO65544 SHK65537:SHK65544 SRG65537:SRG65544 TBC65537:TBC65544 TKY65537:TKY65544 TUU65537:TUU65544 UEQ65537:UEQ65544 UOM65537:UOM65544 UYI65537:UYI65544 VIE65537:VIE65544 VSA65537:VSA65544 WBW65537:WBW65544 WLS65537:WLS65544 WVO65537:WVO65544 G131073:G131080 JC131073:JC131080 SY131073:SY131080 ACU131073:ACU131080 AMQ131073:AMQ131080 AWM131073:AWM131080 BGI131073:BGI131080 BQE131073:BQE131080 CAA131073:CAA131080 CJW131073:CJW131080 CTS131073:CTS131080 DDO131073:DDO131080 DNK131073:DNK131080 DXG131073:DXG131080 EHC131073:EHC131080 EQY131073:EQY131080 FAU131073:FAU131080 FKQ131073:FKQ131080 FUM131073:FUM131080 GEI131073:GEI131080 GOE131073:GOE131080 GYA131073:GYA131080 HHW131073:HHW131080 HRS131073:HRS131080 IBO131073:IBO131080 ILK131073:ILK131080 IVG131073:IVG131080 JFC131073:JFC131080 JOY131073:JOY131080 JYU131073:JYU131080 KIQ131073:KIQ131080 KSM131073:KSM131080 LCI131073:LCI131080 LME131073:LME131080 LWA131073:LWA131080 MFW131073:MFW131080 MPS131073:MPS131080 MZO131073:MZO131080 NJK131073:NJK131080 NTG131073:NTG131080 ODC131073:ODC131080 OMY131073:OMY131080 OWU131073:OWU131080 PGQ131073:PGQ131080 PQM131073:PQM131080 QAI131073:QAI131080 QKE131073:QKE131080 QUA131073:QUA131080 RDW131073:RDW131080 RNS131073:RNS131080 RXO131073:RXO131080 SHK131073:SHK131080 SRG131073:SRG131080 TBC131073:TBC131080 TKY131073:TKY131080 TUU131073:TUU131080 UEQ131073:UEQ131080 UOM131073:UOM131080 UYI131073:UYI131080 VIE131073:VIE131080 VSA131073:VSA131080 WBW131073:WBW131080 WLS131073:WLS131080 WVO131073:WVO131080 G196609:G196616 JC196609:JC196616 SY196609:SY196616 ACU196609:ACU196616 AMQ196609:AMQ196616 AWM196609:AWM196616 BGI196609:BGI196616 BQE196609:BQE196616 CAA196609:CAA196616 CJW196609:CJW196616 CTS196609:CTS196616 DDO196609:DDO196616 DNK196609:DNK196616 DXG196609:DXG196616 EHC196609:EHC196616 EQY196609:EQY196616 FAU196609:FAU196616 FKQ196609:FKQ196616 FUM196609:FUM196616 GEI196609:GEI196616 GOE196609:GOE196616 GYA196609:GYA196616 HHW196609:HHW196616 HRS196609:HRS196616 IBO196609:IBO196616 ILK196609:ILK196616 IVG196609:IVG196616 JFC196609:JFC196616 JOY196609:JOY196616 JYU196609:JYU196616 KIQ196609:KIQ196616 KSM196609:KSM196616 LCI196609:LCI196616 LME196609:LME196616 LWA196609:LWA196616 MFW196609:MFW196616 MPS196609:MPS196616 MZO196609:MZO196616 NJK196609:NJK196616 NTG196609:NTG196616 ODC196609:ODC196616 OMY196609:OMY196616 OWU196609:OWU196616 PGQ196609:PGQ196616 PQM196609:PQM196616 QAI196609:QAI196616 QKE196609:QKE196616 QUA196609:QUA196616 RDW196609:RDW196616 RNS196609:RNS196616 RXO196609:RXO196616 SHK196609:SHK196616 SRG196609:SRG196616 TBC196609:TBC196616 TKY196609:TKY196616 TUU196609:TUU196616 UEQ196609:UEQ196616 UOM196609:UOM196616 UYI196609:UYI196616 VIE196609:VIE196616 VSA196609:VSA196616 WBW196609:WBW196616 WLS196609:WLS196616 WVO196609:WVO196616 G262145:G262152 JC262145:JC262152 SY262145:SY262152 ACU262145:ACU262152 AMQ262145:AMQ262152 AWM262145:AWM262152 BGI262145:BGI262152 BQE262145:BQE262152 CAA262145:CAA262152 CJW262145:CJW262152 CTS262145:CTS262152 DDO262145:DDO262152 DNK262145:DNK262152 DXG262145:DXG262152 EHC262145:EHC262152 EQY262145:EQY262152 FAU262145:FAU262152 FKQ262145:FKQ262152 FUM262145:FUM262152 GEI262145:GEI262152 GOE262145:GOE262152 GYA262145:GYA262152 HHW262145:HHW262152 HRS262145:HRS262152 IBO262145:IBO262152 ILK262145:ILK262152 IVG262145:IVG262152 JFC262145:JFC262152 JOY262145:JOY262152 JYU262145:JYU262152 KIQ262145:KIQ262152 KSM262145:KSM262152 LCI262145:LCI262152 LME262145:LME262152 LWA262145:LWA262152 MFW262145:MFW262152 MPS262145:MPS262152 MZO262145:MZO262152 NJK262145:NJK262152 NTG262145:NTG262152 ODC262145:ODC262152 OMY262145:OMY262152 OWU262145:OWU262152 PGQ262145:PGQ262152 PQM262145:PQM262152 QAI262145:QAI262152 QKE262145:QKE262152 QUA262145:QUA262152 RDW262145:RDW262152 RNS262145:RNS262152 RXO262145:RXO262152 SHK262145:SHK262152 SRG262145:SRG262152 TBC262145:TBC262152 TKY262145:TKY262152 TUU262145:TUU262152 UEQ262145:UEQ262152 UOM262145:UOM262152 UYI262145:UYI262152 VIE262145:VIE262152 VSA262145:VSA262152 WBW262145:WBW262152 WLS262145:WLS262152 WVO262145:WVO262152 G327681:G327688 JC327681:JC327688 SY327681:SY327688 ACU327681:ACU327688 AMQ327681:AMQ327688 AWM327681:AWM327688 BGI327681:BGI327688 BQE327681:BQE327688 CAA327681:CAA327688 CJW327681:CJW327688 CTS327681:CTS327688 DDO327681:DDO327688 DNK327681:DNK327688 DXG327681:DXG327688 EHC327681:EHC327688 EQY327681:EQY327688 FAU327681:FAU327688 FKQ327681:FKQ327688 FUM327681:FUM327688 GEI327681:GEI327688 GOE327681:GOE327688 GYA327681:GYA327688 HHW327681:HHW327688 HRS327681:HRS327688 IBO327681:IBO327688 ILK327681:ILK327688 IVG327681:IVG327688 JFC327681:JFC327688 JOY327681:JOY327688 JYU327681:JYU327688 KIQ327681:KIQ327688 KSM327681:KSM327688 LCI327681:LCI327688 LME327681:LME327688 LWA327681:LWA327688 MFW327681:MFW327688 MPS327681:MPS327688 MZO327681:MZO327688 NJK327681:NJK327688 NTG327681:NTG327688 ODC327681:ODC327688 OMY327681:OMY327688 OWU327681:OWU327688 PGQ327681:PGQ327688 PQM327681:PQM327688 QAI327681:QAI327688 QKE327681:QKE327688 QUA327681:QUA327688 RDW327681:RDW327688 RNS327681:RNS327688 RXO327681:RXO327688 SHK327681:SHK327688 SRG327681:SRG327688 TBC327681:TBC327688 TKY327681:TKY327688 TUU327681:TUU327688 UEQ327681:UEQ327688 UOM327681:UOM327688 UYI327681:UYI327688 VIE327681:VIE327688 VSA327681:VSA327688 WBW327681:WBW327688 WLS327681:WLS327688 WVO327681:WVO327688 G393217:G393224 JC393217:JC393224 SY393217:SY393224 ACU393217:ACU393224 AMQ393217:AMQ393224 AWM393217:AWM393224 BGI393217:BGI393224 BQE393217:BQE393224 CAA393217:CAA393224 CJW393217:CJW393224 CTS393217:CTS393224 DDO393217:DDO393224 DNK393217:DNK393224 DXG393217:DXG393224 EHC393217:EHC393224 EQY393217:EQY393224 FAU393217:FAU393224 FKQ393217:FKQ393224 FUM393217:FUM393224 GEI393217:GEI393224 GOE393217:GOE393224 GYA393217:GYA393224 HHW393217:HHW393224 HRS393217:HRS393224 IBO393217:IBO393224 ILK393217:ILK393224 IVG393217:IVG393224 JFC393217:JFC393224 JOY393217:JOY393224 JYU393217:JYU393224 KIQ393217:KIQ393224 KSM393217:KSM393224 LCI393217:LCI393224 LME393217:LME393224 LWA393217:LWA393224 MFW393217:MFW393224 MPS393217:MPS393224 MZO393217:MZO393224 NJK393217:NJK393224 NTG393217:NTG393224 ODC393217:ODC393224 OMY393217:OMY393224 OWU393217:OWU393224 PGQ393217:PGQ393224 PQM393217:PQM393224 QAI393217:QAI393224 QKE393217:QKE393224 QUA393217:QUA393224 RDW393217:RDW393224 RNS393217:RNS393224 RXO393217:RXO393224 SHK393217:SHK393224 SRG393217:SRG393224 TBC393217:TBC393224 TKY393217:TKY393224 TUU393217:TUU393224 UEQ393217:UEQ393224 UOM393217:UOM393224 UYI393217:UYI393224 VIE393217:VIE393224 VSA393217:VSA393224 WBW393217:WBW393224 WLS393217:WLS393224 WVO393217:WVO393224 G458753:G458760 JC458753:JC458760 SY458753:SY458760 ACU458753:ACU458760 AMQ458753:AMQ458760 AWM458753:AWM458760 BGI458753:BGI458760 BQE458753:BQE458760 CAA458753:CAA458760 CJW458753:CJW458760 CTS458753:CTS458760 DDO458753:DDO458760 DNK458753:DNK458760 DXG458753:DXG458760 EHC458753:EHC458760 EQY458753:EQY458760 FAU458753:FAU458760 FKQ458753:FKQ458760 FUM458753:FUM458760 GEI458753:GEI458760 GOE458753:GOE458760 GYA458753:GYA458760 HHW458753:HHW458760 HRS458753:HRS458760 IBO458753:IBO458760 ILK458753:ILK458760 IVG458753:IVG458760 JFC458753:JFC458760 JOY458753:JOY458760 JYU458753:JYU458760 KIQ458753:KIQ458760 KSM458753:KSM458760 LCI458753:LCI458760 LME458753:LME458760 LWA458753:LWA458760 MFW458753:MFW458760 MPS458753:MPS458760 MZO458753:MZO458760 NJK458753:NJK458760 NTG458753:NTG458760 ODC458753:ODC458760 OMY458753:OMY458760 OWU458753:OWU458760 PGQ458753:PGQ458760 PQM458753:PQM458760 QAI458753:QAI458760 QKE458753:QKE458760 QUA458753:QUA458760 RDW458753:RDW458760 RNS458753:RNS458760 RXO458753:RXO458760 SHK458753:SHK458760 SRG458753:SRG458760 TBC458753:TBC458760 TKY458753:TKY458760 TUU458753:TUU458760 UEQ458753:UEQ458760 UOM458753:UOM458760 UYI458753:UYI458760 VIE458753:VIE458760 VSA458753:VSA458760 WBW458753:WBW458760 WLS458753:WLS458760 WVO458753:WVO458760 G524289:G524296 JC524289:JC524296 SY524289:SY524296 ACU524289:ACU524296 AMQ524289:AMQ524296 AWM524289:AWM524296 BGI524289:BGI524296 BQE524289:BQE524296 CAA524289:CAA524296 CJW524289:CJW524296 CTS524289:CTS524296 DDO524289:DDO524296 DNK524289:DNK524296 DXG524289:DXG524296 EHC524289:EHC524296 EQY524289:EQY524296 FAU524289:FAU524296 FKQ524289:FKQ524296 FUM524289:FUM524296 GEI524289:GEI524296 GOE524289:GOE524296 GYA524289:GYA524296 HHW524289:HHW524296 HRS524289:HRS524296 IBO524289:IBO524296 ILK524289:ILK524296 IVG524289:IVG524296 JFC524289:JFC524296 JOY524289:JOY524296 JYU524289:JYU524296 KIQ524289:KIQ524296 KSM524289:KSM524296 LCI524289:LCI524296 LME524289:LME524296 LWA524289:LWA524296 MFW524289:MFW524296 MPS524289:MPS524296 MZO524289:MZO524296 NJK524289:NJK524296 NTG524289:NTG524296 ODC524289:ODC524296 OMY524289:OMY524296 OWU524289:OWU524296 PGQ524289:PGQ524296 PQM524289:PQM524296 QAI524289:QAI524296 QKE524289:QKE524296 QUA524289:QUA524296 RDW524289:RDW524296 RNS524289:RNS524296 RXO524289:RXO524296 SHK524289:SHK524296 SRG524289:SRG524296 TBC524289:TBC524296 TKY524289:TKY524296 TUU524289:TUU524296 UEQ524289:UEQ524296 UOM524289:UOM524296 UYI524289:UYI524296 VIE524289:VIE524296 VSA524289:VSA524296 WBW524289:WBW524296 WLS524289:WLS524296 WVO524289:WVO524296 G589825:G589832 JC589825:JC589832 SY589825:SY589832 ACU589825:ACU589832 AMQ589825:AMQ589832 AWM589825:AWM589832 BGI589825:BGI589832 BQE589825:BQE589832 CAA589825:CAA589832 CJW589825:CJW589832 CTS589825:CTS589832 DDO589825:DDO589832 DNK589825:DNK589832 DXG589825:DXG589832 EHC589825:EHC589832 EQY589825:EQY589832 FAU589825:FAU589832 FKQ589825:FKQ589832 FUM589825:FUM589832 GEI589825:GEI589832 GOE589825:GOE589832 GYA589825:GYA589832 HHW589825:HHW589832 HRS589825:HRS589832 IBO589825:IBO589832 ILK589825:ILK589832 IVG589825:IVG589832 JFC589825:JFC589832 JOY589825:JOY589832 JYU589825:JYU589832 KIQ589825:KIQ589832 KSM589825:KSM589832 LCI589825:LCI589832 LME589825:LME589832 LWA589825:LWA589832 MFW589825:MFW589832 MPS589825:MPS589832 MZO589825:MZO589832 NJK589825:NJK589832 NTG589825:NTG589832 ODC589825:ODC589832 OMY589825:OMY589832 OWU589825:OWU589832 PGQ589825:PGQ589832 PQM589825:PQM589832 QAI589825:QAI589832 QKE589825:QKE589832 QUA589825:QUA589832 RDW589825:RDW589832 RNS589825:RNS589832 RXO589825:RXO589832 SHK589825:SHK589832 SRG589825:SRG589832 TBC589825:TBC589832 TKY589825:TKY589832 TUU589825:TUU589832 UEQ589825:UEQ589832 UOM589825:UOM589832 UYI589825:UYI589832 VIE589825:VIE589832 VSA589825:VSA589832 WBW589825:WBW589832 WLS589825:WLS589832 WVO589825:WVO589832 G655361:G655368 JC655361:JC655368 SY655361:SY655368 ACU655361:ACU655368 AMQ655361:AMQ655368 AWM655361:AWM655368 BGI655361:BGI655368 BQE655361:BQE655368 CAA655361:CAA655368 CJW655361:CJW655368 CTS655361:CTS655368 DDO655361:DDO655368 DNK655361:DNK655368 DXG655361:DXG655368 EHC655361:EHC655368 EQY655361:EQY655368 FAU655361:FAU655368 FKQ655361:FKQ655368 FUM655361:FUM655368 GEI655361:GEI655368 GOE655361:GOE655368 GYA655361:GYA655368 HHW655361:HHW655368 HRS655361:HRS655368 IBO655361:IBO655368 ILK655361:ILK655368 IVG655361:IVG655368 JFC655361:JFC655368 JOY655361:JOY655368 JYU655361:JYU655368 KIQ655361:KIQ655368 KSM655361:KSM655368 LCI655361:LCI655368 LME655361:LME655368 LWA655361:LWA655368 MFW655361:MFW655368 MPS655361:MPS655368 MZO655361:MZO655368 NJK655361:NJK655368 NTG655361:NTG655368 ODC655361:ODC655368 OMY655361:OMY655368 OWU655361:OWU655368 PGQ655361:PGQ655368 PQM655361:PQM655368 QAI655361:QAI655368 QKE655361:QKE655368 QUA655361:QUA655368 RDW655361:RDW655368 RNS655361:RNS655368 RXO655361:RXO655368 SHK655361:SHK655368 SRG655361:SRG655368 TBC655361:TBC655368 TKY655361:TKY655368 TUU655361:TUU655368 UEQ655361:UEQ655368 UOM655361:UOM655368 UYI655361:UYI655368 VIE655361:VIE655368 VSA655361:VSA655368 WBW655361:WBW655368 WLS655361:WLS655368 WVO655361:WVO655368 G720897:G720904 JC720897:JC720904 SY720897:SY720904 ACU720897:ACU720904 AMQ720897:AMQ720904 AWM720897:AWM720904 BGI720897:BGI720904 BQE720897:BQE720904 CAA720897:CAA720904 CJW720897:CJW720904 CTS720897:CTS720904 DDO720897:DDO720904 DNK720897:DNK720904 DXG720897:DXG720904 EHC720897:EHC720904 EQY720897:EQY720904 FAU720897:FAU720904 FKQ720897:FKQ720904 FUM720897:FUM720904 GEI720897:GEI720904 GOE720897:GOE720904 GYA720897:GYA720904 HHW720897:HHW720904 HRS720897:HRS720904 IBO720897:IBO720904 ILK720897:ILK720904 IVG720897:IVG720904 JFC720897:JFC720904 JOY720897:JOY720904 JYU720897:JYU720904 KIQ720897:KIQ720904 KSM720897:KSM720904 LCI720897:LCI720904 LME720897:LME720904 LWA720897:LWA720904 MFW720897:MFW720904 MPS720897:MPS720904 MZO720897:MZO720904 NJK720897:NJK720904 NTG720897:NTG720904 ODC720897:ODC720904 OMY720897:OMY720904 OWU720897:OWU720904 PGQ720897:PGQ720904 PQM720897:PQM720904 QAI720897:QAI720904 QKE720897:QKE720904 QUA720897:QUA720904 RDW720897:RDW720904 RNS720897:RNS720904 RXO720897:RXO720904 SHK720897:SHK720904 SRG720897:SRG720904 TBC720897:TBC720904 TKY720897:TKY720904 TUU720897:TUU720904 UEQ720897:UEQ720904 UOM720897:UOM720904 UYI720897:UYI720904 VIE720897:VIE720904 VSA720897:VSA720904 WBW720897:WBW720904 WLS720897:WLS720904 WVO720897:WVO720904 G786433:G786440 JC786433:JC786440 SY786433:SY786440 ACU786433:ACU786440 AMQ786433:AMQ786440 AWM786433:AWM786440 BGI786433:BGI786440 BQE786433:BQE786440 CAA786433:CAA786440 CJW786433:CJW786440 CTS786433:CTS786440 DDO786433:DDO786440 DNK786433:DNK786440 DXG786433:DXG786440 EHC786433:EHC786440 EQY786433:EQY786440 FAU786433:FAU786440 FKQ786433:FKQ786440 FUM786433:FUM786440 GEI786433:GEI786440 GOE786433:GOE786440 GYA786433:GYA786440 HHW786433:HHW786440 HRS786433:HRS786440 IBO786433:IBO786440 ILK786433:ILK786440 IVG786433:IVG786440 JFC786433:JFC786440 JOY786433:JOY786440 JYU786433:JYU786440 KIQ786433:KIQ786440 KSM786433:KSM786440 LCI786433:LCI786440 LME786433:LME786440 LWA786433:LWA786440 MFW786433:MFW786440 MPS786433:MPS786440 MZO786433:MZO786440 NJK786433:NJK786440 NTG786433:NTG786440 ODC786433:ODC786440 OMY786433:OMY786440 OWU786433:OWU786440 PGQ786433:PGQ786440 PQM786433:PQM786440 QAI786433:QAI786440 QKE786433:QKE786440 QUA786433:QUA786440 RDW786433:RDW786440 RNS786433:RNS786440 RXO786433:RXO786440 SHK786433:SHK786440 SRG786433:SRG786440 TBC786433:TBC786440 TKY786433:TKY786440 TUU786433:TUU786440 UEQ786433:UEQ786440 UOM786433:UOM786440 UYI786433:UYI786440 VIE786433:VIE786440 VSA786433:VSA786440 WBW786433:WBW786440 WLS786433:WLS786440 WVO786433:WVO786440 G851969:G851976 JC851969:JC851976 SY851969:SY851976 ACU851969:ACU851976 AMQ851969:AMQ851976 AWM851969:AWM851976 BGI851969:BGI851976 BQE851969:BQE851976 CAA851969:CAA851976 CJW851969:CJW851976 CTS851969:CTS851976 DDO851969:DDO851976 DNK851969:DNK851976 DXG851969:DXG851976 EHC851969:EHC851976 EQY851969:EQY851976 FAU851969:FAU851976 FKQ851969:FKQ851976 FUM851969:FUM851976 GEI851969:GEI851976 GOE851969:GOE851976 GYA851969:GYA851976 HHW851969:HHW851976 HRS851969:HRS851976 IBO851969:IBO851976 ILK851969:ILK851976 IVG851969:IVG851976 JFC851969:JFC851976 JOY851969:JOY851976 JYU851969:JYU851976 KIQ851969:KIQ851976 KSM851969:KSM851976 LCI851969:LCI851976 LME851969:LME851976 LWA851969:LWA851976 MFW851969:MFW851976 MPS851969:MPS851976 MZO851969:MZO851976 NJK851969:NJK851976 NTG851969:NTG851976 ODC851969:ODC851976 OMY851969:OMY851976 OWU851969:OWU851976 PGQ851969:PGQ851976 PQM851969:PQM851976 QAI851969:QAI851976 QKE851969:QKE851976 QUA851969:QUA851976 RDW851969:RDW851976 RNS851969:RNS851976 RXO851969:RXO851976 SHK851969:SHK851976 SRG851969:SRG851976 TBC851969:TBC851976 TKY851969:TKY851976 TUU851969:TUU851976 UEQ851969:UEQ851976 UOM851969:UOM851976 UYI851969:UYI851976 VIE851969:VIE851976 VSA851969:VSA851976 WBW851969:WBW851976 WLS851969:WLS851976 WVO851969:WVO851976 G917505:G917512 JC917505:JC917512 SY917505:SY917512 ACU917505:ACU917512 AMQ917505:AMQ917512 AWM917505:AWM917512 BGI917505:BGI917512 BQE917505:BQE917512 CAA917505:CAA917512 CJW917505:CJW917512 CTS917505:CTS917512 DDO917505:DDO917512 DNK917505:DNK917512 DXG917505:DXG917512 EHC917505:EHC917512 EQY917505:EQY917512 FAU917505:FAU917512 FKQ917505:FKQ917512 FUM917505:FUM917512 GEI917505:GEI917512 GOE917505:GOE917512 GYA917505:GYA917512 HHW917505:HHW917512 HRS917505:HRS917512 IBO917505:IBO917512 ILK917505:ILK917512 IVG917505:IVG917512 JFC917505:JFC917512 JOY917505:JOY917512 JYU917505:JYU917512 KIQ917505:KIQ917512 KSM917505:KSM917512 LCI917505:LCI917512 LME917505:LME917512 LWA917505:LWA917512 MFW917505:MFW917512 MPS917505:MPS917512 MZO917505:MZO917512 NJK917505:NJK917512 NTG917505:NTG917512 ODC917505:ODC917512 OMY917505:OMY917512 OWU917505:OWU917512 PGQ917505:PGQ917512 PQM917505:PQM917512 QAI917505:QAI917512 QKE917505:QKE917512 QUA917505:QUA917512 RDW917505:RDW917512 RNS917505:RNS917512 RXO917505:RXO917512 SHK917505:SHK917512 SRG917505:SRG917512 TBC917505:TBC917512 TKY917505:TKY917512 TUU917505:TUU917512 UEQ917505:UEQ917512 UOM917505:UOM917512 UYI917505:UYI917512 VIE917505:VIE917512 VSA917505:VSA917512 WBW917505:WBW917512 WLS917505:WLS917512 WVO917505:WVO917512 G983041:G983048 JC983041:JC983048 SY983041:SY983048 ACU983041:ACU983048 AMQ983041:AMQ983048 AWM983041:AWM983048 BGI983041:BGI983048 BQE983041:BQE983048 CAA983041:CAA983048 CJW983041:CJW983048 CTS983041:CTS983048 DDO983041:DDO983048 DNK983041:DNK983048 DXG983041:DXG983048 EHC983041:EHC983048 EQY983041:EQY983048 FAU983041:FAU983048 FKQ983041:FKQ983048 FUM983041:FUM983048 GEI983041:GEI983048 GOE983041:GOE983048 GYA983041:GYA983048 HHW983041:HHW983048 HRS983041:HRS983048 IBO983041:IBO983048 ILK983041:ILK983048 IVG983041:IVG983048 JFC983041:JFC983048 JOY983041:JOY983048 JYU983041:JYU983048 KIQ983041:KIQ983048 KSM983041:KSM983048 LCI983041:LCI983048 LME983041:LME983048 LWA983041:LWA983048 MFW983041:MFW983048 MPS983041:MPS983048 MZO983041:MZO983048 NJK983041:NJK983048 NTG983041:NTG983048 ODC983041:ODC983048 OMY983041:OMY983048 OWU983041:OWU983048 PGQ983041:PGQ983048 PQM983041:PQM983048 QAI983041:QAI983048 QKE983041:QKE983048 QUA983041:QUA983048 RDW983041:RDW983048 RNS983041:RNS983048 RXO983041:RXO983048 SHK983041:SHK983048 SRG983041:SRG983048 TBC983041:TBC983048 TKY983041:TKY983048 TUU983041:TUU983048 UEQ983041:UEQ983048 UOM983041:UOM983048 UYI983041:UYI983048 VIE983041:VIE983048 VSA983041:VSA983048 WBW983041:WBW983048 WLS983041:WLS983048" xr:uid="{4CCE3AC2-19F5-49B0-8F8E-3712C5707505}">
      <formula1>$Q$5:$Q$9</formula1>
    </dataValidation>
  </dataValidations>
  <pageMargins left="0.75" right="0.75" top="1" bottom="1" header="0.5" footer="0.5"/>
  <pageSetup paperSize="9" scale="93" orientation="landscape" r:id="rId1"/>
  <headerFooter alignWithMargins="0"/>
  <legacy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4269DA-36F4-47B9-BDB8-CA0F54F59DF4}">
  <sheetPr>
    <pageSetUpPr fitToPage="1"/>
  </sheetPr>
  <dimension ref="A1:R11"/>
  <sheetViews>
    <sheetView zoomScale="80" zoomScaleNormal="80" workbookViewId="0">
      <selection activeCell="E7" sqref="E7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20.44140625" style="1" customWidth="1"/>
    <col min="4" max="4" width="6.109375" style="1" customWidth="1"/>
    <col min="5" max="5" width="10.44140625" style="1" customWidth="1"/>
    <col min="6" max="6" width="9.6640625" style="4" customWidth="1"/>
    <col min="7" max="7" width="7.109375" style="1" customWidth="1"/>
    <col min="8" max="9" width="9.21875" style="1" customWidth="1"/>
    <col min="10" max="11" width="10.44140625" style="1" customWidth="1"/>
    <col min="12" max="12" width="8.6640625" style="1" customWidth="1"/>
    <col min="13" max="13" width="10.44140625" style="1" customWidth="1"/>
    <col min="14" max="14" width="9.33203125" style="1" customWidth="1"/>
    <col min="15" max="15" width="32.109375" style="1" customWidth="1"/>
    <col min="16" max="16" width="17.5546875" style="1" customWidth="1"/>
    <col min="17" max="17" width="6.77734375" style="1" customWidth="1"/>
    <col min="18" max="256" width="10" style="1"/>
    <col min="257" max="257" width="6.109375" style="1" bestFit="1" customWidth="1"/>
    <col min="258" max="258" width="15.77734375" style="1" customWidth="1"/>
    <col min="259" max="259" width="27.77734375" style="1" bestFit="1" customWidth="1"/>
    <col min="260" max="260" width="6.109375" style="1" customWidth="1"/>
    <col min="261" max="262" width="7.88671875" style="1" customWidth="1"/>
    <col min="263" max="263" width="5.6640625" style="1" customWidth="1"/>
    <col min="264" max="264" width="11.6640625" style="1" customWidth="1"/>
    <col min="265" max="265" width="9.88671875" style="1" customWidth="1"/>
    <col min="266" max="267" width="10.44140625" style="1" customWidth="1"/>
    <col min="268" max="268" width="7.109375" style="1" customWidth="1"/>
    <col min="269" max="269" width="10.44140625" style="1" customWidth="1"/>
    <col min="270" max="270" width="10" style="1"/>
    <col min="271" max="271" width="32.109375" style="1" customWidth="1"/>
    <col min="272" max="272" width="13" style="1" customWidth="1"/>
    <col min="273" max="273" width="6.77734375" style="1" customWidth="1"/>
    <col min="274" max="512" width="10" style="1"/>
    <col min="513" max="513" width="6.109375" style="1" bestFit="1" customWidth="1"/>
    <col min="514" max="514" width="15.77734375" style="1" customWidth="1"/>
    <col min="515" max="515" width="27.77734375" style="1" bestFit="1" customWidth="1"/>
    <col min="516" max="516" width="6.109375" style="1" customWidth="1"/>
    <col min="517" max="518" width="7.88671875" style="1" customWidth="1"/>
    <col min="519" max="519" width="5.6640625" style="1" customWidth="1"/>
    <col min="520" max="520" width="11.6640625" style="1" customWidth="1"/>
    <col min="521" max="521" width="9.88671875" style="1" customWidth="1"/>
    <col min="522" max="523" width="10.44140625" style="1" customWidth="1"/>
    <col min="524" max="524" width="7.109375" style="1" customWidth="1"/>
    <col min="525" max="525" width="10.44140625" style="1" customWidth="1"/>
    <col min="526" max="526" width="10" style="1"/>
    <col min="527" max="527" width="32.109375" style="1" customWidth="1"/>
    <col min="528" max="528" width="13" style="1" customWidth="1"/>
    <col min="529" max="529" width="6.77734375" style="1" customWidth="1"/>
    <col min="530" max="768" width="10" style="1"/>
    <col min="769" max="769" width="6.109375" style="1" bestFit="1" customWidth="1"/>
    <col min="770" max="770" width="15.77734375" style="1" customWidth="1"/>
    <col min="771" max="771" width="27.77734375" style="1" bestFit="1" customWidth="1"/>
    <col min="772" max="772" width="6.109375" style="1" customWidth="1"/>
    <col min="773" max="774" width="7.88671875" style="1" customWidth="1"/>
    <col min="775" max="775" width="5.6640625" style="1" customWidth="1"/>
    <col min="776" max="776" width="11.6640625" style="1" customWidth="1"/>
    <col min="777" max="777" width="9.88671875" style="1" customWidth="1"/>
    <col min="778" max="779" width="10.44140625" style="1" customWidth="1"/>
    <col min="780" max="780" width="7.109375" style="1" customWidth="1"/>
    <col min="781" max="781" width="10.44140625" style="1" customWidth="1"/>
    <col min="782" max="782" width="10" style="1"/>
    <col min="783" max="783" width="32.109375" style="1" customWidth="1"/>
    <col min="784" max="784" width="13" style="1" customWidth="1"/>
    <col min="785" max="785" width="6.77734375" style="1" customWidth="1"/>
    <col min="786" max="1024" width="10" style="1"/>
    <col min="1025" max="1025" width="6.109375" style="1" bestFit="1" customWidth="1"/>
    <col min="1026" max="1026" width="15.77734375" style="1" customWidth="1"/>
    <col min="1027" max="1027" width="27.77734375" style="1" bestFit="1" customWidth="1"/>
    <col min="1028" max="1028" width="6.109375" style="1" customWidth="1"/>
    <col min="1029" max="1030" width="7.88671875" style="1" customWidth="1"/>
    <col min="1031" max="1031" width="5.6640625" style="1" customWidth="1"/>
    <col min="1032" max="1032" width="11.6640625" style="1" customWidth="1"/>
    <col min="1033" max="1033" width="9.88671875" style="1" customWidth="1"/>
    <col min="1034" max="1035" width="10.44140625" style="1" customWidth="1"/>
    <col min="1036" max="1036" width="7.109375" style="1" customWidth="1"/>
    <col min="1037" max="1037" width="10.44140625" style="1" customWidth="1"/>
    <col min="1038" max="1038" width="10" style="1"/>
    <col min="1039" max="1039" width="32.109375" style="1" customWidth="1"/>
    <col min="1040" max="1040" width="13" style="1" customWidth="1"/>
    <col min="1041" max="1041" width="6.77734375" style="1" customWidth="1"/>
    <col min="1042" max="1280" width="10" style="1"/>
    <col min="1281" max="1281" width="6.109375" style="1" bestFit="1" customWidth="1"/>
    <col min="1282" max="1282" width="15.77734375" style="1" customWidth="1"/>
    <col min="1283" max="1283" width="27.77734375" style="1" bestFit="1" customWidth="1"/>
    <col min="1284" max="1284" width="6.109375" style="1" customWidth="1"/>
    <col min="1285" max="1286" width="7.88671875" style="1" customWidth="1"/>
    <col min="1287" max="1287" width="5.6640625" style="1" customWidth="1"/>
    <col min="1288" max="1288" width="11.6640625" style="1" customWidth="1"/>
    <col min="1289" max="1289" width="9.88671875" style="1" customWidth="1"/>
    <col min="1290" max="1291" width="10.44140625" style="1" customWidth="1"/>
    <col min="1292" max="1292" width="7.109375" style="1" customWidth="1"/>
    <col min="1293" max="1293" width="10.44140625" style="1" customWidth="1"/>
    <col min="1294" max="1294" width="10" style="1"/>
    <col min="1295" max="1295" width="32.109375" style="1" customWidth="1"/>
    <col min="1296" max="1296" width="13" style="1" customWidth="1"/>
    <col min="1297" max="1297" width="6.77734375" style="1" customWidth="1"/>
    <col min="1298" max="1536" width="10" style="1"/>
    <col min="1537" max="1537" width="6.109375" style="1" bestFit="1" customWidth="1"/>
    <col min="1538" max="1538" width="15.77734375" style="1" customWidth="1"/>
    <col min="1539" max="1539" width="27.77734375" style="1" bestFit="1" customWidth="1"/>
    <col min="1540" max="1540" width="6.109375" style="1" customWidth="1"/>
    <col min="1541" max="1542" width="7.88671875" style="1" customWidth="1"/>
    <col min="1543" max="1543" width="5.6640625" style="1" customWidth="1"/>
    <col min="1544" max="1544" width="11.6640625" style="1" customWidth="1"/>
    <col min="1545" max="1545" width="9.88671875" style="1" customWidth="1"/>
    <col min="1546" max="1547" width="10.44140625" style="1" customWidth="1"/>
    <col min="1548" max="1548" width="7.109375" style="1" customWidth="1"/>
    <col min="1549" max="1549" width="10.44140625" style="1" customWidth="1"/>
    <col min="1550" max="1550" width="10" style="1"/>
    <col min="1551" max="1551" width="32.109375" style="1" customWidth="1"/>
    <col min="1552" max="1552" width="13" style="1" customWidth="1"/>
    <col min="1553" max="1553" width="6.77734375" style="1" customWidth="1"/>
    <col min="1554" max="1792" width="10" style="1"/>
    <col min="1793" max="1793" width="6.109375" style="1" bestFit="1" customWidth="1"/>
    <col min="1794" max="1794" width="15.77734375" style="1" customWidth="1"/>
    <col min="1795" max="1795" width="27.77734375" style="1" bestFit="1" customWidth="1"/>
    <col min="1796" max="1796" width="6.109375" style="1" customWidth="1"/>
    <col min="1797" max="1798" width="7.88671875" style="1" customWidth="1"/>
    <col min="1799" max="1799" width="5.6640625" style="1" customWidth="1"/>
    <col min="1800" max="1800" width="11.6640625" style="1" customWidth="1"/>
    <col min="1801" max="1801" width="9.88671875" style="1" customWidth="1"/>
    <col min="1802" max="1803" width="10.44140625" style="1" customWidth="1"/>
    <col min="1804" max="1804" width="7.109375" style="1" customWidth="1"/>
    <col min="1805" max="1805" width="10.44140625" style="1" customWidth="1"/>
    <col min="1806" max="1806" width="10" style="1"/>
    <col min="1807" max="1807" width="32.109375" style="1" customWidth="1"/>
    <col min="1808" max="1808" width="13" style="1" customWidth="1"/>
    <col min="1809" max="1809" width="6.77734375" style="1" customWidth="1"/>
    <col min="1810" max="2048" width="10" style="1"/>
    <col min="2049" max="2049" width="6.109375" style="1" bestFit="1" customWidth="1"/>
    <col min="2050" max="2050" width="15.77734375" style="1" customWidth="1"/>
    <col min="2051" max="2051" width="27.77734375" style="1" bestFit="1" customWidth="1"/>
    <col min="2052" max="2052" width="6.109375" style="1" customWidth="1"/>
    <col min="2053" max="2054" width="7.88671875" style="1" customWidth="1"/>
    <col min="2055" max="2055" width="5.6640625" style="1" customWidth="1"/>
    <col min="2056" max="2056" width="11.6640625" style="1" customWidth="1"/>
    <col min="2057" max="2057" width="9.88671875" style="1" customWidth="1"/>
    <col min="2058" max="2059" width="10.44140625" style="1" customWidth="1"/>
    <col min="2060" max="2060" width="7.109375" style="1" customWidth="1"/>
    <col min="2061" max="2061" width="10.44140625" style="1" customWidth="1"/>
    <col min="2062" max="2062" width="10" style="1"/>
    <col min="2063" max="2063" width="32.109375" style="1" customWidth="1"/>
    <col min="2064" max="2064" width="13" style="1" customWidth="1"/>
    <col min="2065" max="2065" width="6.77734375" style="1" customWidth="1"/>
    <col min="2066" max="2304" width="10" style="1"/>
    <col min="2305" max="2305" width="6.109375" style="1" bestFit="1" customWidth="1"/>
    <col min="2306" max="2306" width="15.77734375" style="1" customWidth="1"/>
    <col min="2307" max="2307" width="27.77734375" style="1" bestFit="1" customWidth="1"/>
    <col min="2308" max="2308" width="6.109375" style="1" customWidth="1"/>
    <col min="2309" max="2310" width="7.88671875" style="1" customWidth="1"/>
    <col min="2311" max="2311" width="5.6640625" style="1" customWidth="1"/>
    <col min="2312" max="2312" width="11.6640625" style="1" customWidth="1"/>
    <col min="2313" max="2313" width="9.88671875" style="1" customWidth="1"/>
    <col min="2314" max="2315" width="10.44140625" style="1" customWidth="1"/>
    <col min="2316" max="2316" width="7.109375" style="1" customWidth="1"/>
    <col min="2317" max="2317" width="10.44140625" style="1" customWidth="1"/>
    <col min="2318" max="2318" width="10" style="1"/>
    <col min="2319" max="2319" width="32.109375" style="1" customWidth="1"/>
    <col min="2320" max="2320" width="13" style="1" customWidth="1"/>
    <col min="2321" max="2321" width="6.77734375" style="1" customWidth="1"/>
    <col min="2322" max="2560" width="10" style="1"/>
    <col min="2561" max="2561" width="6.109375" style="1" bestFit="1" customWidth="1"/>
    <col min="2562" max="2562" width="15.77734375" style="1" customWidth="1"/>
    <col min="2563" max="2563" width="27.77734375" style="1" bestFit="1" customWidth="1"/>
    <col min="2564" max="2564" width="6.109375" style="1" customWidth="1"/>
    <col min="2565" max="2566" width="7.88671875" style="1" customWidth="1"/>
    <col min="2567" max="2567" width="5.6640625" style="1" customWidth="1"/>
    <col min="2568" max="2568" width="11.6640625" style="1" customWidth="1"/>
    <col min="2569" max="2569" width="9.88671875" style="1" customWidth="1"/>
    <col min="2570" max="2571" width="10.44140625" style="1" customWidth="1"/>
    <col min="2572" max="2572" width="7.109375" style="1" customWidth="1"/>
    <col min="2573" max="2573" width="10.44140625" style="1" customWidth="1"/>
    <col min="2574" max="2574" width="10" style="1"/>
    <col min="2575" max="2575" width="32.109375" style="1" customWidth="1"/>
    <col min="2576" max="2576" width="13" style="1" customWidth="1"/>
    <col min="2577" max="2577" width="6.77734375" style="1" customWidth="1"/>
    <col min="2578" max="2816" width="10" style="1"/>
    <col min="2817" max="2817" width="6.109375" style="1" bestFit="1" customWidth="1"/>
    <col min="2818" max="2818" width="15.77734375" style="1" customWidth="1"/>
    <col min="2819" max="2819" width="27.77734375" style="1" bestFit="1" customWidth="1"/>
    <col min="2820" max="2820" width="6.109375" style="1" customWidth="1"/>
    <col min="2821" max="2822" width="7.88671875" style="1" customWidth="1"/>
    <col min="2823" max="2823" width="5.6640625" style="1" customWidth="1"/>
    <col min="2824" max="2824" width="11.6640625" style="1" customWidth="1"/>
    <col min="2825" max="2825" width="9.88671875" style="1" customWidth="1"/>
    <col min="2826" max="2827" width="10.44140625" style="1" customWidth="1"/>
    <col min="2828" max="2828" width="7.109375" style="1" customWidth="1"/>
    <col min="2829" max="2829" width="10.44140625" style="1" customWidth="1"/>
    <col min="2830" max="2830" width="10" style="1"/>
    <col min="2831" max="2831" width="32.109375" style="1" customWidth="1"/>
    <col min="2832" max="2832" width="13" style="1" customWidth="1"/>
    <col min="2833" max="2833" width="6.77734375" style="1" customWidth="1"/>
    <col min="2834" max="3072" width="10" style="1"/>
    <col min="3073" max="3073" width="6.109375" style="1" bestFit="1" customWidth="1"/>
    <col min="3074" max="3074" width="15.77734375" style="1" customWidth="1"/>
    <col min="3075" max="3075" width="27.77734375" style="1" bestFit="1" customWidth="1"/>
    <col min="3076" max="3076" width="6.109375" style="1" customWidth="1"/>
    <col min="3077" max="3078" width="7.88671875" style="1" customWidth="1"/>
    <col min="3079" max="3079" width="5.6640625" style="1" customWidth="1"/>
    <col min="3080" max="3080" width="11.6640625" style="1" customWidth="1"/>
    <col min="3081" max="3081" width="9.88671875" style="1" customWidth="1"/>
    <col min="3082" max="3083" width="10.44140625" style="1" customWidth="1"/>
    <col min="3084" max="3084" width="7.109375" style="1" customWidth="1"/>
    <col min="3085" max="3085" width="10.44140625" style="1" customWidth="1"/>
    <col min="3086" max="3086" width="10" style="1"/>
    <col min="3087" max="3087" width="32.109375" style="1" customWidth="1"/>
    <col min="3088" max="3088" width="13" style="1" customWidth="1"/>
    <col min="3089" max="3089" width="6.77734375" style="1" customWidth="1"/>
    <col min="3090" max="3328" width="10" style="1"/>
    <col min="3329" max="3329" width="6.109375" style="1" bestFit="1" customWidth="1"/>
    <col min="3330" max="3330" width="15.77734375" style="1" customWidth="1"/>
    <col min="3331" max="3331" width="27.77734375" style="1" bestFit="1" customWidth="1"/>
    <col min="3332" max="3332" width="6.109375" style="1" customWidth="1"/>
    <col min="3333" max="3334" width="7.88671875" style="1" customWidth="1"/>
    <col min="3335" max="3335" width="5.6640625" style="1" customWidth="1"/>
    <col min="3336" max="3336" width="11.6640625" style="1" customWidth="1"/>
    <col min="3337" max="3337" width="9.88671875" style="1" customWidth="1"/>
    <col min="3338" max="3339" width="10.44140625" style="1" customWidth="1"/>
    <col min="3340" max="3340" width="7.109375" style="1" customWidth="1"/>
    <col min="3341" max="3341" width="10.44140625" style="1" customWidth="1"/>
    <col min="3342" max="3342" width="10" style="1"/>
    <col min="3343" max="3343" width="32.109375" style="1" customWidth="1"/>
    <col min="3344" max="3344" width="13" style="1" customWidth="1"/>
    <col min="3345" max="3345" width="6.77734375" style="1" customWidth="1"/>
    <col min="3346" max="3584" width="10" style="1"/>
    <col min="3585" max="3585" width="6.109375" style="1" bestFit="1" customWidth="1"/>
    <col min="3586" max="3586" width="15.77734375" style="1" customWidth="1"/>
    <col min="3587" max="3587" width="27.77734375" style="1" bestFit="1" customWidth="1"/>
    <col min="3588" max="3588" width="6.109375" style="1" customWidth="1"/>
    <col min="3589" max="3590" width="7.88671875" style="1" customWidth="1"/>
    <col min="3591" max="3591" width="5.6640625" style="1" customWidth="1"/>
    <col min="3592" max="3592" width="11.6640625" style="1" customWidth="1"/>
    <col min="3593" max="3593" width="9.88671875" style="1" customWidth="1"/>
    <col min="3594" max="3595" width="10.44140625" style="1" customWidth="1"/>
    <col min="3596" max="3596" width="7.109375" style="1" customWidth="1"/>
    <col min="3597" max="3597" width="10.44140625" style="1" customWidth="1"/>
    <col min="3598" max="3598" width="10" style="1"/>
    <col min="3599" max="3599" width="32.109375" style="1" customWidth="1"/>
    <col min="3600" max="3600" width="13" style="1" customWidth="1"/>
    <col min="3601" max="3601" width="6.77734375" style="1" customWidth="1"/>
    <col min="3602" max="3840" width="10" style="1"/>
    <col min="3841" max="3841" width="6.109375" style="1" bestFit="1" customWidth="1"/>
    <col min="3842" max="3842" width="15.77734375" style="1" customWidth="1"/>
    <col min="3843" max="3843" width="27.77734375" style="1" bestFit="1" customWidth="1"/>
    <col min="3844" max="3844" width="6.109375" style="1" customWidth="1"/>
    <col min="3845" max="3846" width="7.88671875" style="1" customWidth="1"/>
    <col min="3847" max="3847" width="5.6640625" style="1" customWidth="1"/>
    <col min="3848" max="3848" width="11.6640625" style="1" customWidth="1"/>
    <col min="3849" max="3849" width="9.88671875" style="1" customWidth="1"/>
    <col min="3850" max="3851" width="10.44140625" style="1" customWidth="1"/>
    <col min="3852" max="3852" width="7.109375" style="1" customWidth="1"/>
    <col min="3853" max="3853" width="10.44140625" style="1" customWidth="1"/>
    <col min="3854" max="3854" width="10" style="1"/>
    <col min="3855" max="3855" width="32.109375" style="1" customWidth="1"/>
    <col min="3856" max="3856" width="13" style="1" customWidth="1"/>
    <col min="3857" max="3857" width="6.77734375" style="1" customWidth="1"/>
    <col min="3858" max="4096" width="10" style="1"/>
    <col min="4097" max="4097" width="6.109375" style="1" bestFit="1" customWidth="1"/>
    <col min="4098" max="4098" width="15.77734375" style="1" customWidth="1"/>
    <col min="4099" max="4099" width="27.77734375" style="1" bestFit="1" customWidth="1"/>
    <col min="4100" max="4100" width="6.109375" style="1" customWidth="1"/>
    <col min="4101" max="4102" width="7.88671875" style="1" customWidth="1"/>
    <col min="4103" max="4103" width="5.6640625" style="1" customWidth="1"/>
    <col min="4104" max="4104" width="11.6640625" style="1" customWidth="1"/>
    <col min="4105" max="4105" width="9.88671875" style="1" customWidth="1"/>
    <col min="4106" max="4107" width="10.44140625" style="1" customWidth="1"/>
    <col min="4108" max="4108" width="7.109375" style="1" customWidth="1"/>
    <col min="4109" max="4109" width="10.44140625" style="1" customWidth="1"/>
    <col min="4110" max="4110" width="10" style="1"/>
    <col min="4111" max="4111" width="32.109375" style="1" customWidth="1"/>
    <col min="4112" max="4112" width="13" style="1" customWidth="1"/>
    <col min="4113" max="4113" width="6.77734375" style="1" customWidth="1"/>
    <col min="4114" max="4352" width="10" style="1"/>
    <col min="4353" max="4353" width="6.109375" style="1" bestFit="1" customWidth="1"/>
    <col min="4354" max="4354" width="15.77734375" style="1" customWidth="1"/>
    <col min="4355" max="4355" width="27.77734375" style="1" bestFit="1" customWidth="1"/>
    <col min="4356" max="4356" width="6.109375" style="1" customWidth="1"/>
    <col min="4357" max="4358" width="7.88671875" style="1" customWidth="1"/>
    <col min="4359" max="4359" width="5.6640625" style="1" customWidth="1"/>
    <col min="4360" max="4360" width="11.6640625" style="1" customWidth="1"/>
    <col min="4361" max="4361" width="9.88671875" style="1" customWidth="1"/>
    <col min="4362" max="4363" width="10.44140625" style="1" customWidth="1"/>
    <col min="4364" max="4364" width="7.109375" style="1" customWidth="1"/>
    <col min="4365" max="4365" width="10.44140625" style="1" customWidth="1"/>
    <col min="4366" max="4366" width="10" style="1"/>
    <col min="4367" max="4367" width="32.109375" style="1" customWidth="1"/>
    <col min="4368" max="4368" width="13" style="1" customWidth="1"/>
    <col min="4369" max="4369" width="6.77734375" style="1" customWidth="1"/>
    <col min="4370" max="4608" width="10" style="1"/>
    <col min="4609" max="4609" width="6.109375" style="1" bestFit="1" customWidth="1"/>
    <col min="4610" max="4610" width="15.77734375" style="1" customWidth="1"/>
    <col min="4611" max="4611" width="27.77734375" style="1" bestFit="1" customWidth="1"/>
    <col min="4612" max="4612" width="6.109375" style="1" customWidth="1"/>
    <col min="4613" max="4614" width="7.88671875" style="1" customWidth="1"/>
    <col min="4615" max="4615" width="5.6640625" style="1" customWidth="1"/>
    <col min="4616" max="4616" width="11.6640625" style="1" customWidth="1"/>
    <col min="4617" max="4617" width="9.88671875" style="1" customWidth="1"/>
    <col min="4618" max="4619" width="10.44140625" style="1" customWidth="1"/>
    <col min="4620" max="4620" width="7.109375" style="1" customWidth="1"/>
    <col min="4621" max="4621" width="10.44140625" style="1" customWidth="1"/>
    <col min="4622" max="4622" width="10" style="1"/>
    <col min="4623" max="4623" width="32.109375" style="1" customWidth="1"/>
    <col min="4624" max="4624" width="13" style="1" customWidth="1"/>
    <col min="4625" max="4625" width="6.77734375" style="1" customWidth="1"/>
    <col min="4626" max="4864" width="10" style="1"/>
    <col min="4865" max="4865" width="6.109375" style="1" bestFit="1" customWidth="1"/>
    <col min="4866" max="4866" width="15.77734375" style="1" customWidth="1"/>
    <col min="4867" max="4867" width="27.77734375" style="1" bestFit="1" customWidth="1"/>
    <col min="4868" max="4868" width="6.109375" style="1" customWidth="1"/>
    <col min="4869" max="4870" width="7.88671875" style="1" customWidth="1"/>
    <col min="4871" max="4871" width="5.6640625" style="1" customWidth="1"/>
    <col min="4872" max="4872" width="11.6640625" style="1" customWidth="1"/>
    <col min="4873" max="4873" width="9.88671875" style="1" customWidth="1"/>
    <col min="4874" max="4875" width="10.44140625" style="1" customWidth="1"/>
    <col min="4876" max="4876" width="7.109375" style="1" customWidth="1"/>
    <col min="4877" max="4877" width="10.44140625" style="1" customWidth="1"/>
    <col min="4878" max="4878" width="10" style="1"/>
    <col min="4879" max="4879" width="32.109375" style="1" customWidth="1"/>
    <col min="4880" max="4880" width="13" style="1" customWidth="1"/>
    <col min="4881" max="4881" width="6.77734375" style="1" customWidth="1"/>
    <col min="4882" max="5120" width="10" style="1"/>
    <col min="5121" max="5121" width="6.109375" style="1" bestFit="1" customWidth="1"/>
    <col min="5122" max="5122" width="15.77734375" style="1" customWidth="1"/>
    <col min="5123" max="5123" width="27.77734375" style="1" bestFit="1" customWidth="1"/>
    <col min="5124" max="5124" width="6.109375" style="1" customWidth="1"/>
    <col min="5125" max="5126" width="7.88671875" style="1" customWidth="1"/>
    <col min="5127" max="5127" width="5.6640625" style="1" customWidth="1"/>
    <col min="5128" max="5128" width="11.6640625" style="1" customWidth="1"/>
    <col min="5129" max="5129" width="9.88671875" style="1" customWidth="1"/>
    <col min="5130" max="5131" width="10.44140625" style="1" customWidth="1"/>
    <col min="5132" max="5132" width="7.109375" style="1" customWidth="1"/>
    <col min="5133" max="5133" width="10.44140625" style="1" customWidth="1"/>
    <col min="5134" max="5134" width="10" style="1"/>
    <col min="5135" max="5135" width="32.109375" style="1" customWidth="1"/>
    <col min="5136" max="5136" width="13" style="1" customWidth="1"/>
    <col min="5137" max="5137" width="6.77734375" style="1" customWidth="1"/>
    <col min="5138" max="5376" width="10" style="1"/>
    <col min="5377" max="5377" width="6.109375" style="1" bestFit="1" customWidth="1"/>
    <col min="5378" max="5378" width="15.77734375" style="1" customWidth="1"/>
    <col min="5379" max="5379" width="27.77734375" style="1" bestFit="1" customWidth="1"/>
    <col min="5380" max="5380" width="6.109375" style="1" customWidth="1"/>
    <col min="5381" max="5382" width="7.88671875" style="1" customWidth="1"/>
    <col min="5383" max="5383" width="5.6640625" style="1" customWidth="1"/>
    <col min="5384" max="5384" width="11.6640625" style="1" customWidth="1"/>
    <col min="5385" max="5385" width="9.88671875" style="1" customWidth="1"/>
    <col min="5386" max="5387" width="10.44140625" style="1" customWidth="1"/>
    <col min="5388" max="5388" width="7.109375" style="1" customWidth="1"/>
    <col min="5389" max="5389" width="10.44140625" style="1" customWidth="1"/>
    <col min="5390" max="5390" width="10" style="1"/>
    <col min="5391" max="5391" width="32.109375" style="1" customWidth="1"/>
    <col min="5392" max="5392" width="13" style="1" customWidth="1"/>
    <col min="5393" max="5393" width="6.77734375" style="1" customWidth="1"/>
    <col min="5394" max="5632" width="10" style="1"/>
    <col min="5633" max="5633" width="6.109375" style="1" bestFit="1" customWidth="1"/>
    <col min="5634" max="5634" width="15.77734375" style="1" customWidth="1"/>
    <col min="5635" max="5635" width="27.77734375" style="1" bestFit="1" customWidth="1"/>
    <col min="5636" max="5636" width="6.109375" style="1" customWidth="1"/>
    <col min="5637" max="5638" width="7.88671875" style="1" customWidth="1"/>
    <col min="5639" max="5639" width="5.6640625" style="1" customWidth="1"/>
    <col min="5640" max="5640" width="11.6640625" style="1" customWidth="1"/>
    <col min="5641" max="5641" width="9.88671875" style="1" customWidth="1"/>
    <col min="5642" max="5643" width="10.44140625" style="1" customWidth="1"/>
    <col min="5644" max="5644" width="7.109375" style="1" customWidth="1"/>
    <col min="5645" max="5645" width="10.44140625" style="1" customWidth="1"/>
    <col min="5646" max="5646" width="10" style="1"/>
    <col min="5647" max="5647" width="32.109375" style="1" customWidth="1"/>
    <col min="5648" max="5648" width="13" style="1" customWidth="1"/>
    <col min="5649" max="5649" width="6.77734375" style="1" customWidth="1"/>
    <col min="5650" max="5888" width="10" style="1"/>
    <col min="5889" max="5889" width="6.109375" style="1" bestFit="1" customWidth="1"/>
    <col min="5890" max="5890" width="15.77734375" style="1" customWidth="1"/>
    <col min="5891" max="5891" width="27.77734375" style="1" bestFit="1" customWidth="1"/>
    <col min="5892" max="5892" width="6.109375" style="1" customWidth="1"/>
    <col min="5893" max="5894" width="7.88671875" style="1" customWidth="1"/>
    <col min="5895" max="5895" width="5.6640625" style="1" customWidth="1"/>
    <col min="5896" max="5896" width="11.6640625" style="1" customWidth="1"/>
    <col min="5897" max="5897" width="9.88671875" style="1" customWidth="1"/>
    <col min="5898" max="5899" width="10.44140625" style="1" customWidth="1"/>
    <col min="5900" max="5900" width="7.109375" style="1" customWidth="1"/>
    <col min="5901" max="5901" width="10.44140625" style="1" customWidth="1"/>
    <col min="5902" max="5902" width="10" style="1"/>
    <col min="5903" max="5903" width="32.109375" style="1" customWidth="1"/>
    <col min="5904" max="5904" width="13" style="1" customWidth="1"/>
    <col min="5905" max="5905" width="6.77734375" style="1" customWidth="1"/>
    <col min="5906" max="6144" width="10" style="1"/>
    <col min="6145" max="6145" width="6.109375" style="1" bestFit="1" customWidth="1"/>
    <col min="6146" max="6146" width="15.77734375" style="1" customWidth="1"/>
    <col min="6147" max="6147" width="27.77734375" style="1" bestFit="1" customWidth="1"/>
    <col min="6148" max="6148" width="6.109375" style="1" customWidth="1"/>
    <col min="6149" max="6150" width="7.88671875" style="1" customWidth="1"/>
    <col min="6151" max="6151" width="5.6640625" style="1" customWidth="1"/>
    <col min="6152" max="6152" width="11.6640625" style="1" customWidth="1"/>
    <col min="6153" max="6153" width="9.88671875" style="1" customWidth="1"/>
    <col min="6154" max="6155" width="10.44140625" style="1" customWidth="1"/>
    <col min="6156" max="6156" width="7.109375" style="1" customWidth="1"/>
    <col min="6157" max="6157" width="10.44140625" style="1" customWidth="1"/>
    <col min="6158" max="6158" width="10" style="1"/>
    <col min="6159" max="6159" width="32.109375" style="1" customWidth="1"/>
    <col min="6160" max="6160" width="13" style="1" customWidth="1"/>
    <col min="6161" max="6161" width="6.77734375" style="1" customWidth="1"/>
    <col min="6162" max="6400" width="10" style="1"/>
    <col min="6401" max="6401" width="6.109375" style="1" bestFit="1" customWidth="1"/>
    <col min="6402" max="6402" width="15.77734375" style="1" customWidth="1"/>
    <col min="6403" max="6403" width="27.77734375" style="1" bestFit="1" customWidth="1"/>
    <col min="6404" max="6404" width="6.109375" style="1" customWidth="1"/>
    <col min="6405" max="6406" width="7.88671875" style="1" customWidth="1"/>
    <col min="6407" max="6407" width="5.6640625" style="1" customWidth="1"/>
    <col min="6408" max="6408" width="11.6640625" style="1" customWidth="1"/>
    <col min="6409" max="6409" width="9.88671875" style="1" customWidth="1"/>
    <col min="6410" max="6411" width="10.44140625" style="1" customWidth="1"/>
    <col min="6412" max="6412" width="7.109375" style="1" customWidth="1"/>
    <col min="6413" max="6413" width="10.44140625" style="1" customWidth="1"/>
    <col min="6414" max="6414" width="10" style="1"/>
    <col min="6415" max="6415" width="32.109375" style="1" customWidth="1"/>
    <col min="6416" max="6416" width="13" style="1" customWidth="1"/>
    <col min="6417" max="6417" width="6.77734375" style="1" customWidth="1"/>
    <col min="6418" max="6656" width="10" style="1"/>
    <col min="6657" max="6657" width="6.109375" style="1" bestFit="1" customWidth="1"/>
    <col min="6658" max="6658" width="15.77734375" style="1" customWidth="1"/>
    <col min="6659" max="6659" width="27.77734375" style="1" bestFit="1" customWidth="1"/>
    <col min="6660" max="6660" width="6.109375" style="1" customWidth="1"/>
    <col min="6661" max="6662" width="7.88671875" style="1" customWidth="1"/>
    <col min="6663" max="6663" width="5.6640625" style="1" customWidth="1"/>
    <col min="6664" max="6664" width="11.6640625" style="1" customWidth="1"/>
    <col min="6665" max="6665" width="9.88671875" style="1" customWidth="1"/>
    <col min="6666" max="6667" width="10.44140625" style="1" customWidth="1"/>
    <col min="6668" max="6668" width="7.109375" style="1" customWidth="1"/>
    <col min="6669" max="6669" width="10.44140625" style="1" customWidth="1"/>
    <col min="6670" max="6670" width="10" style="1"/>
    <col min="6671" max="6671" width="32.109375" style="1" customWidth="1"/>
    <col min="6672" max="6672" width="13" style="1" customWidth="1"/>
    <col min="6673" max="6673" width="6.77734375" style="1" customWidth="1"/>
    <col min="6674" max="6912" width="10" style="1"/>
    <col min="6913" max="6913" width="6.109375" style="1" bestFit="1" customWidth="1"/>
    <col min="6914" max="6914" width="15.77734375" style="1" customWidth="1"/>
    <col min="6915" max="6915" width="27.77734375" style="1" bestFit="1" customWidth="1"/>
    <col min="6916" max="6916" width="6.109375" style="1" customWidth="1"/>
    <col min="6917" max="6918" width="7.88671875" style="1" customWidth="1"/>
    <col min="6919" max="6919" width="5.6640625" style="1" customWidth="1"/>
    <col min="6920" max="6920" width="11.6640625" style="1" customWidth="1"/>
    <col min="6921" max="6921" width="9.88671875" style="1" customWidth="1"/>
    <col min="6922" max="6923" width="10.44140625" style="1" customWidth="1"/>
    <col min="6924" max="6924" width="7.109375" style="1" customWidth="1"/>
    <col min="6925" max="6925" width="10.44140625" style="1" customWidth="1"/>
    <col min="6926" max="6926" width="10" style="1"/>
    <col min="6927" max="6927" width="32.109375" style="1" customWidth="1"/>
    <col min="6928" max="6928" width="13" style="1" customWidth="1"/>
    <col min="6929" max="6929" width="6.77734375" style="1" customWidth="1"/>
    <col min="6930" max="7168" width="10" style="1"/>
    <col min="7169" max="7169" width="6.109375" style="1" bestFit="1" customWidth="1"/>
    <col min="7170" max="7170" width="15.77734375" style="1" customWidth="1"/>
    <col min="7171" max="7171" width="27.77734375" style="1" bestFit="1" customWidth="1"/>
    <col min="7172" max="7172" width="6.109375" style="1" customWidth="1"/>
    <col min="7173" max="7174" width="7.88671875" style="1" customWidth="1"/>
    <col min="7175" max="7175" width="5.6640625" style="1" customWidth="1"/>
    <col min="7176" max="7176" width="11.6640625" style="1" customWidth="1"/>
    <col min="7177" max="7177" width="9.88671875" style="1" customWidth="1"/>
    <col min="7178" max="7179" width="10.44140625" style="1" customWidth="1"/>
    <col min="7180" max="7180" width="7.109375" style="1" customWidth="1"/>
    <col min="7181" max="7181" width="10.44140625" style="1" customWidth="1"/>
    <col min="7182" max="7182" width="10" style="1"/>
    <col min="7183" max="7183" width="32.109375" style="1" customWidth="1"/>
    <col min="7184" max="7184" width="13" style="1" customWidth="1"/>
    <col min="7185" max="7185" width="6.77734375" style="1" customWidth="1"/>
    <col min="7186" max="7424" width="10" style="1"/>
    <col min="7425" max="7425" width="6.109375" style="1" bestFit="1" customWidth="1"/>
    <col min="7426" max="7426" width="15.77734375" style="1" customWidth="1"/>
    <col min="7427" max="7427" width="27.77734375" style="1" bestFit="1" customWidth="1"/>
    <col min="7428" max="7428" width="6.109375" style="1" customWidth="1"/>
    <col min="7429" max="7430" width="7.88671875" style="1" customWidth="1"/>
    <col min="7431" max="7431" width="5.6640625" style="1" customWidth="1"/>
    <col min="7432" max="7432" width="11.6640625" style="1" customWidth="1"/>
    <col min="7433" max="7433" width="9.88671875" style="1" customWidth="1"/>
    <col min="7434" max="7435" width="10.44140625" style="1" customWidth="1"/>
    <col min="7436" max="7436" width="7.109375" style="1" customWidth="1"/>
    <col min="7437" max="7437" width="10.44140625" style="1" customWidth="1"/>
    <col min="7438" max="7438" width="10" style="1"/>
    <col min="7439" max="7439" width="32.109375" style="1" customWidth="1"/>
    <col min="7440" max="7440" width="13" style="1" customWidth="1"/>
    <col min="7441" max="7441" width="6.77734375" style="1" customWidth="1"/>
    <col min="7442" max="7680" width="10" style="1"/>
    <col min="7681" max="7681" width="6.109375" style="1" bestFit="1" customWidth="1"/>
    <col min="7682" max="7682" width="15.77734375" style="1" customWidth="1"/>
    <col min="7683" max="7683" width="27.77734375" style="1" bestFit="1" customWidth="1"/>
    <col min="7684" max="7684" width="6.109375" style="1" customWidth="1"/>
    <col min="7685" max="7686" width="7.88671875" style="1" customWidth="1"/>
    <col min="7687" max="7687" width="5.6640625" style="1" customWidth="1"/>
    <col min="7688" max="7688" width="11.6640625" style="1" customWidth="1"/>
    <col min="7689" max="7689" width="9.88671875" style="1" customWidth="1"/>
    <col min="7690" max="7691" width="10.44140625" style="1" customWidth="1"/>
    <col min="7692" max="7692" width="7.109375" style="1" customWidth="1"/>
    <col min="7693" max="7693" width="10.44140625" style="1" customWidth="1"/>
    <col min="7694" max="7694" width="10" style="1"/>
    <col min="7695" max="7695" width="32.109375" style="1" customWidth="1"/>
    <col min="7696" max="7696" width="13" style="1" customWidth="1"/>
    <col min="7697" max="7697" width="6.77734375" style="1" customWidth="1"/>
    <col min="7698" max="7936" width="10" style="1"/>
    <col min="7937" max="7937" width="6.109375" style="1" bestFit="1" customWidth="1"/>
    <col min="7938" max="7938" width="15.77734375" style="1" customWidth="1"/>
    <col min="7939" max="7939" width="27.77734375" style="1" bestFit="1" customWidth="1"/>
    <col min="7940" max="7940" width="6.109375" style="1" customWidth="1"/>
    <col min="7941" max="7942" width="7.88671875" style="1" customWidth="1"/>
    <col min="7943" max="7943" width="5.6640625" style="1" customWidth="1"/>
    <col min="7944" max="7944" width="11.6640625" style="1" customWidth="1"/>
    <col min="7945" max="7945" width="9.88671875" style="1" customWidth="1"/>
    <col min="7946" max="7947" width="10.44140625" style="1" customWidth="1"/>
    <col min="7948" max="7948" width="7.109375" style="1" customWidth="1"/>
    <col min="7949" max="7949" width="10.44140625" style="1" customWidth="1"/>
    <col min="7950" max="7950" width="10" style="1"/>
    <col min="7951" max="7951" width="32.109375" style="1" customWidth="1"/>
    <col min="7952" max="7952" width="13" style="1" customWidth="1"/>
    <col min="7953" max="7953" width="6.77734375" style="1" customWidth="1"/>
    <col min="7954" max="8192" width="10" style="1"/>
    <col min="8193" max="8193" width="6.109375" style="1" bestFit="1" customWidth="1"/>
    <col min="8194" max="8194" width="15.77734375" style="1" customWidth="1"/>
    <col min="8195" max="8195" width="27.77734375" style="1" bestFit="1" customWidth="1"/>
    <col min="8196" max="8196" width="6.109375" style="1" customWidth="1"/>
    <col min="8197" max="8198" width="7.88671875" style="1" customWidth="1"/>
    <col min="8199" max="8199" width="5.6640625" style="1" customWidth="1"/>
    <col min="8200" max="8200" width="11.6640625" style="1" customWidth="1"/>
    <col min="8201" max="8201" width="9.88671875" style="1" customWidth="1"/>
    <col min="8202" max="8203" width="10.44140625" style="1" customWidth="1"/>
    <col min="8204" max="8204" width="7.109375" style="1" customWidth="1"/>
    <col min="8205" max="8205" width="10.44140625" style="1" customWidth="1"/>
    <col min="8206" max="8206" width="10" style="1"/>
    <col min="8207" max="8207" width="32.109375" style="1" customWidth="1"/>
    <col min="8208" max="8208" width="13" style="1" customWidth="1"/>
    <col min="8209" max="8209" width="6.77734375" style="1" customWidth="1"/>
    <col min="8210" max="8448" width="10" style="1"/>
    <col min="8449" max="8449" width="6.109375" style="1" bestFit="1" customWidth="1"/>
    <col min="8450" max="8450" width="15.77734375" style="1" customWidth="1"/>
    <col min="8451" max="8451" width="27.77734375" style="1" bestFit="1" customWidth="1"/>
    <col min="8452" max="8452" width="6.109375" style="1" customWidth="1"/>
    <col min="8453" max="8454" width="7.88671875" style="1" customWidth="1"/>
    <col min="8455" max="8455" width="5.6640625" style="1" customWidth="1"/>
    <col min="8456" max="8456" width="11.6640625" style="1" customWidth="1"/>
    <col min="8457" max="8457" width="9.88671875" style="1" customWidth="1"/>
    <col min="8458" max="8459" width="10.44140625" style="1" customWidth="1"/>
    <col min="8460" max="8460" width="7.109375" style="1" customWidth="1"/>
    <col min="8461" max="8461" width="10.44140625" style="1" customWidth="1"/>
    <col min="8462" max="8462" width="10" style="1"/>
    <col min="8463" max="8463" width="32.109375" style="1" customWidth="1"/>
    <col min="8464" max="8464" width="13" style="1" customWidth="1"/>
    <col min="8465" max="8465" width="6.77734375" style="1" customWidth="1"/>
    <col min="8466" max="8704" width="10" style="1"/>
    <col min="8705" max="8705" width="6.109375" style="1" bestFit="1" customWidth="1"/>
    <col min="8706" max="8706" width="15.77734375" style="1" customWidth="1"/>
    <col min="8707" max="8707" width="27.77734375" style="1" bestFit="1" customWidth="1"/>
    <col min="8708" max="8708" width="6.109375" style="1" customWidth="1"/>
    <col min="8709" max="8710" width="7.88671875" style="1" customWidth="1"/>
    <col min="8711" max="8711" width="5.6640625" style="1" customWidth="1"/>
    <col min="8712" max="8712" width="11.6640625" style="1" customWidth="1"/>
    <col min="8713" max="8713" width="9.88671875" style="1" customWidth="1"/>
    <col min="8714" max="8715" width="10.44140625" style="1" customWidth="1"/>
    <col min="8716" max="8716" width="7.109375" style="1" customWidth="1"/>
    <col min="8717" max="8717" width="10.44140625" style="1" customWidth="1"/>
    <col min="8718" max="8718" width="10" style="1"/>
    <col min="8719" max="8719" width="32.109375" style="1" customWidth="1"/>
    <col min="8720" max="8720" width="13" style="1" customWidth="1"/>
    <col min="8721" max="8721" width="6.77734375" style="1" customWidth="1"/>
    <col min="8722" max="8960" width="10" style="1"/>
    <col min="8961" max="8961" width="6.109375" style="1" bestFit="1" customWidth="1"/>
    <col min="8962" max="8962" width="15.77734375" style="1" customWidth="1"/>
    <col min="8963" max="8963" width="27.77734375" style="1" bestFit="1" customWidth="1"/>
    <col min="8964" max="8964" width="6.109375" style="1" customWidth="1"/>
    <col min="8965" max="8966" width="7.88671875" style="1" customWidth="1"/>
    <col min="8967" max="8967" width="5.6640625" style="1" customWidth="1"/>
    <col min="8968" max="8968" width="11.6640625" style="1" customWidth="1"/>
    <col min="8969" max="8969" width="9.88671875" style="1" customWidth="1"/>
    <col min="8970" max="8971" width="10.44140625" style="1" customWidth="1"/>
    <col min="8972" max="8972" width="7.109375" style="1" customWidth="1"/>
    <col min="8973" max="8973" width="10.44140625" style="1" customWidth="1"/>
    <col min="8974" max="8974" width="10" style="1"/>
    <col min="8975" max="8975" width="32.109375" style="1" customWidth="1"/>
    <col min="8976" max="8976" width="13" style="1" customWidth="1"/>
    <col min="8977" max="8977" width="6.77734375" style="1" customWidth="1"/>
    <col min="8978" max="9216" width="10" style="1"/>
    <col min="9217" max="9217" width="6.109375" style="1" bestFit="1" customWidth="1"/>
    <col min="9218" max="9218" width="15.77734375" style="1" customWidth="1"/>
    <col min="9219" max="9219" width="27.77734375" style="1" bestFit="1" customWidth="1"/>
    <col min="9220" max="9220" width="6.109375" style="1" customWidth="1"/>
    <col min="9221" max="9222" width="7.88671875" style="1" customWidth="1"/>
    <col min="9223" max="9223" width="5.6640625" style="1" customWidth="1"/>
    <col min="9224" max="9224" width="11.6640625" style="1" customWidth="1"/>
    <col min="9225" max="9225" width="9.88671875" style="1" customWidth="1"/>
    <col min="9226" max="9227" width="10.44140625" style="1" customWidth="1"/>
    <col min="9228" max="9228" width="7.109375" style="1" customWidth="1"/>
    <col min="9229" max="9229" width="10.44140625" style="1" customWidth="1"/>
    <col min="9230" max="9230" width="10" style="1"/>
    <col min="9231" max="9231" width="32.109375" style="1" customWidth="1"/>
    <col min="9232" max="9232" width="13" style="1" customWidth="1"/>
    <col min="9233" max="9233" width="6.77734375" style="1" customWidth="1"/>
    <col min="9234" max="9472" width="10" style="1"/>
    <col min="9473" max="9473" width="6.109375" style="1" bestFit="1" customWidth="1"/>
    <col min="9474" max="9474" width="15.77734375" style="1" customWidth="1"/>
    <col min="9475" max="9475" width="27.77734375" style="1" bestFit="1" customWidth="1"/>
    <col min="9476" max="9476" width="6.109375" style="1" customWidth="1"/>
    <col min="9477" max="9478" width="7.88671875" style="1" customWidth="1"/>
    <col min="9479" max="9479" width="5.6640625" style="1" customWidth="1"/>
    <col min="9480" max="9480" width="11.6640625" style="1" customWidth="1"/>
    <col min="9481" max="9481" width="9.88671875" style="1" customWidth="1"/>
    <col min="9482" max="9483" width="10.44140625" style="1" customWidth="1"/>
    <col min="9484" max="9484" width="7.109375" style="1" customWidth="1"/>
    <col min="9485" max="9485" width="10.44140625" style="1" customWidth="1"/>
    <col min="9486" max="9486" width="10" style="1"/>
    <col min="9487" max="9487" width="32.109375" style="1" customWidth="1"/>
    <col min="9488" max="9488" width="13" style="1" customWidth="1"/>
    <col min="9489" max="9489" width="6.77734375" style="1" customWidth="1"/>
    <col min="9490" max="9728" width="10" style="1"/>
    <col min="9729" max="9729" width="6.109375" style="1" bestFit="1" customWidth="1"/>
    <col min="9730" max="9730" width="15.77734375" style="1" customWidth="1"/>
    <col min="9731" max="9731" width="27.77734375" style="1" bestFit="1" customWidth="1"/>
    <col min="9732" max="9732" width="6.109375" style="1" customWidth="1"/>
    <col min="9733" max="9734" width="7.88671875" style="1" customWidth="1"/>
    <col min="9735" max="9735" width="5.6640625" style="1" customWidth="1"/>
    <col min="9736" max="9736" width="11.6640625" style="1" customWidth="1"/>
    <col min="9737" max="9737" width="9.88671875" style="1" customWidth="1"/>
    <col min="9738" max="9739" width="10.44140625" style="1" customWidth="1"/>
    <col min="9740" max="9740" width="7.109375" style="1" customWidth="1"/>
    <col min="9741" max="9741" width="10.44140625" style="1" customWidth="1"/>
    <col min="9742" max="9742" width="10" style="1"/>
    <col min="9743" max="9743" width="32.109375" style="1" customWidth="1"/>
    <col min="9744" max="9744" width="13" style="1" customWidth="1"/>
    <col min="9745" max="9745" width="6.77734375" style="1" customWidth="1"/>
    <col min="9746" max="9984" width="10" style="1"/>
    <col min="9985" max="9985" width="6.109375" style="1" bestFit="1" customWidth="1"/>
    <col min="9986" max="9986" width="15.77734375" style="1" customWidth="1"/>
    <col min="9987" max="9987" width="27.77734375" style="1" bestFit="1" customWidth="1"/>
    <col min="9988" max="9988" width="6.109375" style="1" customWidth="1"/>
    <col min="9989" max="9990" width="7.88671875" style="1" customWidth="1"/>
    <col min="9991" max="9991" width="5.6640625" style="1" customWidth="1"/>
    <col min="9992" max="9992" width="11.6640625" style="1" customWidth="1"/>
    <col min="9993" max="9993" width="9.88671875" style="1" customWidth="1"/>
    <col min="9994" max="9995" width="10.44140625" style="1" customWidth="1"/>
    <col min="9996" max="9996" width="7.109375" style="1" customWidth="1"/>
    <col min="9997" max="9997" width="10.44140625" style="1" customWidth="1"/>
    <col min="9998" max="9998" width="10" style="1"/>
    <col min="9999" max="9999" width="32.109375" style="1" customWidth="1"/>
    <col min="10000" max="10000" width="13" style="1" customWidth="1"/>
    <col min="10001" max="10001" width="6.77734375" style="1" customWidth="1"/>
    <col min="10002" max="10240" width="10" style="1"/>
    <col min="10241" max="10241" width="6.109375" style="1" bestFit="1" customWidth="1"/>
    <col min="10242" max="10242" width="15.77734375" style="1" customWidth="1"/>
    <col min="10243" max="10243" width="27.77734375" style="1" bestFit="1" customWidth="1"/>
    <col min="10244" max="10244" width="6.109375" style="1" customWidth="1"/>
    <col min="10245" max="10246" width="7.88671875" style="1" customWidth="1"/>
    <col min="10247" max="10247" width="5.6640625" style="1" customWidth="1"/>
    <col min="10248" max="10248" width="11.6640625" style="1" customWidth="1"/>
    <col min="10249" max="10249" width="9.88671875" style="1" customWidth="1"/>
    <col min="10250" max="10251" width="10.44140625" style="1" customWidth="1"/>
    <col min="10252" max="10252" width="7.109375" style="1" customWidth="1"/>
    <col min="10253" max="10253" width="10.44140625" style="1" customWidth="1"/>
    <col min="10254" max="10254" width="10" style="1"/>
    <col min="10255" max="10255" width="32.109375" style="1" customWidth="1"/>
    <col min="10256" max="10256" width="13" style="1" customWidth="1"/>
    <col min="10257" max="10257" width="6.77734375" style="1" customWidth="1"/>
    <col min="10258" max="10496" width="10" style="1"/>
    <col min="10497" max="10497" width="6.109375" style="1" bestFit="1" customWidth="1"/>
    <col min="10498" max="10498" width="15.77734375" style="1" customWidth="1"/>
    <col min="10499" max="10499" width="27.77734375" style="1" bestFit="1" customWidth="1"/>
    <col min="10500" max="10500" width="6.109375" style="1" customWidth="1"/>
    <col min="10501" max="10502" width="7.88671875" style="1" customWidth="1"/>
    <col min="10503" max="10503" width="5.6640625" style="1" customWidth="1"/>
    <col min="10504" max="10504" width="11.6640625" style="1" customWidth="1"/>
    <col min="10505" max="10505" width="9.88671875" style="1" customWidth="1"/>
    <col min="10506" max="10507" width="10.44140625" style="1" customWidth="1"/>
    <col min="10508" max="10508" width="7.109375" style="1" customWidth="1"/>
    <col min="10509" max="10509" width="10.44140625" style="1" customWidth="1"/>
    <col min="10510" max="10510" width="10" style="1"/>
    <col min="10511" max="10511" width="32.109375" style="1" customWidth="1"/>
    <col min="10512" max="10512" width="13" style="1" customWidth="1"/>
    <col min="10513" max="10513" width="6.77734375" style="1" customWidth="1"/>
    <col min="10514" max="10752" width="10" style="1"/>
    <col min="10753" max="10753" width="6.109375" style="1" bestFit="1" customWidth="1"/>
    <col min="10754" max="10754" width="15.77734375" style="1" customWidth="1"/>
    <col min="10755" max="10755" width="27.77734375" style="1" bestFit="1" customWidth="1"/>
    <col min="10756" max="10756" width="6.109375" style="1" customWidth="1"/>
    <col min="10757" max="10758" width="7.88671875" style="1" customWidth="1"/>
    <col min="10759" max="10759" width="5.6640625" style="1" customWidth="1"/>
    <col min="10760" max="10760" width="11.6640625" style="1" customWidth="1"/>
    <col min="10761" max="10761" width="9.88671875" style="1" customWidth="1"/>
    <col min="10762" max="10763" width="10.44140625" style="1" customWidth="1"/>
    <col min="10764" max="10764" width="7.109375" style="1" customWidth="1"/>
    <col min="10765" max="10765" width="10.44140625" style="1" customWidth="1"/>
    <col min="10766" max="10766" width="10" style="1"/>
    <col min="10767" max="10767" width="32.109375" style="1" customWidth="1"/>
    <col min="10768" max="10768" width="13" style="1" customWidth="1"/>
    <col min="10769" max="10769" width="6.77734375" style="1" customWidth="1"/>
    <col min="10770" max="11008" width="10" style="1"/>
    <col min="11009" max="11009" width="6.109375" style="1" bestFit="1" customWidth="1"/>
    <col min="11010" max="11010" width="15.77734375" style="1" customWidth="1"/>
    <col min="11011" max="11011" width="27.77734375" style="1" bestFit="1" customWidth="1"/>
    <col min="11012" max="11012" width="6.109375" style="1" customWidth="1"/>
    <col min="11013" max="11014" width="7.88671875" style="1" customWidth="1"/>
    <col min="11015" max="11015" width="5.6640625" style="1" customWidth="1"/>
    <col min="11016" max="11016" width="11.6640625" style="1" customWidth="1"/>
    <col min="11017" max="11017" width="9.88671875" style="1" customWidth="1"/>
    <col min="11018" max="11019" width="10.44140625" style="1" customWidth="1"/>
    <col min="11020" max="11020" width="7.109375" style="1" customWidth="1"/>
    <col min="11021" max="11021" width="10.44140625" style="1" customWidth="1"/>
    <col min="11022" max="11022" width="10" style="1"/>
    <col min="11023" max="11023" width="32.109375" style="1" customWidth="1"/>
    <col min="11024" max="11024" width="13" style="1" customWidth="1"/>
    <col min="11025" max="11025" width="6.77734375" style="1" customWidth="1"/>
    <col min="11026" max="11264" width="10" style="1"/>
    <col min="11265" max="11265" width="6.109375" style="1" bestFit="1" customWidth="1"/>
    <col min="11266" max="11266" width="15.77734375" style="1" customWidth="1"/>
    <col min="11267" max="11267" width="27.77734375" style="1" bestFit="1" customWidth="1"/>
    <col min="11268" max="11268" width="6.109375" style="1" customWidth="1"/>
    <col min="11269" max="11270" width="7.88671875" style="1" customWidth="1"/>
    <col min="11271" max="11271" width="5.6640625" style="1" customWidth="1"/>
    <col min="11272" max="11272" width="11.6640625" style="1" customWidth="1"/>
    <col min="11273" max="11273" width="9.88671875" style="1" customWidth="1"/>
    <col min="11274" max="11275" width="10.44140625" style="1" customWidth="1"/>
    <col min="11276" max="11276" width="7.109375" style="1" customWidth="1"/>
    <col min="11277" max="11277" width="10.44140625" style="1" customWidth="1"/>
    <col min="11278" max="11278" width="10" style="1"/>
    <col min="11279" max="11279" width="32.109375" style="1" customWidth="1"/>
    <col min="11280" max="11280" width="13" style="1" customWidth="1"/>
    <col min="11281" max="11281" width="6.77734375" style="1" customWidth="1"/>
    <col min="11282" max="11520" width="10" style="1"/>
    <col min="11521" max="11521" width="6.109375" style="1" bestFit="1" customWidth="1"/>
    <col min="11522" max="11522" width="15.77734375" style="1" customWidth="1"/>
    <col min="11523" max="11523" width="27.77734375" style="1" bestFit="1" customWidth="1"/>
    <col min="11524" max="11524" width="6.109375" style="1" customWidth="1"/>
    <col min="11525" max="11526" width="7.88671875" style="1" customWidth="1"/>
    <col min="11527" max="11527" width="5.6640625" style="1" customWidth="1"/>
    <col min="11528" max="11528" width="11.6640625" style="1" customWidth="1"/>
    <col min="11529" max="11529" width="9.88671875" style="1" customWidth="1"/>
    <col min="11530" max="11531" width="10.44140625" style="1" customWidth="1"/>
    <col min="11532" max="11532" width="7.109375" style="1" customWidth="1"/>
    <col min="11533" max="11533" width="10.44140625" style="1" customWidth="1"/>
    <col min="11534" max="11534" width="10" style="1"/>
    <col min="11535" max="11535" width="32.109375" style="1" customWidth="1"/>
    <col min="11536" max="11536" width="13" style="1" customWidth="1"/>
    <col min="11537" max="11537" width="6.77734375" style="1" customWidth="1"/>
    <col min="11538" max="11776" width="10" style="1"/>
    <col min="11777" max="11777" width="6.109375" style="1" bestFit="1" customWidth="1"/>
    <col min="11778" max="11778" width="15.77734375" style="1" customWidth="1"/>
    <col min="11779" max="11779" width="27.77734375" style="1" bestFit="1" customWidth="1"/>
    <col min="11780" max="11780" width="6.109375" style="1" customWidth="1"/>
    <col min="11781" max="11782" width="7.88671875" style="1" customWidth="1"/>
    <col min="11783" max="11783" width="5.6640625" style="1" customWidth="1"/>
    <col min="11784" max="11784" width="11.6640625" style="1" customWidth="1"/>
    <col min="11785" max="11785" width="9.88671875" style="1" customWidth="1"/>
    <col min="11786" max="11787" width="10.44140625" style="1" customWidth="1"/>
    <col min="11788" max="11788" width="7.109375" style="1" customWidth="1"/>
    <col min="11789" max="11789" width="10.44140625" style="1" customWidth="1"/>
    <col min="11790" max="11790" width="10" style="1"/>
    <col min="11791" max="11791" width="32.109375" style="1" customWidth="1"/>
    <col min="11792" max="11792" width="13" style="1" customWidth="1"/>
    <col min="11793" max="11793" width="6.77734375" style="1" customWidth="1"/>
    <col min="11794" max="12032" width="10" style="1"/>
    <col min="12033" max="12033" width="6.109375" style="1" bestFit="1" customWidth="1"/>
    <col min="12034" max="12034" width="15.77734375" style="1" customWidth="1"/>
    <col min="12035" max="12035" width="27.77734375" style="1" bestFit="1" customWidth="1"/>
    <col min="12036" max="12036" width="6.109375" style="1" customWidth="1"/>
    <col min="12037" max="12038" width="7.88671875" style="1" customWidth="1"/>
    <col min="12039" max="12039" width="5.6640625" style="1" customWidth="1"/>
    <col min="12040" max="12040" width="11.6640625" style="1" customWidth="1"/>
    <col min="12041" max="12041" width="9.88671875" style="1" customWidth="1"/>
    <col min="12042" max="12043" width="10.44140625" style="1" customWidth="1"/>
    <col min="12044" max="12044" width="7.109375" style="1" customWidth="1"/>
    <col min="12045" max="12045" width="10.44140625" style="1" customWidth="1"/>
    <col min="12046" max="12046" width="10" style="1"/>
    <col min="12047" max="12047" width="32.109375" style="1" customWidth="1"/>
    <col min="12048" max="12048" width="13" style="1" customWidth="1"/>
    <col min="12049" max="12049" width="6.77734375" style="1" customWidth="1"/>
    <col min="12050" max="12288" width="10" style="1"/>
    <col min="12289" max="12289" width="6.109375" style="1" bestFit="1" customWidth="1"/>
    <col min="12290" max="12290" width="15.77734375" style="1" customWidth="1"/>
    <col min="12291" max="12291" width="27.77734375" style="1" bestFit="1" customWidth="1"/>
    <col min="12292" max="12292" width="6.109375" style="1" customWidth="1"/>
    <col min="12293" max="12294" width="7.88671875" style="1" customWidth="1"/>
    <col min="12295" max="12295" width="5.6640625" style="1" customWidth="1"/>
    <col min="12296" max="12296" width="11.6640625" style="1" customWidth="1"/>
    <col min="12297" max="12297" width="9.88671875" style="1" customWidth="1"/>
    <col min="12298" max="12299" width="10.44140625" style="1" customWidth="1"/>
    <col min="12300" max="12300" width="7.109375" style="1" customWidth="1"/>
    <col min="12301" max="12301" width="10.44140625" style="1" customWidth="1"/>
    <col min="12302" max="12302" width="10" style="1"/>
    <col min="12303" max="12303" width="32.109375" style="1" customWidth="1"/>
    <col min="12304" max="12304" width="13" style="1" customWidth="1"/>
    <col min="12305" max="12305" width="6.77734375" style="1" customWidth="1"/>
    <col min="12306" max="12544" width="10" style="1"/>
    <col min="12545" max="12545" width="6.109375" style="1" bestFit="1" customWidth="1"/>
    <col min="12546" max="12546" width="15.77734375" style="1" customWidth="1"/>
    <col min="12547" max="12547" width="27.77734375" style="1" bestFit="1" customWidth="1"/>
    <col min="12548" max="12548" width="6.109375" style="1" customWidth="1"/>
    <col min="12549" max="12550" width="7.88671875" style="1" customWidth="1"/>
    <col min="12551" max="12551" width="5.6640625" style="1" customWidth="1"/>
    <col min="12552" max="12552" width="11.6640625" style="1" customWidth="1"/>
    <col min="12553" max="12553" width="9.88671875" style="1" customWidth="1"/>
    <col min="12554" max="12555" width="10.44140625" style="1" customWidth="1"/>
    <col min="12556" max="12556" width="7.109375" style="1" customWidth="1"/>
    <col min="12557" max="12557" width="10.44140625" style="1" customWidth="1"/>
    <col min="12558" max="12558" width="10" style="1"/>
    <col min="12559" max="12559" width="32.109375" style="1" customWidth="1"/>
    <col min="12560" max="12560" width="13" style="1" customWidth="1"/>
    <col min="12561" max="12561" width="6.77734375" style="1" customWidth="1"/>
    <col min="12562" max="12800" width="10" style="1"/>
    <col min="12801" max="12801" width="6.109375" style="1" bestFit="1" customWidth="1"/>
    <col min="12802" max="12802" width="15.77734375" style="1" customWidth="1"/>
    <col min="12803" max="12803" width="27.77734375" style="1" bestFit="1" customWidth="1"/>
    <col min="12804" max="12804" width="6.109375" style="1" customWidth="1"/>
    <col min="12805" max="12806" width="7.88671875" style="1" customWidth="1"/>
    <col min="12807" max="12807" width="5.6640625" style="1" customWidth="1"/>
    <col min="12808" max="12808" width="11.6640625" style="1" customWidth="1"/>
    <col min="12809" max="12809" width="9.88671875" style="1" customWidth="1"/>
    <col min="12810" max="12811" width="10.44140625" style="1" customWidth="1"/>
    <col min="12812" max="12812" width="7.109375" style="1" customWidth="1"/>
    <col min="12813" max="12813" width="10.44140625" style="1" customWidth="1"/>
    <col min="12814" max="12814" width="10" style="1"/>
    <col min="12815" max="12815" width="32.109375" style="1" customWidth="1"/>
    <col min="12816" max="12816" width="13" style="1" customWidth="1"/>
    <col min="12817" max="12817" width="6.77734375" style="1" customWidth="1"/>
    <col min="12818" max="13056" width="10" style="1"/>
    <col min="13057" max="13057" width="6.109375" style="1" bestFit="1" customWidth="1"/>
    <col min="13058" max="13058" width="15.77734375" style="1" customWidth="1"/>
    <col min="13059" max="13059" width="27.77734375" style="1" bestFit="1" customWidth="1"/>
    <col min="13060" max="13060" width="6.109375" style="1" customWidth="1"/>
    <col min="13061" max="13062" width="7.88671875" style="1" customWidth="1"/>
    <col min="13063" max="13063" width="5.6640625" style="1" customWidth="1"/>
    <col min="13064" max="13064" width="11.6640625" style="1" customWidth="1"/>
    <col min="13065" max="13065" width="9.88671875" style="1" customWidth="1"/>
    <col min="13066" max="13067" width="10.44140625" style="1" customWidth="1"/>
    <col min="13068" max="13068" width="7.109375" style="1" customWidth="1"/>
    <col min="13069" max="13069" width="10.44140625" style="1" customWidth="1"/>
    <col min="13070" max="13070" width="10" style="1"/>
    <col min="13071" max="13071" width="32.109375" style="1" customWidth="1"/>
    <col min="13072" max="13072" width="13" style="1" customWidth="1"/>
    <col min="13073" max="13073" width="6.77734375" style="1" customWidth="1"/>
    <col min="13074" max="13312" width="10" style="1"/>
    <col min="13313" max="13313" width="6.109375" style="1" bestFit="1" customWidth="1"/>
    <col min="13314" max="13314" width="15.77734375" style="1" customWidth="1"/>
    <col min="13315" max="13315" width="27.77734375" style="1" bestFit="1" customWidth="1"/>
    <col min="13316" max="13316" width="6.109375" style="1" customWidth="1"/>
    <col min="13317" max="13318" width="7.88671875" style="1" customWidth="1"/>
    <col min="13319" max="13319" width="5.6640625" style="1" customWidth="1"/>
    <col min="13320" max="13320" width="11.6640625" style="1" customWidth="1"/>
    <col min="13321" max="13321" width="9.88671875" style="1" customWidth="1"/>
    <col min="13322" max="13323" width="10.44140625" style="1" customWidth="1"/>
    <col min="13324" max="13324" width="7.109375" style="1" customWidth="1"/>
    <col min="13325" max="13325" width="10.44140625" style="1" customWidth="1"/>
    <col min="13326" max="13326" width="10" style="1"/>
    <col min="13327" max="13327" width="32.109375" style="1" customWidth="1"/>
    <col min="13328" max="13328" width="13" style="1" customWidth="1"/>
    <col min="13329" max="13329" width="6.77734375" style="1" customWidth="1"/>
    <col min="13330" max="13568" width="10" style="1"/>
    <col min="13569" max="13569" width="6.109375" style="1" bestFit="1" customWidth="1"/>
    <col min="13570" max="13570" width="15.77734375" style="1" customWidth="1"/>
    <col min="13571" max="13571" width="27.77734375" style="1" bestFit="1" customWidth="1"/>
    <col min="13572" max="13572" width="6.109375" style="1" customWidth="1"/>
    <col min="13573" max="13574" width="7.88671875" style="1" customWidth="1"/>
    <col min="13575" max="13575" width="5.6640625" style="1" customWidth="1"/>
    <col min="13576" max="13576" width="11.6640625" style="1" customWidth="1"/>
    <col min="13577" max="13577" width="9.88671875" style="1" customWidth="1"/>
    <col min="13578" max="13579" width="10.44140625" style="1" customWidth="1"/>
    <col min="13580" max="13580" width="7.109375" style="1" customWidth="1"/>
    <col min="13581" max="13581" width="10.44140625" style="1" customWidth="1"/>
    <col min="13582" max="13582" width="10" style="1"/>
    <col min="13583" max="13583" width="32.109375" style="1" customWidth="1"/>
    <col min="13584" max="13584" width="13" style="1" customWidth="1"/>
    <col min="13585" max="13585" width="6.77734375" style="1" customWidth="1"/>
    <col min="13586" max="13824" width="10" style="1"/>
    <col min="13825" max="13825" width="6.109375" style="1" bestFit="1" customWidth="1"/>
    <col min="13826" max="13826" width="15.77734375" style="1" customWidth="1"/>
    <col min="13827" max="13827" width="27.77734375" style="1" bestFit="1" customWidth="1"/>
    <col min="13828" max="13828" width="6.109375" style="1" customWidth="1"/>
    <col min="13829" max="13830" width="7.88671875" style="1" customWidth="1"/>
    <col min="13831" max="13831" width="5.6640625" style="1" customWidth="1"/>
    <col min="13832" max="13832" width="11.6640625" style="1" customWidth="1"/>
    <col min="13833" max="13833" width="9.88671875" style="1" customWidth="1"/>
    <col min="13834" max="13835" width="10.44140625" style="1" customWidth="1"/>
    <col min="13836" max="13836" width="7.109375" style="1" customWidth="1"/>
    <col min="13837" max="13837" width="10.44140625" style="1" customWidth="1"/>
    <col min="13838" max="13838" width="10" style="1"/>
    <col min="13839" max="13839" width="32.109375" style="1" customWidth="1"/>
    <col min="13840" max="13840" width="13" style="1" customWidth="1"/>
    <col min="13841" max="13841" width="6.77734375" style="1" customWidth="1"/>
    <col min="13842" max="14080" width="10" style="1"/>
    <col min="14081" max="14081" width="6.109375" style="1" bestFit="1" customWidth="1"/>
    <col min="14082" max="14082" width="15.77734375" style="1" customWidth="1"/>
    <col min="14083" max="14083" width="27.77734375" style="1" bestFit="1" customWidth="1"/>
    <col min="14084" max="14084" width="6.109375" style="1" customWidth="1"/>
    <col min="14085" max="14086" width="7.88671875" style="1" customWidth="1"/>
    <col min="14087" max="14087" width="5.6640625" style="1" customWidth="1"/>
    <col min="14088" max="14088" width="11.6640625" style="1" customWidth="1"/>
    <col min="14089" max="14089" width="9.88671875" style="1" customWidth="1"/>
    <col min="14090" max="14091" width="10.44140625" style="1" customWidth="1"/>
    <col min="14092" max="14092" width="7.109375" style="1" customWidth="1"/>
    <col min="14093" max="14093" width="10.44140625" style="1" customWidth="1"/>
    <col min="14094" max="14094" width="10" style="1"/>
    <col min="14095" max="14095" width="32.109375" style="1" customWidth="1"/>
    <col min="14096" max="14096" width="13" style="1" customWidth="1"/>
    <col min="14097" max="14097" width="6.77734375" style="1" customWidth="1"/>
    <col min="14098" max="14336" width="10" style="1"/>
    <col min="14337" max="14337" width="6.109375" style="1" bestFit="1" customWidth="1"/>
    <col min="14338" max="14338" width="15.77734375" style="1" customWidth="1"/>
    <col min="14339" max="14339" width="27.77734375" style="1" bestFit="1" customWidth="1"/>
    <col min="14340" max="14340" width="6.109375" style="1" customWidth="1"/>
    <col min="14341" max="14342" width="7.88671875" style="1" customWidth="1"/>
    <col min="14343" max="14343" width="5.6640625" style="1" customWidth="1"/>
    <col min="14344" max="14344" width="11.6640625" style="1" customWidth="1"/>
    <col min="14345" max="14345" width="9.88671875" style="1" customWidth="1"/>
    <col min="14346" max="14347" width="10.44140625" style="1" customWidth="1"/>
    <col min="14348" max="14348" width="7.109375" style="1" customWidth="1"/>
    <col min="14349" max="14349" width="10.44140625" style="1" customWidth="1"/>
    <col min="14350" max="14350" width="10" style="1"/>
    <col min="14351" max="14351" width="32.109375" style="1" customWidth="1"/>
    <col min="14352" max="14352" width="13" style="1" customWidth="1"/>
    <col min="14353" max="14353" width="6.77734375" style="1" customWidth="1"/>
    <col min="14354" max="14592" width="10" style="1"/>
    <col min="14593" max="14593" width="6.109375" style="1" bestFit="1" customWidth="1"/>
    <col min="14594" max="14594" width="15.77734375" style="1" customWidth="1"/>
    <col min="14595" max="14595" width="27.77734375" style="1" bestFit="1" customWidth="1"/>
    <col min="14596" max="14596" width="6.109375" style="1" customWidth="1"/>
    <col min="14597" max="14598" width="7.88671875" style="1" customWidth="1"/>
    <col min="14599" max="14599" width="5.6640625" style="1" customWidth="1"/>
    <col min="14600" max="14600" width="11.6640625" style="1" customWidth="1"/>
    <col min="14601" max="14601" width="9.88671875" style="1" customWidth="1"/>
    <col min="14602" max="14603" width="10.44140625" style="1" customWidth="1"/>
    <col min="14604" max="14604" width="7.109375" style="1" customWidth="1"/>
    <col min="14605" max="14605" width="10.44140625" style="1" customWidth="1"/>
    <col min="14606" max="14606" width="10" style="1"/>
    <col min="14607" max="14607" width="32.109375" style="1" customWidth="1"/>
    <col min="14608" max="14608" width="13" style="1" customWidth="1"/>
    <col min="14609" max="14609" width="6.77734375" style="1" customWidth="1"/>
    <col min="14610" max="14848" width="10" style="1"/>
    <col min="14849" max="14849" width="6.109375" style="1" bestFit="1" customWidth="1"/>
    <col min="14850" max="14850" width="15.77734375" style="1" customWidth="1"/>
    <col min="14851" max="14851" width="27.77734375" style="1" bestFit="1" customWidth="1"/>
    <col min="14852" max="14852" width="6.109375" style="1" customWidth="1"/>
    <col min="14853" max="14854" width="7.88671875" style="1" customWidth="1"/>
    <col min="14855" max="14855" width="5.6640625" style="1" customWidth="1"/>
    <col min="14856" max="14856" width="11.6640625" style="1" customWidth="1"/>
    <col min="14857" max="14857" width="9.88671875" style="1" customWidth="1"/>
    <col min="14858" max="14859" width="10.44140625" style="1" customWidth="1"/>
    <col min="14860" max="14860" width="7.109375" style="1" customWidth="1"/>
    <col min="14861" max="14861" width="10.44140625" style="1" customWidth="1"/>
    <col min="14862" max="14862" width="10" style="1"/>
    <col min="14863" max="14863" width="32.109375" style="1" customWidth="1"/>
    <col min="14864" max="14864" width="13" style="1" customWidth="1"/>
    <col min="14865" max="14865" width="6.77734375" style="1" customWidth="1"/>
    <col min="14866" max="15104" width="10" style="1"/>
    <col min="15105" max="15105" width="6.109375" style="1" bestFit="1" customWidth="1"/>
    <col min="15106" max="15106" width="15.77734375" style="1" customWidth="1"/>
    <col min="15107" max="15107" width="27.77734375" style="1" bestFit="1" customWidth="1"/>
    <col min="15108" max="15108" width="6.109375" style="1" customWidth="1"/>
    <col min="15109" max="15110" width="7.88671875" style="1" customWidth="1"/>
    <col min="15111" max="15111" width="5.6640625" style="1" customWidth="1"/>
    <col min="15112" max="15112" width="11.6640625" style="1" customWidth="1"/>
    <col min="15113" max="15113" width="9.88671875" style="1" customWidth="1"/>
    <col min="15114" max="15115" width="10.44140625" style="1" customWidth="1"/>
    <col min="15116" max="15116" width="7.109375" style="1" customWidth="1"/>
    <col min="15117" max="15117" width="10.44140625" style="1" customWidth="1"/>
    <col min="15118" max="15118" width="10" style="1"/>
    <col min="15119" max="15119" width="32.109375" style="1" customWidth="1"/>
    <col min="15120" max="15120" width="13" style="1" customWidth="1"/>
    <col min="15121" max="15121" width="6.77734375" style="1" customWidth="1"/>
    <col min="15122" max="15360" width="10" style="1"/>
    <col min="15361" max="15361" width="6.109375" style="1" bestFit="1" customWidth="1"/>
    <col min="15362" max="15362" width="15.77734375" style="1" customWidth="1"/>
    <col min="15363" max="15363" width="27.77734375" style="1" bestFit="1" customWidth="1"/>
    <col min="15364" max="15364" width="6.109375" style="1" customWidth="1"/>
    <col min="15365" max="15366" width="7.88671875" style="1" customWidth="1"/>
    <col min="15367" max="15367" width="5.6640625" style="1" customWidth="1"/>
    <col min="15368" max="15368" width="11.6640625" style="1" customWidth="1"/>
    <col min="15369" max="15369" width="9.88671875" style="1" customWidth="1"/>
    <col min="15370" max="15371" width="10.44140625" style="1" customWidth="1"/>
    <col min="15372" max="15372" width="7.109375" style="1" customWidth="1"/>
    <col min="15373" max="15373" width="10.44140625" style="1" customWidth="1"/>
    <col min="15374" max="15374" width="10" style="1"/>
    <col min="15375" max="15375" width="32.109375" style="1" customWidth="1"/>
    <col min="15376" max="15376" width="13" style="1" customWidth="1"/>
    <col min="15377" max="15377" width="6.77734375" style="1" customWidth="1"/>
    <col min="15378" max="15616" width="10" style="1"/>
    <col min="15617" max="15617" width="6.109375" style="1" bestFit="1" customWidth="1"/>
    <col min="15618" max="15618" width="15.77734375" style="1" customWidth="1"/>
    <col min="15619" max="15619" width="27.77734375" style="1" bestFit="1" customWidth="1"/>
    <col min="15620" max="15620" width="6.109375" style="1" customWidth="1"/>
    <col min="15621" max="15622" width="7.88671875" style="1" customWidth="1"/>
    <col min="15623" max="15623" width="5.6640625" style="1" customWidth="1"/>
    <col min="15624" max="15624" width="11.6640625" style="1" customWidth="1"/>
    <col min="15625" max="15625" width="9.88671875" style="1" customWidth="1"/>
    <col min="15626" max="15627" width="10.44140625" style="1" customWidth="1"/>
    <col min="15628" max="15628" width="7.109375" style="1" customWidth="1"/>
    <col min="15629" max="15629" width="10.44140625" style="1" customWidth="1"/>
    <col min="15630" max="15630" width="10" style="1"/>
    <col min="15631" max="15631" width="32.109375" style="1" customWidth="1"/>
    <col min="15632" max="15632" width="13" style="1" customWidth="1"/>
    <col min="15633" max="15633" width="6.77734375" style="1" customWidth="1"/>
    <col min="15634" max="15872" width="10" style="1"/>
    <col min="15873" max="15873" width="6.109375" style="1" bestFit="1" customWidth="1"/>
    <col min="15874" max="15874" width="15.77734375" style="1" customWidth="1"/>
    <col min="15875" max="15875" width="27.77734375" style="1" bestFit="1" customWidth="1"/>
    <col min="15876" max="15876" width="6.109375" style="1" customWidth="1"/>
    <col min="15877" max="15878" width="7.88671875" style="1" customWidth="1"/>
    <col min="15879" max="15879" width="5.6640625" style="1" customWidth="1"/>
    <col min="15880" max="15880" width="11.6640625" style="1" customWidth="1"/>
    <col min="15881" max="15881" width="9.88671875" style="1" customWidth="1"/>
    <col min="15882" max="15883" width="10.44140625" style="1" customWidth="1"/>
    <col min="15884" max="15884" width="7.109375" style="1" customWidth="1"/>
    <col min="15885" max="15885" width="10.44140625" style="1" customWidth="1"/>
    <col min="15886" max="15886" width="10" style="1"/>
    <col min="15887" max="15887" width="32.109375" style="1" customWidth="1"/>
    <col min="15888" max="15888" width="13" style="1" customWidth="1"/>
    <col min="15889" max="15889" width="6.77734375" style="1" customWidth="1"/>
    <col min="15890" max="16128" width="10" style="1"/>
    <col min="16129" max="16129" width="6.109375" style="1" bestFit="1" customWidth="1"/>
    <col min="16130" max="16130" width="15.77734375" style="1" customWidth="1"/>
    <col min="16131" max="16131" width="27.77734375" style="1" bestFit="1" customWidth="1"/>
    <col min="16132" max="16132" width="6.109375" style="1" customWidth="1"/>
    <col min="16133" max="16134" width="7.88671875" style="1" customWidth="1"/>
    <col min="16135" max="16135" width="5.6640625" style="1" customWidth="1"/>
    <col min="16136" max="16136" width="11.6640625" style="1" customWidth="1"/>
    <col min="16137" max="16137" width="9.88671875" style="1" customWidth="1"/>
    <col min="16138" max="16139" width="10.44140625" style="1" customWidth="1"/>
    <col min="16140" max="16140" width="7.109375" style="1" customWidth="1"/>
    <col min="16141" max="16141" width="10.44140625" style="1" customWidth="1"/>
    <col min="16142" max="16142" width="10" style="1"/>
    <col min="16143" max="16143" width="32.109375" style="1" customWidth="1"/>
    <col min="16144" max="16144" width="13" style="1" customWidth="1"/>
    <col min="16145" max="16145" width="6.77734375" style="1" customWidth="1"/>
    <col min="16146" max="16384" width="10" style="1"/>
  </cols>
  <sheetData>
    <row r="1" spans="1:18" ht="27.75" customHeight="1">
      <c r="A1" s="189" t="s">
        <v>660</v>
      </c>
      <c r="B1" s="189"/>
      <c r="C1" s="189"/>
      <c r="D1" s="189"/>
      <c r="E1" s="189"/>
      <c r="F1" s="189"/>
      <c r="G1" s="189"/>
      <c r="H1" s="189"/>
      <c r="I1" s="189"/>
      <c r="J1" s="189"/>
      <c r="K1" s="189"/>
      <c r="L1" s="189"/>
      <c r="M1" s="189"/>
      <c r="N1" s="189"/>
      <c r="O1" s="189"/>
      <c r="P1" s="189"/>
    </row>
    <row r="2" spans="1:18" ht="27.75" customHeight="1">
      <c r="A2" s="1" t="s">
        <v>761</v>
      </c>
      <c r="M2" s="190" t="s">
        <v>1</v>
      </c>
      <c r="N2" s="190"/>
      <c r="O2" s="190"/>
      <c r="P2" s="190"/>
    </row>
    <row r="3" spans="1:18" s="119" customFormat="1" ht="19.5" customHeight="1">
      <c r="A3" s="207" t="s">
        <v>2</v>
      </c>
      <c r="B3" s="207" t="s">
        <v>3</v>
      </c>
      <c r="C3" s="207" t="s">
        <v>4</v>
      </c>
      <c r="D3" s="207" t="s">
        <v>5</v>
      </c>
      <c r="E3" s="209" t="s">
        <v>662</v>
      </c>
      <c r="F3" s="210"/>
      <c r="G3" s="207" t="s">
        <v>663</v>
      </c>
      <c r="H3" s="207" t="s">
        <v>664</v>
      </c>
      <c r="I3" s="207" t="s">
        <v>665</v>
      </c>
      <c r="J3" s="211" t="s">
        <v>9</v>
      </c>
      <c r="K3" s="212"/>
      <c r="L3" s="213" t="s">
        <v>666</v>
      </c>
      <c r="M3" s="209" t="s">
        <v>10</v>
      </c>
      <c r="N3" s="210"/>
      <c r="O3" s="207" t="s">
        <v>667</v>
      </c>
      <c r="P3" s="207" t="s">
        <v>668</v>
      </c>
    </row>
    <row r="4" spans="1:18" s="119" customFormat="1" ht="48.6" customHeight="1">
      <c r="A4" s="208"/>
      <c r="B4" s="208"/>
      <c r="C4" s="208"/>
      <c r="D4" s="208"/>
      <c r="E4" s="3" t="s">
        <v>669</v>
      </c>
      <c r="F4" s="3" t="s">
        <v>670</v>
      </c>
      <c r="G4" s="208"/>
      <c r="H4" s="208"/>
      <c r="I4" s="208"/>
      <c r="J4" s="3" t="s">
        <v>671</v>
      </c>
      <c r="K4" s="118" t="s">
        <v>672</v>
      </c>
      <c r="L4" s="213"/>
      <c r="M4" s="3" t="s">
        <v>673</v>
      </c>
      <c r="N4" s="3" t="s">
        <v>674</v>
      </c>
      <c r="O4" s="208"/>
      <c r="P4" s="208"/>
    </row>
    <row r="5" spans="1:18" ht="27.75" customHeight="1">
      <c r="A5" s="6">
        <v>1</v>
      </c>
      <c r="B5" s="154" t="s">
        <v>756</v>
      </c>
      <c r="C5" s="151" t="s">
        <v>757</v>
      </c>
      <c r="D5" s="122" t="s">
        <v>20</v>
      </c>
      <c r="E5" s="152">
        <v>49.29</v>
      </c>
      <c r="F5" s="138"/>
      <c r="G5" s="130">
        <v>0.13</v>
      </c>
      <c r="H5" s="125"/>
      <c r="I5" s="152">
        <v>49.29</v>
      </c>
      <c r="J5" s="6" t="s">
        <v>760</v>
      </c>
      <c r="K5" s="126">
        <v>5.42</v>
      </c>
      <c r="L5" s="141"/>
      <c r="M5" s="138">
        <v>49.129999999999995</v>
      </c>
      <c r="N5" s="141"/>
      <c r="O5" s="146" t="s">
        <v>40</v>
      </c>
      <c r="P5" s="155" t="s">
        <v>753</v>
      </c>
      <c r="R5" s="153">
        <f>(M5-I5)/I5</f>
        <v>-3.2460945425036255E-3</v>
      </c>
    </row>
    <row r="6" spans="1:18" ht="27.75" customHeight="1">
      <c r="A6" s="6">
        <v>2</v>
      </c>
      <c r="B6" s="154" t="s">
        <v>758</v>
      </c>
      <c r="C6" s="151" t="s">
        <v>759</v>
      </c>
      <c r="D6" s="122" t="s">
        <v>20</v>
      </c>
      <c r="E6" s="152">
        <v>48.76</v>
      </c>
      <c r="F6" s="139"/>
      <c r="G6" s="130">
        <v>0.13</v>
      </c>
      <c r="H6" s="125"/>
      <c r="I6" s="152">
        <v>48.76</v>
      </c>
      <c r="J6" s="6" t="s">
        <v>760</v>
      </c>
      <c r="K6" s="126">
        <v>5.42</v>
      </c>
      <c r="L6" s="131"/>
      <c r="M6" s="138">
        <v>48.48</v>
      </c>
      <c r="N6" s="131"/>
      <c r="O6" s="146" t="s">
        <v>40</v>
      </c>
      <c r="P6" s="155" t="s">
        <v>753</v>
      </c>
      <c r="R6" s="153">
        <f t="shared" ref="R6" si="0">(M6-I6)/I6</f>
        <v>-5.7424118129614675E-3</v>
      </c>
    </row>
    <row r="7" spans="1:18" ht="27.75" customHeight="1">
      <c r="A7" s="6"/>
      <c r="B7" s="154"/>
      <c r="C7" s="151"/>
      <c r="D7" s="122"/>
      <c r="E7" s="152"/>
      <c r="F7" s="139"/>
      <c r="G7" s="130"/>
      <c r="H7" s="125"/>
      <c r="I7" s="143"/>
      <c r="J7" s="6"/>
      <c r="K7" s="126"/>
      <c r="L7" s="131"/>
      <c r="M7" s="138"/>
      <c r="N7" s="131"/>
      <c r="O7" s="146"/>
      <c r="P7" s="155"/>
      <c r="R7" s="153"/>
    </row>
    <row r="8" spans="1:18" ht="27.75" customHeight="1">
      <c r="A8" s="6"/>
      <c r="B8" s="120"/>
      <c r="C8" s="136"/>
      <c r="D8" s="122"/>
      <c r="E8" s="133"/>
      <c r="F8" s="140"/>
      <c r="G8" s="130"/>
      <c r="H8" s="125"/>
      <c r="I8" s="124"/>
      <c r="J8" s="6"/>
      <c r="K8" s="126"/>
      <c r="L8" s="131"/>
      <c r="M8" s="142"/>
      <c r="N8" s="131"/>
      <c r="O8" s="127"/>
      <c r="P8" s="128"/>
    </row>
    <row r="9" spans="1:18" ht="54" customHeight="1">
      <c r="A9" s="191" t="s">
        <v>762</v>
      </c>
      <c r="B9" s="206"/>
      <c r="C9" s="206"/>
      <c r="D9" s="206"/>
      <c r="E9" s="206"/>
      <c r="F9" s="206"/>
      <c r="G9" s="206"/>
      <c r="H9" s="206"/>
      <c r="I9" s="206"/>
      <c r="J9" s="206"/>
      <c r="K9" s="206"/>
      <c r="L9" s="206"/>
      <c r="M9" s="206"/>
      <c r="N9" s="206"/>
      <c r="O9" s="206"/>
      <c r="P9" s="206"/>
    </row>
    <row r="10" spans="1:18" ht="54" customHeight="1">
      <c r="A10" s="206"/>
      <c r="B10" s="206"/>
      <c r="C10" s="206"/>
      <c r="D10" s="206"/>
      <c r="E10" s="206"/>
      <c r="F10" s="206"/>
      <c r="G10" s="206"/>
      <c r="H10" s="206"/>
      <c r="I10" s="206"/>
      <c r="J10" s="206"/>
      <c r="K10" s="206"/>
      <c r="L10" s="206"/>
      <c r="M10" s="206"/>
      <c r="N10" s="206"/>
      <c r="O10" s="206"/>
      <c r="P10" s="206"/>
    </row>
    <row r="11" spans="1:18" ht="93" customHeight="1">
      <c r="A11" s="191" t="s">
        <v>13</v>
      </c>
      <c r="B11" s="191"/>
      <c r="C11" s="191"/>
      <c r="D11" s="191" t="s">
        <v>14</v>
      </c>
      <c r="E11" s="191"/>
      <c r="F11" s="191"/>
      <c r="G11" s="191"/>
      <c r="H11" s="191"/>
      <c r="I11" s="191" t="s">
        <v>15</v>
      </c>
      <c r="J11" s="191"/>
      <c r="K11" s="191"/>
      <c r="L11" s="191" t="s">
        <v>16</v>
      </c>
      <c r="M11" s="191"/>
      <c r="N11" s="191"/>
      <c r="O11" s="191" t="s">
        <v>17</v>
      </c>
      <c r="P11" s="191"/>
    </row>
  </sheetData>
  <mergeCells count="21">
    <mergeCell ref="A11:C11"/>
    <mergeCell ref="D11:H11"/>
    <mergeCell ref="I11:K11"/>
    <mergeCell ref="L11:N11"/>
    <mergeCell ref="O11:P11"/>
    <mergeCell ref="A9:P10"/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  <mergeCell ref="J3:K3"/>
    <mergeCell ref="L3:L4"/>
    <mergeCell ref="M3:N3"/>
    <mergeCell ref="O3:O4"/>
    <mergeCell ref="P3:P4"/>
  </mergeCells>
  <phoneticPr fontId="3" type="noConversion"/>
  <dataValidations count="1">
    <dataValidation type="list" allowBlank="1" showInputMessage="1" showErrorMessage="1" sqref="WVO983041:WVO983048 JC5:JC8 SY5:SY8 ACU5:ACU8 AMQ5:AMQ8 AWM5:AWM8 BGI5:BGI8 BQE5:BQE8 CAA5:CAA8 CJW5:CJW8 CTS5:CTS8 DDO5:DDO8 DNK5:DNK8 DXG5:DXG8 EHC5:EHC8 EQY5:EQY8 FAU5:FAU8 FKQ5:FKQ8 FUM5:FUM8 GEI5:GEI8 GOE5:GOE8 GYA5:GYA8 HHW5:HHW8 HRS5:HRS8 IBO5:IBO8 ILK5:ILK8 IVG5:IVG8 JFC5:JFC8 JOY5:JOY8 JYU5:JYU8 KIQ5:KIQ8 KSM5:KSM8 LCI5:LCI8 LME5:LME8 LWA5:LWA8 MFW5:MFW8 MPS5:MPS8 MZO5:MZO8 NJK5:NJK8 NTG5:NTG8 ODC5:ODC8 OMY5:OMY8 OWU5:OWU8 PGQ5:PGQ8 PQM5:PQM8 QAI5:QAI8 QKE5:QKE8 QUA5:QUA8 RDW5:RDW8 RNS5:RNS8 RXO5:RXO8 SHK5:SHK8 SRG5:SRG8 TBC5:TBC8 TKY5:TKY8 TUU5:TUU8 UEQ5:UEQ8 UOM5:UOM8 UYI5:UYI8 VIE5:VIE8 VSA5:VSA8 WBW5:WBW8 WLS5:WLS8 WVO5:WVO8 G65537:G65544 JC65537:JC65544 SY65537:SY65544 ACU65537:ACU65544 AMQ65537:AMQ65544 AWM65537:AWM65544 BGI65537:BGI65544 BQE65537:BQE65544 CAA65537:CAA65544 CJW65537:CJW65544 CTS65537:CTS65544 DDO65537:DDO65544 DNK65537:DNK65544 DXG65537:DXG65544 EHC65537:EHC65544 EQY65537:EQY65544 FAU65537:FAU65544 FKQ65537:FKQ65544 FUM65537:FUM65544 GEI65537:GEI65544 GOE65537:GOE65544 GYA65537:GYA65544 HHW65537:HHW65544 HRS65537:HRS65544 IBO65537:IBO65544 ILK65537:ILK65544 IVG65537:IVG65544 JFC65537:JFC65544 JOY65537:JOY65544 JYU65537:JYU65544 KIQ65537:KIQ65544 KSM65537:KSM65544 LCI65537:LCI65544 LME65537:LME65544 LWA65537:LWA65544 MFW65537:MFW65544 MPS65537:MPS65544 MZO65537:MZO65544 NJK65537:NJK65544 NTG65537:NTG65544 ODC65537:ODC65544 OMY65537:OMY65544 OWU65537:OWU65544 PGQ65537:PGQ65544 PQM65537:PQM65544 QAI65537:QAI65544 QKE65537:QKE65544 QUA65537:QUA65544 RDW65537:RDW65544 RNS65537:RNS65544 RXO65537:RXO65544 SHK65537:SHK65544 SRG65537:SRG65544 TBC65537:TBC65544 TKY65537:TKY65544 TUU65537:TUU65544 UEQ65537:UEQ65544 UOM65537:UOM65544 UYI65537:UYI65544 VIE65537:VIE65544 VSA65537:VSA65544 WBW65537:WBW65544 WLS65537:WLS65544 WVO65537:WVO65544 G131073:G131080 JC131073:JC131080 SY131073:SY131080 ACU131073:ACU131080 AMQ131073:AMQ131080 AWM131073:AWM131080 BGI131073:BGI131080 BQE131073:BQE131080 CAA131073:CAA131080 CJW131073:CJW131080 CTS131073:CTS131080 DDO131073:DDO131080 DNK131073:DNK131080 DXG131073:DXG131080 EHC131073:EHC131080 EQY131073:EQY131080 FAU131073:FAU131080 FKQ131073:FKQ131080 FUM131073:FUM131080 GEI131073:GEI131080 GOE131073:GOE131080 GYA131073:GYA131080 HHW131073:HHW131080 HRS131073:HRS131080 IBO131073:IBO131080 ILK131073:ILK131080 IVG131073:IVG131080 JFC131073:JFC131080 JOY131073:JOY131080 JYU131073:JYU131080 KIQ131073:KIQ131080 KSM131073:KSM131080 LCI131073:LCI131080 LME131073:LME131080 LWA131073:LWA131080 MFW131073:MFW131080 MPS131073:MPS131080 MZO131073:MZO131080 NJK131073:NJK131080 NTG131073:NTG131080 ODC131073:ODC131080 OMY131073:OMY131080 OWU131073:OWU131080 PGQ131073:PGQ131080 PQM131073:PQM131080 QAI131073:QAI131080 QKE131073:QKE131080 QUA131073:QUA131080 RDW131073:RDW131080 RNS131073:RNS131080 RXO131073:RXO131080 SHK131073:SHK131080 SRG131073:SRG131080 TBC131073:TBC131080 TKY131073:TKY131080 TUU131073:TUU131080 UEQ131073:UEQ131080 UOM131073:UOM131080 UYI131073:UYI131080 VIE131073:VIE131080 VSA131073:VSA131080 WBW131073:WBW131080 WLS131073:WLS131080 WVO131073:WVO131080 G196609:G196616 JC196609:JC196616 SY196609:SY196616 ACU196609:ACU196616 AMQ196609:AMQ196616 AWM196609:AWM196616 BGI196609:BGI196616 BQE196609:BQE196616 CAA196609:CAA196616 CJW196609:CJW196616 CTS196609:CTS196616 DDO196609:DDO196616 DNK196609:DNK196616 DXG196609:DXG196616 EHC196609:EHC196616 EQY196609:EQY196616 FAU196609:FAU196616 FKQ196609:FKQ196616 FUM196609:FUM196616 GEI196609:GEI196616 GOE196609:GOE196616 GYA196609:GYA196616 HHW196609:HHW196616 HRS196609:HRS196616 IBO196609:IBO196616 ILK196609:ILK196616 IVG196609:IVG196616 JFC196609:JFC196616 JOY196609:JOY196616 JYU196609:JYU196616 KIQ196609:KIQ196616 KSM196609:KSM196616 LCI196609:LCI196616 LME196609:LME196616 LWA196609:LWA196616 MFW196609:MFW196616 MPS196609:MPS196616 MZO196609:MZO196616 NJK196609:NJK196616 NTG196609:NTG196616 ODC196609:ODC196616 OMY196609:OMY196616 OWU196609:OWU196616 PGQ196609:PGQ196616 PQM196609:PQM196616 QAI196609:QAI196616 QKE196609:QKE196616 QUA196609:QUA196616 RDW196609:RDW196616 RNS196609:RNS196616 RXO196609:RXO196616 SHK196609:SHK196616 SRG196609:SRG196616 TBC196609:TBC196616 TKY196609:TKY196616 TUU196609:TUU196616 UEQ196609:UEQ196616 UOM196609:UOM196616 UYI196609:UYI196616 VIE196609:VIE196616 VSA196609:VSA196616 WBW196609:WBW196616 WLS196609:WLS196616 WVO196609:WVO196616 G262145:G262152 JC262145:JC262152 SY262145:SY262152 ACU262145:ACU262152 AMQ262145:AMQ262152 AWM262145:AWM262152 BGI262145:BGI262152 BQE262145:BQE262152 CAA262145:CAA262152 CJW262145:CJW262152 CTS262145:CTS262152 DDO262145:DDO262152 DNK262145:DNK262152 DXG262145:DXG262152 EHC262145:EHC262152 EQY262145:EQY262152 FAU262145:FAU262152 FKQ262145:FKQ262152 FUM262145:FUM262152 GEI262145:GEI262152 GOE262145:GOE262152 GYA262145:GYA262152 HHW262145:HHW262152 HRS262145:HRS262152 IBO262145:IBO262152 ILK262145:ILK262152 IVG262145:IVG262152 JFC262145:JFC262152 JOY262145:JOY262152 JYU262145:JYU262152 KIQ262145:KIQ262152 KSM262145:KSM262152 LCI262145:LCI262152 LME262145:LME262152 LWA262145:LWA262152 MFW262145:MFW262152 MPS262145:MPS262152 MZO262145:MZO262152 NJK262145:NJK262152 NTG262145:NTG262152 ODC262145:ODC262152 OMY262145:OMY262152 OWU262145:OWU262152 PGQ262145:PGQ262152 PQM262145:PQM262152 QAI262145:QAI262152 QKE262145:QKE262152 QUA262145:QUA262152 RDW262145:RDW262152 RNS262145:RNS262152 RXO262145:RXO262152 SHK262145:SHK262152 SRG262145:SRG262152 TBC262145:TBC262152 TKY262145:TKY262152 TUU262145:TUU262152 UEQ262145:UEQ262152 UOM262145:UOM262152 UYI262145:UYI262152 VIE262145:VIE262152 VSA262145:VSA262152 WBW262145:WBW262152 WLS262145:WLS262152 WVO262145:WVO262152 G327681:G327688 JC327681:JC327688 SY327681:SY327688 ACU327681:ACU327688 AMQ327681:AMQ327688 AWM327681:AWM327688 BGI327681:BGI327688 BQE327681:BQE327688 CAA327681:CAA327688 CJW327681:CJW327688 CTS327681:CTS327688 DDO327681:DDO327688 DNK327681:DNK327688 DXG327681:DXG327688 EHC327681:EHC327688 EQY327681:EQY327688 FAU327681:FAU327688 FKQ327681:FKQ327688 FUM327681:FUM327688 GEI327681:GEI327688 GOE327681:GOE327688 GYA327681:GYA327688 HHW327681:HHW327688 HRS327681:HRS327688 IBO327681:IBO327688 ILK327681:ILK327688 IVG327681:IVG327688 JFC327681:JFC327688 JOY327681:JOY327688 JYU327681:JYU327688 KIQ327681:KIQ327688 KSM327681:KSM327688 LCI327681:LCI327688 LME327681:LME327688 LWA327681:LWA327688 MFW327681:MFW327688 MPS327681:MPS327688 MZO327681:MZO327688 NJK327681:NJK327688 NTG327681:NTG327688 ODC327681:ODC327688 OMY327681:OMY327688 OWU327681:OWU327688 PGQ327681:PGQ327688 PQM327681:PQM327688 QAI327681:QAI327688 QKE327681:QKE327688 QUA327681:QUA327688 RDW327681:RDW327688 RNS327681:RNS327688 RXO327681:RXO327688 SHK327681:SHK327688 SRG327681:SRG327688 TBC327681:TBC327688 TKY327681:TKY327688 TUU327681:TUU327688 UEQ327681:UEQ327688 UOM327681:UOM327688 UYI327681:UYI327688 VIE327681:VIE327688 VSA327681:VSA327688 WBW327681:WBW327688 WLS327681:WLS327688 WVO327681:WVO327688 G393217:G393224 JC393217:JC393224 SY393217:SY393224 ACU393217:ACU393224 AMQ393217:AMQ393224 AWM393217:AWM393224 BGI393217:BGI393224 BQE393217:BQE393224 CAA393217:CAA393224 CJW393217:CJW393224 CTS393217:CTS393224 DDO393217:DDO393224 DNK393217:DNK393224 DXG393217:DXG393224 EHC393217:EHC393224 EQY393217:EQY393224 FAU393217:FAU393224 FKQ393217:FKQ393224 FUM393217:FUM393224 GEI393217:GEI393224 GOE393217:GOE393224 GYA393217:GYA393224 HHW393217:HHW393224 HRS393217:HRS393224 IBO393217:IBO393224 ILK393217:ILK393224 IVG393217:IVG393224 JFC393217:JFC393224 JOY393217:JOY393224 JYU393217:JYU393224 KIQ393217:KIQ393224 KSM393217:KSM393224 LCI393217:LCI393224 LME393217:LME393224 LWA393217:LWA393224 MFW393217:MFW393224 MPS393217:MPS393224 MZO393217:MZO393224 NJK393217:NJK393224 NTG393217:NTG393224 ODC393217:ODC393224 OMY393217:OMY393224 OWU393217:OWU393224 PGQ393217:PGQ393224 PQM393217:PQM393224 QAI393217:QAI393224 QKE393217:QKE393224 QUA393217:QUA393224 RDW393217:RDW393224 RNS393217:RNS393224 RXO393217:RXO393224 SHK393217:SHK393224 SRG393217:SRG393224 TBC393217:TBC393224 TKY393217:TKY393224 TUU393217:TUU393224 UEQ393217:UEQ393224 UOM393217:UOM393224 UYI393217:UYI393224 VIE393217:VIE393224 VSA393217:VSA393224 WBW393217:WBW393224 WLS393217:WLS393224 WVO393217:WVO393224 G458753:G458760 JC458753:JC458760 SY458753:SY458760 ACU458753:ACU458760 AMQ458753:AMQ458760 AWM458753:AWM458760 BGI458753:BGI458760 BQE458753:BQE458760 CAA458753:CAA458760 CJW458753:CJW458760 CTS458753:CTS458760 DDO458753:DDO458760 DNK458753:DNK458760 DXG458753:DXG458760 EHC458753:EHC458760 EQY458753:EQY458760 FAU458753:FAU458760 FKQ458753:FKQ458760 FUM458753:FUM458760 GEI458753:GEI458760 GOE458753:GOE458760 GYA458753:GYA458760 HHW458753:HHW458760 HRS458753:HRS458760 IBO458753:IBO458760 ILK458753:ILK458760 IVG458753:IVG458760 JFC458753:JFC458760 JOY458753:JOY458760 JYU458753:JYU458760 KIQ458753:KIQ458760 KSM458753:KSM458760 LCI458753:LCI458760 LME458753:LME458760 LWA458753:LWA458760 MFW458753:MFW458760 MPS458753:MPS458760 MZO458753:MZO458760 NJK458753:NJK458760 NTG458753:NTG458760 ODC458753:ODC458760 OMY458753:OMY458760 OWU458753:OWU458760 PGQ458753:PGQ458760 PQM458753:PQM458760 QAI458753:QAI458760 QKE458753:QKE458760 QUA458753:QUA458760 RDW458753:RDW458760 RNS458753:RNS458760 RXO458753:RXO458760 SHK458753:SHK458760 SRG458753:SRG458760 TBC458753:TBC458760 TKY458753:TKY458760 TUU458753:TUU458760 UEQ458753:UEQ458760 UOM458753:UOM458760 UYI458753:UYI458760 VIE458753:VIE458760 VSA458753:VSA458760 WBW458753:WBW458760 WLS458753:WLS458760 WVO458753:WVO458760 G524289:G524296 JC524289:JC524296 SY524289:SY524296 ACU524289:ACU524296 AMQ524289:AMQ524296 AWM524289:AWM524296 BGI524289:BGI524296 BQE524289:BQE524296 CAA524289:CAA524296 CJW524289:CJW524296 CTS524289:CTS524296 DDO524289:DDO524296 DNK524289:DNK524296 DXG524289:DXG524296 EHC524289:EHC524296 EQY524289:EQY524296 FAU524289:FAU524296 FKQ524289:FKQ524296 FUM524289:FUM524296 GEI524289:GEI524296 GOE524289:GOE524296 GYA524289:GYA524296 HHW524289:HHW524296 HRS524289:HRS524296 IBO524289:IBO524296 ILK524289:ILK524296 IVG524289:IVG524296 JFC524289:JFC524296 JOY524289:JOY524296 JYU524289:JYU524296 KIQ524289:KIQ524296 KSM524289:KSM524296 LCI524289:LCI524296 LME524289:LME524296 LWA524289:LWA524296 MFW524289:MFW524296 MPS524289:MPS524296 MZO524289:MZO524296 NJK524289:NJK524296 NTG524289:NTG524296 ODC524289:ODC524296 OMY524289:OMY524296 OWU524289:OWU524296 PGQ524289:PGQ524296 PQM524289:PQM524296 QAI524289:QAI524296 QKE524289:QKE524296 QUA524289:QUA524296 RDW524289:RDW524296 RNS524289:RNS524296 RXO524289:RXO524296 SHK524289:SHK524296 SRG524289:SRG524296 TBC524289:TBC524296 TKY524289:TKY524296 TUU524289:TUU524296 UEQ524289:UEQ524296 UOM524289:UOM524296 UYI524289:UYI524296 VIE524289:VIE524296 VSA524289:VSA524296 WBW524289:WBW524296 WLS524289:WLS524296 WVO524289:WVO524296 G589825:G589832 JC589825:JC589832 SY589825:SY589832 ACU589825:ACU589832 AMQ589825:AMQ589832 AWM589825:AWM589832 BGI589825:BGI589832 BQE589825:BQE589832 CAA589825:CAA589832 CJW589825:CJW589832 CTS589825:CTS589832 DDO589825:DDO589832 DNK589825:DNK589832 DXG589825:DXG589832 EHC589825:EHC589832 EQY589825:EQY589832 FAU589825:FAU589832 FKQ589825:FKQ589832 FUM589825:FUM589832 GEI589825:GEI589832 GOE589825:GOE589832 GYA589825:GYA589832 HHW589825:HHW589832 HRS589825:HRS589832 IBO589825:IBO589832 ILK589825:ILK589832 IVG589825:IVG589832 JFC589825:JFC589832 JOY589825:JOY589832 JYU589825:JYU589832 KIQ589825:KIQ589832 KSM589825:KSM589832 LCI589825:LCI589832 LME589825:LME589832 LWA589825:LWA589832 MFW589825:MFW589832 MPS589825:MPS589832 MZO589825:MZO589832 NJK589825:NJK589832 NTG589825:NTG589832 ODC589825:ODC589832 OMY589825:OMY589832 OWU589825:OWU589832 PGQ589825:PGQ589832 PQM589825:PQM589832 QAI589825:QAI589832 QKE589825:QKE589832 QUA589825:QUA589832 RDW589825:RDW589832 RNS589825:RNS589832 RXO589825:RXO589832 SHK589825:SHK589832 SRG589825:SRG589832 TBC589825:TBC589832 TKY589825:TKY589832 TUU589825:TUU589832 UEQ589825:UEQ589832 UOM589825:UOM589832 UYI589825:UYI589832 VIE589825:VIE589832 VSA589825:VSA589832 WBW589825:WBW589832 WLS589825:WLS589832 WVO589825:WVO589832 G655361:G655368 JC655361:JC655368 SY655361:SY655368 ACU655361:ACU655368 AMQ655361:AMQ655368 AWM655361:AWM655368 BGI655361:BGI655368 BQE655361:BQE655368 CAA655361:CAA655368 CJW655361:CJW655368 CTS655361:CTS655368 DDO655361:DDO655368 DNK655361:DNK655368 DXG655361:DXG655368 EHC655361:EHC655368 EQY655361:EQY655368 FAU655361:FAU655368 FKQ655361:FKQ655368 FUM655361:FUM655368 GEI655361:GEI655368 GOE655361:GOE655368 GYA655361:GYA655368 HHW655361:HHW655368 HRS655361:HRS655368 IBO655361:IBO655368 ILK655361:ILK655368 IVG655361:IVG655368 JFC655361:JFC655368 JOY655361:JOY655368 JYU655361:JYU655368 KIQ655361:KIQ655368 KSM655361:KSM655368 LCI655361:LCI655368 LME655361:LME655368 LWA655361:LWA655368 MFW655361:MFW655368 MPS655361:MPS655368 MZO655361:MZO655368 NJK655361:NJK655368 NTG655361:NTG655368 ODC655361:ODC655368 OMY655361:OMY655368 OWU655361:OWU655368 PGQ655361:PGQ655368 PQM655361:PQM655368 QAI655361:QAI655368 QKE655361:QKE655368 QUA655361:QUA655368 RDW655361:RDW655368 RNS655361:RNS655368 RXO655361:RXO655368 SHK655361:SHK655368 SRG655361:SRG655368 TBC655361:TBC655368 TKY655361:TKY655368 TUU655361:TUU655368 UEQ655361:UEQ655368 UOM655361:UOM655368 UYI655361:UYI655368 VIE655361:VIE655368 VSA655361:VSA655368 WBW655361:WBW655368 WLS655361:WLS655368 WVO655361:WVO655368 G720897:G720904 JC720897:JC720904 SY720897:SY720904 ACU720897:ACU720904 AMQ720897:AMQ720904 AWM720897:AWM720904 BGI720897:BGI720904 BQE720897:BQE720904 CAA720897:CAA720904 CJW720897:CJW720904 CTS720897:CTS720904 DDO720897:DDO720904 DNK720897:DNK720904 DXG720897:DXG720904 EHC720897:EHC720904 EQY720897:EQY720904 FAU720897:FAU720904 FKQ720897:FKQ720904 FUM720897:FUM720904 GEI720897:GEI720904 GOE720897:GOE720904 GYA720897:GYA720904 HHW720897:HHW720904 HRS720897:HRS720904 IBO720897:IBO720904 ILK720897:ILK720904 IVG720897:IVG720904 JFC720897:JFC720904 JOY720897:JOY720904 JYU720897:JYU720904 KIQ720897:KIQ720904 KSM720897:KSM720904 LCI720897:LCI720904 LME720897:LME720904 LWA720897:LWA720904 MFW720897:MFW720904 MPS720897:MPS720904 MZO720897:MZO720904 NJK720897:NJK720904 NTG720897:NTG720904 ODC720897:ODC720904 OMY720897:OMY720904 OWU720897:OWU720904 PGQ720897:PGQ720904 PQM720897:PQM720904 QAI720897:QAI720904 QKE720897:QKE720904 QUA720897:QUA720904 RDW720897:RDW720904 RNS720897:RNS720904 RXO720897:RXO720904 SHK720897:SHK720904 SRG720897:SRG720904 TBC720897:TBC720904 TKY720897:TKY720904 TUU720897:TUU720904 UEQ720897:UEQ720904 UOM720897:UOM720904 UYI720897:UYI720904 VIE720897:VIE720904 VSA720897:VSA720904 WBW720897:WBW720904 WLS720897:WLS720904 WVO720897:WVO720904 G786433:G786440 JC786433:JC786440 SY786433:SY786440 ACU786433:ACU786440 AMQ786433:AMQ786440 AWM786433:AWM786440 BGI786433:BGI786440 BQE786433:BQE786440 CAA786433:CAA786440 CJW786433:CJW786440 CTS786433:CTS786440 DDO786433:DDO786440 DNK786433:DNK786440 DXG786433:DXG786440 EHC786433:EHC786440 EQY786433:EQY786440 FAU786433:FAU786440 FKQ786433:FKQ786440 FUM786433:FUM786440 GEI786433:GEI786440 GOE786433:GOE786440 GYA786433:GYA786440 HHW786433:HHW786440 HRS786433:HRS786440 IBO786433:IBO786440 ILK786433:ILK786440 IVG786433:IVG786440 JFC786433:JFC786440 JOY786433:JOY786440 JYU786433:JYU786440 KIQ786433:KIQ786440 KSM786433:KSM786440 LCI786433:LCI786440 LME786433:LME786440 LWA786433:LWA786440 MFW786433:MFW786440 MPS786433:MPS786440 MZO786433:MZO786440 NJK786433:NJK786440 NTG786433:NTG786440 ODC786433:ODC786440 OMY786433:OMY786440 OWU786433:OWU786440 PGQ786433:PGQ786440 PQM786433:PQM786440 QAI786433:QAI786440 QKE786433:QKE786440 QUA786433:QUA786440 RDW786433:RDW786440 RNS786433:RNS786440 RXO786433:RXO786440 SHK786433:SHK786440 SRG786433:SRG786440 TBC786433:TBC786440 TKY786433:TKY786440 TUU786433:TUU786440 UEQ786433:UEQ786440 UOM786433:UOM786440 UYI786433:UYI786440 VIE786433:VIE786440 VSA786433:VSA786440 WBW786433:WBW786440 WLS786433:WLS786440 WVO786433:WVO786440 G851969:G851976 JC851969:JC851976 SY851969:SY851976 ACU851969:ACU851976 AMQ851969:AMQ851976 AWM851969:AWM851976 BGI851969:BGI851976 BQE851969:BQE851976 CAA851969:CAA851976 CJW851969:CJW851976 CTS851969:CTS851976 DDO851969:DDO851976 DNK851969:DNK851976 DXG851969:DXG851976 EHC851969:EHC851976 EQY851969:EQY851976 FAU851969:FAU851976 FKQ851969:FKQ851976 FUM851969:FUM851976 GEI851969:GEI851976 GOE851969:GOE851976 GYA851969:GYA851976 HHW851969:HHW851976 HRS851969:HRS851976 IBO851969:IBO851976 ILK851969:ILK851976 IVG851969:IVG851976 JFC851969:JFC851976 JOY851969:JOY851976 JYU851969:JYU851976 KIQ851969:KIQ851976 KSM851969:KSM851976 LCI851969:LCI851976 LME851969:LME851976 LWA851969:LWA851976 MFW851969:MFW851976 MPS851969:MPS851976 MZO851969:MZO851976 NJK851969:NJK851976 NTG851969:NTG851976 ODC851969:ODC851976 OMY851969:OMY851976 OWU851969:OWU851976 PGQ851969:PGQ851976 PQM851969:PQM851976 QAI851969:QAI851976 QKE851969:QKE851976 QUA851969:QUA851976 RDW851969:RDW851976 RNS851969:RNS851976 RXO851969:RXO851976 SHK851969:SHK851976 SRG851969:SRG851976 TBC851969:TBC851976 TKY851969:TKY851976 TUU851969:TUU851976 UEQ851969:UEQ851976 UOM851969:UOM851976 UYI851969:UYI851976 VIE851969:VIE851976 VSA851969:VSA851976 WBW851969:WBW851976 WLS851969:WLS851976 WVO851969:WVO851976 G917505:G917512 JC917505:JC917512 SY917505:SY917512 ACU917505:ACU917512 AMQ917505:AMQ917512 AWM917505:AWM917512 BGI917505:BGI917512 BQE917505:BQE917512 CAA917505:CAA917512 CJW917505:CJW917512 CTS917505:CTS917512 DDO917505:DDO917512 DNK917505:DNK917512 DXG917505:DXG917512 EHC917505:EHC917512 EQY917505:EQY917512 FAU917505:FAU917512 FKQ917505:FKQ917512 FUM917505:FUM917512 GEI917505:GEI917512 GOE917505:GOE917512 GYA917505:GYA917512 HHW917505:HHW917512 HRS917505:HRS917512 IBO917505:IBO917512 ILK917505:ILK917512 IVG917505:IVG917512 JFC917505:JFC917512 JOY917505:JOY917512 JYU917505:JYU917512 KIQ917505:KIQ917512 KSM917505:KSM917512 LCI917505:LCI917512 LME917505:LME917512 LWA917505:LWA917512 MFW917505:MFW917512 MPS917505:MPS917512 MZO917505:MZO917512 NJK917505:NJK917512 NTG917505:NTG917512 ODC917505:ODC917512 OMY917505:OMY917512 OWU917505:OWU917512 PGQ917505:PGQ917512 PQM917505:PQM917512 QAI917505:QAI917512 QKE917505:QKE917512 QUA917505:QUA917512 RDW917505:RDW917512 RNS917505:RNS917512 RXO917505:RXO917512 SHK917505:SHK917512 SRG917505:SRG917512 TBC917505:TBC917512 TKY917505:TKY917512 TUU917505:TUU917512 UEQ917505:UEQ917512 UOM917505:UOM917512 UYI917505:UYI917512 VIE917505:VIE917512 VSA917505:VSA917512 WBW917505:WBW917512 WLS917505:WLS917512 WVO917505:WVO917512 G983041:G983048 JC983041:JC983048 SY983041:SY983048 ACU983041:ACU983048 AMQ983041:AMQ983048 AWM983041:AWM983048 BGI983041:BGI983048 BQE983041:BQE983048 CAA983041:CAA983048 CJW983041:CJW983048 CTS983041:CTS983048 DDO983041:DDO983048 DNK983041:DNK983048 DXG983041:DXG983048 EHC983041:EHC983048 EQY983041:EQY983048 FAU983041:FAU983048 FKQ983041:FKQ983048 FUM983041:FUM983048 GEI983041:GEI983048 GOE983041:GOE983048 GYA983041:GYA983048 HHW983041:HHW983048 HRS983041:HRS983048 IBO983041:IBO983048 ILK983041:ILK983048 IVG983041:IVG983048 JFC983041:JFC983048 JOY983041:JOY983048 JYU983041:JYU983048 KIQ983041:KIQ983048 KSM983041:KSM983048 LCI983041:LCI983048 LME983041:LME983048 LWA983041:LWA983048 MFW983041:MFW983048 MPS983041:MPS983048 MZO983041:MZO983048 NJK983041:NJK983048 NTG983041:NTG983048 ODC983041:ODC983048 OMY983041:OMY983048 OWU983041:OWU983048 PGQ983041:PGQ983048 PQM983041:PQM983048 QAI983041:QAI983048 QKE983041:QKE983048 QUA983041:QUA983048 RDW983041:RDW983048 RNS983041:RNS983048 RXO983041:RXO983048 SHK983041:SHK983048 SRG983041:SRG983048 TBC983041:TBC983048 TKY983041:TKY983048 TUU983041:TUU983048 UEQ983041:UEQ983048 UOM983041:UOM983048 UYI983041:UYI983048 VIE983041:VIE983048 VSA983041:VSA983048 WBW983041:WBW983048 WLS983041:WLS983048" xr:uid="{C6F848C3-7E1F-48A8-8DC5-152C8ECA057A}">
      <formula1>$Q$5:$Q$9</formula1>
    </dataValidation>
  </dataValidations>
  <pageMargins left="0.75" right="0.75" top="1" bottom="1" header="0.5" footer="0.5"/>
  <pageSetup paperSize="9" scale="93" orientation="landscape" r:id="rId1"/>
  <headerFooter alignWithMargins="0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CAF983-0165-4F1B-9148-10FBBE6560F9}">
  <sheetPr>
    <pageSetUpPr fitToPage="1"/>
  </sheetPr>
  <dimension ref="A1:L8"/>
  <sheetViews>
    <sheetView workbookViewId="0">
      <selection activeCell="A6" sqref="A6:K7"/>
    </sheetView>
  </sheetViews>
  <sheetFormatPr defaultColWidth="10" defaultRowHeight="27.75" customHeight="1"/>
  <cols>
    <col min="1" max="1" width="6.109375" style="1" bestFit="1" customWidth="1"/>
    <col min="2" max="2" width="25.5546875" style="1" customWidth="1"/>
    <col min="3" max="3" width="23.44140625" style="1" customWidth="1"/>
    <col min="4" max="4" width="7.21875" style="1" customWidth="1"/>
    <col min="5" max="5" width="14.88671875" style="1" customWidth="1"/>
    <col min="6" max="6" width="5.6640625" style="1" customWidth="1"/>
    <col min="7" max="7" width="11.77734375" style="1" customWidth="1"/>
    <col min="8" max="9" width="15.33203125" style="1" customWidth="1"/>
    <col min="10" max="10" width="32.33203125" style="1" customWidth="1"/>
    <col min="11" max="11" width="21.33203125" style="1" customWidth="1"/>
    <col min="12" max="256" width="10" style="1"/>
    <col min="257" max="257" width="6.109375" style="1" bestFit="1" customWidth="1"/>
    <col min="258" max="258" width="25.5546875" style="1" customWidth="1"/>
    <col min="259" max="259" width="23.44140625" style="1" customWidth="1"/>
    <col min="260" max="260" width="7.21875" style="1" customWidth="1"/>
    <col min="261" max="261" width="11.77734375" style="1" customWidth="1"/>
    <col min="262" max="262" width="5.6640625" style="1" customWidth="1"/>
    <col min="263" max="263" width="11.77734375" style="1" customWidth="1"/>
    <col min="264" max="265" width="11.88671875" style="1" customWidth="1"/>
    <col min="266" max="266" width="15.21875" style="1" customWidth="1"/>
    <col min="267" max="267" width="11.6640625" style="1" customWidth="1"/>
    <col min="268" max="512" width="10" style="1"/>
    <col min="513" max="513" width="6.109375" style="1" bestFit="1" customWidth="1"/>
    <col min="514" max="514" width="25.5546875" style="1" customWidth="1"/>
    <col min="515" max="515" width="23.44140625" style="1" customWidth="1"/>
    <col min="516" max="516" width="7.21875" style="1" customWidth="1"/>
    <col min="517" max="517" width="11.77734375" style="1" customWidth="1"/>
    <col min="518" max="518" width="5.6640625" style="1" customWidth="1"/>
    <col min="519" max="519" width="11.77734375" style="1" customWidth="1"/>
    <col min="520" max="521" width="11.88671875" style="1" customWidth="1"/>
    <col min="522" max="522" width="15.21875" style="1" customWidth="1"/>
    <col min="523" max="523" width="11.6640625" style="1" customWidth="1"/>
    <col min="524" max="768" width="10" style="1"/>
    <col min="769" max="769" width="6.109375" style="1" bestFit="1" customWidth="1"/>
    <col min="770" max="770" width="25.5546875" style="1" customWidth="1"/>
    <col min="771" max="771" width="23.44140625" style="1" customWidth="1"/>
    <col min="772" max="772" width="7.21875" style="1" customWidth="1"/>
    <col min="773" max="773" width="11.77734375" style="1" customWidth="1"/>
    <col min="774" max="774" width="5.6640625" style="1" customWidth="1"/>
    <col min="775" max="775" width="11.77734375" style="1" customWidth="1"/>
    <col min="776" max="777" width="11.88671875" style="1" customWidth="1"/>
    <col min="778" max="778" width="15.21875" style="1" customWidth="1"/>
    <col min="779" max="779" width="11.6640625" style="1" customWidth="1"/>
    <col min="780" max="1024" width="10" style="1"/>
    <col min="1025" max="1025" width="6.109375" style="1" bestFit="1" customWidth="1"/>
    <col min="1026" max="1026" width="25.5546875" style="1" customWidth="1"/>
    <col min="1027" max="1027" width="23.44140625" style="1" customWidth="1"/>
    <col min="1028" max="1028" width="7.21875" style="1" customWidth="1"/>
    <col min="1029" max="1029" width="11.77734375" style="1" customWidth="1"/>
    <col min="1030" max="1030" width="5.6640625" style="1" customWidth="1"/>
    <col min="1031" max="1031" width="11.77734375" style="1" customWidth="1"/>
    <col min="1032" max="1033" width="11.88671875" style="1" customWidth="1"/>
    <col min="1034" max="1034" width="15.21875" style="1" customWidth="1"/>
    <col min="1035" max="1035" width="11.6640625" style="1" customWidth="1"/>
    <col min="1036" max="1280" width="10" style="1"/>
    <col min="1281" max="1281" width="6.109375" style="1" bestFit="1" customWidth="1"/>
    <col min="1282" max="1282" width="25.5546875" style="1" customWidth="1"/>
    <col min="1283" max="1283" width="23.44140625" style="1" customWidth="1"/>
    <col min="1284" max="1284" width="7.21875" style="1" customWidth="1"/>
    <col min="1285" max="1285" width="11.77734375" style="1" customWidth="1"/>
    <col min="1286" max="1286" width="5.6640625" style="1" customWidth="1"/>
    <col min="1287" max="1287" width="11.77734375" style="1" customWidth="1"/>
    <col min="1288" max="1289" width="11.88671875" style="1" customWidth="1"/>
    <col min="1290" max="1290" width="15.21875" style="1" customWidth="1"/>
    <col min="1291" max="1291" width="11.6640625" style="1" customWidth="1"/>
    <col min="1292" max="1536" width="10" style="1"/>
    <col min="1537" max="1537" width="6.109375" style="1" bestFit="1" customWidth="1"/>
    <col min="1538" max="1538" width="25.5546875" style="1" customWidth="1"/>
    <col min="1539" max="1539" width="23.44140625" style="1" customWidth="1"/>
    <col min="1540" max="1540" width="7.21875" style="1" customWidth="1"/>
    <col min="1541" max="1541" width="11.77734375" style="1" customWidth="1"/>
    <col min="1542" max="1542" width="5.6640625" style="1" customWidth="1"/>
    <col min="1543" max="1543" width="11.77734375" style="1" customWidth="1"/>
    <col min="1544" max="1545" width="11.88671875" style="1" customWidth="1"/>
    <col min="1546" max="1546" width="15.21875" style="1" customWidth="1"/>
    <col min="1547" max="1547" width="11.6640625" style="1" customWidth="1"/>
    <col min="1548" max="1792" width="10" style="1"/>
    <col min="1793" max="1793" width="6.109375" style="1" bestFit="1" customWidth="1"/>
    <col min="1794" max="1794" width="25.5546875" style="1" customWidth="1"/>
    <col min="1795" max="1795" width="23.44140625" style="1" customWidth="1"/>
    <col min="1796" max="1796" width="7.21875" style="1" customWidth="1"/>
    <col min="1797" max="1797" width="11.77734375" style="1" customWidth="1"/>
    <col min="1798" max="1798" width="5.6640625" style="1" customWidth="1"/>
    <col min="1799" max="1799" width="11.77734375" style="1" customWidth="1"/>
    <col min="1800" max="1801" width="11.88671875" style="1" customWidth="1"/>
    <col min="1802" max="1802" width="15.21875" style="1" customWidth="1"/>
    <col min="1803" max="1803" width="11.6640625" style="1" customWidth="1"/>
    <col min="1804" max="2048" width="10" style="1"/>
    <col min="2049" max="2049" width="6.109375" style="1" bestFit="1" customWidth="1"/>
    <col min="2050" max="2050" width="25.5546875" style="1" customWidth="1"/>
    <col min="2051" max="2051" width="23.44140625" style="1" customWidth="1"/>
    <col min="2052" max="2052" width="7.21875" style="1" customWidth="1"/>
    <col min="2053" max="2053" width="11.77734375" style="1" customWidth="1"/>
    <col min="2054" max="2054" width="5.6640625" style="1" customWidth="1"/>
    <col min="2055" max="2055" width="11.77734375" style="1" customWidth="1"/>
    <col min="2056" max="2057" width="11.88671875" style="1" customWidth="1"/>
    <col min="2058" max="2058" width="15.21875" style="1" customWidth="1"/>
    <col min="2059" max="2059" width="11.6640625" style="1" customWidth="1"/>
    <col min="2060" max="2304" width="10" style="1"/>
    <col min="2305" max="2305" width="6.109375" style="1" bestFit="1" customWidth="1"/>
    <col min="2306" max="2306" width="25.5546875" style="1" customWidth="1"/>
    <col min="2307" max="2307" width="23.44140625" style="1" customWidth="1"/>
    <col min="2308" max="2308" width="7.21875" style="1" customWidth="1"/>
    <col min="2309" max="2309" width="11.77734375" style="1" customWidth="1"/>
    <col min="2310" max="2310" width="5.6640625" style="1" customWidth="1"/>
    <col min="2311" max="2311" width="11.77734375" style="1" customWidth="1"/>
    <col min="2312" max="2313" width="11.88671875" style="1" customWidth="1"/>
    <col min="2314" max="2314" width="15.21875" style="1" customWidth="1"/>
    <col min="2315" max="2315" width="11.6640625" style="1" customWidth="1"/>
    <col min="2316" max="2560" width="10" style="1"/>
    <col min="2561" max="2561" width="6.109375" style="1" bestFit="1" customWidth="1"/>
    <col min="2562" max="2562" width="25.5546875" style="1" customWidth="1"/>
    <col min="2563" max="2563" width="23.44140625" style="1" customWidth="1"/>
    <col min="2564" max="2564" width="7.21875" style="1" customWidth="1"/>
    <col min="2565" max="2565" width="11.77734375" style="1" customWidth="1"/>
    <col min="2566" max="2566" width="5.6640625" style="1" customWidth="1"/>
    <col min="2567" max="2567" width="11.77734375" style="1" customWidth="1"/>
    <col min="2568" max="2569" width="11.88671875" style="1" customWidth="1"/>
    <col min="2570" max="2570" width="15.21875" style="1" customWidth="1"/>
    <col min="2571" max="2571" width="11.6640625" style="1" customWidth="1"/>
    <col min="2572" max="2816" width="10" style="1"/>
    <col min="2817" max="2817" width="6.109375" style="1" bestFit="1" customWidth="1"/>
    <col min="2818" max="2818" width="25.5546875" style="1" customWidth="1"/>
    <col min="2819" max="2819" width="23.44140625" style="1" customWidth="1"/>
    <col min="2820" max="2820" width="7.21875" style="1" customWidth="1"/>
    <col min="2821" max="2821" width="11.77734375" style="1" customWidth="1"/>
    <col min="2822" max="2822" width="5.6640625" style="1" customWidth="1"/>
    <col min="2823" max="2823" width="11.77734375" style="1" customWidth="1"/>
    <col min="2824" max="2825" width="11.88671875" style="1" customWidth="1"/>
    <col min="2826" max="2826" width="15.21875" style="1" customWidth="1"/>
    <col min="2827" max="2827" width="11.6640625" style="1" customWidth="1"/>
    <col min="2828" max="3072" width="10" style="1"/>
    <col min="3073" max="3073" width="6.109375" style="1" bestFit="1" customWidth="1"/>
    <col min="3074" max="3074" width="25.5546875" style="1" customWidth="1"/>
    <col min="3075" max="3075" width="23.44140625" style="1" customWidth="1"/>
    <col min="3076" max="3076" width="7.21875" style="1" customWidth="1"/>
    <col min="3077" max="3077" width="11.77734375" style="1" customWidth="1"/>
    <col min="3078" max="3078" width="5.6640625" style="1" customWidth="1"/>
    <col min="3079" max="3079" width="11.77734375" style="1" customWidth="1"/>
    <col min="3080" max="3081" width="11.88671875" style="1" customWidth="1"/>
    <col min="3082" max="3082" width="15.21875" style="1" customWidth="1"/>
    <col min="3083" max="3083" width="11.6640625" style="1" customWidth="1"/>
    <col min="3084" max="3328" width="10" style="1"/>
    <col min="3329" max="3329" width="6.109375" style="1" bestFit="1" customWidth="1"/>
    <col min="3330" max="3330" width="25.5546875" style="1" customWidth="1"/>
    <col min="3331" max="3331" width="23.44140625" style="1" customWidth="1"/>
    <col min="3332" max="3332" width="7.21875" style="1" customWidth="1"/>
    <col min="3333" max="3333" width="11.77734375" style="1" customWidth="1"/>
    <col min="3334" max="3334" width="5.6640625" style="1" customWidth="1"/>
    <col min="3335" max="3335" width="11.77734375" style="1" customWidth="1"/>
    <col min="3336" max="3337" width="11.88671875" style="1" customWidth="1"/>
    <col min="3338" max="3338" width="15.21875" style="1" customWidth="1"/>
    <col min="3339" max="3339" width="11.6640625" style="1" customWidth="1"/>
    <col min="3340" max="3584" width="10" style="1"/>
    <col min="3585" max="3585" width="6.109375" style="1" bestFit="1" customWidth="1"/>
    <col min="3586" max="3586" width="25.5546875" style="1" customWidth="1"/>
    <col min="3587" max="3587" width="23.44140625" style="1" customWidth="1"/>
    <col min="3588" max="3588" width="7.21875" style="1" customWidth="1"/>
    <col min="3589" max="3589" width="11.77734375" style="1" customWidth="1"/>
    <col min="3590" max="3590" width="5.6640625" style="1" customWidth="1"/>
    <col min="3591" max="3591" width="11.77734375" style="1" customWidth="1"/>
    <col min="3592" max="3593" width="11.88671875" style="1" customWidth="1"/>
    <col min="3594" max="3594" width="15.21875" style="1" customWidth="1"/>
    <col min="3595" max="3595" width="11.6640625" style="1" customWidth="1"/>
    <col min="3596" max="3840" width="10" style="1"/>
    <col min="3841" max="3841" width="6.109375" style="1" bestFit="1" customWidth="1"/>
    <col min="3842" max="3842" width="25.5546875" style="1" customWidth="1"/>
    <col min="3843" max="3843" width="23.44140625" style="1" customWidth="1"/>
    <col min="3844" max="3844" width="7.21875" style="1" customWidth="1"/>
    <col min="3845" max="3845" width="11.77734375" style="1" customWidth="1"/>
    <col min="3846" max="3846" width="5.6640625" style="1" customWidth="1"/>
    <col min="3847" max="3847" width="11.77734375" style="1" customWidth="1"/>
    <col min="3848" max="3849" width="11.88671875" style="1" customWidth="1"/>
    <col min="3850" max="3850" width="15.21875" style="1" customWidth="1"/>
    <col min="3851" max="3851" width="11.6640625" style="1" customWidth="1"/>
    <col min="3852" max="4096" width="10" style="1"/>
    <col min="4097" max="4097" width="6.109375" style="1" bestFit="1" customWidth="1"/>
    <col min="4098" max="4098" width="25.5546875" style="1" customWidth="1"/>
    <col min="4099" max="4099" width="23.44140625" style="1" customWidth="1"/>
    <col min="4100" max="4100" width="7.21875" style="1" customWidth="1"/>
    <col min="4101" max="4101" width="11.77734375" style="1" customWidth="1"/>
    <col min="4102" max="4102" width="5.6640625" style="1" customWidth="1"/>
    <col min="4103" max="4103" width="11.77734375" style="1" customWidth="1"/>
    <col min="4104" max="4105" width="11.88671875" style="1" customWidth="1"/>
    <col min="4106" max="4106" width="15.21875" style="1" customWidth="1"/>
    <col min="4107" max="4107" width="11.6640625" style="1" customWidth="1"/>
    <col min="4108" max="4352" width="10" style="1"/>
    <col min="4353" max="4353" width="6.109375" style="1" bestFit="1" customWidth="1"/>
    <col min="4354" max="4354" width="25.5546875" style="1" customWidth="1"/>
    <col min="4355" max="4355" width="23.44140625" style="1" customWidth="1"/>
    <col min="4356" max="4356" width="7.21875" style="1" customWidth="1"/>
    <col min="4357" max="4357" width="11.77734375" style="1" customWidth="1"/>
    <col min="4358" max="4358" width="5.6640625" style="1" customWidth="1"/>
    <col min="4359" max="4359" width="11.77734375" style="1" customWidth="1"/>
    <col min="4360" max="4361" width="11.88671875" style="1" customWidth="1"/>
    <col min="4362" max="4362" width="15.21875" style="1" customWidth="1"/>
    <col min="4363" max="4363" width="11.6640625" style="1" customWidth="1"/>
    <col min="4364" max="4608" width="10" style="1"/>
    <col min="4609" max="4609" width="6.109375" style="1" bestFit="1" customWidth="1"/>
    <col min="4610" max="4610" width="25.5546875" style="1" customWidth="1"/>
    <col min="4611" max="4611" width="23.44140625" style="1" customWidth="1"/>
    <col min="4612" max="4612" width="7.21875" style="1" customWidth="1"/>
    <col min="4613" max="4613" width="11.77734375" style="1" customWidth="1"/>
    <col min="4614" max="4614" width="5.6640625" style="1" customWidth="1"/>
    <col min="4615" max="4615" width="11.77734375" style="1" customWidth="1"/>
    <col min="4616" max="4617" width="11.88671875" style="1" customWidth="1"/>
    <col min="4618" max="4618" width="15.21875" style="1" customWidth="1"/>
    <col min="4619" max="4619" width="11.6640625" style="1" customWidth="1"/>
    <col min="4620" max="4864" width="10" style="1"/>
    <col min="4865" max="4865" width="6.109375" style="1" bestFit="1" customWidth="1"/>
    <col min="4866" max="4866" width="25.5546875" style="1" customWidth="1"/>
    <col min="4867" max="4867" width="23.44140625" style="1" customWidth="1"/>
    <col min="4868" max="4868" width="7.21875" style="1" customWidth="1"/>
    <col min="4869" max="4869" width="11.77734375" style="1" customWidth="1"/>
    <col min="4870" max="4870" width="5.6640625" style="1" customWidth="1"/>
    <col min="4871" max="4871" width="11.77734375" style="1" customWidth="1"/>
    <col min="4872" max="4873" width="11.88671875" style="1" customWidth="1"/>
    <col min="4874" max="4874" width="15.21875" style="1" customWidth="1"/>
    <col min="4875" max="4875" width="11.6640625" style="1" customWidth="1"/>
    <col min="4876" max="5120" width="10" style="1"/>
    <col min="5121" max="5121" width="6.109375" style="1" bestFit="1" customWidth="1"/>
    <col min="5122" max="5122" width="25.5546875" style="1" customWidth="1"/>
    <col min="5123" max="5123" width="23.44140625" style="1" customWidth="1"/>
    <col min="5124" max="5124" width="7.21875" style="1" customWidth="1"/>
    <col min="5125" max="5125" width="11.77734375" style="1" customWidth="1"/>
    <col min="5126" max="5126" width="5.6640625" style="1" customWidth="1"/>
    <col min="5127" max="5127" width="11.77734375" style="1" customWidth="1"/>
    <col min="5128" max="5129" width="11.88671875" style="1" customWidth="1"/>
    <col min="5130" max="5130" width="15.21875" style="1" customWidth="1"/>
    <col min="5131" max="5131" width="11.6640625" style="1" customWidth="1"/>
    <col min="5132" max="5376" width="10" style="1"/>
    <col min="5377" max="5377" width="6.109375" style="1" bestFit="1" customWidth="1"/>
    <col min="5378" max="5378" width="25.5546875" style="1" customWidth="1"/>
    <col min="5379" max="5379" width="23.44140625" style="1" customWidth="1"/>
    <col min="5380" max="5380" width="7.21875" style="1" customWidth="1"/>
    <col min="5381" max="5381" width="11.77734375" style="1" customWidth="1"/>
    <col min="5382" max="5382" width="5.6640625" style="1" customWidth="1"/>
    <col min="5383" max="5383" width="11.77734375" style="1" customWidth="1"/>
    <col min="5384" max="5385" width="11.88671875" style="1" customWidth="1"/>
    <col min="5386" max="5386" width="15.21875" style="1" customWidth="1"/>
    <col min="5387" max="5387" width="11.6640625" style="1" customWidth="1"/>
    <col min="5388" max="5632" width="10" style="1"/>
    <col min="5633" max="5633" width="6.109375" style="1" bestFit="1" customWidth="1"/>
    <col min="5634" max="5634" width="25.5546875" style="1" customWidth="1"/>
    <col min="5635" max="5635" width="23.44140625" style="1" customWidth="1"/>
    <col min="5636" max="5636" width="7.21875" style="1" customWidth="1"/>
    <col min="5637" max="5637" width="11.77734375" style="1" customWidth="1"/>
    <col min="5638" max="5638" width="5.6640625" style="1" customWidth="1"/>
    <col min="5639" max="5639" width="11.77734375" style="1" customWidth="1"/>
    <col min="5640" max="5641" width="11.88671875" style="1" customWidth="1"/>
    <col min="5642" max="5642" width="15.21875" style="1" customWidth="1"/>
    <col min="5643" max="5643" width="11.6640625" style="1" customWidth="1"/>
    <col min="5644" max="5888" width="10" style="1"/>
    <col min="5889" max="5889" width="6.109375" style="1" bestFit="1" customWidth="1"/>
    <col min="5890" max="5890" width="25.5546875" style="1" customWidth="1"/>
    <col min="5891" max="5891" width="23.44140625" style="1" customWidth="1"/>
    <col min="5892" max="5892" width="7.21875" style="1" customWidth="1"/>
    <col min="5893" max="5893" width="11.77734375" style="1" customWidth="1"/>
    <col min="5894" max="5894" width="5.6640625" style="1" customWidth="1"/>
    <col min="5895" max="5895" width="11.77734375" style="1" customWidth="1"/>
    <col min="5896" max="5897" width="11.88671875" style="1" customWidth="1"/>
    <col min="5898" max="5898" width="15.21875" style="1" customWidth="1"/>
    <col min="5899" max="5899" width="11.6640625" style="1" customWidth="1"/>
    <col min="5900" max="6144" width="10" style="1"/>
    <col min="6145" max="6145" width="6.109375" style="1" bestFit="1" customWidth="1"/>
    <col min="6146" max="6146" width="25.5546875" style="1" customWidth="1"/>
    <col min="6147" max="6147" width="23.44140625" style="1" customWidth="1"/>
    <col min="6148" max="6148" width="7.21875" style="1" customWidth="1"/>
    <col min="6149" max="6149" width="11.77734375" style="1" customWidth="1"/>
    <col min="6150" max="6150" width="5.6640625" style="1" customWidth="1"/>
    <col min="6151" max="6151" width="11.77734375" style="1" customWidth="1"/>
    <col min="6152" max="6153" width="11.88671875" style="1" customWidth="1"/>
    <col min="6154" max="6154" width="15.21875" style="1" customWidth="1"/>
    <col min="6155" max="6155" width="11.6640625" style="1" customWidth="1"/>
    <col min="6156" max="6400" width="10" style="1"/>
    <col min="6401" max="6401" width="6.109375" style="1" bestFit="1" customWidth="1"/>
    <col min="6402" max="6402" width="25.5546875" style="1" customWidth="1"/>
    <col min="6403" max="6403" width="23.44140625" style="1" customWidth="1"/>
    <col min="6404" max="6404" width="7.21875" style="1" customWidth="1"/>
    <col min="6405" max="6405" width="11.77734375" style="1" customWidth="1"/>
    <col min="6406" max="6406" width="5.6640625" style="1" customWidth="1"/>
    <col min="6407" max="6407" width="11.77734375" style="1" customWidth="1"/>
    <col min="6408" max="6409" width="11.88671875" style="1" customWidth="1"/>
    <col min="6410" max="6410" width="15.21875" style="1" customWidth="1"/>
    <col min="6411" max="6411" width="11.6640625" style="1" customWidth="1"/>
    <col min="6412" max="6656" width="10" style="1"/>
    <col min="6657" max="6657" width="6.109375" style="1" bestFit="1" customWidth="1"/>
    <col min="6658" max="6658" width="25.5546875" style="1" customWidth="1"/>
    <col min="6659" max="6659" width="23.44140625" style="1" customWidth="1"/>
    <col min="6660" max="6660" width="7.21875" style="1" customWidth="1"/>
    <col min="6661" max="6661" width="11.77734375" style="1" customWidth="1"/>
    <col min="6662" max="6662" width="5.6640625" style="1" customWidth="1"/>
    <col min="6663" max="6663" width="11.77734375" style="1" customWidth="1"/>
    <col min="6664" max="6665" width="11.88671875" style="1" customWidth="1"/>
    <col min="6666" max="6666" width="15.21875" style="1" customWidth="1"/>
    <col min="6667" max="6667" width="11.6640625" style="1" customWidth="1"/>
    <col min="6668" max="6912" width="10" style="1"/>
    <col min="6913" max="6913" width="6.109375" style="1" bestFit="1" customWidth="1"/>
    <col min="6914" max="6914" width="25.5546875" style="1" customWidth="1"/>
    <col min="6915" max="6915" width="23.44140625" style="1" customWidth="1"/>
    <col min="6916" max="6916" width="7.21875" style="1" customWidth="1"/>
    <col min="6917" max="6917" width="11.77734375" style="1" customWidth="1"/>
    <col min="6918" max="6918" width="5.6640625" style="1" customWidth="1"/>
    <col min="6919" max="6919" width="11.77734375" style="1" customWidth="1"/>
    <col min="6920" max="6921" width="11.88671875" style="1" customWidth="1"/>
    <col min="6922" max="6922" width="15.21875" style="1" customWidth="1"/>
    <col min="6923" max="6923" width="11.6640625" style="1" customWidth="1"/>
    <col min="6924" max="7168" width="10" style="1"/>
    <col min="7169" max="7169" width="6.109375" style="1" bestFit="1" customWidth="1"/>
    <col min="7170" max="7170" width="25.5546875" style="1" customWidth="1"/>
    <col min="7171" max="7171" width="23.44140625" style="1" customWidth="1"/>
    <col min="7172" max="7172" width="7.21875" style="1" customWidth="1"/>
    <col min="7173" max="7173" width="11.77734375" style="1" customWidth="1"/>
    <col min="7174" max="7174" width="5.6640625" style="1" customWidth="1"/>
    <col min="7175" max="7175" width="11.77734375" style="1" customWidth="1"/>
    <col min="7176" max="7177" width="11.88671875" style="1" customWidth="1"/>
    <col min="7178" max="7178" width="15.21875" style="1" customWidth="1"/>
    <col min="7179" max="7179" width="11.6640625" style="1" customWidth="1"/>
    <col min="7180" max="7424" width="10" style="1"/>
    <col min="7425" max="7425" width="6.109375" style="1" bestFit="1" customWidth="1"/>
    <col min="7426" max="7426" width="25.5546875" style="1" customWidth="1"/>
    <col min="7427" max="7427" width="23.44140625" style="1" customWidth="1"/>
    <col min="7428" max="7428" width="7.21875" style="1" customWidth="1"/>
    <col min="7429" max="7429" width="11.77734375" style="1" customWidth="1"/>
    <col min="7430" max="7430" width="5.6640625" style="1" customWidth="1"/>
    <col min="7431" max="7431" width="11.77734375" style="1" customWidth="1"/>
    <col min="7432" max="7433" width="11.88671875" style="1" customWidth="1"/>
    <col min="7434" max="7434" width="15.21875" style="1" customWidth="1"/>
    <col min="7435" max="7435" width="11.6640625" style="1" customWidth="1"/>
    <col min="7436" max="7680" width="10" style="1"/>
    <col min="7681" max="7681" width="6.109375" style="1" bestFit="1" customWidth="1"/>
    <col min="7682" max="7682" width="25.5546875" style="1" customWidth="1"/>
    <col min="7683" max="7683" width="23.44140625" style="1" customWidth="1"/>
    <col min="7684" max="7684" width="7.21875" style="1" customWidth="1"/>
    <col min="7685" max="7685" width="11.77734375" style="1" customWidth="1"/>
    <col min="7686" max="7686" width="5.6640625" style="1" customWidth="1"/>
    <col min="7687" max="7687" width="11.77734375" style="1" customWidth="1"/>
    <col min="7688" max="7689" width="11.88671875" style="1" customWidth="1"/>
    <col min="7690" max="7690" width="15.21875" style="1" customWidth="1"/>
    <col min="7691" max="7691" width="11.6640625" style="1" customWidth="1"/>
    <col min="7692" max="7936" width="10" style="1"/>
    <col min="7937" max="7937" width="6.109375" style="1" bestFit="1" customWidth="1"/>
    <col min="7938" max="7938" width="25.5546875" style="1" customWidth="1"/>
    <col min="7939" max="7939" width="23.44140625" style="1" customWidth="1"/>
    <col min="7940" max="7940" width="7.21875" style="1" customWidth="1"/>
    <col min="7941" max="7941" width="11.77734375" style="1" customWidth="1"/>
    <col min="7942" max="7942" width="5.6640625" style="1" customWidth="1"/>
    <col min="7943" max="7943" width="11.77734375" style="1" customWidth="1"/>
    <col min="7944" max="7945" width="11.88671875" style="1" customWidth="1"/>
    <col min="7946" max="7946" width="15.21875" style="1" customWidth="1"/>
    <col min="7947" max="7947" width="11.6640625" style="1" customWidth="1"/>
    <col min="7948" max="8192" width="10" style="1"/>
    <col min="8193" max="8193" width="6.109375" style="1" bestFit="1" customWidth="1"/>
    <col min="8194" max="8194" width="25.5546875" style="1" customWidth="1"/>
    <col min="8195" max="8195" width="23.44140625" style="1" customWidth="1"/>
    <col min="8196" max="8196" width="7.21875" style="1" customWidth="1"/>
    <col min="8197" max="8197" width="11.77734375" style="1" customWidth="1"/>
    <col min="8198" max="8198" width="5.6640625" style="1" customWidth="1"/>
    <col min="8199" max="8199" width="11.77734375" style="1" customWidth="1"/>
    <col min="8200" max="8201" width="11.88671875" style="1" customWidth="1"/>
    <col min="8202" max="8202" width="15.21875" style="1" customWidth="1"/>
    <col min="8203" max="8203" width="11.6640625" style="1" customWidth="1"/>
    <col min="8204" max="8448" width="10" style="1"/>
    <col min="8449" max="8449" width="6.109375" style="1" bestFit="1" customWidth="1"/>
    <col min="8450" max="8450" width="25.5546875" style="1" customWidth="1"/>
    <col min="8451" max="8451" width="23.44140625" style="1" customWidth="1"/>
    <col min="8452" max="8452" width="7.21875" style="1" customWidth="1"/>
    <col min="8453" max="8453" width="11.77734375" style="1" customWidth="1"/>
    <col min="8454" max="8454" width="5.6640625" style="1" customWidth="1"/>
    <col min="8455" max="8455" width="11.77734375" style="1" customWidth="1"/>
    <col min="8456" max="8457" width="11.88671875" style="1" customWidth="1"/>
    <col min="8458" max="8458" width="15.21875" style="1" customWidth="1"/>
    <col min="8459" max="8459" width="11.6640625" style="1" customWidth="1"/>
    <col min="8460" max="8704" width="10" style="1"/>
    <col min="8705" max="8705" width="6.109375" style="1" bestFit="1" customWidth="1"/>
    <col min="8706" max="8706" width="25.5546875" style="1" customWidth="1"/>
    <col min="8707" max="8707" width="23.44140625" style="1" customWidth="1"/>
    <col min="8708" max="8708" width="7.21875" style="1" customWidth="1"/>
    <col min="8709" max="8709" width="11.77734375" style="1" customWidth="1"/>
    <col min="8710" max="8710" width="5.6640625" style="1" customWidth="1"/>
    <col min="8711" max="8711" width="11.77734375" style="1" customWidth="1"/>
    <col min="8712" max="8713" width="11.88671875" style="1" customWidth="1"/>
    <col min="8714" max="8714" width="15.21875" style="1" customWidth="1"/>
    <col min="8715" max="8715" width="11.6640625" style="1" customWidth="1"/>
    <col min="8716" max="8960" width="10" style="1"/>
    <col min="8961" max="8961" width="6.109375" style="1" bestFit="1" customWidth="1"/>
    <col min="8962" max="8962" width="25.5546875" style="1" customWidth="1"/>
    <col min="8963" max="8963" width="23.44140625" style="1" customWidth="1"/>
    <col min="8964" max="8964" width="7.21875" style="1" customWidth="1"/>
    <col min="8965" max="8965" width="11.77734375" style="1" customWidth="1"/>
    <col min="8966" max="8966" width="5.6640625" style="1" customWidth="1"/>
    <col min="8967" max="8967" width="11.77734375" style="1" customWidth="1"/>
    <col min="8968" max="8969" width="11.88671875" style="1" customWidth="1"/>
    <col min="8970" max="8970" width="15.21875" style="1" customWidth="1"/>
    <col min="8971" max="8971" width="11.6640625" style="1" customWidth="1"/>
    <col min="8972" max="9216" width="10" style="1"/>
    <col min="9217" max="9217" width="6.109375" style="1" bestFit="1" customWidth="1"/>
    <col min="9218" max="9218" width="25.5546875" style="1" customWidth="1"/>
    <col min="9219" max="9219" width="23.44140625" style="1" customWidth="1"/>
    <col min="9220" max="9220" width="7.21875" style="1" customWidth="1"/>
    <col min="9221" max="9221" width="11.77734375" style="1" customWidth="1"/>
    <col min="9222" max="9222" width="5.6640625" style="1" customWidth="1"/>
    <col min="9223" max="9223" width="11.77734375" style="1" customWidth="1"/>
    <col min="9224" max="9225" width="11.88671875" style="1" customWidth="1"/>
    <col min="9226" max="9226" width="15.21875" style="1" customWidth="1"/>
    <col min="9227" max="9227" width="11.6640625" style="1" customWidth="1"/>
    <col min="9228" max="9472" width="10" style="1"/>
    <col min="9473" max="9473" width="6.109375" style="1" bestFit="1" customWidth="1"/>
    <col min="9474" max="9474" width="25.5546875" style="1" customWidth="1"/>
    <col min="9475" max="9475" width="23.44140625" style="1" customWidth="1"/>
    <col min="9476" max="9476" width="7.21875" style="1" customWidth="1"/>
    <col min="9477" max="9477" width="11.77734375" style="1" customWidth="1"/>
    <col min="9478" max="9478" width="5.6640625" style="1" customWidth="1"/>
    <col min="9479" max="9479" width="11.77734375" style="1" customWidth="1"/>
    <col min="9480" max="9481" width="11.88671875" style="1" customWidth="1"/>
    <col min="9482" max="9482" width="15.21875" style="1" customWidth="1"/>
    <col min="9483" max="9483" width="11.6640625" style="1" customWidth="1"/>
    <col min="9484" max="9728" width="10" style="1"/>
    <col min="9729" max="9729" width="6.109375" style="1" bestFit="1" customWidth="1"/>
    <col min="9730" max="9730" width="25.5546875" style="1" customWidth="1"/>
    <col min="9731" max="9731" width="23.44140625" style="1" customWidth="1"/>
    <col min="9732" max="9732" width="7.21875" style="1" customWidth="1"/>
    <col min="9733" max="9733" width="11.77734375" style="1" customWidth="1"/>
    <col min="9734" max="9734" width="5.6640625" style="1" customWidth="1"/>
    <col min="9735" max="9735" width="11.77734375" style="1" customWidth="1"/>
    <col min="9736" max="9737" width="11.88671875" style="1" customWidth="1"/>
    <col min="9738" max="9738" width="15.21875" style="1" customWidth="1"/>
    <col min="9739" max="9739" width="11.6640625" style="1" customWidth="1"/>
    <col min="9740" max="9984" width="10" style="1"/>
    <col min="9985" max="9985" width="6.109375" style="1" bestFit="1" customWidth="1"/>
    <col min="9986" max="9986" width="25.5546875" style="1" customWidth="1"/>
    <col min="9987" max="9987" width="23.44140625" style="1" customWidth="1"/>
    <col min="9988" max="9988" width="7.21875" style="1" customWidth="1"/>
    <col min="9989" max="9989" width="11.77734375" style="1" customWidth="1"/>
    <col min="9990" max="9990" width="5.6640625" style="1" customWidth="1"/>
    <col min="9991" max="9991" width="11.77734375" style="1" customWidth="1"/>
    <col min="9992" max="9993" width="11.88671875" style="1" customWidth="1"/>
    <col min="9994" max="9994" width="15.21875" style="1" customWidth="1"/>
    <col min="9995" max="9995" width="11.6640625" style="1" customWidth="1"/>
    <col min="9996" max="10240" width="10" style="1"/>
    <col min="10241" max="10241" width="6.109375" style="1" bestFit="1" customWidth="1"/>
    <col min="10242" max="10242" width="25.5546875" style="1" customWidth="1"/>
    <col min="10243" max="10243" width="23.44140625" style="1" customWidth="1"/>
    <col min="10244" max="10244" width="7.21875" style="1" customWidth="1"/>
    <col min="10245" max="10245" width="11.77734375" style="1" customWidth="1"/>
    <col min="10246" max="10246" width="5.6640625" style="1" customWidth="1"/>
    <col min="10247" max="10247" width="11.77734375" style="1" customWidth="1"/>
    <col min="10248" max="10249" width="11.88671875" style="1" customWidth="1"/>
    <col min="10250" max="10250" width="15.21875" style="1" customWidth="1"/>
    <col min="10251" max="10251" width="11.6640625" style="1" customWidth="1"/>
    <col min="10252" max="10496" width="10" style="1"/>
    <col min="10497" max="10497" width="6.109375" style="1" bestFit="1" customWidth="1"/>
    <col min="10498" max="10498" width="25.5546875" style="1" customWidth="1"/>
    <col min="10499" max="10499" width="23.44140625" style="1" customWidth="1"/>
    <col min="10500" max="10500" width="7.21875" style="1" customWidth="1"/>
    <col min="10501" max="10501" width="11.77734375" style="1" customWidth="1"/>
    <col min="10502" max="10502" width="5.6640625" style="1" customWidth="1"/>
    <col min="10503" max="10503" width="11.77734375" style="1" customWidth="1"/>
    <col min="10504" max="10505" width="11.88671875" style="1" customWidth="1"/>
    <col min="10506" max="10506" width="15.21875" style="1" customWidth="1"/>
    <col min="10507" max="10507" width="11.6640625" style="1" customWidth="1"/>
    <col min="10508" max="10752" width="10" style="1"/>
    <col min="10753" max="10753" width="6.109375" style="1" bestFit="1" customWidth="1"/>
    <col min="10754" max="10754" width="25.5546875" style="1" customWidth="1"/>
    <col min="10755" max="10755" width="23.44140625" style="1" customWidth="1"/>
    <col min="10756" max="10756" width="7.21875" style="1" customWidth="1"/>
    <col min="10757" max="10757" width="11.77734375" style="1" customWidth="1"/>
    <col min="10758" max="10758" width="5.6640625" style="1" customWidth="1"/>
    <col min="10759" max="10759" width="11.77734375" style="1" customWidth="1"/>
    <col min="10760" max="10761" width="11.88671875" style="1" customWidth="1"/>
    <col min="10762" max="10762" width="15.21875" style="1" customWidth="1"/>
    <col min="10763" max="10763" width="11.6640625" style="1" customWidth="1"/>
    <col min="10764" max="11008" width="10" style="1"/>
    <col min="11009" max="11009" width="6.109375" style="1" bestFit="1" customWidth="1"/>
    <col min="11010" max="11010" width="25.5546875" style="1" customWidth="1"/>
    <col min="11011" max="11011" width="23.44140625" style="1" customWidth="1"/>
    <col min="11012" max="11012" width="7.21875" style="1" customWidth="1"/>
    <col min="11013" max="11013" width="11.77734375" style="1" customWidth="1"/>
    <col min="11014" max="11014" width="5.6640625" style="1" customWidth="1"/>
    <col min="11015" max="11015" width="11.77734375" style="1" customWidth="1"/>
    <col min="11016" max="11017" width="11.88671875" style="1" customWidth="1"/>
    <col min="11018" max="11018" width="15.21875" style="1" customWidth="1"/>
    <col min="11019" max="11019" width="11.6640625" style="1" customWidth="1"/>
    <col min="11020" max="11264" width="10" style="1"/>
    <col min="11265" max="11265" width="6.109375" style="1" bestFit="1" customWidth="1"/>
    <col min="11266" max="11266" width="25.5546875" style="1" customWidth="1"/>
    <col min="11267" max="11267" width="23.44140625" style="1" customWidth="1"/>
    <col min="11268" max="11268" width="7.21875" style="1" customWidth="1"/>
    <col min="11269" max="11269" width="11.77734375" style="1" customWidth="1"/>
    <col min="11270" max="11270" width="5.6640625" style="1" customWidth="1"/>
    <col min="11271" max="11271" width="11.77734375" style="1" customWidth="1"/>
    <col min="11272" max="11273" width="11.88671875" style="1" customWidth="1"/>
    <col min="11274" max="11274" width="15.21875" style="1" customWidth="1"/>
    <col min="11275" max="11275" width="11.6640625" style="1" customWidth="1"/>
    <col min="11276" max="11520" width="10" style="1"/>
    <col min="11521" max="11521" width="6.109375" style="1" bestFit="1" customWidth="1"/>
    <col min="11522" max="11522" width="25.5546875" style="1" customWidth="1"/>
    <col min="11523" max="11523" width="23.44140625" style="1" customWidth="1"/>
    <col min="11524" max="11524" width="7.21875" style="1" customWidth="1"/>
    <col min="11525" max="11525" width="11.77734375" style="1" customWidth="1"/>
    <col min="11526" max="11526" width="5.6640625" style="1" customWidth="1"/>
    <col min="11527" max="11527" width="11.77734375" style="1" customWidth="1"/>
    <col min="11528" max="11529" width="11.88671875" style="1" customWidth="1"/>
    <col min="11530" max="11530" width="15.21875" style="1" customWidth="1"/>
    <col min="11531" max="11531" width="11.6640625" style="1" customWidth="1"/>
    <col min="11532" max="11776" width="10" style="1"/>
    <col min="11777" max="11777" width="6.109375" style="1" bestFit="1" customWidth="1"/>
    <col min="11778" max="11778" width="25.5546875" style="1" customWidth="1"/>
    <col min="11779" max="11779" width="23.44140625" style="1" customWidth="1"/>
    <col min="11780" max="11780" width="7.21875" style="1" customWidth="1"/>
    <col min="11781" max="11781" width="11.77734375" style="1" customWidth="1"/>
    <col min="11782" max="11782" width="5.6640625" style="1" customWidth="1"/>
    <col min="11783" max="11783" width="11.77734375" style="1" customWidth="1"/>
    <col min="11784" max="11785" width="11.88671875" style="1" customWidth="1"/>
    <col min="11786" max="11786" width="15.21875" style="1" customWidth="1"/>
    <col min="11787" max="11787" width="11.6640625" style="1" customWidth="1"/>
    <col min="11788" max="12032" width="10" style="1"/>
    <col min="12033" max="12033" width="6.109375" style="1" bestFit="1" customWidth="1"/>
    <col min="12034" max="12034" width="25.5546875" style="1" customWidth="1"/>
    <col min="12035" max="12035" width="23.44140625" style="1" customWidth="1"/>
    <col min="12036" max="12036" width="7.21875" style="1" customWidth="1"/>
    <col min="12037" max="12037" width="11.77734375" style="1" customWidth="1"/>
    <col min="12038" max="12038" width="5.6640625" style="1" customWidth="1"/>
    <col min="12039" max="12039" width="11.77734375" style="1" customWidth="1"/>
    <col min="12040" max="12041" width="11.88671875" style="1" customWidth="1"/>
    <col min="12042" max="12042" width="15.21875" style="1" customWidth="1"/>
    <col min="12043" max="12043" width="11.6640625" style="1" customWidth="1"/>
    <col min="12044" max="12288" width="10" style="1"/>
    <col min="12289" max="12289" width="6.109375" style="1" bestFit="1" customWidth="1"/>
    <col min="12290" max="12290" width="25.5546875" style="1" customWidth="1"/>
    <col min="12291" max="12291" width="23.44140625" style="1" customWidth="1"/>
    <col min="12292" max="12292" width="7.21875" style="1" customWidth="1"/>
    <col min="12293" max="12293" width="11.77734375" style="1" customWidth="1"/>
    <col min="12294" max="12294" width="5.6640625" style="1" customWidth="1"/>
    <col min="12295" max="12295" width="11.77734375" style="1" customWidth="1"/>
    <col min="12296" max="12297" width="11.88671875" style="1" customWidth="1"/>
    <col min="12298" max="12298" width="15.21875" style="1" customWidth="1"/>
    <col min="12299" max="12299" width="11.6640625" style="1" customWidth="1"/>
    <col min="12300" max="12544" width="10" style="1"/>
    <col min="12545" max="12545" width="6.109375" style="1" bestFit="1" customWidth="1"/>
    <col min="12546" max="12546" width="25.5546875" style="1" customWidth="1"/>
    <col min="12547" max="12547" width="23.44140625" style="1" customWidth="1"/>
    <col min="12548" max="12548" width="7.21875" style="1" customWidth="1"/>
    <col min="12549" max="12549" width="11.77734375" style="1" customWidth="1"/>
    <col min="12550" max="12550" width="5.6640625" style="1" customWidth="1"/>
    <col min="12551" max="12551" width="11.77734375" style="1" customWidth="1"/>
    <col min="12552" max="12553" width="11.88671875" style="1" customWidth="1"/>
    <col min="12554" max="12554" width="15.21875" style="1" customWidth="1"/>
    <col min="12555" max="12555" width="11.6640625" style="1" customWidth="1"/>
    <col min="12556" max="12800" width="10" style="1"/>
    <col min="12801" max="12801" width="6.109375" style="1" bestFit="1" customWidth="1"/>
    <col min="12802" max="12802" width="25.5546875" style="1" customWidth="1"/>
    <col min="12803" max="12803" width="23.44140625" style="1" customWidth="1"/>
    <col min="12804" max="12804" width="7.21875" style="1" customWidth="1"/>
    <col min="12805" max="12805" width="11.77734375" style="1" customWidth="1"/>
    <col min="12806" max="12806" width="5.6640625" style="1" customWidth="1"/>
    <col min="12807" max="12807" width="11.77734375" style="1" customWidth="1"/>
    <col min="12808" max="12809" width="11.88671875" style="1" customWidth="1"/>
    <col min="12810" max="12810" width="15.21875" style="1" customWidth="1"/>
    <col min="12811" max="12811" width="11.6640625" style="1" customWidth="1"/>
    <col min="12812" max="13056" width="10" style="1"/>
    <col min="13057" max="13057" width="6.109375" style="1" bestFit="1" customWidth="1"/>
    <col min="13058" max="13058" width="25.5546875" style="1" customWidth="1"/>
    <col min="13059" max="13059" width="23.44140625" style="1" customWidth="1"/>
    <col min="13060" max="13060" width="7.21875" style="1" customWidth="1"/>
    <col min="13061" max="13061" width="11.77734375" style="1" customWidth="1"/>
    <col min="13062" max="13062" width="5.6640625" style="1" customWidth="1"/>
    <col min="13063" max="13063" width="11.77734375" style="1" customWidth="1"/>
    <col min="13064" max="13065" width="11.88671875" style="1" customWidth="1"/>
    <col min="13066" max="13066" width="15.21875" style="1" customWidth="1"/>
    <col min="13067" max="13067" width="11.6640625" style="1" customWidth="1"/>
    <col min="13068" max="13312" width="10" style="1"/>
    <col min="13313" max="13313" width="6.109375" style="1" bestFit="1" customWidth="1"/>
    <col min="13314" max="13314" width="25.5546875" style="1" customWidth="1"/>
    <col min="13315" max="13315" width="23.44140625" style="1" customWidth="1"/>
    <col min="13316" max="13316" width="7.21875" style="1" customWidth="1"/>
    <col min="13317" max="13317" width="11.77734375" style="1" customWidth="1"/>
    <col min="13318" max="13318" width="5.6640625" style="1" customWidth="1"/>
    <col min="13319" max="13319" width="11.77734375" style="1" customWidth="1"/>
    <col min="13320" max="13321" width="11.88671875" style="1" customWidth="1"/>
    <col min="13322" max="13322" width="15.21875" style="1" customWidth="1"/>
    <col min="13323" max="13323" width="11.6640625" style="1" customWidth="1"/>
    <col min="13324" max="13568" width="10" style="1"/>
    <col min="13569" max="13569" width="6.109375" style="1" bestFit="1" customWidth="1"/>
    <col min="13570" max="13570" width="25.5546875" style="1" customWidth="1"/>
    <col min="13571" max="13571" width="23.44140625" style="1" customWidth="1"/>
    <col min="13572" max="13572" width="7.21875" style="1" customWidth="1"/>
    <col min="13573" max="13573" width="11.77734375" style="1" customWidth="1"/>
    <col min="13574" max="13574" width="5.6640625" style="1" customWidth="1"/>
    <col min="13575" max="13575" width="11.77734375" style="1" customWidth="1"/>
    <col min="13576" max="13577" width="11.88671875" style="1" customWidth="1"/>
    <col min="13578" max="13578" width="15.21875" style="1" customWidth="1"/>
    <col min="13579" max="13579" width="11.6640625" style="1" customWidth="1"/>
    <col min="13580" max="13824" width="10" style="1"/>
    <col min="13825" max="13825" width="6.109375" style="1" bestFit="1" customWidth="1"/>
    <col min="13826" max="13826" width="25.5546875" style="1" customWidth="1"/>
    <col min="13827" max="13827" width="23.44140625" style="1" customWidth="1"/>
    <col min="13828" max="13828" width="7.21875" style="1" customWidth="1"/>
    <col min="13829" max="13829" width="11.77734375" style="1" customWidth="1"/>
    <col min="13830" max="13830" width="5.6640625" style="1" customWidth="1"/>
    <col min="13831" max="13831" width="11.77734375" style="1" customWidth="1"/>
    <col min="13832" max="13833" width="11.88671875" style="1" customWidth="1"/>
    <col min="13834" max="13834" width="15.21875" style="1" customWidth="1"/>
    <col min="13835" max="13835" width="11.6640625" style="1" customWidth="1"/>
    <col min="13836" max="14080" width="10" style="1"/>
    <col min="14081" max="14081" width="6.109375" style="1" bestFit="1" customWidth="1"/>
    <col min="14082" max="14082" width="25.5546875" style="1" customWidth="1"/>
    <col min="14083" max="14083" width="23.44140625" style="1" customWidth="1"/>
    <col min="14084" max="14084" width="7.21875" style="1" customWidth="1"/>
    <col min="14085" max="14085" width="11.77734375" style="1" customWidth="1"/>
    <col min="14086" max="14086" width="5.6640625" style="1" customWidth="1"/>
    <col min="14087" max="14087" width="11.77734375" style="1" customWidth="1"/>
    <col min="14088" max="14089" width="11.88671875" style="1" customWidth="1"/>
    <col min="14090" max="14090" width="15.21875" style="1" customWidth="1"/>
    <col min="14091" max="14091" width="11.6640625" style="1" customWidth="1"/>
    <col min="14092" max="14336" width="10" style="1"/>
    <col min="14337" max="14337" width="6.109375" style="1" bestFit="1" customWidth="1"/>
    <col min="14338" max="14338" width="25.5546875" style="1" customWidth="1"/>
    <col min="14339" max="14339" width="23.44140625" style="1" customWidth="1"/>
    <col min="14340" max="14340" width="7.21875" style="1" customWidth="1"/>
    <col min="14341" max="14341" width="11.77734375" style="1" customWidth="1"/>
    <col min="14342" max="14342" width="5.6640625" style="1" customWidth="1"/>
    <col min="14343" max="14343" width="11.77734375" style="1" customWidth="1"/>
    <col min="14344" max="14345" width="11.88671875" style="1" customWidth="1"/>
    <col min="14346" max="14346" width="15.21875" style="1" customWidth="1"/>
    <col min="14347" max="14347" width="11.6640625" style="1" customWidth="1"/>
    <col min="14348" max="14592" width="10" style="1"/>
    <col min="14593" max="14593" width="6.109375" style="1" bestFit="1" customWidth="1"/>
    <col min="14594" max="14594" width="25.5546875" style="1" customWidth="1"/>
    <col min="14595" max="14595" width="23.44140625" style="1" customWidth="1"/>
    <col min="14596" max="14596" width="7.21875" style="1" customWidth="1"/>
    <col min="14597" max="14597" width="11.77734375" style="1" customWidth="1"/>
    <col min="14598" max="14598" width="5.6640625" style="1" customWidth="1"/>
    <col min="14599" max="14599" width="11.77734375" style="1" customWidth="1"/>
    <col min="14600" max="14601" width="11.88671875" style="1" customWidth="1"/>
    <col min="14602" max="14602" width="15.21875" style="1" customWidth="1"/>
    <col min="14603" max="14603" width="11.6640625" style="1" customWidth="1"/>
    <col min="14604" max="14848" width="10" style="1"/>
    <col min="14849" max="14849" width="6.109375" style="1" bestFit="1" customWidth="1"/>
    <col min="14850" max="14850" width="25.5546875" style="1" customWidth="1"/>
    <col min="14851" max="14851" width="23.44140625" style="1" customWidth="1"/>
    <col min="14852" max="14852" width="7.21875" style="1" customWidth="1"/>
    <col min="14853" max="14853" width="11.77734375" style="1" customWidth="1"/>
    <col min="14854" max="14854" width="5.6640625" style="1" customWidth="1"/>
    <col min="14855" max="14855" width="11.77734375" style="1" customWidth="1"/>
    <col min="14856" max="14857" width="11.88671875" style="1" customWidth="1"/>
    <col min="14858" max="14858" width="15.21875" style="1" customWidth="1"/>
    <col min="14859" max="14859" width="11.6640625" style="1" customWidth="1"/>
    <col min="14860" max="15104" width="10" style="1"/>
    <col min="15105" max="15105" width="6.109375" style="1" bestFit="1" customWidth="1"/>
    <col min="15106" max="15106" width="25.5546875" style="1" customWidth="1"/>
    <col min="15107" max="15107" width="23.44140625" style="1" customWidth="1"/>
    <col min="15108" max="15108" width="7.21875" style="1" customWidth="1"/>
    <col min="15109" max="15109" width="11.77734375" style="1" customWidth="1"/>
    <col min="15110" max="15110" width="5.6640625" style="1" customWidth="1"/>
    <col min="15111" max="15111" width="11.77734375" style="1" customWidth="1"/>
    <col min="15112" max="15113" width="11.88671875" style="1" customWidth="1"/>
    <col min="15114" max="15114" width="15.21875" style="1" customWidth="1"/>
    <col min="15115" max="15115" width="11.6640625" style="1" customWidth="1"/>
    <col min="15116" max="15360" width="10" style="1"/>
    <col min="15361" max="15361" width="6.109375" style="1" bestFit="1" customWidth="1"/>
    <col min="15362" max="15362" width="25.5546875" style="1" customWidth="1"/>
    <col min="15363" max="15363" width="23.44140625" style="1" customWidth="1"/>
    <col min="15364" max="15364" width="7.21875" style="1" customWidth="1"/>
    <col min="15365" max="15365" width="11.77734375" style="1" customWidth="1"/>
    <col min="15366" max="15366" width="5.6640625" style="1" customWidth="1"/>
    <col min="15367" max="15367" width="11.77734375" style="1" customWidth="1"/>
    <col min="15368" max="15369" width="11.88671875" style="1" customWidth="1"/>
    <col min="15370" max="15370" width="15.21875" style="1" customWidth="1"/>
    <col min="15371" max="15371" width="11.6640625" style="1" customWidth="1"/>
    <col min="15372" max="15616" width="10" style="1"/>
    <col min="15617" max="15617" width="6.109375" style="1" bestFit="1" customWidth="1"/>
    <col min="15618" max="15618" width="25.5546875" style="1" customWidth="1"/>
    <col min="15619" max="15619" width="23.44140625" style="1" customWidth="1"/>
    <col min="15620" max="15620" width="7.21875" style="1" customWidth="1"/>
    <col min="15621" max="15621" width="11.77734375" style="1" customWidth="1"/>
    <col min="15622" max="15622" width="5.6640625" style="1" customWidth="1"/>
    <col min="15623" max="15623" width="11.77734375" style="1" customWidth="1"/>
    <col min="15624" max="15625" width="11.88671875" style="1" customWidth="1"/>
    <col min="15626" max="15626" width="15.21875" style="1" customWidth="1"/>
    <col min="15627" max="15627" width="11.6640625" style="1" customWidth="1"/>
    <col min="15628" max="15872" width="10" style="1"/>
    <col min="15873" max="15873" width="6.109375" style="1" bestFit="1" customWidth="1"/>
    <col min="15874" max="15874" width="25.5546875" style="1" customWidth="1"/>
    <col min="15875" max="15875" width="23.44140625" style="1" customWidth="1"/>
    <col min="15876" max="15876" width="7.21875" style="1" customWidth="1"/>
    <col min="15877" max="15877" width="11.77734375" style="1" customWidth="1"/>
    <col min="15878" max="15878" width="5.6640625" style="1" customWidth="1"/>
    <col min="15879" max="15879" width="11.77734375" style="1" customWidth="1"/>
    <col min="15880" max="15881" width="11.88671875" style="1" customWidth="1"/>
    <col min="15882" max="15882" width="15.21875" style="1" customWidth="1"/>
    <col min="15883" max="15883" width="11.6640625" style="1" customWidth="1"/>
    <col min="15884" max="16128" width="10" style="1"/>
    <col min="16129" max="16129" width="6.109375" style="1" bestFit="1" customWidth="1"/>
    <col min="16130" max="16130" width="25.5546875" style="1" customWidth="1"/>
    <col min="16131" max="16131" width="23.44140625" style="1" customWidth="1"/>
    <col min="16132" max="16132" width="7.21875" style="1" customWidth="1"/>
    <col min="16133" max="16133" width="11.77734375" style="1" customWidth="1"/>
    <col min="16134" max="16134" width="5.6640625" style="1" customWidth="1"/>
    <col min="16135" max="16135" width="11.77734375" style="1" customWidth="1"/>
    <col min="16136" max="16137" width="11.88671875" style="1" customWidth="1"/>
    <col min="16138" max="16138" width="15.21875" style="1" customWidth="1"/>
    <col min="16139" max="16139" width="11.6640625" style="1" customWidth="1"/>
    <col min="16140" max="16384" width="10" style="1"/>
  </cols>
  <sheetData>
    <row r="1" spans="1:12" ht="27.75" customHeight="1">
      <c r="A1" s="189" t="s">
        <v>0</v>
      </c>
      <c r="B1" s="189"/>
      <c r="C1" s="189"/>
      <c r="D1" s="189"/>
      <c r="E1" s="189"/>
      <c r="F1" s="189"/>
      <c r="G1" s="189"/>
      <c r="H1" s="189"/>
      <c r="I1" s="189"/>
      <c r="J1" s="189"/>
      <c r="K1" s="189"/>
    </row>
    <row r="2" spans="1:12" ht="27.75" customHeight="1">
      <c r="I2" s="190" t="s">
        <v>1</v>
      </c>
      <c r="J2" s="190"/>
      <c r="K2" s="190"/>
    </row>
    <row r="3" spans="1:12" s="4" customFormat="1" ht="39" customHeight="1">
      <c r="A3" s="2" t="s">
        <v>2</v>
      </c>
      <c r="B3" s="2" t="s">
        <v>3</v>
      </c>
      <c r="C3" s="2" t="s">
        <v>4</v>
      </c>
      <c r="D3" s="2" t="s">
        <v>5</v>
      </c>
      <c r="E3" s="3" t="s">
        <v>6</v>
      </c>
      <c r="F3" s="3" t="s">
        <v>7</v>
      </c>
      <c r="G3" s="3" t="s">
        <v>8</v>
      </c>
      <c r="H3" s="2" t="s">
        <v>9</v>
      </c>
      <c r="I3" s="2" t="s">
        <v>10</v>
      </c>
      <c r="J3" s="2" t="s">
        <v>11</v>
      </c>
      <c r="K3" s="2" t="s">
        <v>12</v>
      </c>
    </row>
    <row r="4" spans="1:12" ht="62.4" customHeight="1">
      <c r="A4" s="12">
        <v>1</v>
      </c>
      <c r="B4" s="12" t="s">
        <v>50</v>
      </c>
      <c r="C4" s="14" t="s">
        <v>51</v>
      </c>
      <c r="D4" s="12" t="s">
        <v>20</v>
      </c>
      <c r="E4" s="15">
        <v>1.46</v>
      </c>
      <c r="F4" s="7">
        <v>0.13</v>
      </c>
      <c r="G4" s="9">
        <v>0.98</v>
      </c>
      <c r="H4" s="15">
        <v>1.2</v>
      </c>
      <c r="I4" s="15">
        <v>1.2</v>
      </c>
      <c r="J4" s="16" t="s">
        <v>52</v>
      </c>
      <c r="K4" s="16" t="s">
        <v>53</v>
      </c>
      <c r="L4" s="8"/>
    </row>
    <row r="5" spans="1:12" ht="62.4" customHeight="1">
      <c r="A5" s="12">
        <v>2</v>
      </c>
      <c r="B5" s="12" t="s">
        <v>54</v>
      </c>
      <c r="C5" s="14" t="s">
        <v>55</v>
      </c>
      <c r="D5" s="12" t="s">
        <v>20</v>
      </c>
      <c r="E5" s="15">
        <v>1.6</v>
      </c>
      <c r="F5" s="7">
        <v>0.13</v>
      </c>
      <c r="G5" s="9">
        <v>1.4274</v>
      </c>
      <c r="H5" s="15">
        <v>1.6</v>
      </c>
      <c r="I5" s="15">
        <v>1.6</v>
      </c>
      <c r="J5" s="16" t="s">
        <v>52</v>
      </c>
      <c r="K5" s="16" t="s">
        <v>57</v>
      </c>
      <c r="L5" s="8"/>
    </row>
    <row r="6" spans="1:12" ht="27.75" customHeight="1">
      <c r="A6" s="191" t="s">
        <v>56</v>
      </c>
      <c r="B6" s="191"/>
      <c r="C6" s="191"/>
      <c r="D6" s="191"/>
      <c r="E6" s="191"/>
      <c r="F6" s="191"/>
      <c r="G6" s="191"/>
      <c r="H6" s="191"/>
      <c r="I6" s="191"/>
      <c r="J6" s="191"/>
      <c r="K6" s="191"/>
    </row>
    <row r="7" spans="1:12" ht="58.8" customHeight="1">
      <c r="A7" s="191"/>
      <c r="B7" s="191"/>
      <c r="C7" s="191"/>
      <c r="D7" s="191"/>
      <c r="E7" s="191"/>
      <c r="F7" s="191"/>
      <c r="G7" s="191"/>
      <c r="H7" s="191"/>
      <c r="I7" s="191"/>
      <c r="J7" s="191"/>
      <c r="K7" s="191"/>
    </row>
    <row r="8" spans="1:12" ht="93" customHeight="1">
      <c r="A8" s="192" t="s">
        <v>13</v>
      </c>
      <c r="B8" s="193"/>
      <c r="C8" s="194" t="s">
        <v>14</v>
      </c>
      <c r="D8" s="194"/>
      <c r="E8" s="191" t="s">
        <v>15</v>
      </c>
      <c r="F8" s="191"/>
      <c r="G8" s="191"/>
      <c r="H8" s="191" t="s">
        <v>16</v>
      </c>
      <c r="I8" s="191"/>
      <c r="J8" s="191" t="s">
        <v>17</v>
      </c>
      <c r="K8" s="191"/>
    </row>
  </sheetData>
  <mergeCells count="8">
    <mergeCell ref="A1:K1"/>
    <mergeCell ref="I2:K2"/>
    <mergeCell ref="A6:K7"/>
    <mergeCell ref="A8:B8"/>
    <mergeCell ref="C8:D8"/>
    <mergeCell ref="E8:G8"/>
    <mergeCell ref="H8:I8"/>
    <mergeCell ref="J8:K8"/>
  </mergeCells>
  <phoneticPr fontId="3" type="noConversion"/>
  <pageMargins left="0.75" right="0.75" top="1" bottom="1" header="0.5" footer="0.5"/>
  <pageSetup paperSize="9" scale="93" orientation="landscape" r:id="rId1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481A5E-AD9A-45DF-97CF-65D729AE2EBC}">
  <sheetPr>
    <pageSetUpPr fitToPage="1"/>
  </sheetPr>
  <dimension ref="A1:Z13"/>
  <sheetViews>
    <sheetView topLeftCell="J4" zoomScale="70" zoomScaleNormal="70" workbookViewId="0">
      <selection activeCell="T13" sqref="T13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24.21875" style="1" customWidth="1"/>
    <col min="4" max="4" width="6.109375" style="1" customWidth="1"/>
    <col min="5" max="5" width="10.44140625" style="1" customWidth="1"/>
    <col min="6" max="6" width="9.6640625" style="4" customWidth="1"/>
    <col min="7" max="7" width="7.109375" style="1" customWidth="1"/>
    <col min="8" max="9" width="5.5546875" style="1" customWidth="1"/>
    <col min="10" max="11" width="10.44140625" style="1" customWidth="1"/>
    <col min="12" max="12" width="8.6640625" style="1" customWidth="1"/>
    <col min="13" max="13" width="10.44140625" style="1" customWidth="1"/>
    <col min="14" max="14" width="9.33203125" style="1" customWidth="1"/>
    <col min="15" max="15" width="27.88671875" style="1" customWidth="1"/>
    <col min="16" max="16" width="23.21875" style="1" customWidth="1"/>
    <col min="17" max="17" width="6.77734375" style="1" customWidth="1"/>
    <col min="18" max="256" width="10" style="1"/>
    <col min="257" max="257" width="6.109375" style="1" bestFit="1" customWidth="1"/>
    <col min="258" max="258" width="15.77734375" style="1" customWidth="1"/>
    <col min="259" max="259" width="27.77734375" style="1" bestFit="1" customWidth="1"/>
    <col min="260" max="260" width="6.109375" style="1" customWidth="1"/>
    <col min="261" max="262" width="7.88671875" style="1" customWidth="1"/>
    <col min="263" max="263" width="5.6640625" style="1" customWidth="1"/>
    <col min="264" max="264" width="11.6640625" style="1" customWidth="1"/>
    <col min="265" max="265" width="9.88671875" style="1" customWidth="1"/>
    <col min="266" max="267" width="10.44140625" style="1" customWidth="1"/>
    <col min="268" max="268" width="7.109375" style="1" customWidth="1"/>
    <col min="269" max="269" width="10.44140625" style="1" customWidth="1"/>
    <col min="270" max="270" width="10" style="1"/>
    <col min="271" max="271" width="32.109375" style="1" customWidth="1"/>
    <col min="272" max="272" width="13" style="1" customWidth="1"/>
    <col min="273" max="273" width="6.77734375" style="1" customWidth="1"/>
    <col min="274" max="512" width="10" style="1"/>
    <col min="513" max="513" width="6.109375" style="1" bestFit="1" customWidth="1"/>
    <col min="514" max="514" width="15.77734375" style="1" customWidth="1"/>
    <col min="515" max="515" width="27.77734375" style="1" bestFit="1" customWidth="1"/>
    <col min="516" max="516" width="6.109375" style="1" customWidth="1"/>
    <col min="517" max="518" width="7.88671875" style="1" customWidth="1"/>
    <col min="519" max="519" width="5.6640625" style="1" customWidth="1"/>
    <col min="520" max="520" width="11.6640625" style="1" customWidth="1"/>
    <col min="521" max="521" width="9.88671875" style="1" customWidth="1"/>
    <col min="522" max="523" width="10.44140625" style="1" customWidth="1"/>
    <col min="524" max="524" width="7.109375" style="1" customWidth="1"/>
    <col min="525" max="525" width="10.44140625" style="1" customWidth="1"/>
    <col min="526" max="526" width="10" style="1"/>
    <col min="527" max="527" width="32.109375" style="1" customWidth="1"/>
    <col min="528" max="528" width="13" style="1" customWidth="1"/>
    <col min="529" max="529" width="6.77734375" style="1" customWidth="1"/>
    <col min="530" max="768" width="10" style="1"/>
    <col min="769" max="769" width="6.109375" style="1" bestFit="1" customWidth="1"/>
    <col min="770" max="770" width="15.77734375" style="1" customWidth="1"/>
    <col min="771" max="771" width="27.77734375" style="1" bestFit="1" customWidth="1"/>
    <col min="772" max="772" width="6.109375" style="1" customWidth="1"/>
    <col min="773" max="774" width="7.88671875" style="1" customWidth="1"/>
    <col min="775" max="775" width="5.6640625" style="1" customWidth="1"/>
    <col min="776" max="776" width="11.6640625" style="1" customWidth="1"/>
    <col min="777" max="777" width="9.88671875" style="1" customWidth="1"/>
    <col min="778" max="779" width="10.44140625" style="1" customWidth="1"/>
    <col min="780" max="780" width="7.109375" style="1" customWidth="1"/>
    <col min="781" max="781" width="10.44140625" style="1" customWidth="1"/>
    <col min="782" max="782" width="10" style="1"/>
    <col min="783" max="783" width="32.109375" style="1" customWidth="1"/>
    <col min="784" max="784" width="13" style="1" customWidth="1"/>
    <col min="785" max="785" width="6.77734375" style="1" customWidth="1"/>
    <col min="786" max="1024" width="10" style="1"/>
    <col min="1025" max="1025" width="6.109375" style="1" bestFit="1" customWidth="1"/>
    <col min="1026" max="1026" width="15.77734375" style="1" customWidth="1"/>
    <col min="1027" max="1027" width="27.77734375" style="1" bestFit="1" customWidth="1"/>
    <col min="1028" max="1028" width="6.109375" style="1" customWidth="1"/>
    <col min="1029" max="1030" width="7.88671875" style="1" customWidth="1"/>
    <col min="1031" max="1031" width="5.6640625" style="1" customWidth="1"/>
    <col min="1032" max="1032" width="11.6640625" style="1" customWidth="1"/>
    <col min="1033" max="1033" width="9.88671875" style="1" customWidth="1"/>
    <col min="1034" max="1035" width="10.44140625" style="1" customWidth="1"/>
    <col min="1036" max="1036" width="7.109375" style="1" customWidth="1"/>
    <col min="1037" max="1037" width="10.44140625" style="1" customWidth="1"/>
    <col min="1038" max="1038" width="10" style="1"/>
    <col min="1039" max="1039" width="32.109375" style="1" customWidth="1"/>
    <col min="1040" max="1040" width="13" style="1" customWidth="1"/>
    <col min="1041" max="1041" width="6.77734375" style="1" customWidth="1"/>
    <col min="1042" max="1280" width="10" style="1"/>
    <col min="1281" max="1281" width="6.109375" style="1" bestFit="1" customWidth="1"/>
    <col min="1282" max="1282" width="15.77734375" style="1" customWidth="1"/>
    <col min="1283" max="1283" width="27.77734375" style="1" bestFit="1" customWidth="1"/>
    <col min="1284" max="1284" width="6.109375" style="1" customWidth="1"/>
    <col min="1285" max="1286" width="7.88671875" style="1" customWidth="1"/>
    <col min="1287" max="1287" width="5.6640625" style="1" customWidth="1"/>
    <col min="1288" max="1288" width="11.6640625" style="1" customWidth="1"/>
    <col min="1289" max="1289" width="9.88671875" style="1" customWidth="1"/>
    <col min="1290" max="1291" width="10.44140625" style="1" customWidth="1"/>
    <col min="1292" max="1292" width="7.109375" style="1" customWidth="1"/>
    <col min="1293" max="1293" width="10.44140625" style="1" customWidth="1"/>
    <col min="1294" max="1294" width="10" style="1"/>
    <col min="1295" max="1295" width="32.109375" style="1" customWidth="1"/>
    <col min="1296" max="1296" width="13" style="1" customWidth="1"/>
    <col min="1297" max="1297" width="6.77734375" style="1" customWidth="1"/>
    <col min="1298" max="1536" width="10" style="1"/>
    <col min="1537" max="1537" width="6.109375" style="1" bestFit="1" customWidth="1"/>
    <col min="1538" max="1538" width="15.77734375" style="1" customWidth="1"/>
    <col min="1539" max="1539" width="27.77734375" style="1" bestFit="1" customWidth="1"/>
    <col min="1540" max="1540" width="6.109375" style="1" customWidth="1"/>
    <col min="1541" max="1542" width="7.88671875" style="1" customWidth="1"/>
    <col min="1543" max="1543" width="5.6640625" style="1" customWidth="1"/>
    <col min="1544" max="1544" width="11.6640625" style="1" customWidth="1"/>
    <col min="1545" max="1545" width="9.88671875" style="1" customWidth="1"/>
    <col min="1546" max="1547" width="10.44140625" style="1" customWidth="1"/>
    <col min="1548" max="1548" width="7.109375" style="1" customWidth="1"/>
    <col min="1549" max="1549" width="10.44140625" style="1" customWidth="1"/>
    <col min="1550" max="1550" width="10" style="1"/>
    <col min="1551" max="1551" width="32.109375" style="1" customWidth="1"/>
    <col min="1552" max="1552" width="13" style="1" customWidth="1"/>
    <col min="1553" max="1553" width="6.77734375" style="1" customWidth="1"/>
    <col min="1554" max="1792" width="10" style="1"/>
    <col min="1793" max="1793" width="6.109375" style="1" bestFit="1" customWidth="1"/>
    <col min="1794" max="1794" width="15.77734375" style="1" customWidth="1"/>
    <col min="1795" max="1795" width="27.77734375" style="1" bestFit="1" customWidth="1"/>
    <col min="1796" max="1796" width="6.109375" style="1" customWidth="1"/>
    <col min="1797" max="1798" width="7.88671875" style="1" customWidth="1"/>
    <col min="1799" max="1799" width="5.6640625" style="1" customWidth="1"/>
    <col min="1800" max="1800" width="11.6640625" style="1" customWidth="1"/>
    <col min="1801" max="1801" width="9.88671875" style="1" customWidth="1"/>
    <col min="1802" max="1803" width="10.44140625" style="1" customWidth="1"/>
    <col min="1804" max="1804" width="7.109375" style="1" customWidth="1"/>
    <col min="1805" max="1805" width="10.44140625" style="1" customWidth="1"/>
    <col min="1806" max="1806" width="10" style="1"/>
    <col min="1807" max="1807" width="32.109375" style="1" customWidth="1"/>
    <col min="1808" max="1808" width="13" style="1" customWidth="1"/>
    <col min="1809" max="1809" width="6.77734375" style="1" customWidth="1"/>
    <col min="1810" max="2048" width="10" style="1"/>
    <col min="2049" max="2049" width="6.109375" style="1" bestFit="1" customWidth="1"/>
    <col min="2050" max="2050" width="15.77734375" style="1" customWidth="1"/>
    <col min="2051" max="2051" width="27.77734375" style="1" bestFit="1" customWidth="1"/>
    <col min="2052" max="2052" width="6.109375" style="1" customWidth="1"/>
    <col min="2053" max="2054" width="7.88671875" style="1" customWidth="1"/>
    <col min="2055" max="2055" width="5.6640625" style="1" customWidth="1"/>
    <col min="2056" max="2056" width="11.6640625" style="1" customWidth="1"/>
    <col min="2057" max="2057" width="9.88671875" style="1" customWidth="1"/>
    <col min="2058" max="2059" width="10.44140625" style="1" customWidth="1"/>
    <col min="2060" max="2060" width="7.109375" style="1" customWidth="1"/>
    <col min="2061" max="2061" width="10.44140625" style="1" customWidth="1"/>
    <col min="2062" max="2062" width="10" style="1"/>
    <col min="2063" max="2063" width="32.109375" style="1" customWidth="1"/>
    <col min="2064" max="2064" width="13" style="1" customWidth="1"/>
    <col min="2065" max="2065" width="6.77734375" style="1" customWidth="1"/>
    <col min="2066" max="2304" width="10" style="1"/>
    <col min="2305" max="2305" width="6.109375" style="1" bestFit="1" customWidth="1"/>
    <col min="2306" max="2306" width="15.77734375" style="1" customWidth="1"/>
    <col min="2307" max="2307" width="27.77734375" style="1" bestFit="1" customWidth="1"/>
    <col min="2308" max="2308" width="6.109375" style="1" customWidth="1"/>
    <col min="2309" max="2310" width="7.88671875" style="1" customWidth="1"/>
    <col min="2311" max="2311" width="5.6640625" style="1" customWidth="1"/>
    <col min="2312" max="2312" width="11.6640625" style="1" customWidth="1"/>
    <col min="2313" max="2313" width="9.88671875" style="1" customWidth="1"/>
    <col min="2314" max="2315" width="10.44140625" style="1" customWidth="1"/>
    <col min="2316" max="2316" width="7.109375" style="1" customWidth="1"/>
    <col min="2317" max="2317" width="10.44140625" style="1" customWidth="1"/>
    <col min="2318" max="2318" width="10" style="1"/>
    <col min="2319" max="2319" width="32.109375" style="1" customWidth="1"/>
    <col min="2320" max="2320" width="13" style="1" customWidth="1"/>
    <col min="2321" max="2321" width="6.77734375" style="1" customWidth="1"/>
    <col min="2322" max="2560" width="10" style="1"/>
    <col min="2561" max="2561" width="6.109375" style="1" bestFit="1" customWidth="1"/>
    <col min="2562" max="2562" width="15.77734375" style="1" customWidth="1"/>
    <col min="2563" max="2563" width="27.77734375" style="1" bestFit="1" customWidth="1"/>
    <col min="2564" max="2564" width="6.109375" style="1" customWidth="1"/>
    <col min="2565" max="2566" width="7.88671875" style="1" customWidth="1"/>
    <col min="2567" max="2567" width="5.6640625" style="1" customWidth="1"/>
    <col min="2568" max="2568" width="11.6640625" style="1" customWidth="1"/>
    <col min="2569" max="2569" width="9.88671875" style="1" customWidth="1"/>
    <col min="2570" max="2571" width="10.44140625" style="1" customWidth="1"/>
    <col min="2572" max="2572" width="7.109375" style="1" customWidth="1"/>
    <col min="2573" max="2573" width="10.44140625" style="1" customWidth="1"/>
    <col min="2574" max="2574" width="10" style="1"/>
    <col min="2575" max="2575" width="32.109375" style="1" customWidth="1"/>
    <col min="2576" max="2576" width="13" style="1" customWidth="1"/>
    <col min="2577" max="2577" width="6.77734375" style="1" customWidth="1"/>
    <col min="2578" max="2816" width="10" style="1"/>
    <col min="2817" max="2817" width="6.109375" style="1" bestFit="1" customWidth="1"/>
    <col min="2818" max="2818" width="15.77734375" style="1" customWidth="1"/>
    <col min="2819" max="2819" width="27.77734375" style="1" bestFit="1" customWidth="1"/>
    <col min="2820" max="2820" width="6.109375" style="1" customWidth="1"/>
    <col min="2821" max="2822" width="7.88671875" style="1" customWidth="1"/>
    <col min="2823" max="2823" width="5.6640625" style="1" customWidth="1"/>
    <col min="2824" max="2824" width="11.6640625" style="1" customWidth="1"/>
    <col min="2825" max="2825" width="9.88671875" style="1" customWidth="1"/>
    <col min="2826" max="2827" width="10.44140625" style="1" customWidth="1"/>
    <col min="2828" max="2828" width="7.109375" style="1" customWidth="1"/>
    <col min="2829" max="2829" width="10.44140625" style="1" customWidth="1"/>
    <col min="2830" max="2830" width="10" style="1"/>
    <col min="2831" max="2831" width="32.109375" style="1" customWidth="1"/>
    <col min="2832" max="2832" width="13" style="1" customWidth="1"/>
    <col min="2833" max="2833" width="6.77734375" style="1" customWidth="1"/>
    <col min="2834" max="3072" width="10" style="1"/>
    <col min="3073" max="3073" width="6.109375" style="1" bestFit="1" customWidth="1"/>
    <col min="3074" max="3074" width="15.77734375" style="1" customWidth="1"/>
    <col min="3075" max="3075" width="27.77734375" style="1" bestFit="1" customWidth="1"/>
    <col min="3076" max="3076" width="6.109375" style="1" customWidth="1"/>
    <col min="3077" max="3078" width="7.88671875" style="1" customWidth="1"/>
    <col min="3079" max="3079" width="5.6640625" style="1" customWidth="1"/>
    <col min="3080" max="3080" width="11.6640625" style="1" customWidth="1"/>
    <col min="3081" max="3081" width="9.88671875" style="1" customWidth="1"/>
    <col min="3082" max="3083" width="10.44140625" style="1" customWidth="1"/>
    <col min="3084" max="3084" width="7.109375" style="1" customWidth="1"/>
    <col min="3085" max="3085" width="10.44140625" style="1" customWidth="1"/>
    <col min="3086" max="3086" width="10" style="1"/>
    <col min="3087" max="3087" width="32.109375" style="1" customWidth="1"/>
    <col min="3088" max="3088" width="13" style="1" customWidth="1"/>
    <col min="3089" max="3089" width="6.77734375" style="1" customWidth="1"/>
    <col min="3090" max="3328" width="10" style="1"/>
    <col min="3329" max="3329" width="6.109375" style="1" bestFit="1" customWidth="1"/>
    <col min="3330" max="3330" width="15.77734375" style="1" customWidth="1"/>
    <col min="3331" max="3331" width="27.77734375" style="1" bestFit="1" customWidth="1"/>
    <col min="3332" max="3332" width="6.109375" style="1" customWidth="1"/>
    <col min="3333" max="3334" width="7.88671875" style="1" customWidth="1"/>
    <col min="3335" max="3335" width="5.6640625" style="1" customWidth="1"/>
    <col min="3336" max="3336" width="11.6640625" style="1" customWidth="1"/>
    <col min="3337" max="3337" width="9.88671875" style="1" customWidth="1"/>
    <col min="3338" max="3339" width="10.44140625" style="1" customWidth="1"/>
    <col min="3340" max="3340" width="7.109375" style="1" customWidth="1"/>
    <col min="3341" max="3341" width="10.44140625" style="1" customWidth="1"/>
    <col min="3342" max="3342" width="10" style="1"/>
    <col min="3343" max="3343" width="32.109375" style="1" customWidth="1"/>
    <col min="3344" max="3344" width="13" style="1" customWidth="1"/>
    <col min="3345" max="3345" width="6.77734375" style="1" customWidth="1"/>
    <col min="3346" max="3584" width="10" style="1"/>
    <col min="3585" max="3585" width="6.109375" style="1" bestFit="1" customWidth="1"/>
    <col min="3586" max="3586" width="15.77734375" style="1" customWidth="1"/>
    <col min="3587" max="3587" width="27.77734375" style="1" bestFit="1" customWidth="1"/>
    <col min="3588" max="3588" width="6.109375" style="1" customWidth="1"/>
    <col min="3589" max="3590" width="7.88671875" style="1" customWidth="1"/>
    <col min="3591" max="3591" width="5.6640625" style="1" customWidth="1"/>
    <col min="3592" max="3592" width="11.6640625" style="1" customWidth="1"/>
    <col min="3593" max="3593" width="9.88671875" style="1" customWidth="1"/>
    <col min="3594" max="3595" width="10.44140625" style="1" customWidth="1"/>
    <col min="3596" max="3596" width="7.109375" style="1" customWidth="1"/>
    <col min="3597" max="3597" width="10.44140625" style="1" customWidth="1"/>
    <col min="3598" max="3598" width="10" style="1"/>
    <col min="3599" max="3599" width="32.109375" style="1" customWidth="1"/>
    <col min="3600" max="3600" width="13" style="1" customWidth="1"/>
    <col min="3601" max="3601" width="6.77734375" style="1" customWidth="1"/>
    <col min="3602" max="3840" width="10" style="1"/>
    <col min="3841" max="3841" width="6.109375" style="1" bestFit="1" customWidth="1"/>
    <col min="3842" max="3842" width="15.77734375" style="1" customWidth="1"/>
    <col min="3843" max="3843" width="27.77734375" style="1" bestFit="1" customWidth="1"/>
    <col min="3844" max="3844" width="6.109375" style="1" customWidth="1"/>
    <col min="3845" max="3846" width="7.88671875" style="1" customWidth="1"/>
    <col min="3847" max="3847" width="5.6640625" style="1" customWidth="1"/>
    <col min="3848" max="3848" width="11.6640625" style="1" customWidth="1"/>
    <col min="3849" max="3849" width="9.88671875" style="1" customWidth="1"/>
    <col min="3850" max="3851" width="10.44140625" style="1" customWidth="1"/>
    <col min="3852" max="3852" width="7.109375" style="1" customWidth="1"/>
    <col min="3853" max="3853" width="10.44140625" style="1" customWidth="1"/>
    <col min="3854" max="3854" width="10" style="1"/>
    <col min="3855" max="3855" width="32.109375" style="1" customWidth="1"/>
    <col min="3856" max="3856" width="13" style="1" customWidth="1"/>
    <col min="3857" max="3857" width="6.77734375" style="1" customWidth="1"/>
    <col min="3858" max="4096" width="10" style="1"/>
    <col min="4097" max="4097" width="6.109375" style="1" bestFit="1" customWidth="1"/>
    <col min="4098" max="4098" width="15.77734375" style="1" customWidth="1"/>
    <col min="4099" max="4099" width="27.77734375" style="1" bestFit="1" customWidth="1"/>
    <col min="4100" max="4100" width="6.109375" style="1" customWidth="1"/>
    <col min="4101" max="4102" width="7.88671875" style="1" customWidth="1"/>
    <col min="4103" max="4103" width="5.6640625" style="1" customWidth="1"/>
    <col min="4104" max="4104" width="11.6640625" style="1" customWidth="1"/>
    <col min="4105" max="4105" width="9.88671875" style="1" customWidth="1"/>
    <col min="4106" max="4107" width="10.44140625" style="1" customWidth="1"/>
    <col min="4108" max="4108" width="7.109375" style="1" customWidth="1"/>
    <col min="4109" max="4109" width="10.44140625" style="1" customWidth="1"/>
    <col min="4110" max="4110" width="10" style="1"/>
    <col min="4111" max="4111" width="32.109375" style="1" customWidth="1"/>
    <col min="4112" max="4112" width="13" style="1" customWidth="1"/>
    <col min="4113" max="4113" width="6.77734375" style="1" customWidth="1"/>
    <col min="4114" max="4352" width="10" style="1"/>
    <col min="4353" max="4353" width="6.109375" style="1" bestFit="1" customWidth="1"/>
    <col min="4354" max="4354" width="15.77734375" style="1" customWidth="1"/>
    <col min="4355" max="4355" width="27.77734375" style="1" bestFit="1" customWidth="1"/>
    <col min="4356" max="4356" width="6.109375" style="1" customWidth="1"/>
    <col min="4357" max="4358" width="7.88671875" style="1" customWidth="1"/>
    <col min="4359" max="4359" width="5.6640625" style="1" customWidth="1"/>
    <col min="4360" max="4360" width="11.6640625" style="1" customWidth="1"/>
    <col min="4361" max="4361" width="9.88671875" style="1" customWidth="1"/>
    <col min="4362" max="4363" width="10.44140625" style="1" customWidth="1"/>
    <col min="4364" max="4364" width="7.109375" style="1" customWidth="1"/>
    <col min="4365" max="4365" width="10.44140625" style="1" customWidth="1"/>
    <col min="4366" max="4366" width="10" style="1"/>
    <col min="4367" max="4367" width="32.109375" style="1" customWidth="1"/>
    <col min="4368" max="4368" width="13" style="1" customWidth="1"/>
    <col min="4369" max="4369" width="6.77734375" style="1" customWidth="1"/>
    <col min="4370" max="4608" width="10" style="1"/>
    <col min="4609" max="4609" width="6.109375" style="1" bestFit="1" customWidth="1"/>
    <col min="4610" max="4610" width="15.77734375" style="1" customWidth="1"/>
    <col min="4611" max="4611" width="27.77734375" style="1" bestFit="1" customWidth="1"/>
    <col min="4612" max="4612" width="6.109375" style="1" customWidth="1"/>
    <col min="4613" max="4614" width="7.88671875" style="1" customWidth="1"/>
    <col min="4615" max="4615" width="5.6640625" style="1" customWidth="1"/>
    <col min="4616" max="4616" width="11.6640625" style="1" customWidth="1"/>
    <col min="4617" max="4617" width="9.88671875" style="1" customWidth="1"/>
    <col min="4618" max="4619" width="10.44140625" style="1" customWidth="1"/>
    <col min="4620" max="4620" width="7.109375" style="1" customWidth="1"/>
    <col min="4621" max="4621" width="10.44140625" style="1" customWidth="1"/>
    <col min="4622" max="4622" width="10" style="1"/>
    <col min="4623" max="4623" width="32.109375" style="1" customWidth="1"/>
    <col min="4624" max="4624" width="13" style="1" customWidth="1"/>
    <col min="4625" max="4625" width="6.77734375" style="1" customWidth="1"/>
    <col min="4626" max="4864" width="10" style="1"/>
    <col min="4865" max="4865" width="6.109375" style="1" bestFit="1" customWidth="1"/>
    <col min="4866" max="4866" width="15.77734375" style="1" customWidth="1"/>
    <col min="4867" max="4867" width="27.77734375" style="1" bestFit="1" customWidth="1"/>
    <col min="4868" max="4868" width="6.109375" style="1" customWidth="1"/>
    <col min="4869" max="4870" width="7.88671875" style="1" customWidth="1"/>
    <col min="4871" max="4871" width="5.6640625" style="1" customWidth="1"/>
    <col min="4872" max="4872" width="11.6640625" style="1" customWidth="1"/>
    <col min="4873" max="4873" width="9.88671875" style="1" customWidth="1"/>
    <col min="4874" max="4875" width="10.44140625" style="1" customWidth="1"/>
    <col min="4876" max="4876" width="7.109375" style="1" customWidth="1"/>
    <col min="4877" max="4877" width="10.44140625" style="1" customWidth="1"/>
    <col min="4878" max="4878" width="10" style="1"/>
    <col min="4879" max="4879" width="32.109375" style="1" customWidth="1"/>
    <col min="4880" max="4880" width="13" style="1" customWidth="1"/>
    <col min="4881" max="4881" width="6.77734375" style="1" customWidth="1"/>
    <col min="4882" max="5120" width="10" style="1"/>
    <col min="5121" max="5121" width="6.109375" style="1" bestFit="1" customWidth="1"/>
    <col min="5122" max="5122" width="15.77734375" style="1" customWidth="1"/>
    <col min="5123" max="5123" width="27.77734375" style="1" bestFit="1" customWidth="1"/>
    <col min="5124" max="5124" width="6.109375" style="1" customWidth="1"/>
    <col min="5125" max="5126" width="7.88671875" style="1" customWidth="1"/>
    <col min="5127" max="5127" width="5.6640625" style="1" customWidth="1"/>
    <col min="5128" max="5128" width="11.6640625" style="1" customWidth="1"/>
    <col min="5129" max="5129" width="9.88671875" style="1" customWidth="1"/>
    <col min="5130" max="5131" width="10.44140625" style="1" customWidth="1"/>
    <col min="5132" max="5132" width="7.109375" style="1" customWidth="1"/>
    <col min="5133" max="5133" width="10.44140625" style="1" customWidth="1"/>
    <col min="5134" max="5134" width="10" style="1"/>
    <col min="5135" max="5135" width="32.109375" style="1" customWidth="1"/>
    <col min="5136" max="5136" width="13" style="1" customWidth="1"/>
    <col min="5137" max="5137" width="6.77734375" style="1" customWidth="1"/>
    <col min="5138" max="5376" width="10" style="1"/>
    <col min="5377" max="5377" width="6.109375" style="1" bestFit="1" customWidth="1"/>
    <col min="5378" max="5378" width="15.77734375" style="1" customWidth="1"/>
    <col min="5379" max="5379" width="27.77734375" style="1" bestFit="1" customWidth="1"/>
    <col min="5380" max="5380" width="6.109375" style="1" customWidth="1"/>
    <col min="5381" max="5382" width="7.88671875" style="1" customWidth="1"/>
    <col min="5383" max="5383" width="5.6640625" style="1" customWidth="1"/>
    <col min="5384" max="5384" width="11.6640625" style="1" customWidth="1"/>
    <col min="5385" max="5385" width="9.88671875" style="1" customWidth="1"/>
    <col min="5386" max="5387" width="10.44140625" style="1" customWidth="1"/>
    <col min="5388" max="5388" width="7.109375" style="1" customWidth="1"/>
    <col min="5389" max="5389" width="10.44140625" style="1" customWidth="1"/>
    <col min="5390" max="5390" width="10" style="1"/>
    <col min="5391" max="5391" width="32.109375" style="1" customWidth="1"/>
    <col min="5392" max="5392" width="13" style="1" customWidth="1"/>
    <col min="5393" max="5393" width="6.77734375" style="1" customWidth="1"/>
    <col min="5394" max="5632" width="10" style="1"/>
    <col min="5633" max="5633" width="6.109375" style="1" bestFit="1" customWidth="1"/>
    <col min="5634" max="5634" width="15.77734375" style="1" customWidth="1"/>
    <col min="5635" max="5635" width="27.77734375" style="1" bestFit="1" customWidth="1"/>
    <col min="5636" max="5636" width="6.109375" style="1" customWidth="1"/>
    <col min="5637" max="5638" width="7.88671875" style="1" customWidth="1"/>
    <col min="5639" max="5639" width="5.6640625" style="1" customWidth="1"/>
    <col min="5640" max="5640" width="11.6640625" style="1" customWidth="1"/>
    <col min="5641" max="5641" width="9.88671875" style="1" customWidth="1"/>
    <col min="5642" max="5643" width="10.44140625" style="1" customWidth="1"/>
    <col min="5644" max="5644" width="7.109375" style="1" customWidth="1"/>
    <col min="5645" max="5645" width="10.44140625" style="1" customWidth="1"/>
    <col min="5646" max="5646" width="10" style="1"/>
    <col min="5647" max="5647" width="32.109375" style="1" customWidth="1"/>
    <col min="5648" max="5648" width="13" style="1" customWidth="1"/>
    <col min="5649" max="5649" width="6.77734375" style="1" customWidth="1"/>
    <col min="5650" max="5888" width="10" style="1"/>
    <col min="5889" max="5889" width="6.109375" style="1" bestFit="1" customWidth="1"/>
    <col min="5890" max="5890" width="15.77734375" style="1" customWidth="1"/>
    <col min="5891" max="5891" width="27.77734375" style="1" bestFit="1" customWidth="1"/>
    <col min="5892" max="5892" width="6.109375" style="1" customWidth="1"/>
    <col min="5893" max="5894" width="7.88671875" style="1" customWidth="1"/>
    <col min="5895" max="5895" width="5.6640625" style="1" customWidth="1"/>
    <col min="5896" max="5896" width="11.6640625" style="1" customWidth="1"/>
    <col min="5897" max="5897" width="9.88671875" style="1" customWidth="1"/>
    <col min="5898" max="5899" width="10.44140625" style="1" customWidth="1"/>
    <col min="5900" max="5900" width="7.109375" style="1" customWidth="1"/>
    <col min="5901" max="5901" width="10.44140625" style="1" customWidth="1"/>
    <col min="5902" max="5902" width="10" style="1"/>
    <col min="5903" max="5903" width="32.109375" style="1" customWidth="1"/>
    <col min="5904" max="5904" width="13" style="1" customWidth="1"/>
    <col min="5905" max="5905" width="6.77734375" style="1" customWidth="1"/>
    <col min="5906" max="6144" width="10" style="1"/>
    <col min="6145" max="6145" width="6.109375" style="1" bestFit="1" customWidth="1"/>
    <col min="6146" max="6146" width="15.77734375" style="1" customWidth="1"/>
    <col min="6147" max="6147" width="27.77734375" style="1" bestFit="1" customWidth="1"/>
    <col min="6148" max="6148" width="6.109375" style="1" customWidth="1"/>
    <col min="6149" max="6150" width="7.88671875" style="1" customWidth="1"/>
    <col min="6151" max="6151" width="5.6640625" style="1" customWidth="1"/>
    <col min="6152" max="6152" width="11.6640625" style="1" customWidth="1"/>
    <col min="6153" max="6153" width="9.88671875" style="1" customWidth="1"/>
    <col min="6154" max="6155" width="10.44140625" style="1" customWidth="1"/>
    <col min="6156" max="6156" width="7.109375" style="1" customWidth="1"/>
    <col min="6157" max="6157" width="10.44140625" style="1" customWidth="1"/>
    <col min="6158" max="6158" width="10" style="1"/>
    <col min="6159" max="6159" width="32.109375" style="1" customWidth="1"/>
    <col min="6160" max="6160" width="13" style="1" customWidth="1"/>
    <col min="6161" max="6161" width="6.77734375" style="1" customWidth="1"/>
    <col min="6162" max="6400" width="10" style="1"/>
    <col min="6401" max="6401" width="6.109375" style="1" bestFit="1" customWidth="1"/>
    <col min="6402" max="6402" width="15.77734375" style="1" customWidth="1"/>
    <col min="6403" max="6403" width="27.77734375" style="1" bestFit="1" customWidth="1"/>
    <col min="6404" max="6404" width="6.109375" style="1" customWidth="1"/>
    <col min="6405" max="6406" width="7.88671875" style="1" customWidth="1"/>
    <col min="6407" max="6407" width="5.6640625" style="1" customWidth="1"/>
    <col min="6408" max="6408" width="11.6640625" style="1" customWidth="1"/>
    <col min="6409" max="6409" width="9.88671875" style="1" customWidth="1"/>
    <col min="6410" max="6411" width="10.44140625" style="1" customWidth="1"/>
    <col min="6412" max="6412" width="7.109375" style="1" customWidth="1"/>
    <col min="6413" max="6413" width="10.44140625" style="1" customWidth="1"/>
    <col min="6414" max="6414" width="10" style="1"/>
    <col min="6415" max="6415" width="32.109375" style="1" customWidth="1"/>
    <col min="6416" max="6416" width="13" style="1" customWidth="1"/>
    <col min="6417" max="6417" width="6.77734375" style="1" customWidth="1"/>
    <col min="6418" max="6656" width="10" style="1"/>
    <col min="6657" max="6657" width="6.109375" style="1" bestFit="1" customWidth="1"/>
    <col min="6658" max="6658" width="15.77734375" style="1" customWidth="1"/>
    <col min="6659" max="6659" width="27.77734375" style="1" bestFit="1" customWidth="1"/>
    <col min="6660" max="6660" width="6.109375" style="1" customWidth="1"/>
    <col min="6661" max="6662" width="7.88671875" style="1" customWidth="1"/>
    <col min="6663" max="6663" width="5.6640625" style="1" customWidth="1"/>
    <col min="6664" max="6664" width="11.6640625" style="1" customWidth="1"/>
    <col min="6665" max="6665" width="9.88671875" style="1" customWidth="1"/>
    <col min="6666" max="6667" width="10.44140625" style="1" customWidth="1"/>
    <col min="6668" max="6668" width="7.109375" style="1" customWidth="1"/>
    <col min="6669" max="6669" width="10.44140625" style="1" customWidth="1"/>
    <col min="6670" max="6670" width="10" style="1"/>
    <col min="6671" max="6671" width="32.109375" style="1" customWidth="1"/>
    <col min="6672" max="6672" width="13" style="1" customWidth="1"/>
    <col min="6673" max="6673" width="6.77734375" style="1" customWidth="1"/>
    <col min="6674" max="6912" width="10" style="1"/>
    <col min="6913" max="6913" width="6.109375" style="1" bestFit="1" customWidth="1"/>
    <col min="6914" max="6914" width="15.77734375" style="1" customWidth="1"/>
    <col min="6915" max="6915" width="27.77734375" style="1" bestFit="1" customWidth="1"/>
    <col min="6916" max="6916" width="6.109375" style="1" customWidth="1"/>
    <col min="6917" max="6918" width="7.88671875" style="1" customWidth="1"/>
    <col min="6919" max="6919" width="5.6640625" style="1" customWidth="1"/>
    <col min="6920" max="6920" width="11.6640625" style="1" customWidth="1"/>
    <col min="6921" max="6921" width="9.88671875" style="1" customWidth="1"/>
    <col min="6922" max="6923" width="10.44140625" style="1" customWidth="1"/>
    <col min="6924" max="6924" width="7.109375" style="1" customWidth="1"/>
    <col min="6925" max="6925" width="10.44140625" style="1" customWidth="1"/>
    <col min="6926" max="6926" width="10" style="1"/>
    <col min="6927" max="6927" width="32.109375" style="1" customWidth="1"/>
    <col min="6928" max="6928" width="13" style="1" customWidth="1"/>
    <col min="6929" max="6929" width="6.77734375" style="1" customWidth="1"/>
    <col min="6930" max="7168" width="10" style="1"/>
    <col min="7169" max="7169" width="6.109375" style="1" bestFit="1" customWidth="1"/>
    <col min="7170" max="7170" width="15.77734375" style="1" customWidth="1"/>
    <col min="7171" max="7171" width="27.77734375" style="1" bestFit="1" customWidth="1"/>
    <col min="7172" max="7172" width="6.109375" style="1" customWidth="1"/>
    <col min="7173" max="7174" width="7.88671875" style="1" customWidth="1"/>
    <col min="7175" max="7175" width="5.6640625" style="1" customWidth="1"/>
    <col min="7176" max="7176" width="11.6640625" style="1" customWidth="1"/>
    <col min="7177" max="7177" width="9.88671875" style="1" customWidth="1"/>
    <col min="7178" max="7179" width="10.44140625" style="1" customWidth="1"/>
    <col min="7180" max="7180" width="7.109375" style="1" customWidth="1"/>
    <col min="7181" max="7181" width="10.44140625" style="1" customWidth="1"/>
    <col min="7182" max="7182" width="10" style="1"/>
    <col min="7183" max="7183" width="32.109375" style="1" customWidth="1"/>
    <col min="7184" max="7184" width="13" style="1" customWidth="1"/>
    <col min="7185" max="7185" width="6.77734375" style="1" customWidth="1"/>
    <col min="7186" max="7424" width="10" style="1"/>
    <col min="7425" max="7425" width="6.109375" style="1" bestFit="1" customWidth="1"/>
    <col min="7426" max="7426" width="15.77734375" style="1" customWidth="1"/>
    <col min="7427" max="7427" width="27.77734375" style="1" bestFit="1" customWidth="1"/>
    <col min="7428" max="7428" width="6.109375" style="1" customWidth="1"/>
    <col min="7429" max="7430" width="7.88671875" style="1" customWidth="1"/>
    <col min="7431" max="7431" width="5.6640625" style="1" customWidth="1"/>
    <col min="7432" max="7432" width="11.6640625" style="1" customWidth="1"/>
    <col min="7433" max="7433" width="9.88671875" style="1" customWidth="1"/>
    <col min="7434" max="7435" width="10.44140625" style="1" customWidth="1"/>
    <col min="7436" max="7436" width="7.109375" style="1" customWidth="1"/>
    <col min="7437" max="7437" width="10.44140625" style="1" customWidth="1"/>
    <col min="7438" max="7438" width="10" style="1"/>
    <col min="7439" max="7439" width="32.109375" style="1" customWidth="1"/>
    <col min="7440" max="7440" width="13" style="1" customWidth="1"/>
    <col min="7441" max="7441" width="6.77734375" style="1" customWidth="1"/>
    <col min="7442" max="7680" width="10" style="1"/>
    <col min="7681" max="7681" width="6.109375" style="1" bestFit="1" customWidth="1"/>
    <col min="7682" max="7682" width="15.77734375" style="1" customWidth="1"/>
    <col min="7683" max="7683" width="27.77734375" style="1" bestFit="1" customWidth="1"/>
    <col min="7684" max="7684" width="6.109375" style="1" customWidth="1"/>
    <col min="7685" max="7686" width="7.88671875" style="1" customWidth="1"/>
    <col min="7687" max="7687" width="5.6640625" style="1" customWidth="1"/>
    <col min="7688" max="7688" width="11.6640625" style="1" customWidth="1"/>
    <col min="7689" max="7689" width="9.88671875" style="1" customWidth="1"/>
    <col min="7690" max="7691" width="10.44140625" style="1" customWidth="1"/>
    <col min="7692" max="7692" width="7.109375" style="1" customWidth="1"/>
    <col min="7693" max="7693" width="10.44140625" style="1" customWidth="1"/>
    <col min="7694" max="7694" width="10" style="1"/>
    <col min="7695" max="7695" width="32.109375" style="1" customWidth="1"/>
    <col min="7696" max="7696" width="13" style="1" customWidth="1"/>
    <col min="7697" max="7697" width="6.77734375" style="1" customWidth="1"/>
    <col min="7698" max="7936" width="10" style="1"/>
    <col min="7937" max="7937" width="6.109375" style="1" bestFit="1" customWidth="1"/>
    <col min="7938" max="7938" width="15.77734375" style="1" customWidth="1"/>
    <col min="7939" max="7939" width="27.77734375" style="1" bestFit="1" customWidth="1"/>
    <col min="7940" max="7940" width="6.109375" style="1" customWidth="1"/>
    <col min="7941" max="7942" width="7.88671875" style="1" customWidth="1"/>
    <col min="7943" max="7943" width="5.6640625" style="1" customWidth="1"/>
    <col min="7944" max="7944" width="11.6640625" style="1" customWidth="1"/>
    <col min="7945" max="7945" width="9.88671875" style="1" customWidth="1"/>
    <col min="7946" max="7947" width="10.44140625" style="1" customWidth="1"/>
    <col min="7948" max="7948" width="7.109375" style="1" customWidth="1"/>
    <col min="7949" max="7949" width="10.44140625" style="1" customWidth="1"/>
    <col min="7950" max="7950" width="10" style="1"/>
    <col min="7951" max="7951" width="32.109375" style="1" customWidth="1"/>
    <col min="7952" max="7952" width="13" style="1" customWidth="1"/>
    <col min="7953" max="7953" width="6.77734375" style="1" customWidth="1"/>
    <col min="7954" max="8192" width="10" style="1"/>
    <col min="8193" max="8193" width="6.109375" style="1" bestFit="1" customWidth="1"/>
    <col min="8194" max="8194" width="15.77734375" style="1" customWidth="1"/>
    <col min="8195" max="8195" width="27.77734375" style="1" bestFit="1" customWidth="1"/>
    <col min="8196" max="8196" width="6.109375" style="1" customWidth="1"/>
    <col min="8197" max="8198" width="7.88671875" style="1" customWidth="1"/>
    <col min="8199" max="8199" width="5.6640625" style="1" customWidth="1"/>
    <col min="8200" max="8200" width="11.6640625" style="1" customWidth="1"/>
    <col min="8201" max="8201" width="9.88671875" style="1" customWidth="1"/>
    <col min="8202" max="8203" width="10.44140625" style="1" customWidth="1"/>
    <col min="8204" max="8204" width="7.109375" style="1" customWidth="1"/>
    <col min="8205" max="8205" width="10.44140625" style="1" customWidth="1"/>
    <col min="8206" max="8206" width="10" style="1"/>
    <col min="8207" max="8207" width="32.109375" style="1" customWidth="1"/>
    <col min="8208" max="8208" width="13" style="1" customWidth="1"/>
    <col min="8209" max="8209" width="6.77734375" style="1" customWidth="1"/>
    <col min="8210" max="8448" width="10" style="1"/>
    <col min="8449" max="8449" width="6.109375" style="1" bestFit="1" customWidth="1"/>
    <col min="8450" max="8450" width="15.77734375" style="1" customWidth="1"/>
    <col min="8451" max="8451" width="27.77734375" style="1" bestFit="1" customWidth="1"/>
    <col min="8452" max="8452" width="6.109375" style="1" customWidth="1"/>
    <col min="8453" max="8454" width="7.88671875" style="1" customWidth="1"/>
    <col min="8455" max="8455" width="5.6640625" style="1" customWidth="1"/>
    <col min="8456" max="8456" width="11.6640625" style="1" customWidth="1"/>
    <col min="8457" max="8457" width="9.88671875" style="1" customWidth="1"/>
    <col min="8458" max="8459" width="10.44140625" style="1" customWidth="1"/>
    <col min="8460" max="8460" width="7.109375" style="1" customWidth="1"/>
    <col min="8461" max="8461" width="10.44140625" style="1" customWidth="1"/>
    <col min="8462" max="8462" width="10" style="1"/>
    <col min="8463" max="8463" width="32.109375" style="1" customWidth="1"/>
    <col min="8464" max="8464" width="13" style="1" customWidth="1"/>
    <col min="8465" max="8465" width="6.77734375" style="1" customWidth="1"/>
    <col min="8466" max="8704" width="10" style="1"/>
    <col min="8705" max="8705" width="6.109375" style="1" bestFit="1" customWidth="1"/>
    <col min="8706" max="8706" width="15.77734375" style="1" customWidth="1"/>
    <col min="8707" max="8707" width="27.77734375" style="1" bestFit="1" customWidth="1"/>
    <col min="8708" max="8708" width="6.109375" style="1" customWidth="1"/>
    <col min="8709" max="8710" width="7.88671875" style="1" customWidth="1"/>
    <col min="8711" max="8711" width="5.6640625" style="1" customWidth="1"/>
    <col min="8712" max="8712" width="11.6640625" style="1" customWidth="1"/>
    <col min="8713" max="8713" width="9.88671875" style="1" customWidth="1"/>
    <col min="8714" max="8715" width="10.44140625" style="1" customWidth="1"/>
    <col min="8716" max="8716" width="7.109375" style="1" customWidth="1"/>
    <col min="8717" max="8717" width="10.44140625" style="1" customWidth="1"/>
    <col min="8718" max="8718" width="10" style="1"/>
    <col min="8719" max="8719" width="32.109375" style="1" customWidth="1"/>
    <col min="8720" max="8720" width="13" style="1" customWidth="1"/>
    <col min="8721" max="8721" width="6.77734375" style="1" customWidth="1"/>
    <col min="8722" max="8960" width="10" style="1"/>
    <col min="8961" max="8961" width="6.109375" style="1" bestFit="1" customWidth="1"/>
    <col min="8962" max="8962" width="15.77734375" style="1" customWidth="1"/>
    <col min="8963" max="8963" width="27.77734375" style="1" bestFit="1" customWidth="1"/>
    <col min="8964" max="8964" width="6.109375" style="1" customWidth="1"/>
    <col min="8965" max="8966" width="7.88671875" style="1" customWidth="1"/>
    <col min="8967" max="8967" width="5.6640625" style="1" customWidth="1"/>
    <col min="8968" max="8968" width="11.6640625" style="1" customWidth="1"/>
    <col min="8969" max="8969" width="9.88671875" style="1" customWidth="1"/>
    <col min="8970" max="8971" width="10.44140625" style="1" customWidth="1"/>
    <col min="8972" max="8972" width="7.109375" style="1" customWidth="1"/>
    <col min="8973" max="8973" width="10.44140625" style="1" customWidth="1"/>
    <col min="8974" max="8974" width="10" style="1"/>
    <col min="8975" max="8975" width="32.109375" style="1" customWidth="1"/>
    <col min="8976" max="8976" width="13" style="1" customWidth="1"/>
    <col min="8977" max="8977" width="6.77734375" style="1" customWidth="1"/>
    <col min="8978" max="9216" width="10" style="1"/>
    <col min="9217" max="9217" width="6.109375" style="1" bestFit="1" customWidth="1"/>
    <col min="9218" max="9218" width="15.77734375" style="1" customWidth="1"/>
    <col min="9219" max="9219" width="27.77734375" style="1" bestFit="1" customWidth="1"/>
    <col min="9220" max="9220" width="6.109375" style="1" customWidth="1"/>
    <col min="9221" max="9222" width="7.88671875" style="1" customWidth="1"/>
    <col min="9223" max="9223" width="5.6640625" style="1" customWidth="1"/>
    <col min="9224" max="9224" width="11.6640625" style="1" customWidth="1"/>
    <col min="9225" max="9225" width="9.88671875" style="1" customWidth="1"/>
    <col min="9226" max="9227" width="10.44140625" style="1" customWidth="1"/>
    <col min="9228" max="9228" width="7.109375" style="1" customWidth="1"/>
    <col min="9229" max="9229" width="10.44140625" style="1" customWidth="1"/>
    <col min="9230" max="9230" width="10" style="1"/>
    <col min="9231" max="9231" width="32.109375" style="1" customWidth="1"/>
    <col min="9232" max="9232" width="13" style="1" customWidth="1"/>
    <col min="9233" max="9233" width="6.77734375" style="1" customWidth="1"/>
    <col min="9234" max="9472" width="10" style="1"/>
    <col min="9473" max="9473" width="6.109375" style="1" bestFit="1" customWidth="1"/>
    <col min="9474" max="9474" width="15.77734375" style="1" customWidth="1"/>
    <col min="9475" max="9475" width="27.77734375" style="1" bestFit="1" customWidth="1"/>
    <col min="9476" max="9476" width="6.109375" style="1" customWidth="1"/>
    <col min="9477" max="9478" width="7.88671875" style="1" customWidth="1"/>
    <col min="9479" max="9479" width="5.6640625" style="1" customWidth="1"/>
    <col min="9480" max="9480" width="11.6640625" style="1" customWidth="1"/>
    <col min="9481" max="9481" width="9.88671875" style="1" customWidth="1"/>
    <col min="9482" max="9483" width="10.44140625" style="1" customWidth="1"/>
    <col min="9484" max="9484" width="7.109375" style="1" customWidth="1"/>
    <col min="9485" max="9485" width="10.44140625" style="1" customWidth="1"/>
    <col min="9486" max="9486" width="10" style="1"/>
    <col min="9487" max="9487" width="32.109375" style="1" customWidth="1"/>
    <col min="9488" max="9488" width="13" style="1" customWidth="1"/>
    <col min="9489" max="9489" width="6.77734375" style="1" customWidth="1"/>
    <col min="9490" max="9728" width="10" style="1"/>
    <col min="9729" max="9729" width="6.109375" style="1" bestFit="1" customWidth="1"/>
    <col min="9730" max="9730" width="15.77734375" style="1" customWidth="1"/>
    <col min="9731" max="9731" width="27.77734375" style="1" bestFit="1" customWidth="1"/>
    <col min="9732" max="9732" width="6.109375" style="1" customWidth="1"/>
    <col min="9733" max="9734" width="7.88671875" style="1" customWidth="1"/>
    <col min="9735" max="9735" width="5.6640625" style="1" customWidth="1"/>
    <col min="9736" max="9736" width="11.6640625" style="1" customWidth="1"/>
    <col min="9737" max="9737" width="9.88671875" style="1" customWidth="1"/>
    <col min="9738" max="9739" width="10.44140625" style="1" customWidth="1"/>
    <col min="9740" max="9740" width="7.109375" style="1" customWidth="1"/>
    <col min="9741" max="9741" width="10.44140625" style="1" customWidth="1"/>
    <col min="9742" max="9742" width="10" style="1"/>
    <col min="9743" max="9743" width="32.109375" style="1" customWidth="1"/>
    <col min="9744" max="9744" width="13" style="1" customWidth="1"/>
    <col min="9745" max="9745" width="6.77734375" style="1" customWidth="1"/>
    <col min="9746" max="9984" width="10" style="1"/>
    <col min="9985" max="9985" width="6.109375" style="1" bestFit="1" customWidth="1"/>
    <col min="9986" max="9986" width="15.77734375" style="1" customWidth="1"/>
    <col min="9987" max="9987" width="27.77734375" style="1" bestFit="1" customWidth="1"/>
    <col min="9988" max="9988" width="6.109375" style="1" customWidth="1"/>
    <col min="9989" max="9990" width="7.88671875" style="1" customWidth="1"/>
    <col min="9991" max="9991" width="5.6640625" style="1" customWidth="1"/>
    <col min="9992" max="9992" width="11.6640625" style="1" customWidth="1"/>
    <col min="9993" max="9993" width="9.88671875" style="1" customWidth="1"/>
    <col min="9994" max="9995" width="10.44140625" style="1" customWidth="1"/>
    <col min="9996" max="9996" width="7.109375" style="1" customWidth="1"/>
    <col min="9997" max="9997" width="10.44140625" style="1" customWidth="1"/>
    <col min="9998" max="9998" width="10" style="1"/>
    <col min="9999" max="9999" width="32.109375" style="1" customWidth="1"/>
    <col min="10000" max="10000" width="13" style="1" customWidth="1"/>
    <col min="10001" max="10001" width="6.77734375" style="1" customWidth="1"/>
    <col min="10002" max="10240" width="10" style="1"/>
    <col min="10241" max="10241" width="6.109375" style="1" bestFit="1" customWidth="1"/>
    <col min="10242" max="10242" width="15.77734375" style="1" customWidth="1"/>
    <col min="10243" max="10243" width="27.77734375" style="1" bestFit="1" customWidth="1"/>
    <col min="10244" max="10244" width="6.109375" style="1" customWidth="1"/>
    <col min="10245" max="10246" width="7.88671875" style="1" customWidth="1"/>
    <col min="10247" max="10247" width="5.6640625" style="1" customWidth="1"/>
    <col min="10248" max="10248" width="11.6640625" style="1" customWidth="1"/>
    <col min="10249" max="10249" width="9.88671875" style="1" customWidth="1"/>
    <col min="10250" max="10251" width="10.44140625" style="1" customWidth="1"/>
    <col min="10252" max="10252" width="7.109375" style="1" customWidth="1"/>
    <col min="10253" max="10253" width="10.44140625" style="1" customWidth="1"/>
    <col min="10254" max="10254" width="10" style="1"/>
    <col min="10255" max="10255" width="32.109375" style="1" customWidth="1"/>
    <col min="10256" max="10256" width="13" style="1" customWidth="1"/>
    <col min="10257" max="10257" width="6.77734375" style="1" customWidth="1"/>
    <col min="10258" max="10496" width="10" style="1"/>
    <col min="10497" max="10497" width="6.109375" style="1" bestFit="1" customWidth="1"/>
    <col min="10498" max="10498" width="15.77734375" style="1" customWidth="1"/>
    <col min="10499" max="10499" width="27.77734375" style="1" bestFit="1" customWidth="1"/>
    <col min="10500" max="10500" width="6.109375" style="1" customWidth="1"/>
    <col min="10501" max="10502" width="7.88671875" style="1" customWidth="1"/>
    <col min="10503" max="10503" width="5.6640625" style="1" customWidth="1"/>
    <col min="10504" max="10504" width="11.6640625" style="1" customWidth="1"/>
    <col min="10505" max="10505" width="9.88671875" style="1" customWidth="1"/>
    <col min="10506" max="10507" width="10.44140625" style="1" customWidth="1"/>
    <col min="10508" max="10508" width="7.109375" style="1" customWidth="1"/>
    <col min="10509" max="10509" width="10.44140625" style="1" customWidth="1"/>
    <col min="10510" max="10510" width="10" style="1"/>
    <col min="10511" max="10511" width="32.109375" style="1" customWidth="1"/>
    <col min="10512" max="10512" width="13" style="1" customWidth="1"/>
    <col min="10513" max="10513" width="6.77734375" style="1" customWidth="1"/>
    <col min="10514" max="10752" width="10" style="1"/>
    <col min="10753" max="10753" width="6.109375" style="1" bestFit="1" customWidth="1"/>
    <col min="10754" max="10754" width="15.77734375" style="1" customWidth="1"/>
    <col min="10755" max="10755" width="27.77734375" style="1" bestFit="1" customWidth="1"/>
    <col min="10756" max="10756" width="6.109375" style="1" customWidth="1"/>
    <col min="10757" max="10758" width="7.88671875" style="1" customWidth="1"/>
    <col min="10759" max="10759" width="5.6640625" style="1" customWidth="1"/>
    <col min="10760" max="10760" width="11.6640625" style="1" customWidth="1"/>
    <col min="10761" max="10761" width="9.88671875" style="1" customWidth="1"/>
    <col min="10762" max="10763" width="10.44140625" style="1" customWidth="1"/>
    <col min="10764" max="10764" width="7.109375" style="1" customWidth="1"/>
    <col min="10765" max="10765" width="10.44140625" style="1" customWidth="1"/>
    <col min="10766" max="10766" width="10" style="1"/>
    <col min="10767" max="10767" width="32.109375" style="1" customWidth="1"/>
    <col min="10768" max="10768" width="13" style="1" customWidth="1"/>
    <col min="10769" max="10769" width="6.77734375" style="1" customWidth="1"/>
    <col min="10770" max="11008" width="10" style="1"/>
    <col min="11009" max="11009" width="6.109375" style="1" bestFit="1" customWidth="1"/>
    <col min="11010" max="11010" width="15.77734375" style="1" customWidth="1"/>
    <col min="11011" max="11011" width="27.77734375" style="1" bestFit="1" customWidth="1"/>
    <col min="11012" max="11012" width="6.109375" style="1" customWidth="1"/>
    <col min="11013" max="11014" width="7.88671875" style="1" customWidth="1"/>
    <col min="11015" max="11015" width="5.6640625" style="1" customWidth="1"/>
    <col min="11016" max="11016" width="11.6640625" style="1" customWidth="1"/>
    <col min="11017" max="11017" width="9.88671875" style="1" customWidth="1"/>
    <col min="11018" max="11019" width="10.44140625" style="1" customWidth="1"/>
    <col min="11020" max="11020" width="7.109375" style="1" customWidth="1"/>
    <col min="11021" max="11021" width="10.44140625" style="1" customWidth="1"/>
    <col min="11022" max="11022" width="10" style="1"/>
    <col min="11023" max="11023" width="32.109375" style="1" customWidth="1"/>
    <col min="11024" max="11024" width="13" style="1" customWidth="1"/>
    <col min="11025" max="11025" width="6.77734375" style="1" customWidth="1"/>
    <col min="11026" max="11264" width="10" style="1"/>
    <col min="11265" max="11265" width="6.109375" style="1" bestFit="1" customWidth="1"/>
    <col min="11266" max="11266" width="15.77734375" style="1" customWidth="1"/>
    <col min="11267" max="11267" width="27.77734375" style="1" bestFit="1" customWidth="1"/>
    <col min="11268" max="11268" width="6.109375" style="1" customWidth="1"/>
    <col min="11269" max="11270" width="7.88671875" style="1" customWidth="1"/>
    <col min="11271" max="11271" width="5.6640625" style="1" customWidth="1"/>
    <col min="11272" max="11272" width="11.6640625" style="1" customWidth="1"/>
    <col min="11273" max="11273" width="9.88671875" style="1" customWidth="1"/>
    <col min="11274" max="11275" width="10.44140625" style="1" customWidth="1"/>
    <col min="11276" max="11276" width="7.109375" style="1" customWidth="1"/>
    <col min="11277" max="11277" width="10.44140625" style="1" customWidth="1"/>
    <col min="11278" max="11278" width="10" style="1"/>
    <col min="11279" max="11279" width="32.109375" style="1" customWidth="1"/>
    <col min="11280" max="11280" width="13" style="1" customWidth="1"/>
    <col min="11281" max="11281" width="6.77734375" style="1" customWidth="1"/>
    <col min="11282" max="11520" width="10" style="1"/>
    <col min="11521" max="11521" width="6.109375" style="1" bestFit="1" customWidth="1"/>
    <col min="11522" max="11522" width="15.77734375" style="1" customWidth="1"/>
    <col min="11523" max="11523" width="27.77734375" style="1" bestFit="1" customWidth="1"/>
    <col min="11524" max="11524" width="6.109375" style="1" customWidth="1"/>
    <col min="11525" max="11526" width="7.88671875" style="1" customWidth="1"/>
    <col min="11527" max="11527" width="5.6640625" style="1" customWidth="1"/>
    <col min="11528" max="11528" width="11.6640625" style="1" customWidth="1"/>
    <col min="11529" max="11529" width="9.88671875" style="1" customWidth="1"/>
    <col min="11530" max="11531" width="10.44140625" style="1" customWidth="1"/>
    <col min="11532" max="11532" width="7.109375" style="1" customWidth="1"/>
    <col min="11533" max="11533" width="10.44140625" style="1" customWidth="1"/>
    <col min="11534" max="11534" width="10" style="1"/>
    <col min="11535" max="11535" width="32.109375" style="1" customWidth="1"/>
    <col min="11536" max="11536" width="13" style="1" customWidth="1"/>
    <col min="11537" max="11537" width="6.77734375" style="1" customWidth="1"/>
    <col min="11538" max="11776" width="10" style="1"/>
    <col min="11777" max="11777" width="6.109375" style="1" bestFit="1" customWidth="1"/>
    <col min="11778" max="11778" width="15.77734375" style="1" customWidth="1"/>
    <col min="11779" max="11779" width="27.77734375" style="1" bestFit="1" customWidth="1"/>
    <col min="11780" max="11780" width="6.109375" style="1" customWidth="1"/>
    <col min="11781" max="11782" width="7.88671875" style="1" customWidth="1"/>
    <col min="11783" max="11783" width="5.6640625" style="1" customWidth="1"/>
    <col min="11784" max="11784" width="11.6640625" style="1" customWidth="1"/>
    <col min="11785" max="11785" width="9.88671875" style="1" customWidth="1"/>
    <col min="11786" max="11787" width="10.44140625" style="1" customWidth="1"/>
    <col min="11788" max="11788" width="7.109375" style="1" customWidth="1"/>
    <col min="11789" max="11789" width="10.44140625" style="1" customWidth="1"/>
    <col min="11790" max="11790" width="10" style="1"/>
    <col min="11791" max="11791" width="32.109375" style="1" customWidth="1"/>
    <col min="11792" max="11792" width="13" style="1" customWidth="1"/>
    <col min="11793" max="11793" width="6.77734375" style="1" customWidth="1"/>
    <col min="11794" max="12032" width="10" style="1"/>
    <col min="12033" max="12033" width="6.109375" style="1" bestFit="1" customWidth="1"/>
    <col min="12034" max="12034" width="15.77734375" style="1" customWidth="1"/>
    <col min="12035" max="12035" width="27.77734375" style="1" bestFit="1" customWidth="1"/>
    <col min="12036" max="12036" width="6.109375" style="1" customWidth="1"/>
    <col min="12037" max="12038" width="7.88671875" style="1" customWidth="1"/>
    <col min="12039" max="12039" width="5.6640625" style="1" customWidth="1"/>
    <col min="12040" max="12040" width="11.6640625" style="1" customWidth="1"/>
    <col min="12041" max="12041" width="9.88671875" style="1" customWidth="1"/>
    <col min="12042" max="12043" width="10.44140625" style="1" customWidth="1"/>
    <col min="12044" max="12044" width="7.109375" style="1" customWidth="1"/>
    <col min="12045" max="12045" width="10.44140625" style="1" customWidth="1"/>
    <col min="12046" max="12046" width="10" style="1"/>
    <col min="12047" max="12047" width="32.109375" style="1" customWidth="1"/>
    <col min="12048" max="12048" width="13" style="1" customWidth="1"/>
    <col min="12049" max="12049" width="6.77734375" style="1" customWidth="1"/>
    <col min="12050" max="12288" width="10" style="1"/>
    <col min="12289" max="12289" width="6.109375" style="1" bestFit="1" customWidth="1"/>
    <col min="12290" max="12290" width="15.77734375" style="1" customWidth="1"/>
    <col min="12291" max="12291" width="27.77734375" style="1" bestFit="1" customWidth="1"/>
    <col min="12292" max="12292" width="6.109375" style="1" customWidth="1"/>
    <col min="12293" max="12294" width="7.88671875" style="1" customWidth="1"/>
    <col min="12295" max="12295" width="5.6640625" style="1" customWidth="1"/>
    <col min="12296" max="12296" width="11.6640625" style="1" customWidth="1"/>
    <col min="12297" max="12297" width="9.88671875" style="1" customWidth="1"/>
    <col min="12298" max="12299" width="10.44140625" style="1" customWidth="1"/>
    <col min="12300" max="12300" width="7.109375" style="1" customWidth="1"/>
    <col min="12301" max="12301" width="10.44140625" style="1" customWidth="1"/>
    <col min="12302" max="12302" width="10" style="1"/>
    <col min="12303" max="12303" width="32.109375" style="1" customWidth="1"/>
    <col min="12304" max="12304" width="13" style="1" customWidth="1"/>
    <col min="12305" max="12305" width="6.77734375" style="1" customWidth="1"/>
    <col min="12306" max="12544" width="10" style="1"/>
    <col min="12545" max="12545" width="6.109375" style="1" bestFit="1" customWidth="1"/>
    <col min="12546" max="12546" width="15.77734375" style="1" customWidth="1"/>
    <col min="12547" max="12547" width="27.77734375" style="1" bestFit="1" customWidth="1"/>
    <col min="12548" max="12548" width="6.109375" style="1" customWidth="1"/>
    <col min="12549" max="12550" width="7.88671875" style="1" customWidth="1"/>
    <col min="12551" max="12551" width="5.6640625" style="1" customWidth="1"/>
    <col min="12552" max="12552" width="11.6640625" style="1" customWidth="1"/>
    <col min="12553" max="12553" width="9.88671875" style="1" customWidth="1"/>
    <col min="12554" max="12555" width="10.44140625" style="1" customWidth="1"/>
    <col min="12556" max="12556" width="7.109375" style="1" customWidth="1"/>
    <col min="12557" max="12557" width="10.44140625" style="1" customWidth="1"/>
    <col min="12558" max="12558" width="10" style="1"/>
    <col min="12559" max="12559" width="32.109375" style="1" customWidth="1"/>
    <col min="12560" max="12560" width="13" style="1" customWidth="1"/>
    <col min="12561" max="12561" width="6.77734375" style="1" customWidth="1"/>
    <col min="12562" max="12800" width="10" style="1"/>
    <col min="12801" max="12801" width="6.109375" style="1" bestFit="1" customWidth="1"/>
    <col min="12802" max="12802" width="15.77734375" style="1" customWidth="1"/>
    <col min="12803" max="12803" width="27.77734375" style="1" bestFit="1" customWidth="1"/>
    <col min="12804" max="12804" width="6.109375" style="1" customWidth="1"/>
    <col min="12805" max="12806" width="7.88671875" style="1" customWidth="1"/>
    <col min="12807" max="12807" width="5.6640625" style="1" customWidth="1"/>
    <col min="12808" max="12808" width="11.6640625" style="1" customWidth="1"/>
    <col min="12809" max="12809" width="9.88671875" style="1" customWidth="1"/>
    <col min="12810" max="12811" width="10.44140625" style="1" customWidth="1"/>
    <col min="12812" max="12812" width="7.109375" style="1" customWidth="1"/>
    <col min="12813" max="12813" width="10.44140625" style="1" customWidth="1"/>
    <col min="12814" max="12814" width="10" style="1"/>
    <col min="12815" max="12815" width="32.109375" style="1" customWidth="1"/>
    <col min="12816" max="12816" width="13" style="1" customWidth="1"/>
    <col min="12817" max="12817" width="6.77734375" style="1" customWidth="1"/>
    <col min="12818" max="13056" width="10" style="1"/>
    <col min="13057" max="13057" width="6.109375" style="1" bestFit="1" customWidth="1"/>
    <col min="13058" max="13058" width="15.77734375" style="1" customWidth="1"/>
    <col min="13059" max="13059" width="27.77734375" style="1" bestFit="1" customWidth="1"/>
    <col min="13060" max="13060" width="6.109375" style="1" customWidth="1"/>
    <col min="13061" max="13062" width="7.88671875" style="1" customWidth="1"/>
    <col min="13063" max="13063" width="5.6640625" style="1" customWidth="1"/>
    <col min="13064" max="13064" width="11.6640625" style="1" customWidth="1"/>
    <col min="13065" max="13065" width="9.88671875" style="1" customWidth="1"/>
    <col min="13066" max="13067" width="10.44140625" style="1" customWidth="1"/>
    <col min="13068" max="13068" width="7.109375" style="1" customWidth="1"/>
    <col min="13069" max="13069" width="10.44140625" style="1" customWidth="1"/>
    <col min="13070" max="13070" width="10" style="1"/>
    <col min="13071" max="13071" width="32.109375" style="1" customWidth="1"/>
    <col min="13072" max="13072" width="13" style="1" customWidth="1"/>
    <col min="13073" max="13073" width="6.77734375" style="1" customWidth="1"/>
    <col min="13074" max="13312" width="10" style="1"/>
    <col min="13313" max="13313" width="6.109375" style="1" bestFit="1" customWidth="1"/>
    <col min="13314" max="13314" width="15.77734375" style="1" customWidth="1"/>
    <col min="13315" max="13315" width="27.77734375" style="1" bestFit="1" customWidth="1"/>
    <col min="13316" max="13316" width="6.109375" style="1" customWidth="1"/>
    <col min="13317" max="13318" width="7.88671875" style="1" customWidth="1"/>
    <col min="13319" max="13319" width="5.6640625" style="1" customWidth="1"/>
    <col min="13320" max="13320" width="11.6640625" style="1" customWidth="1"/>
    <col min="13321" max="13321" width="9.88671875" style="1" customWidth="1"/>
    <col min="13322" max="13323" width="10.44140625" style="1" customWidth="1"/>
    <col min="13324" max="13324" width="7.109375" style="1" customWidth="1"/>
    <col min="13325" max="13325" width="10.44140625" style="1" customWidth="1"/>
    <col min="13326" max="13326" width="10" style="1"/>
    <col min="13327" max="13327" width="32.109375" style="1" customWidth="1"/>
    <col min="13328" max="13328" width="13" style="1" customWidth="1"/>
    <col min="13329" max="13329" width="6.77734375" style="1" customWidth="1"/>
    <col min="13330" max="13568" width="10" style="1"/>
    <col min="13569" max="13569" width="6.109375" style="1" bestFit="1" customWidth="1"/>
    <col min="13570" max="13570" width="15.77734375" style="1" customWidth="1"/>
    <col min="13571" max="13571" width="27.77734375" style="1" bestFit="1" customWidth="1"/>
    <col min="13572" max="13572" width="6.109375" style="1" customWidth="1"/>
    <col min="13573" max="13574" width="7.88671875" style="1" customWidth="1"/>
    <col min="13575" max="13575" width="5.6640625" style="1" customWidth="1"/>
    <col min="13576" max="13576" width="11.6640625" style="1" customWidth="1"/>
    <col min="13577" max="13577" width="9.88671875" style="1" customWidth="1"/>
    <col min="13578" max="13579" width="10.44140625" style="1" customWidth="1"/>
    <col min="13580" max="13580" width="7.109375" style="1" customWidth="1"/>
    <col min="13581" max="13581" width="10.44140625" style="1" customWidth="1"/>
    <col min="13582" max="13582" width="10" style="1"/>
    <col min="13583" max="13583" width="32.109375" style="1" customWidth="1"/>
    <col min="13584" max="13584" width="13" style="1" customWidth="1"/>
    <col min="13585" max="13585" width="6.77734375" style="1" customWidth="1"/>
    <col min="13586" max="13824" width="10" style="1"/>
    <col min="13825" max="13825" width="6.109375" style="1" bestFit="1" customWidth="1"/>
    <col min="13826" max="13826" width="15.77734375" style="1" customWidth="1"/>
    <col min="13827" max="13827" width="27.77734375" style="1" bestFit="1" customWidth="1"/>
    <col min="13828" max="13828" width="6.109375" style="1" customWidth="1"/>
    <col min="13829" max="13830" width="7.88671875" style="1" customWidth="1"/>
    <col min="13831" max="13831" width="5.6640625" style="1" customWidth="1"/>
    <col min="13832" max="13832" width="11.6640625" style="1" customWidth="1"/>
    <col min="13833" max="13833" width="9.88671875" style="1" customWidth="1"/>
    <col min="13834" max="13835" width="10.44140625" style="1" customWidth="1"/>
    <col min="13836" max="13836" width="7.109375" style="1" customWidth="1"/>
    <col min="13837" max="13837" width="10.44140625" style="1" customWidth="1"/>
    <col min="13838" max="13838" width="10" style="1"/>
    <col min="13839" max="13839" width="32.109375" style="1" customWidth="1"/>
    <col min="13840" max="13840" width="13" style="1" customWidth="1"/>
    <col min="13841" max="13841" width="6.77734375" style="1" customWidth="1"/>
    <col min="13842" max="14080" width="10" style="1"/>
    <col min="14081" max="14081" width="6.109375" style="1" bestFit="1" customWidth="1"/>
    <col min="14082" max="14082" width="15.77734375" style="1" customWidth="1"/>
    <col min="14083" max="14083" width="27.77734375" style="1" bestFit="1" customWidth="1"/>
    <col min="14084" max="14084" width="6.109375" style="1" customWidth="1"/>
    <col min="14085" max="14086" width="7.88671875" style="1" customWidth="1"/>
    <col min="14087" max="14087" width="5.6640625" style="1" customWidth="1"/>
    <col min="14088" max="14088" width="11.6640625" style="1" customWidth="1"/>
    <col min="14089" max="14089" width="9.88671875" style="1" customWidth="1"/>
    <col min="14090" max="14091" width="10.44140625" style="1" customWidth="1"/>
    <col min="14092" max="14092" width="7.109375" style="1" customWidth="1"/>
    <col min="14093" max="14093" width="10.44140625" style="1" customWidth="1"/>
    <col min="14094" max="14094" width="10" style="1"/>
    <col min="14095" max="14095" width="32.109375" style="1" customWidth="1"/>
    <col min="14096" max="14096" width="13" style="1" customWidth="1"/>
    <col min="14097" max="14097" width="6.77734375" style="1" customWidth="1"/>
    <col min="14098" max="14336" width="10" style="1"/>
    <col min="14337" max="14337" width="6.109375" style="1" bestFit="1" customWidth="1"/>
    <col min="14338" max="14338" width="15.77734375" style="1" customWidth="1"/>
    <col min="14339" max="14339" width="27.77734375" style="1" bestFit="1" customWidth="1"/>
    <col min="14340" max="14340" width="6.109375" style="1" customWidth="1"/>
    <col min="14341" max="14342" width="7.88671875" style="1" customWidth="1"/>
    <col min="14343" max="14343" width="5.6640625" style="1" customWidth="1"/>
    <col min="14344" max="14344" width="11.6640625" style="1" customWidth="1"/>
    <col min="14345" max="14345" width="9.88671875" style="1" customWidth="1"/>
    <col min="14346" max="14347" width="10.44140625" style="1" customWidth="1"/>
    <col min="14348" max="14348" width="7.109375" style="1" customWidth="1"/>
    <col min="14349" max="14349" width="10.44140625" style="1" customWidth="1"/>
    <col min="14350" max="14350" width="10" style="1"/>
    <col min="14351" max="14351" width="32.109375" style="1" customWidth="1"/>
    <col min="14352" max="14352" width="13" style="1" customWidth="1"/>
    <col min="14353" max="14353" width="6.77734375" style="1" customWidth="1"/>
    <col min="14354" max="14592" width="10" style="1"/>
    <col min="14593" max="14593" width="6.109375" style="1" bestFit="1" customWidth="1"/>
    <col min="14594" max="14594" width="15.77734375" style="1" customWidth="1"/>
    <col min="14595" max="14595" width="27.77734375" style="1" bestFit="1" customWidth="1"/>
    <col min="14596" max="14596" width="6.109375" style="1" customWidth="1"/>
    <col min="14597" max="14598" width="7.88671875" style="1" customWidth="1"/>
    <col min="14599" max="14599" width="5.6640625" style="1" customWidth="1"/>
    <col min="14600" max="14600" width="11.6640625" style="1" customWidth="1"/>
    <col min="14601" max="14601" width="9.88671875" style="1" customWidth="1"/>
    <col min="14602" max="14603" width="10.44140625" style="1" customWidth="1"/>
    <col min="14604" max="14604" width="7.109375" style="1" customWidth="1"/>
    <col min="14605" max="14605" width="10.44140625" style="1" customWidth="1"/>
    <col min="14606" max="14606" width="10" style="1"/>
    <col min="14607" max="14607" width="32.109375" style="1" customWidth="1"/>
    <col min="14608" max="14608" width="13" style="1" customWidth="1"/>
    <col min="14609" max="14609" width="6.77734375" style="1" customWidth="1"/>
    <col min="14610" max="14848" width="10" style="1"/>
    <col min="14849" max="14849" width="6.109375" style="1" bestFit="1" customWidth="1"/>
    <col min="14850" max="14850" width="15.77734375" style="1" customWidth="1"/>
    <col min="14851" max="14851" width="27.77734375" style="1" bestFit="1" customWidth="1"/>
    <col min="14852" max="14852" width="6.109375" style="1" customWidth="1"/>
    <col min="14853" max="14854" width="7.88671875" style="1" customWidth="1"/>
    <col min="14855" max="14855" width="5.6640625" style="1" customWidth="1"/>
    <col min="14856" max="14856" width="11.6640625" style="1" customWidth="1"/>
    <col min="14857" max="14857" width="9.88671875" style="1" customWidth="1"/>
    <col min="14858" max="14859" width="10.44140625" style="1" customWidth="1"/>
    <col min="14860" max="14860" width="7.109375" style="1" customWidth="1"/>
    <col min="14861" max="14861" width="10.44140625" style="1" customWidth="1"/>
    <col min="14862" max="14862" width="10" style="1"/>
    <col min="14863" max="14863" width="32.109375" style="1" customWidth="1"/>
    <col min="14864" max="14864" width="13" style="1" customWidth="1"/>
    <col min="14865" max="14865" width="6.77734375" style="1" customWidth="1"/>
    <col min="14866" max="15104" width="10" style="1"/>
    <col min="15105" max="15105" width="6.109375" style="1" bestFit="1" customWidth="1"/>
    <col min="15106" max="15106" width="15.77734375" style="1" customWidth="1"/>
    <col min="15107" max="15107" width="27.77734375" style="1" bestFit="1" customWidth="1"/>
    <col min="15108" max="15108" width="6.109375" style="1" customWidth="1"/>
    <col min="15109" max="15110" width="7.88671875" style="1" customWidth="1"/>
    <col min="15111" max="15111" width="5.6640625" style="1" customWidth="1"/>
    <col min="15112" max="15112" width="11.6640625" style="1" customWidth="1"/>
    <col min="15113" max="15113" width="9.88671875" style="1" customWidth="1"/>
    <col min="15114" max="15115" width="10.44140625" style="1" customWidth="1"/>
    <col min="15116" max="15116" width="7.109375" style="1" customWidth="1"/>
    <col min="15117" max="15117" width="10.44140625" style="1" customWidth="1"/>
    <col min="15118" max="15118" width="10" style="1"/>
    <col min="15119" max="15119" width="32.109375" style="1" customWidth="1"/>
    <col min="15120" max="15120" width="13" style="1" customWidth="1"/>
    <col min="15121" max="15121" width="6.77734375" style="1" customWidth="1"/>
    <col min="15122" max="15360" width="10" style="1"/>
    <col min="15361" max="15361" width="6.109375" style="1" bestFit="1" customWidth="1"/>
    <col min="15362" max="15362" width="15.77734375" style="1" customWidth="1"/>
    <col min="15363" max="15363" width="27.77734375" style="1" bestFit="1" customWidth="1"/>
    <col min="15364" max="15364" width="6.109375" style="1" customWidth="1"/>
    <col min="15365" max="15366" width="7.88671875" style="1" customWidth="1"/>
    <col min="15367" max="15367" width="5.6640625" style="1" customWidth="1"/>
    <col min="15368" max="15368" width="11.6640625" style="1" customWidth="1"/>
    <col min="15369" max="15369" width="9.88671875" style="1" customWidth="1"/>
    <col min="15370" max="15371" width="10.44140625" style="1" customWidth="1"/>
    <col min="15372" max="15372" width="7.109375" style="1" customWidth="1"/>
    <col min="15373" max="15373" width="10.44140625" style="1" customWidth="1"/>
    <col min="15374" max="15374" width="10" style="1"/>
    <col min="15375" max="15375" width="32.109375" style="1" customWidth="1"/>
    <col min="15376" max="15376" width="13" style="1" customWidth="1"/>
    <col min="15377" max="15377" width="6.77734375" style="1" customWidth="1"/>
    <col min="15378" max="15616" width="10" style="1"/>
    <col min="15617" max="15617" width="6.109375" style="1" bestFit="1" customWidth="1"/>
    <col min="15618" max="15618" width="15.77734375" style="1" customWidth="1"/>
    <col min="15619" max="15619" width="27.77734375" style="1" bestFit="1" customWidth="1"/>
    <col min="15620" max="15620" width="6.109375" style="1" customWidth="1"/>
    <col min="15621" max="15622" width="7.88671875" style="1" customWidth="1"/>
    <col min="15623" max="15623" width="5.6640625" style="1" customWidth="1"/>
    <col min="15624" max="15624" width="11.6640625" style="1" customWidth="1"/>
    <col min="15625" max="15625" width="9.88671875" style="1" customWidth="1"/>
    <col min="15626" max="15627" width="10.44140625" style="1" customWidth="1"/>
    <col min="15628" max="15628" width="7.109375" style="1" customWidth="1"/>
    <col min="15629" max="15629" width="10.44140625" style="1" customWidth="1"/>
    <col min="15630" max="15630" width="10" style="1"/>
    <col min="15631" max="15631" width="32.109375" style="1" customWidth="1"/>
    <col min="15632" max="15632" width="13" style="1" customWidth="1"/>
    <col min="15633" max="15633" width="6.77734375" style="1" customWidth="1"/>
    <col min="15634" max="15872" width="10" style="1"/>
    <col min="15873" max="15873" width="6.109375" style="1" bestFit="1" customWidth="1"/>
    <col min="15874" max="15874" width="15.77734375" style="1" customWidth="1"/>
    <col min="15875" max="15875" width="27.77734375" style="1" bestFit="1" customWidth="1"/>
    <col min="15876" max="15876" width="6.109375" style="1" customWidth="1"/>
    <col min="15877" max="15878" width="7.88671875" style="1" customWidth="1"/>
    <col min="15879" max="15879" width="5.6640625" style="1" customWidth="1"/>
    <col min="15880" max="15880" width="11.6640625" style="1" customWidth="1"/>
    <col min="15881" max="15881" width="9.88671875" style="1" customWidth="1"/>
    <col min="15882" max="15883" width="10.44140625" style="1" customWidth="1"/>
    <col min="15884" max="15884" width="7.109375" style="1" customWidth="1"/>
    <col min="15885" max="15885" width="10.44140625" style="1" customWidth="1"/>
    <col min="15886" max="15886" width="10" style="1"/>
    <col min="15887" max="15887" width="32.109375" style="1" customWidth="1"/>
    <col min="15888" max="15888" width="13" style="1" customWidth="1"/>
    <col min="15889" max="15889" width="6.77734375" style="1" customWidth="1"/>
    <col min="15890" max="16128" width="10" style="1"/>
    <col min="16129" max="16129" width="6.109375" style="1" bestFit="1" customWidth="1"/>
    <col min="16130" max="16130" width="15.77734375" style="1" customWidth="1"/>
    <col min="16131" max="16131" width="27.77734375" style="1" bestFit="1" customWidth="1"/>
    <col min="16132" max="16132" width="6.109375" style="1" customWidth="1"/>
    <col min="16133" max="16134" width="7.88671875" style="1" customWidth="1"/>
    <col min="16135" max="16135" width="5.6640625" style="1" customWidth="1"/>
    <col min="16136" max="16136" width="11.6640625" style="1" customWidth="1"/>
    <col min="16137" max="16137" width="9.88671875" style="1" customWidth="1"/>
    <col min="16138" max="16139" width="10.44140625" style="1" customWidth="1"/>
    <col min="16140" max="16140" width="7.109375" style="1" customWidth="1"/>
    <col min="16141" max="16141" width="10.44140625" style="1" customWidth="1"/>
    <col min="16142" max="16142" width="10" style="1"/>
    <col min="16143" max="16143" width="32.109375" style="1" customWidth="1"/>
    <col min="16144" max="16144" width="13" style="1" customWidth="1"/>
    <col min="16145" max="16145" width="6.77734375" style="1" customWidth="1"/>
    <col min="16146" max="16384" width="10" style="1"/>
  </cols>
  <sheetData>
    <row r="1" spans="1:26" ht="27.75" customHeight="1">
      <c r="A1" s="189" t="s">
        <v>660</v>
      </c>
      <c r="B1" s="189"/>
      <c r="C1" s="189"/>
      <c r="D1" s="189"/>
      <c r="E1" s="189"/>
      <c r="F1" s="189"/>
      <c r="G1" s="189"/>
      <c r="H1" s="189"/>
      <c r="I1" s="189"/>
      <c r="J1" s="189"/>
      <c r="K1" s="189"/>
      <c r="L1" s="189"/>
      <c r="M1" s="189"/>
      <c r="N1" s="189"/>
      <c r="O1" s="189"/>
      <c r="P1" s="189"/>
    </row>
    <row r="2" spans="1:26" ht="27.75" customHeight="1">
      <c r="A2" s="1" t="s">
        <v>761</v>
      </c>
      <c r="M2" s="190" t="s">
        <v>1</v>
      </c>
      <c r="N2" s="190"/>
      <c r="O2" s="190"/>
      <c r="P2" s="190"/>
    </row>
    <row r="3" spans="1:26" s="119" customFormat="1" ht="19.5" customHeight="1">
      <c r="A3" s="207" t="s">
        <v>2</v>
      </c>
      <c r="B3" s="207" t="s">
        <v>3</v>
      </c>
      <c r="C3" s="207" t="s">
        <v>4</v>
      </c>
      <c r="D3" s="207" t="s">
        <v>5</v>
      </c>
      <c r="E3" s="209" t="s">
        <v>662</v>
      </c>
      <c r="F3" s="210"/>
      <c r="G3" s="207" t="s">
        <v>663</v>
      </c>
      <c r="H3" s="207" t="s">
        <v>664</v>
      </c>
      <c r="I3" s="207" t="s">
        <v>665</v>
      </c>
      <c r="J3" s="211" t="s">
        <v>9</v>
      </c>
      <c r="K3" s="212"/>
      <c r="L3" s="213" t="s">
        <v>666</v>
      </c>
      <c r="M3" s="209" t="s">
        <v>10</v>
      </c>
      <c r="N3" s="210"/>
      <c r="O3" s="207" t="s">
        <v>667</v>
      </c>
      <c r="P3" s="207" t="s">
        <v>668</v>
      </c>
    </row>
    <row r="4" spans="1:26" s="119" customFormat="1" ht="48.6" customHeight="1">
      <c r="A4" s="208"/>
      <c r="B4" s="208"/>
      <c r="C4" s="208"/>
      <c r="D4" s="208"/>
      <c r="E4" s="3" t="s">
        <v>669</v>
      </c>
      <c r="F4" s="3" t="s">
        <v>670</v>
      </c>
      <c r="G4" s="208"/>
      <c r="H4" s="208"/>
      <c r="I4" s="208"/>
      <c r="J4" s="3" t="s">
        <v>671</v>
      </c>
      <c r="K4" s="118" t="s">
        <v>672</v>
      </c>
      <c r="L4" s="213"/>
      <c r="M4" s="3" t="s">
        <v>673</v>
      </c>
      <c r="N4" s="3" t="s">
        <v>674</v>
      </c>
      <c r="O4" s="208"/>
      <c r="P4" s="208"/>
    </row>
    <row r="5" spans="1:26" ht="27.75" customHeight="1">
      <c r="A5" s="6">
        <v>1</v>
      </c>
      <c r="B5" s="160" t="s">
        <v>763</v>
      </c>
      <c r="C5" s="161" t="s">
        <v>764</v>
      </c>
      <c r="D5" s="122" t="s">
        <v>20</v>
      </c>
      <c r="E5" s="162">
        <v>2.0923728000000001</v>
      </c>
      <c r="F5" s="156">
        <f>E5+L5</f>
        <v>2.4023728000000002</v>
      </c>
      <c r="G5" s="163">
        <v>0.13</v>
      </c>
      <c r="H5" s="164"/>
      <c r="I5" s="162"/>
      <c r="J5" s="2" t="s">
        <v>742</v>
      </c>
      <c r="K5" s="165">
        <v>5.83</v>
      </c>
      <c r="L5" s="157">
        <v>0.31</v>
      </c>
      <c r="M5" s="162">
        <v>1.7003728000000002</v>
      </c>
      <c r="N5" s="157">
        <f>M5+L5</f>
        <v>2.0103728000000003</v>
      </c>
      <c r="O5" s="166" t="s">
        <v>720</v>
      </c>
      <c r="P5" s="158" t="s">
        <v>777</v>
      </c>
      <c r="R5" s="153"/>
    </row>
    <row r="6" spans="1:26" ht="27.75" customHeight="1">
      <c r="A6" s="6">
        <v>2</v>
      </c>
      <c r="B6" s="160" t="s">
        <v>765</v>
      </c>
      <c r="C6" s="161" t="s">
        <v>766</v>
      </c>
      <c r="D6" s="122" t="s">
        <v>20</v>
      </c>
      <c r="E6" s="162">
        <v>1.9400976000000001</v>
      </c>
      <c r="F6" s="156">
        <f t="shared" ref="F6:F9" si="0">E6+L6</f>
        <v>2.2500976000000001</v>
      </c>
      <c r="G6" s="163">
        <v>0.13</v>
      </c>
      <c r="H6" s="164"/>
      <c r="I6" s="162"/>
      <c r="J6" s="2" t="s">
        <v>742</v>
      </c>
      <c r="K6" s="165">
        <v>5.83</v>
      </c>
      <c r="L6" s="157">
        <v>0.31</v>
      </c>
      <c r="M6" s="162">
        <v>1.5480976</v>
      </c>
      <c r="N6" s="157">
        <f t="shared" ref="N6:N10" si="1">M6+L6</f>
        <v>1.8580976</v>
      </c>
      <c r="O6" s="166" t="s">
        <v>720</v>
      </c>
      <c r="P6" s="158" t="s">
        <v>778</v>
      </c>
      <c r="R6" s="153"/>
    </row>
    <row r="7" spans="1:26" ht="27.75" customHeight="1">
      <c r="A7" s="6">
        <v>3</v>
      </c>
      <c r="B7" s="160" t="s">
        <v>767</v>
      </c>
      <c r="C7" s="161" t="s">
        <v>768</v>
      </c>
      <c r="D7" s="122" t="s">
        <v>20</v>
      </c>
      <c r="E7" s="162">
        <v>1.9174400000000003</v>
      </c>
      <c r="F7" s="156">
        <f t="shared" si="0"/>
        <v>2.1874400000000005</v>
      </c>
      <c r="G7" s="163">
        <v>0.13</v>
      </c>
      <c r="H7" s="164"/>
      <c r="I7" s="162"/>
      <c r="J7" s="2" t="s">
        <v>742</v>
      </c>
      <c r="K7" s="165">
        <v>5.83</v>
      </c>
      <c r="L7" s="157">
        <v>0.27</v>
      </c>
      <c r="M7" s="162">
        <v>1.4806400000000002</v>
      </c>
      <c r="N7" s="157">
        <f t="shared" si="1"/>
        <v>1.7506400000000002</v>
      </c>
      <c r="O7" s="166" t="s">
        <v>720</v>
      </c>
      <c r="P7" s="158" t="s">
        <v>779</v>
      </c>
      <c r="R7" s="153"/>
    </row>
    <row r="8" spans="1:26" ht="27.75" customHeight="1">
      <c r="A8" s="6">
        <v>4</v>
      </c>
      <c r="B8" s="160" t="s">
        <v>769</v>
      </c>
      <c r="C8" s="161" t="s">
        <v>770</v>
      </c>
      <c r="D8" s="122" t="s">
        <v>20</v>
      </c>
      <c r="E8" s="162">
        <v>1.9152</v>
      </c>
      <c r="F8" s="156">
        <f t="shared" si="0"/>
        <v>2.2052</v>
      </c>
      <c r="G8" s="163">
        <v>0.13</v>
      </c>
      <c r="H8" s="164"/>
      <c r="I8" s="162"/>
      <c r="J8" s="2" t="s">
        <v>742</v>
      </c>
      <c r="K8" s="165">
        <v>5.83</v>
      </c>
      <c r="L8" s="157">
        <v>0.28999999999999998</v>
      </c>
      <c r="M8" s="162">
        <v>1.4817600000000002</v>
      </c>
      <c r="N8" s="157">
        <f t="shared" si="1"/>
        <v>1.7717600000000002</v>
      </c>
      <c r="O8" s="166" t="s">
        <v>720</v>
      </c>
      <c r="P8" s="158" t="s">
        <v>780</v>
      </c>
      <c r="R8" s="153"/>
    </row>
    <row r="9" spans="1:26" ht="27.75" customHeight="1">
      <c r="A9" s="6">
        <v>5</v>
      </c>
      <c r="B9" s="160" t="s">
        <v>771</v>
      </c>
      <c r="C9" s="161" t="s">
        <v>772</v>
      </c>
      <c r="D9" s="122" t="s">
        <v>20</v>
      </c>
      <c r="E9" s="162">
        <v>1.9174400000000003</v>
      </c>
      <c r="F9" s="156">
        <f t="shared" si="0"/>
        <v>2.0342541592920358</v>
      </c>
      <c r="G9" s="163">
        <v>0.13</v>
      </c>
      <c r="H9" s="164"/>
      <c r="I9" s="162"/>
      <c r="J9" s="2" t="s">
        <v>742</v>
      </c>
      <c r="K9" s="165">
        <v>5.83</v>
      </c>
      <c r="L9" s="159">
        <f>Z9/100000</f>
        <v>0.1168141592920354</v>
      </c>
      <c r="M9" s="162">
        <v>1.48064</v>
      </c>
      <c r="N9" s="157">
        <f t="shared" si="1"/>
        <v>1.5974541592920353</v>
      </c>
      <c r="O9" s="166" t="s">
        <v>720</v>
      </c>
      <c r="P9" s="158" t="s">
        <v>782</v>
      </c>
      <c r="Q9" s="1" t="s">
        <v>781</v>
      </c>
      <c r="R9" s="153"/>
      <c r="Z9" s="1">
        <f>(24000/2+1200)/1.13</f>
        <v>11681.41592920354</v>
      </c>
    </row>
    <row r="10" spans="1:26" ht="27.75" customHeight="1">
      <c r="A10" s="6">
        <v>6</v>
      </c>
      <c r="B10" s="160" t="s">
        <v>773</v>
      </c>
      <c r="C10" s="161" t="s">
        <v>774</v>
      </c>
      <c r="D10" s="122" t="s">
        <v>20</v>
      </c>
      <c r="E10" s="162">
        <v>1.9152</v>
      </c>
      <c r="F10" s="156">
        <f>E10+L10</f>
        <v>2.0320141592920353</v>
      </c>
      <c r="G10" s="163">
        <v>0.13</v>
      </c>
      <c r="H10" s="164"/>
      <c r="I10" s="162"/>
      <c r="J10" s="2" t="s">
        <v>742</v>
      </c>
      <c r="K10" s="165">
        <v>5.83</v>
      </c>
      <c r="L10" s="159">
        <f>Z10/100000</f>
        <v>0.1168141592920354</v>
      </c>
      <c r="M10" s="162">
        <v>1.4817600000000002</v>
      </c>
      <c r="N10" s="157">
        <f t="shared" si="1"/>
        <v>1.5985741592920355</v>
      </c>
      <c r="O10" s="166" t="s">
        <v>720</v>
      </c>
      <c r="P10" s="158" t="s">
        <v>782</v>
      </c>
      <c r="Q10" s="1" t="s">
        <v>775</v>
      </c>
      <c r="R10" s="153"/>
      <c r="Z10" s="1">
        <f>(24000/2+1200)/1.13</f>
        <v>11681.41592920354</v>
      </c>
    </row>
    <row r="11" spans="1:26" ht="54" customHeight="1">
      <c r="A11" s="191" t="s">
        <v>776</v>
      </c>
      <c r="B11" s="206"/>
      <c r="C11" s="206"/>
      <c r="D11" s="206"/>
      <c r="E11" s="206"/>
      <c r="F11" s="206"/>
      <c r="G11" s="206"/>
      <c r="H11" s="206"/>
      <c r="I11" s="206"/>
      <c r="J11" s="206"/>
      <c r="K11" s="206"/>
      <c r="L11" s="206"/>
      <c r="M11" s="206"/>
      <c r="N11" s="206"/>
      <c r="O11" s="206"/>
      <c r="P11" s="206"/>
    </row>
    <row r="12" spans="1:26" ht="38.4" customHeight="1">
      <c r="A12" s="206"/>
      <c r="B12" s="206"/>
      <c r="C12" s="206"/>
      <c r="D12" s="206"/>
      <c r="E12" s="206"/>
      <c r="F12" s="206"/>
      <c r="G12" s="206"/>
      <c r="H12" s="206"/>
      <c r="I12" s="206"/>
      <c r="J12" s="206"/>
      <c r="K12" s="206"/>
      <c r="L12" s="206"/>
      <c r="M12" s="206"/>
      <c r="N12" s="206"/>
      <c r="O12" s="206"/>
      <c r="P12" s="206"/>
    </row>
    <row r="13" spans="1:26" ht="93" customHeight="1">
      <c r="A13" s="191" t="s">
        <v>13</v>
      </c>
      <c r="B13" s="191"/>
      <c r="C13" s="191"/>
      <c r="D13" s="191" t="s">
        <v>14</v>
      </c>
      <c r="E13" s="191"/>
      <c r="F13" s="191"/>
      <c r="G13" s="191"/>
      <c r="H13" s="191"/>
      <c r="I13" s="191" t="s">
        <v>15</v>
      </c>
      <c r="J13" s="191"/>
      <c r="K13" s="191"/>
      <c r="L13" s="191" t="s">
        <v>16</v>
      </c>
      <c r="M13" s="191"/>
      <c r="N13" s="191"/>
      <c r="O13" s="191" t="s">
        <v>17</v>
      </c>
      <c r="P13" s="191"/>
    </row>
  </sheetData>
  <mergeCells count="21">
    <mergeCell ref="A11:P12"/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  <mergeCell ref="J3:K3"/>
    <mergeCell ref="L3:L4"/>
    <mergeCell ref="M3:N3"/>
    <mergeCell ref="O3:O4"/>
    <mergeCell ref="P3:P4"/>
    <mergeCell ref="A13:C13"/>
    <mergeCell ref="D13:H13"/>
    <mergeCell ref="I13:K13"/>
    <mergeCell ref="L13:N13"/>
    <mergeCell ref="O13:P13"/>
  </mergeCells>
  <phoneticPr fontId="3" type="noConversion"/>
  <dataValidations count="1">
    <dataValidation type="list" allowBlank="1" showInputMessage="1" showErrorMessage="1" sqref="WVO983043:WVO983050 WLS983043:WLS983050 WBW983043:WBW983050 VSA983043:VSA983050 VIE983043:VIE983050 UYI983043:UYI983050 UOM983043:UOM983050 UEQ983043:UEQ983050 TUU983043:TUU983050 TKY983043:TKY983050 TBC983043:TBC983050 SRG983043:SRG983050 SHK983043:SHK983050 RXO983043:RXO983050 RNS983043:RNS983050 RDW983043:RDW983050 QUA983043:QUA983050 QKE983043:QKE983050 QAI983043:QAI983050 PQM983043:PQM983050 PGQ983043:PGQ983050 OWU983043:OWU983050 OMY983043:OMY983050 ODC983043:ODC983050 NTG983043:NTG983050 NJK983043:NJK983050 MZO983043:MZO983050 MPS983043:MPS983050 MFW983043:MFW983050 LWA983043:LWA983050 LME983043:LME983050 LCI983043:LCI983050 KSM983043:KSM983050 KIQ983043:KIQ983050 JYU983043:JYU983050 JOY983043:JOY983050 JFC983043:JFC983050 IVG983043:IVG983050 ILK983043:ILK983050 IBO983043:IBO983050 HRS983043:HRS983050 HHW983043:HHW983050 GYA983043:GYA983050 GOE983043:GOE983050 GEI983043:GEI983050 FUM983043:FUM983050 FKQ983043:FKQ983050 FAU983043:FAU983050 EQY983043:EQY983050 EHC983043:EHC983050 DXG983043:DXG983050 DNK983043:DNK983050 DDO983043:DDO983050 CTS983043:CTS983050 CJW983043:CJW983050 CAA983043:CAA983050 BQE983043:BQE983050 BGI983043:BGI983050 AWM983043:AWM983050 AMQ983043:AMQ983050 ACU983043:ACU983050 SY983043:SY983050 JC983043:JC983050 G983043:G983050 WVO917507:WVO917514 WLS917507:WLS917514 WBW917507:WBW917514 VSA917507:VSA917514 VIE917507:VIE917514 UYI917507:UYI917514 UOM917507:UOM917514 UEQ917507:UEQ917514 TUU917507:TUU917514 TKY917507:TKY917514 TBC917507:TBC917514 SRG917507:SRG917514 SHK917507:SHK917514 RXO917507:RXO917514 RNS917507:RNS917514 RDW917507:RDW917514 QUA917507:QUA917514 QKE917507:QKE917514 QAI917507:QAI917514 PQM917507:PQM917514 PGQ917507:PGQ917514 OWU917507:OWU917514 OMY917507:OMY917514 ODC917507:ODC917514 NTG917507:NTG917514 NJK917507:NJK917514 MZO917507:MZO917514 MPS917507:MPS917514 MFW917507:MFW917514 LWA917507:LWA917514 LME917507:LME917514 LCI917507:LCI917514 KSM917507:KSM917514 KIQ917507:KIQ917514 JYU917507:JYU917514 JOY917507:JOY917514 JFC917507:JFC917514 IVG917507:IVG917514 ILK917507:ILK917514 IBO917507:IBO917514 HRS917507:HRS917514 HHW917507:HHW917514 GYA917507:GYA917514 GOE917507:GOE917514 GEI917507:GEI917514 FUM917507:FUM917514 FKQ917507:FKQ917514 FAU917507:FAU917514 EQY917507:EQY917514 EHC917507:EHC917514 DXG917507:DXG917514 DNK917507:DNK917514 DDO917507:DDO917514 CTS917507:CTS917514 CJW917507:CJW917514 CAA917507:CAA917514 BQE917507:BQE917514 BGI917507:BGI917514 AWM917507:AWM917514 AMQ917507:AMQ917514 ACU917507:ACU917514 SY917507:SY917514 JC917507:JC917514 G917507:G917514 WVO851971:WVO851978 WLS851971:WLS851978 WBW851971:WBW851978 VSA851971:VSA851978 VIE851971:VIE851978 UYI851971:UYI851978 UOM851971:UOM851978 UEQ851971:UEQ851978 TUU851971:TUU851978 TKY851971:TKY851978 TBC851971:TBC851978 SRG851971:SRG851978 SHK851971:SHK851978 RXO851971:RXO851978 RNS851971:RNS851978 RDW851971:RDW851978 QUA851971:QUA851978 QKE851971:QKE851978 QAI851971:QAI851978 PQM851971:PQM851978 PGQ851971:PGQ851978 OWU851971:OWU851978 OMY851971:OMY851978 ODC851971:ODC851978 NTG851971:NTG851978 NJK851971:NJK851978 MZO851971:MZO851978 MPS851971:MPS851978 MFW851971:MFW851978 LWA851971:LWA851978 LME851971:LME851978 LCI851971:LCI851978 KSM851971:KSM851978 KIQ851971:KIQ851978 JYU851971:JYU851978 JOY851971:JOY851978 JFC851971:JFC851978 IVG851971:IVG851978 ILK851971:ILK851978 IBO851971:IBO851978 HRS851971:HRS851978 HHW851971:HHW851978 GYA851971:GYA851978 GOE851971:GOE851978 GEI851971:GEI851978 FUM851971:FUM851978 FKQ851971:FKQ851978 FAU851971:FAU851978 EQY851971:EQY851978 EHC851971:EHC851978 DXG851971:DXG851978 DNK851971:DNK851978 DDO851971:DDO851978 CTS851971:CTS851978 CJW851971:CJW851978 CAA851971:CAA851978 BQE851971:BQE851978 BGI851971:BGI851978 AWM851971:AWM851978 AMQ851971:AMQ851978 ACU851971:ACU851978 SY851971:SY851978 JC851971:JC851978 G851971:G851978 WVO786435:WVO786442 WLS786435:WLS786442 WBW786435:WBW786442 VSA786435:VSA786442 VIE786435:VIE786442 UYI786435:UYI786442 UOM786435:UOM786442 UEQ786435:UEQ786442 TUU786435:TUU786442 TKY786435:TKY786442 TBC786435:TBC786442 SRG786435:SRG786442 SHK786435:SHK786442 RXO786435:RXO786442 RNS786435:RNS786442 RDW786435:RDW786442 QUA786435:QUA786442 QKE786435:QKE786442 QAI786435:QAI786442 PQM786435:PQM786442 PGQ786435:PGQ786442 OWU786435:OWU786442 OMY786435:OMY786442 ODC786435:ODC786442 NTG786435:NTG786442 NJK786435:NJK786442 MZO786435:MZO786442 MPS786435:MPS786442 MFW786435:MFW786442 LWA786435:LWA786442 LME786435:LME786442 LCI786435:LCI786442 KSM786435:KSM786442 KIQ786435:KIQ786442 JYU786435:JYU786442 JOY786435:JOY786442 JFC786435:JFC786442 IVG786435:IVG786442 ILK786435:ILK786442 IBO786435:IBO786442 HRS786435:HRS786442 HHW786435:HHW786442 GYA786435:GYA786442 GOE786435:GOE786442 GEI786435:GEI786442 FUM786435:FUM786442 FKQ786435:FKQ786442 FAU786435:FAU786442 EQY786435:EQY786442 EHC786435:EHC786442 DXG786435:DXG786442 DNK786435:DNK786442 DDO786435:DDO786442 CTS786435:CTS786442 CJW786435:CJW786442 CAA786435:CAA786442 BQE786435:BQE786442 BGI786435:BGI786442 AWM786435:AWM786442 AMQ786435:AMQ786442 ACU786435:ACU786442 SY786435:SY786442 JC786435:JC786442 G786435:G786442 WVO720899:WVO720906 WLS720899:WLS720906 WBW720899:WBW720906 VSA720899:VSA720906 VIE720899:VIE720906 UYI720899:UYI720906 UOM720899:UOM720906 UEQ720899:UEQ720906 TUU720899:TUU720906 TKY720899:TKY720906 TBC720899:TBC720906 SRG720899:SRG720906 SHK720899:SHK720906 RXO720899:RXO720906 RNS720899:RNS720906 RDW720899:RDW720906 QUA720899:QUA720906 QKE720899:QKE720906 QAI720899:QAI720906 PQM720899:PQM720906 PGQ720899:PGQ720906 OWU720899:OWU720906 OMY720899:OMY720906 ODC720899:ODC720906 NTG720899:NTG720906 NJK720899:NJK720906 MZO720899:MZO720906 MPS720899:MPS720906 MFW720899:MFW720906 LWA720899:LWA720906 LME720899:LME720906 LCI720899:LCI720906 KSM720899:KSM720906 KIQ720899:KIQ720906 JYU720899:JYU720906 JOY720899:JOY720906 JFC720899:JFC720906 IVG720899:IVG720906 ILK720899:ILK720906 IBO720899:IBO720906 HRS720899:HRS720906 HHW720899:HHW720906 GYA720899:GYA720906 GOE720899:GOE720906 GEI720899:GEI720906 FUM720899:FUM720906 FKQ720899:FKQ720906 FAU720899:FAU720906 EQY720899:EQY720906 EHC720899:EHC720906 DXG720899:DXG720906 DNK720899:DNK720906 DDO720899:DDO720906 CTS720899:CTS720906 CJW720899:CJW720906 CAA720899:CAA720906 BQE720899:BQE720906 BGI720899:BGI720906 AWM720899:AWM720906 AMQ720899:AMQ720906 ACU720899:ACU720906 SY720899:SY720906 JC720899:JC720906 G720899:G720906 WVO655363:WVO655370 WLS655363:WLS655370 WBW655363:WBW655370 VSA655363:VSA655370 VIE655363:VIE655370 UYI655363:UYI655370 UOM655363:UOM655370 UEQ655363:UEQ655370 TUU655363:TUU655370 TKY655363:TKY655370 TBC655363:TBC655370 SRG655363:SRG655370 SHK655363:SHK655370 RXO655363:RXO655370 RNS655363:RNS655370 RDW655363:RDW655370 QUA655363:QUA655370 QKE655363:QKE655370 QAI655363:QAI655370 PQM655363:PQM655370 PGQ655363:PGQ655370 OWU655363:OWU655370 OMY655363:OMY655370 ODC655363:ODC655370 NTG655363:NTG655370 NJK655363:NJK655370 MZO655363:MZO655370 MPS655363:MPS655370 MFW655363:MFW655370 LWA655363:LWA655370 LME655363:LME655370 LCI655363:LCI655370 KSM655363:KSM655370 KIQ655363:KIQ655370 JYU655363:JYU655370 JOY655363:JOY655370 JFC655363:JFC655370 IVG655363:IVG655370 ILK655363:ILK655370 IBO655363:IBO655370 HRS655363:HRS655370 HHW655363:HHW655370 GYA655363:GYA655370 GOE655363:GOE655370 GEI655363:GEI655370 FUM655363:FUM655370 FKQ655363:FKQ655370 FAU655363:FAU655370 EQY655363:EQY655370 EHC655363:EHC655370 DXG655363:DXG655370 DNK655363:DNK655370 DDO655363:DDO655370 CTS655363:CTS655370 CJW655363:CJW655370 CAA655363:CAA655370 BQE655363:BQE655370 BGI655363:BGI655370 AWM655363:AWM655370 AMQ655363:AMQ655370 ACU655363:ACU655370 SY655363:SY655370 JC655363:JC655370 G655363:G655370 WVO589827:WVO589834 WLS589827:WLS589834 WBW589827:WBW589834 VSA589827:VSA589834 VIE589827:VIE589834 UYI589827:UYI589834 UOM589827:UOM589834 UEQ589827:UEQ589834 TUU589827:TUU589834 TKY589827:TKY589834 TBC589827:TBC589834 SRG589827:SRG589834 SHK589827:SHK589834 RXO589827:RXO589834 RNS589827:RNS589834 RDW589827:RDW589834 QUA589827:QUA589834 QKE589827:QKE589834 QAI589827:QAI589834 PQM589827:PQM589834 PGQ589827:PGQ589834 OWU589827:OWU589834 OMY589827:OMY589834 ODC589827:ODC589834 NTG589827:NTG589834 NJK589827:NJK589834 MZO589827:MZO589834 MPS589827:MPS589834 MFW589827:MFW589834 LWA589827:LWA589834 LME589827:LME589834 LCI589827:LCI589834 KSM589827:KSM589834 KIQ589827:KIQ589834 JYU589827:JYU589834 JOY589827:JOY589834 JFC589827:JFC589834 IVG589827:IVG589834 ILK589827:ILK589834 IBO589827:IBO589834 HRS589827:HRS589834 HHW589827:HHW589834 GYA589827:GYA589834 GOE589827:GOE589834 GEI589827:GEI589834 FUM589827:FUM589834 FKQ589827:FKQ589834 FAU589827:FAU589834 EQY589827:EQY589834 EHC589827:EHC589834 DXG589827:DXG589834 DNK589827:DNK589834 DDO589827:DDO589834 CTS589827:CTS589834 CJW589827:CJW589834 CAA589827:CAA589834 BQE589827:BQE589834 BGI589827:BGI589834 AWM589827:AWM589834 AMQ589827:AMQ589834 ACU589827:ACU589834 SY589827:SY589834 JC589827:JC589834 G589827:G589834 WVO524291:WVO524298 WLS524291:WLS524298 WBW524291:WBW524298 VSA524291:VSA524298 VIE524291:VIE524298 UYI524291:UYI524298 UOM524291:UOM524298 UEQ524291:UEQ524298 TUU524291:TUU524298 TKY524291:TKY524298 TBC524291:TBC524298 SRG524291:SRG524298 SHK524291:SHK524298 RXO524291:RXO524298 RNS524291:RNS524298 RDW524291:RDW524298 QUA524291:QUA524298 QKE524291:QKE524298 QAI524291:QAI524298 PQM524291:PQM524298 PGQ524291:PGQ524298 OWU524291:OWU524298 OMY524291:OMY524298 ODC524291:ODC524298 NTG524291:NTG524298 NJK524291:NJK524298 MZO524291:MZO524298 MPS524291:MPS524298 MFW524291:MFW524298 LWA524291:LWA524298 LME524291:LME524298 LCI524291:LCI524298 KSM524291:KSM524298 KIQ524291:KIQ524298 JYU524291:JYU524298 JOY524291:JOY524298 JFC524291:JFC524298 IVG524291:IVG524298 ILK524291:ILK524298 IBO524291:IBO524298 HRS524291:HRS524298 HHW524291:HHW524298 GYA524291:GYA524298 GOE524291:GOE524298 GEI524291:GEI524298 FUM524291:FUM524298 FKQ524291:FKQ524298 FAU524291:FAU524298 EQY524291:EQY524298 EHC524291:EHC524298 DXG524291:DXG524298 DNK524291:DNK524298 DDO524291:DDO524298 CTS524291:CTS524298 CJW524291:CJW524298 CAA524291:CAA524298 BQE524291:BQE524298 BGI524291:BGI524298 AWM524291:AWM524298 AMQ524291:AMQ524298 ACU524291:ACU524298 SY524291:SY524298 JC524291:JC524298 G524291:G524298 WVO458755:WVO458762 WLS458755:WLS458762 WBW458755:WBW458762 VSA458755:VSA458762 VIE458755:VIE458762 UYI458755:UYI458762 UOM458755:UOM458762 UEQ458755:UEQ458762 TUU458755:TUU458762 TKY458755:TKY458762 TBC458755:TBC458762 SRG458755:SRG458762 SHK458755:SHK458762 RXO458755:RXO458762 RNS458755:RNS458762 RDW458755:RDW458762 QUA458755:QUA458762 QKE458755:QKE458762 QAI458755:QAI458762 PQM458755:PQM458762 PGQ458755:PGQ458762 OWU458755:OWU458762 OMY458755:OMY458762 ODC458755:ODC458762 NTG458755:NTG458762 NJK458755:NJK458762 MZO458755:MZO458762 MPS458755:MPS458762 MFW458755:MFW458762 LWA458755:LWA458762 LME458755:LME458762 LCI458755:LCI458762 KSM458755:KSM458762 KIQ458755:KIQ458762 JYU458755:JYU458762 JOY458755:JOY458762 JFC458755:JFC458762 IVG458755:IVG458762 ILK458755:ILK458762 IBO458755:IBO458762 HRS458755:HRS458762 HHW458755:HHW458762 GYA458755:GYA458762 GOE458755:GOE458762 GEI458755:GEI458762 FUM458755:FUM458762 FKQ458755:FKQ458762 FAU458755:FAU458762 EQY458755:EQY458762 EHC458755:EHC458762 DXG458755:DXG458762 DNK458755:DNK458762 DDO458755:DDO458762 CTS458755:CTS458762 CJW458755:CJW458762 CAA458755:CAA458762 BQE458755:BQE458762 BGI458755:BGI458762 AWM458755:AWM458762 AMQ458755:AMQ458762 ACU458755:ACU458762 SY458755:SY458762 JC458755:JC458762 G458755:G458762 WVO393219:WVO393226 WLS393219:WLS393226 WBW393219:WBW393226 VSA393219:VSA393226 VIE393219:VIE393226 UYI393219:UYI393226 UOM393219:UOM393226 UEQ393219:UEQ393226 TUU393219:TUU393226 TKY393219:TKY393226 TBC393219:TBC393226 SRG393219:SRG393226 SHK393219:SHK393226 RXO393219:RXO393226 RNS393219:RNS393226 RDW393219:RDW393226 QUA393219:QUA393226 QKE393219:QKE393226 QAI393219:QAI393226 PQM393219:PQM393226 PGQ393219:PGQ393226 OWU393219:OWU393226 OMY393219:OMY393226 ODC393219:ODC393226 NTG393219:NTG393226 NJK393219:NJK393226 MZO393219:MZO393226 MPS393219:MPS393226 MFW393219:MFW393226 LWA393219:LWA393226 LME393219:LME393226 LCI393219:LCI393226 KSM393219:KSM393226 KIQ393219:KIQ393226 JYU393219:JYU393226 JOY393219:JOY393226 JFC393219:JFC393226 IVG393219:IVG393226 ILK393219:ILK393226 IBO393219:IBO393226 HRS393219:HRS393226 HHW393219:HHW393226 GYA393219:GYA393226 GOE393219:GOE393226 GEI393219:GEI393226 FUM393219:FUM393226 FKQ393219:FKQ393226 FAU393219:FAU393226 EQY393219:EQY393226 EHC393219:EHC393226 DXG393219:DXG393226 DNK393219:DNK393226 DDO393219:DDO393226 CTS393219:CTS393226 CJW393219:CJW393226 CAA393219:CAA393226 BQE393219:BQE393226 BGI393219:BGI393226 AWM393219:AWM393226 AMQ393219:AMQ393226 ACU393219:ACU393226 SY393219:SY393226 JC393219:JC393226 G393219:G393226 WVO327683:WVO327690 WLS327683:WLS327690 WBW327683:WBW327690 VSA327683:VSA327690 VIE327683:VIE327690 UYI327683:UYI327690 UOM327683:UOM327690 UEQ327683:UEQ327690 TUU327683:TUU327690 TKY327683:TKY327690 TBC327683:TBC327690 SRG327683:SRG327690 SHK327683:SHK327690 RXO327683:RXO327690 RNS327683:RNS327690 RDW327683:RDW327690 QUA327683:QUA327690 QKE327683:QKE327690 QAI327683:QAI327690 PQM327683:PQM327690 PGQ327683:PGQ327690 OWU327683:OWU327690 OMY327683:OMY327690 ODC327683:ODC327690 NTG327683:NTG327690 NJK327683:NJK327690 MZO327683:MZO327690 MPS327683:MPS327690 MFW327683:MFW327690 LWA327683:LWA327690 LME327683:LME327690 LCI327683:LCI327690 KSM327683:KSM327690 KIQ327683:KIQ327690 JYU327683:JYU327690 JOY327683:JOY327690 JFC327683:JFC327690 IVG327683:IVG327690 ILK327683:ILK327690 IBO327683:IBO327690 HRS327683:HRS327690 HHW327683:HHW327690 GYA327683:GYA327690 GOE327683:GOE327690 GEI327683:GEI327690 FUM327683:FUM327690 FKQ327683:FKQ327690 FAU327683:FAU327690 EQY327683:EQY327690 EHC327683:EHC327690 DXG327683:DXG327690 DNK327683:DNK327690 DDO327683:DDO327690 CTS327683:CTS327690 CJW327683:CJW327690 CAA327683:CAA327690 BQE327683:BQE327690 BGI327683:BGI327690 AWM327683:AWM327690 AMQ327683:AMQ327690 ACU327683:ACU327690 SY327683:SY327690 JC327683:JC327690 G327683:G327690 WVO262147:WVO262154 WLS262147:WLS262154 WBW262147:WBW262154 VSA262147:VSA262154 VIE262147:VIE262154 UYI262147:UYI262154 UOM262147:UOM262154 UEQ262147:UEQ262154 TUU262147:TUU262154 TKY262147:TKY262154 TBC262147:TBC262154 SRG262147:SRG262154 SHK262147:SHK262154 RXO262147:RXO262154 RNS262147:RNS262154 RDW262147:RDW262154 QUA262147:QUA262154 QKE262147:QKE262154 QAI262147:QAI262154 PQM262147:PQM262154 PGQ262147:PGQ262154 OWU262147:OWU262154 OMY262147:OMY262154 ODC262147:ODC262154 NTG262147:NTG262154 NJK262147:NJK262154 MZO262147:MZO262154 MPS262147:MPS262154 MFW262147:MFW262154 LWA262147:LWA262154 LME262147:LME262154 LCI262147:LCI262154 KSM262147:KSM262154 KIQ262147:KIQ262154 JYU262147:JYU262154 JOY262147:JOY262154 JFC262147:JFC262154 IVG262147:IVG262154 ILK262147:ILK262154 IBO262147:IBO262154 HRS262147:HRS262154 HHW262147:HHW262154 GYA262147:GYA262154 GOE262147:GOE262154 GEI262147:GEI262154 FUM262147:FUM262154 FKQ262147:FKQ262154 FAU262147:FAU262154 EQY262147:EQY262154 EHC262147:EHC262154 DXG262147:DXG262154 DNK262147:DNK262154 DDO262147:DDO262154 CTS262147:CTS262154 CJW262147:CJW262154 CAA262147:CAA262154 BQE262147:BQE262154 BGI262147:BGI262154 AWM262147:AWM262154 AMQ262147:AMQ262154 ACU262147:ACU262154 SY262147:SY262154 JC262147:JC262154 G262147:G262154 WVO196611:WVO196618 WLS196611:WLS196618 WBW196611:WBW196618 VSA196611:VSA196618 VIE196611:VIE196618 UYI196611:UYI196618 UOM196611:UOM196618 UEQ196611:UEQ196618 TUU196611:TUU196618 TKY196611:TKY196618 TBC196611:TBC196618 SRG196611:SRG196618 SHK196611:SHK196618 RXO196611:RXO196618 RNS196611:RNS196618 RDW196611:RDW196618 QUA196611:QUA196618 QKE196611:QKE196618 QAI196611:QAI196618 PQM196611:PQM196618 PGQ196611:PGQ196618 OWU196611:OWU196618 OMY196611:OMY196618 ODC196611:ODC196618 NTG196611:NTG196618 NJK196611:NJK196618 MZO196611:MZO196618 MPS196611:MPS196618 MFW196611:MFW196618 LWA196611:LWA196618 LME196611:LME196618 LCI196611:LCI196618 KSM196611:KSM196618 KIQ196611:KIQ196618 JYU196611:JYU196618 JOY196611:JOY196618 JFC196611:JFC196618 IVG196611:IVG196618 ILK196611:ILK196618 IBO196611:IBO196618 HRS196611:HRS196618 HHW196611:HHW196618 GYA196611:GYA196618 GOE196611:GOE196618 GEI196611:GEI196618 FUM196611:FUM196618 FKQ196611:FKQ196618 FAU196611:FAU196618 EQY196611:EQY196618 EHC196611:EHC196618 DXG196611:DXG196618 DNK196611:DNK196618 DDO196611:DDO196618 CTS196611:CTS196618 CJW196611:CJW196618 CAA196611:CAA196618 BQE196611:BQE196618 BGI196611:BGI196618 AWM196611:AWM196618 AMQ196611:AMQ196618 ACU196611:ACU196618 SY196611:SY196618 JC196611:JC196618 G196611:G196618 WVO131075:WVO131082 WLS131075:WLS131082 WBW131075:WBW131082 VSA131075:VSA131082 VIE131075:VIE131082 UYI131075:UYI131082 UOM131075:UOM131082 UEQ131075:UEQ131082 TUU131075:TUU131082 TKY131075:TKY131082 TBC131075:TBC131082 SRG131075:SRG131082 SHK131075:SHK131082 RXO131075:RXO131082 RNS131075:RNS131082 RDW131075:RDW131082 QUA131075:QUA131082 QKE131075:QKE131082 QAI131075:QAI131082 PQM131075:PQM131082 PGQ131075:PGQ131082 OWU131075:OWU131082 OMY131075:OMY131082 ODC131075:ODC131082 NTG131075:NTG131082 NJK131075:NJK131082 MZO131075:MZO131082 MPS131075:MPS131082 MFW131075:MFW131082 LWA131075:LWA131082 LME131075:LME131082 LCI131075:LCI131082 KSM131075:KSM131082 KIQ131075:KIQ131082 JYU131075:JYU131082 JOY131075:JOY131082 JFC131075:JFC131082 IVG131075:IVG131082 ILK131075:ILK131082 IBO131075:IBO131082 HRS131075:HRS131082 HHW131075:HHW131082 GYA131075:GYA131082 GOE131075:GOE131082 GEI131075:GEI131082 FUM131075:FUM131082 FKQ131075:FKQ131082 FAU131075:FAU131082 EQY131075:EQY131082 EHC131075:EHC131082 DXG131075:DXG131082 DNK131075:DNK131082 DDO131075:DDO131082 CTS131075:CTS131082 CJW131075:CJW131082 CAA131075:CAA131082 BQE131075:BQE131082 BGI131075:BGI131082 AWM131075:AWM131082 AMQ131075:AMQ131082 ACU131075:ACU131082 SY131075:SY131082 JC131075:JC131082 G131075:G131082 WVO65539:WVO65546 WLS65539:WLS65546 WBW65539:WBW65546 VSA65539:VSA65546 VIE65539:VIE65546 UYI65539:UYI65546 UOM65539:UOM65546 UEQ65539:UEQ65546 TUU65539:TUU65546 TKY65539:TKY65546 TBC65539:TBC65546 SRG65539:SRG65546 SHK65539:SHK65546 RXO65539:RXO65546 RNS65539:RNS65546 RDW65539:RDW65546 QUA65539:QUA65546 QKE65539:QKE65546 QAI65539:QAI65546 PQM65539:PQM65546 PGQ65539:PGQ65546 OWU65539:OWU65546 OMY65539:OMY65546 ODC65539:ODC65546 NTG65539:NTG65546 NJK65539:NJK65546 MZO65539:MZO65546 MPS65539:MPS65546 MFW65539:MFW65546 LWA65539:LWA65546 LME65539:LME65546 LCI65539:LCI65546 KSM65539:KSM65546 KIQ65539:KIQ65546 JYU65539:JYU65546 JOY65539:JOY65546 JFC65539:JFC65546 IVG65539:IVG65546 ILK65539:ILK65546 IBO65539:IBO65546 HRS65539:HRS65546 HHW65539:HHW65546 GYA65539:GYA65546 GOE65539:GOE65546 GEI65539:GEI65546 FUM65539:FUM65546 FKQ65539:FKQ65546 FAU65539:FAU65546 EQY65539:EQY65546 EHC65539:EHC65546 DXG65539:DXG65546 DNK65539:DNK65546 DDO65539:DDO65546 CTS65539:CTS65546 CJW65539:CJW65546 CAA65539:CAA65546 BQE65539:BQE65546 BGI65539:BGI65546 AWM65539:AWM65546 AMQ65539:AMQ65546 ACU65539:ACU65546 SY65539:SY65546 JC65539:JC65546 G65539:G65546 WVO5:WVO10 WLS5:WLS10 WBW5:WBW10 VSA5:VSA10 VIE5:VIE10 UYI5:UYI10 UOM5:UOM10 UEQ5:UEQ10 TUU5:TUU10 TKY5:TKY10 TBC5:TBC10 SRG5:SRG10 SHK5:SHK10 RXO5:RXO10 RNS5:RNS10 RDW5:RDW10 QUA5:QUA10 QKE5:QKE10 QAI5:QAI10 PQM5:PQM10 PGQ5:PGQ10 OWU5:OWU10 OMY5:OMY10 ODC5:ODC10 NTG5:NTG10 NJK5:NJK10 MZO5:MZO10 MPS5:MPS10 MFW5:MFW10 LWA5:LWA10 LME5:LME10 LCI5:LCI10 KSM5:KSM10 KIQ5:KIQ10 JYU5:JYU10 JOY5:JOY10 JFC5:JFC10 IVG5:IVG10 ILK5:ILK10 IBO5:IBO10 HRS5:HRS10 HHW5:HHW10 GYA5:GYA10 GOE5:GOE10 GEI5:GEI10 FUM5:FUM10 FKQ5:FKQ10 FAU5:FAU10 EQY5:EQY10 EHC5:EHC10 DXG5:DXG10 DNK5:DNK10 DDO5:DDO10 CTS5:CTS10 CJW5:CJW10 CAA5:CAA10 BQE5:BQE10 BGI5:BGI10 AWM5:AWM10 AMQ5:AMQ10 ACU5:ACU10 SY5:SY10 JC5:JC10" xr:uid="{2E9C177D-3A34-4689-9328-3F0B3FF78CEB}">
      <formula1>$Q$5:$Q$11</formula1>
    </dataValidation>
  </dataValidations>
  <pageMargins left="0.75" right="0.75" top="1" bottom="1" header="0.5" footer="0.5"/>
  <pageSetup paperSize="9" scale="93" orientation="landscape" r:id="rId1"/>
  <headerFooter alignWithMargins="0"/>
  <legacy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58865A-1C41-429B-8BEF-F6765F38227D}">
  <sheetPr>
    <pageSetUpPr fitToPage="1"/>
  </sheetPr>
  <dimension ref="A1:R11"/>
  <sheetViews>
    <sheetView zoomScale="70" zoomScaleNormal="70" workbookViewId="0">
      <selection activeCell="P8" sqref="P8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24.21875" style="1" customWidth="1"/>
    <col min="4" max="4" width="6.109375" style="1" customWidth="1"/>
    <col min="5" max="5" width="10.44140625" style="1" customWidth="1"/>
    <col min="6" max="6" width="9.6640625" style="4" customWidth="1"/>
    <col min="7" max="7" width="7.109375" style="1" customWidth="1"/>
    <col min="8" max="8" width="7.44140625" style="1" customWidth="1"/>
    <col min="9" max="9" width="5.5546875" style="1" customWidth="1"/>
    <col min="10" max="11" width="10.44140625" style="1" customWidth="1"/>
    <col min="12" max="12" width="8.6640625" style="1" customWidth="1"/>
    <col min="13" max="13" width="10.44140625" style="1" customWidth="1"/>
    <col min="14" max="14" width="9.33203125" style="1" customWidth="1"/>
    <col min="15" max="15" width="27.88671875" style="1" customWidth="1"/>
    <col min="16" max="16" width="23.21875" style="1" customWidth="1"/>
    <col min="17" max="17" width="6.77734375" style="1" customWidth="1"/>
    <col min="18" max="256" width="10" style="1"/>
    <col min="257" max="257" width="6.109375" style="1" bestFit="1" customWidth="1"/>
    <col min="258" max="258" width="15.77734375" style="1" customWidth="1"/>
    <col min="259" max="259" width="27.77734375" style="1" bestFit="1" customWidth="1"/>
    <col min="260" max="260" width="6.109375" style="1" customWidth="1"/>
    <col min="261" max="262" width="7.88671875" style="1" customWidth="1"/>
    <col min="263" max="263" width="5.6640625" style="1" customWidth="1"/>
    <col min="264" max="264" width="11.6640625" style="1" customWidth="1"/>
    <col min="265" max="265" width="9.88671875" style="1" customWidth="1"/>
    <col min="266" max="267" width="10.44140625" style="1" customWidth="1"/>
    <col min="268" max="268" width="7.109375" style="1" customWidth="1"/>
    <col min="269" max="269" width="10.44140625" style="1" customWidth="1"/>
    <col min="270" max="270" width="10" style="1"/>
    <col min="271" max="271" width="32.109375" style="1" customWidth="1"/>
    <col min="272" max="272" width="13" style="1" customWidth="1"/>
    <col min="273" max="273" width="6.77734375" style="1" customWidth="1"/>
    <col min="274" max="512" width="10" style="1"/>
    <col min="513" max="513" width="6.109375" style="1" bestFit="1" customWidth="1"/>
    <col min="514" max="514" width="15.77734375" style="1" customWidth="1"/>
    <col min="515" max="515" width="27.77734375" style="1" bestFit="1" customWidth="1"/>
    <col min="516" max="516" width="6.109375" style="1" customWidth="1"/>
    <col min="517" max="518" width="7.88671875" style="1" customWidth="1"/>
    <col min="519" max="519" width="5.6640625" style="1" customWidth="1"/>
    <col min="520" max="520" width="11.6640625" style="1" customWidth="1"/>
    <col min="521" max="521" width="9.88671875" style="1" customWidth="1"/>
    <col min="522" max="523" width="10.44140625" style="1" customWidth="1"/>
    <col min="524" max="524" width="7.109375" style="1" customWidth="1"/>
    <col min="525" max="525" width="10.44140625" style="1" customWidth="1"/>
    <col min="526" max="526" width="10" style="1"/>
    <col min="527" max="527" width="32.109375" style="1" customWidth="1"/>
    <col min="528" max="528" width="13" style="1" customWidth="1"/>
    <col min="529" max="529" width="6.77734375" style="1" customWidth="1"/>
    <col min="530" max="768" width="10" style="1"/>
    <col min="769" max="769" width="6.109375" style="1" bestFit="1" customWidth="1"/>
    <col min="770" max="770" width="15.77734375" style="1" customWidth="1"/>
    <col min="771" max="771" width="27.77734375" style="1" bestFit="1" customWidth="1"/>
    <col min="772" max="772" width="6.109375" style="1" customWidth="1"/>
    <col min="773" max="774" width="7.88671875" style="1" customWidth="1"/>
    <col min="775" max="775" width="5.6640625" style="1" customWidth="1"/>
    <col min="776" max="776" width="11.6640625" style="1" customWidth="1"/>
    <col min="777" max="777" width="9.88671875" style="1" customWidth="1"/>
    <col min="778" max="779" width="10.44140625" style="1" customWidth="1"/>
    <col min="780" max="780" width="7.109375" style="1" customWidth="1"/>
    <col min="781" max="781" width="10.44140625" style="1" customWidth="1"/>
    <col min="782" max="782" width="10" style="1"/>
    <col min="783" max="783" width="32.109375" style="1" customWidth="1"/>
    <col min="784" max="784" width="13" style="1" customWidth="1"/>
    <col min="785" max="785" width="6.77734375" style="1" customWidth="1"/>
    <col min="786" max="1024" width="10" style="1"/>
    <col min="1025" max="1025" width="6.109375" style="1" bestFit="1" customWidth="1"/>
    <col min="1026" max="1026" width="15.77734375" style="1" customWidth="1"/>
    <col min="1027" max="1027" width="27.77734375" style="1" bestFit="1" customWidth="1"/>
    <col min="1028" max="1028" width="6.109375" style="1" customWidth="1"/>
    <col min="1029" max="1030" width="7.88671875" style="1" customWidth="1"/>
    <col min="1031" max="1031" width="5.6640625" style="1" customWidth="1"/>
    <col min="1032" max="1032" width="11.6640625" style="1" customWidth="1"/>
    <col min="1033" max="1033" width="9.88671875" style="1" customWidth="1"/>
    <col min="1034" max="1035" width="10.44140625" style="1" customWidth="1"/>
    <col min="1036" max="1036" width="7.109375" style="1" customWidth="1"/>
    <col min="1037" max="1037" width="10.44140625" style="1" customWidth="1"/>
    <col min="1038" max="1038" width="10" style="1"/>
    <col min="1039" max="1039" width="32.109375" style="1" customWidth="1"/>
    <col min="1040" max="1040" width="13" style="1" customWidth="1"/>
    <col min="1041" max="1041" width="6.77734375" style="1" customWidth="1"/>
    <col min="1042" max="1280" width="10" style="1"/>
    <col min="1281" max="1281" width="6.109375" style="1" bestFit="1" customWidth="1"/>
    <col min="1282" max="1282" width="15.77734375" style="1" customWidth="1"/>
    <col min="1283" max="1283" width="27.77734375" style="1" bestFit="1" customWidth="1"/>
    <col min="1284" max="1284" width="6.109375" style="1" customWidth="1"/>
    <col min="1285" max="1286" width="7.88671875" style="1" customWidth="1"/>
    <col min="1287" max="1287" width="5.6640625" style="1" customWidth="1"/>
    <col min="1288" max="1288" width="11.6640625" style="1" customWidth="1"/>
    <col min="1289" max="1289" width="9.88671875" style="1" customWidth="1"/>
    <col min="1290" max="1291" width="10.44140625" style="1" customWidth="1"/>
    <col min="1292" max="1292" width="7.109375" style="1" customWidth="1"/>
    <col min="1293" max="1293" width="10.44140625" style="1" customWidth="1"/>
    <col min="1294" max="1294" width="10" style="1"/>
    <col min="1295" max="1295" width="32.109375" style="1" customWidth="1"/>
    <col min="1296" max="1296" width="13" style="1" customWidth="1"/>
    <col min="1297" max="1297" width="6.77734375" style="1" customWidth="1"/>
    <col min="1298" max="1536" width="10" style="1"/>
    <col min="1537" max="1537" width="6.109375" style="1" bestFit="1" customWidth="1"/>
    <col min="1538" max="1538" width="15.77734375" style="1" customWidth="1"/>
    <col min="1539" max="1539" width="27.77734375" style="1" bestFit="1" customWidth="1"/>
    <col min="1540" max="1540" width="6.109375" style="1" customWidth="1"/>
    <col min="1541" max="1542" width="7.88671875" style="1" customWidth="1"/>
    <col min="1543" max="1543" width="5.6640625" style="1" customWidth="1"/>
    <col min="1544" max="1544" width="11.6640625" style="1" customWidth="1"/>
    <col min="1545" max="1545" width="9.88671875" style="1" customWidth="1"/>
    <col min="1546" max="1547" width="10.44140625" style="1" customWidth="1"/>
    <col min="1548" max="1548" width="7.109375" style="1" customWidth="1"/>
    <col min="1549" max="1549" width="10.44140625" style="1" customWidth="1"/>
    <col min="1550" max="1550" width="10" style="1"/>
    <col min="1551" max="1551" width="32.109375" style="1" customWidth="1"/>
    <col min="1552" max="1552" width="13" style="1" customWidth="1"/>
    <col min="1553" max="1553" width="6.77734375" style="1" customWidth="1"/>
    <col min="1554" max="1792" width="10" style="1"/>
    <col min="1793" max="1793" width="6.109375" style="1" bestFit="1" customWidth="1"/>
    <col min="1794" max="1794" width="15.77734375" style="1" customWidth="1"/>
    <col min="1795" max="1795" width="27.77734375" style="1" bestFit="1" customWidth="1"/>
    <col min="1796" max="1796" width="6.109375" style="1" customWidth="1"/>
    <col min="1797" max="1798" width="7.88671875" style="1" customWidth="1"/>
    <col min="1799" max="1799" width="5.6640625" style="1" customWidth="1"/>
    <col min="1800" max="1800" width="11.6640625" style="1" customWidth="1"/>
    <col min="1801" max="1801" width="9.88671875" style="1" customWidth="1"/>
    <col min="1802" max="1803" width="10.44140625" style="1" customWidth="1"/>
    <col min="1804" max="1804" width="7.109375" style="1" customWidth="1"/>
    <col min="1805" max="1805" width="10.44140625" style="1" customWidth="1"/>
    <col min="1806" max="1806" width="10" style="1"/>
    <col min="1807" max="1807" width="32.109375" style="1" customWidth="1"/>
    <col min="1808" max="1808" width="13" style="1" customWidth="1"/>
    <col min="1809" max="1809" width="6.77734375" style="1" customWidth="1"/>
    <col min="1810" max="2048" width="10" style="1"/>
    <col min="2049" max="2049" width="6.109375" style="1" bestFit="1" customWidth="1"/>
    <col min="2050" max="2050" width="15.77734375" style="1" customWidth="1"/>
    <col min="2051" max="2051" width="27.77734375" style="1" bestFit="1" customWidth="1"/>
    <col min="2052" max="2052" width="6.109375" style="1" customWidth="1"/>
    <col min="2053" max="2054" width="7.88671875" style="1" customWidth="1"/>
    <col min="2055" max="2055" width="5.6640625" style="1" customWidth="1"/>
    <col min="2056" max="2056" width="11.6640625" style="1" customWidth="1"/>
    <col min="2057" max="2057" width="9.88671875" style="1" customWidth="1"/>
    <col min="2058" max="2059" width="10.44140625" style="1" customWidth="1"/>
    <col min="2060" max="2060" width="7.109375" style="1" customWidth="1"/>
    <col min="2061" max="2061" width="10.44140625" style="1" customWidth="1"/>
    <col min="2062" max="2062" width="10" style="1"/>
    <col min="2063" max="2063" width="32.109375" style="1" customWidth="1"/>
    <col min="2064" max="2064" width="13" style="1" customWidth="1"/>
    <col min="2065" max="2065" width="6.77734375" style="1" customWidth="1"/>
    <col min="2066" max="2304" width="10" style="1"/>
    <col min="2305" max="2305" width="6.109375" style="1" bestFit="1" customWidth="1"/>
    <col min="2306" max="2306" width="15.77734375" style="1" customWidth="1"/>
    <col min="2307" max="2307" width="27.77734375" style="1" bestFit="1" customWidth="1"/>
    <col min="2308" max="2308" width="6.109375" style="1" customWidth="1"/>
    <col min="2309" max="2310" width="7.88671875" style="1" customWidth="1"/>
    <col min="2311" max="2311" width="5.6640625" style="1" customWidth="1"/>
    <col min="2312" max="2312" width="11.6640625" style="1" customWidth="1"/>
    <col min="2313" max="2313" width="9.88671875" style="1" customWidth="1"/>
    <col min="2314" max="2315" width="10.44140625" style="1" customWidth="1"/>
    <col min="2316" max="2316" width="7.109375" style="1" customWidth="1"/>
    <col min="2317" max="2317" width="10.44140625" style="1" customWidth="1"/>
    <col min="2318" max="2318" width="10" style="1"/>
    <col min="2319" max="2319" width="32.109375" style="1" customWidth="1"/>
    <col min="2320" max="2320" width="13" style="1" customWidth="1"/>
    <col min="2321" max="2321" width="6.77734375" style="1" customWidth="1"/>
    <col min="2322" max="2560" width="10" style="1"/>
    <col min="2561" max="2561" width="6.109375" style="1" bestFit="1" customWidth="1"/>
    <col min="2562" max="2562" width="15.77734375" style="1" customWidth="1"/>
    <col min="2563" max="2563" width="27.77734375" style="1" bestFit="1" customWidth="1"/>
    <col min="2564" max="2564" width="6.109375" style="1" customWidth="1"/>
    <col min="2565" max="2566" width="7.88671875" style="1" customWidth="1"/>
    <col min="2567" max="2567" width="5.6640625" style="1" customWidth="1"/>
    <col min="2568" max="2568" width="11.6640625" style="1" customWidth="1"/>
    <col min="2569" max="2569" width="9.88671875" style="1" customWidth="1"/>
    <col min="2570" max="2571" width="10.44140625" style="1" customWidth="1"/>
    <col min="2572" max="2572" width="7.109375" style="1" customWidth="1"/>
    <col min="2573" max="2573" width="10.44140625" style="1" customWidth="1"/>
    <col min="2574" max="2574" width="10" style="1"/>
    <col min="2575" max="2575" width="32.109375" style="1" customWidth="1"/>
    <col min="2576" max="2576" width="13" style="1" customWidth="1"/>
    <col min="2577" max="2577" width="6.77734375" style="1" customWidth="1"/>
    <col min="2578" max="2816" width="10" style="1"/>
    <col min="2817" max="2817" width="6.109375" style="1" bestFit="1" customWidth="1"/>
    <col min="2818" max="2818" width="15.77734375" style="1" customWidth="1"/>
    <col min="2819" max="2819" width="27.77734375" style="1" bestFit="1" customWidth="1"/>
    <col min="2820" max="2820" width="6.109375" style="1" customWidth="1"/>
    <col min="2821" max="2822" width="7.88671875" style="1" customWidth="1"/>
    <col min="2823" max="2823" width="5.6640625" style="1" customWidth="1"/>
    <col min="2824" max="2824" width="11.6640625" style="1" customWidth="1"/>
    <col min="2825" max="2825" width="9.88671875" style="1" customWidth="1"/>
    <col min="2826" max="2827" width="10.44140625" style="1" customWidth="1"/>
    <col min="2828" max="2828" width="7.109375" style="1" customWidth="1"/>
    <col min="2829" max="2829" width="10.44140625" style="1" customWidth="1"/>
    <col min="2830" max="2830" width="10" style="1"/>
    <col min="2831" max="2831" width="32.109375" style="1" customWidth="1"/>
    <col min="2832" max="2832" width="13" style="1" customWidth="1"/>
    <col min="2833" max="2833" width="6.77734375" style="1" customWidth="1"/>
    <col min="2834" max="3072" width="10" style="1"/>
    <col min="3073" max="3073" width="6.109375" style="1" bestFit="1" customWidth="1"/>
    <col min="3074" max="3074" width="15.77734375" style="1" customWidth="1"/>
    <col min="3075" max="3075" width="27.77734375" style="1" bestFit="1" customWidth="1"/>
    <col min="3076" max="3076" width="6.109375" style="1" customWidth="1"/>
    <col min="3077" max="3078" width="7.88671875" style="1" customWidth="1"/>
    <col min="3079" max="3079" width="5.6640625" style="1" customWidth="1"/>
    <col min="3080" max="3080" width="11.6640625" style="1" customWidth="1"/>
    <col min="3081" max="3081" width="9.88671875" style="1" customWidth="1"/>
    <col min="3082" max="3083" width="10.44140625" style="1" customWidth="1"/>
    <col min="3084" max="3084" width="7.109375" style="1" customWidth="1"/>
    <col min="3085" max="3085" width="10.44140625" style="1" customWidth="1"/>
    <col min="3086" max="3086" width="10" style="1"/>
    <col min="3087" max="3087" width="32.109375" style="1" customWidth="1"/>
    <col min="3088" max="3088" width="13" style="1" customWidth="1"/>
    <col min="3089" max="3089" width="6.77734375" style="1" customWidth="1"/>
    <col min="3090" max="3328" width="10" style="1"/>
    <col min="3329" max="3329" width="6.109375" style="1" bestFit="1" customWidth="1"/>
    <col min="3330" max="3330" width="15.77734375" style="1" customWidth="1"/>
    <col min="3331" max="3331" width="27.77734375" style="1" bestFit="1" customWidth="1"/>
    <col min="3332" max="3332" width="6.109375" style="1" customWidth="1"/>
    <col min="3333" max="3334" width="7.88671875" style="1" customWidth="1"/>
    <col min="3335" max="3335" width="5.6640625" style="1" customWidth="1"/>
    <col min="3336" max="3336" width="11.6640625" style="1" customWidth="1"/>
    <col min="3337" max="3337" width="9.88671875" style="1" customWidth="1"/>
    <col min="3338" max="3339" width="10.44140625" style="1" customWidth="1"/>
    <col min="3340" max="3340" width="7.109375" style="1" customWidth="1"/>
    <col min="3341" max="3341" width="10.44140625" style="1" customWidth="1"/>
    <col min="3342" max="3342" width="10" style="1"/>
    <col min="3343" max="3343" width="32.109375" style="1" customWidth="1"/>
    <col min="3344" max="3344" width="13" style="1" customWidth="1"/>
    <col min="3345" max="3345" width="6.77734375" style="1" customWidth="1"/>
    <col min="3346" max="3584" width="10" style="1"/>
    <col min="3585" max="3585" width="6.109375" style="1" bestFit="1" customWidth="1"/>
    <col min="3586" max="3586" width="15.77734375" style="1" customWidth="1"/>
    <col min="3587" max="3587" width="27.77734375" style="1" bestFit="1" customWidth="1"/>
    <col min="3588" max="3588" width="6.109375" style="1" customWidth="1"/>
    <col min="3589" max="3590" width="7.88671875" style="1" customWidth="1"/>
    <col min="3591" max="3591" width="5.6640625" style="1" customWidth="1"/>
    <col min="3592" max="3592" width="11.6640625" style="1" customWidth="1"/>
    <col min="3593" max="3593" width="9.88671875" style="1" customWidth="1"/>
    <col min="3594" max="3595" width="10.44140625" style="1" customWidth="1"/>
    <col min="3596" max="3596" width="7.109375" style="1" customWidth="1"/>
    <col min="3597" max="3597" width="10.44140625" style="1" customWidth="1"/>
    <col min="3598" max="3598" width="10" style="1"/>
    <col min="3599" max="3599" width="32.109375" style="1" customWidth="1"/>
    <col min="3600" max="3600" width="13" style="1" customWidth="1"/>
    <col min="3601" max="3601" width="6.77734375" style="1" customWidth="1"/>
    <col min="3602" max="3840" width="10" style="1"/>
    <col min="3841" max="3841" width="6.109375" style="1" bestFit="1" customWidth="1"/>
    <col min="3842" max="3842" width="15.77734375" style="1" customWidth="1"/>
    <col min="3843" max="3843" width="27.77734375" style="1" bestFit="1" customWidth="1"/>
    <col min="3844" max="3844" width="6.109375" style="1" customWidth="1"/>
    <col min="3845" max="3846" width="7.88671875" style="1" customWidth="1"/>
    <col min="3847" max="3847" width="5.6640625" style="1" customWidth="1"/>
    <col min="3848" max="3848" width="11.6640625" style="1" customWidth="1"/>
    <col min="3849" max="3849" width="9.88671875" style="1" customWidth="1"/>
    <col min="3850" max="3851" width="10.44140625" style="1" customWidth="1"/>
    <col min="3852" max="3852" width="7.109375" style="1" customWidth="1"/>
    <col min="3853" max="3853" width="10.44140625" style="1" customWidth="1"/>
    <col min="3854" max="3854" width="10" style="1"/>
    <col min="3855" max="3855" width="32.109375" style="1" customWidth="1"/>
    <col min="3856" max="3856" width="13" style="1" customWidth="1"/>
    <col min="3857" max="3857" width="6.77734375" style="1" customWidth="1"/>
    <col min="3858" max="4096" width="10" style="1"/>
    <col min="4097" max="4097" width="6.109375" style="1" bestFit="1" customWidth="1"/>
    <col min="4098" max="4098" width="15.77734375" style="1" customWidth="1"/>
    <col min="4099" max="4099" width="27.77734375" style="1" bestFit="1" customWidth="1"/>
    <col min="4100" max="4100" width="6.109375" style="1" customWidth="1"/>
    <col min="4101" max="4102" width="7.88671875" style="1" customWidth="1"/>
    <col min="4103" max="4103" width="5.6640625" style="1" customWidth="1"/>
    <col min="4104" max="4104" width="11.6640625" style="1" customWidth="1"/>
    <col min="4105" max="4105" width="9.88671875" style="1" customWidth="1"/>
    <col min="4106" max="4107" width="10.44140625" style="1" customWidth="1"/>
    <col min="4108" max="4108" width="7.109375" style="1" customWidth="1"/>
    <col min="4109" max="4109" width="10.44140625" style="1" customWidth="1"/>
    <col min="4110" max="4110" width="10" style="1"/>
    <col min="4111" max="4111" width="32.109375" style="1" customWidth="1"/>
    <col min="4112" max="4112" width="13" style="1" customWidth="1"/>
    <col min="4113" max="4113" width="6.77734375" style="1" customWidth="1"/>
    <col min="4114" max="4352" width="10" style="1"/>
    <col min="4353" max="4353" width="6.109375" style="1" bestFit="1" customWidth="1"/>
    <col min="4354" max="4354" width="15.77734375" style="1" customWidth="1"/>
    <col min="4355" max="4355" width="27.77734375" style="1" bestFit="1" customWidth="1"/>
    <col min="4356" max="4356" width="6.109375" style="1" customWidth="1"/>
    <col min="4357" max="4358" width="7.88671875" style="1" customWidth="1"/>
    <col min="4359" max="4359" width="5.6640625" style="1" customWidth="1"/>
    <col min="4360" max="4360" width="11.6640625" style="1" customWidth="1"/>
    <col min="4361" max="4361" width="9.88671875" style="1" customWidth="1"/>
    <col min="4362" max="4363" width="10.44140625" style="1" customWidth="1"/>
    <col min="4364" max="4364" width="7.109375" style="1" customWidth="1"/>
    <col min="4365" max="4365" width="10.44140625" style="1" customWidth="1"/>
    <col min="4366" max="4366" width="10" style="1"/>
    <col min="4367" max="4367" width="32.109375" style="1" customWidth="1"/>
    <col min="4368" max="4368" width="13" style="1" customWidth="1"/>
    <col min="4369" max="4369" width="6.77734375" style="1" customWidth="1"/>
    <col min="4370" max="4608" width="10" style="1"/>
    <col min="4609" max="4609" width="6.109375" style="1" bestFit="1" customWidth="1"/>
    <col min="4610" max="4610" width="15.77734375" style="1" customWidth="1"/>
    <col min="4611" max="4611" width="27.77734375" style="1" bestFit="1" customWidth="1"/>
    <col min="4612" max="4612" width="6.109375" style="1" customWidth="1"/>
    <col min="4613" max="4614" width="7.88671875" style="1" customWidth="1"/>
    <col min="4615" max="4615" width="5.6640625" style="1" customWidth="1"/>
    <col min="4616" max="4616" width="11.6640625" style="1" customWidth="1"/>
    <col min="4617" max="4617" width="9.88671875" style="1" customWidth="1"/>
    <col min="4618" max="4619" width="10.44140625" style="1" customWidth="1"/>
    <col min="4620" max="4620" width="7.109375" style="1" customWidth="1"/>
    <col min="4621" max="4621" width="10.44140625" style="1" customWidth="1"/>
    <col min="4622" max="4622" width="10" style="1"/>
    <col min="4623" max="4623" width="32.109375" style="1" customWidth="1"/>
    <col min="4624" max="4624" width="13" style="1" customWidth="1"/>
    <col min="4625" max="4625" width="6.77734375" style="1" customWidth="1"/>
    <col min="4626" max="4864" width="10" style="1"/>
    <col min="4865" max="4865" width="6.109375" style="1" bestFit="1" customWidth="1"/>
    <col min="4866" max="4866" width="15.77734375" style="1" customWidth="1"/>
    <col min="4867" max="4867" width="27.77734375" style="1" bestFit="1" customWidth="1"/>
    <col min="4868" max="4868" width="6.109375" style="1" customWidth="1"/>
    <col min="4869" max="4870" width="7.88671875" style="1" customWidth="1"/>
    <col min="4871" max="4871" width="5.6640625" style="1" customWidth="1"/>
    <col min="4872" max="4872" width="11.6640625" style="1" customWidth="1"/>
    <col min="4873" max="4873" width="9.88671875" style="1" customWidth="1"/>
    <col min="4874" max="4875" width="10.44140625" style="1" customWidth="1"/>
    <col min="4876" max="4876" width="7.109375" style="1" customWidth="1"/>
    <col min="4877" max="4877" width="10.44140625" style="1" customWidth="1"/>
    <col min="4878" max="4878" width="10" style="1"/>
    <col min="4879" max="4879" width="32.109375" style="1" customWidth="1"/>
    <col min="4880" max="4880" width="13" style="1" customWidth="1"/>
    <col min="4881" max="4881" width="6.77734375" style="1" customWidth="1"/>
    <col min="4882" max="5120" width="10" style="1"/>
    <col min="5121" max="5121" width="6.109375" style="1" bestFit="1" customWidth="1"/>
    <col min="5122" max="5122" width="15.77734375" style="1" customWidth="1"/>
    <col min="5123" max="5123" width="27.77734375" style="1" bestFit="1" customWidth="1"/>
    <col min="5124" max="5124" width="6.109375" style="1" customWidth="1"/>
    <col min="5125" max="5126" width="7.88671875" style="1" customWidth="1"/>
    <col min="5127" max="5127" width="5.6640625" style="1" customWidth="1"/>
    <col min="5128" max="5128" width="11.6640625" style="1" customWidth="1"/>
    <col min="5129" max="5129" width="9.88671875" style="1" customWidth="1"/>
    <col min="5130" max="5131" width="10.44140625" style="1" customWidth="1"/>
    <col min="5132" max="5132" width="7.109375" style="1" customWidth="1"/>
    <col min="5133" max="5133" width="10.44140625" style="1" customWidth="1"/>
    <col min="5134" max="5134" width="10" style="1"/>
    <col min="5135" max="5135" width="32.109375" style="1" customWidth="1"/>
    <col min="5136" max="5136" width="13" style="1" customWidth="1"/>
    <col min="5137" max="5137" width="6.77734375" style="1" customWidth="1"/>
    <col min="5138" max="5376" width="10" style="1"/>
    <col min="5377" max="5377" width="6.109375" style="1" bestFit="1" customWidth="1"/>
    <col min="5378" max="5378" width="15.77734375" style="1" customWidth="1"/>
    <col min="5379" max="5379" width="27.77734375" style="1" bestFit="1" customWidth="1"/>
    <col min="5380" max="5380" width="6.109375" style="1" customWidth="1"/>
    <col min="5381" max="5382" width="7.88671875" style="1" customWidth="1"/>
    <col min="5383" max="5383" width="5.6640625" style="1" customWidth="1"/>
    <col min="5384" max="5384" width="11.6640625" style="1" customWidth="1"/>
    <col min="5385" max="5385" width="9.88671875" style="1" customWidth="1"/>
    <col min="5386" max="5387" width="10.44140625" style="1" customWidth="1"/>
    <col min="5388" max="5388" width="7.109375" style="1" customWidth="1"/>
    <col min="5389" max="5389" width="10.44140625" style="1" customWidth="1"/>
    <col min="5390" max="5390" width="10" style="1"/>
    <col min="5391" max="5391" width="32.109375" style="1" customWidth="1"/>
    <col min="5392" max="5392" width="13" style="1" customWidth="1"/>
    <col min="5393" max="5393" width="6.77734375" style="1" customWidth="1"/>
    <col min="5394" max="5632" width="10" style="1"/>
    <col min="5633" max="5633" width="6.109375" style="1" bestFit="1" customWidth="1"/>
    <col min="5634" max="5634" width="15.77734375" style="1" customWidth="1"/>
    <col min="5635" max="5635" width="27.77734375" style="1" bestFit="1" customWidth="1"/>
    <col min="5636" max="5636" width="6.109375" style="1" customWidth="1"/>
    <col min="5637" max="5638" width="7.88671875" style="1" customWidth="1"/>
    <col min="5639" max="5639" width="5.6640625" style="1" customWidth="1"/>
    <col min="5640" max="5640" width="11.6640625" style="1" customWidth="1"/>
    <col min="5641" max="5641" width="9.88671875" style="1" customWidth="1"/>
    <col min="5642" max="5643" width="10.44140625" style="1" customWidth="1"/>
    <col min="5644" max="5644" width="7.109375" style="1" customWidth="1"/>
    <col min="5645" max="5645" width="10.44140625" style="1" customWidth="1"/>
    <col min="5646" max="5646" width="10" style="1"/>
    <col min="5647" max="5647" width="32.109375" style="1" customWidth="1"/>
    <col min="5648" max="5648" width="13" style="1" customWidth="1"/>
    <col min="5649" max="5649" width="6.77734375" style="1" customWidth="1"/>
    <col min="5650" max="5888" width="10" style="1"/>
    <col min="5889" max="5889" width="6.109375" style="1" bestFit="1" customWidth="1"/>
    <col min="5890" max="5890" width="15.77734375" style="1" customWidth="1"/>
    <col min="5891" max="5891" width="27.77734375" style="1" bestFit="1" customWidth="1"/>
    <col min="5892" max="5892" width="6.109375" style="1" customWidth="1"/>
    <col min="5893" max="5894" width="7.88671875" style="1" customWidth="1"/>
    <col min="5895" max="5895" width="5.6640625" style="1" customWidth="1"/>
    <col min="5896" max="5896" width="11.6640625" style="1" customWidth="1"/>
    <col min="5897" max="5897" width="9.88671875" style="1" customWidth="1"/>
    <col min="5898" max="5899" width="10.44140625" style="1" customWidth="1"/>
    <col min="5900" max="5900" width="7.109375" style="1" customWidth="1"/>
    <col min="5901" max="5901" width="10.44140625" style="1" customWidth="1"/>
    <col min="5902" max="5902" width="10" style="1"/>
    <col min="5903" max="5903" width="32.109375" style="1" customWidth="1"/>
    <col min="5904" max="5904" width="13" style="1" customWidth="1"/>
    <col min="5905" max="5905" width="6.77734375" style="1" customWidth="1"/>
    <col min="5906" max="6144" width="10" style="1"/>
    <col min="6145" max="6145" width="6.109375" style="1" bestFit="1" customWidth="1"/>
    <col min="6146" max="6146" width="15.77734375" style="1" customWidth="1"/>
    <col min="6147" max="6147" width="27.77734375" style="1" bestFit="1" customWidth="1"/>
    <col min="6148" max="6148" width="6.109375" style="1" customWidth="1"/>
    <col min="6149" max="6150" width="7.88671875" style="1" customWidth="1"/>
    <col min="6151" max="6151" width="5.6640625" style="1" customWidth="1"/>
    <col min="6152" max="6152" width="11.6640625" style="1" customWidth="1"/>
    <col min="6153" max="6153" width="9.88671875" style="1" customWidth="1"/>
    <col min="6154" max="6155" width="10.44140625" style="1" customWidth="1"/>
    <col min="6156" max="6156" width="7.109375" style="1" customWidth="1"/>
    <col min="6157" max="6157" width="10.44140625" style="1" customWidth="1"/>
    <col min="6158" max="6158" width="10" style="1"/>
    <col min="6159" max="6159" width="32.109375" style="1" customWidth="1"/>
    <col min="6160" max="6160" width="13" style="1" customWidth="1"/>
    <col min="6161" max="6161" width="6.77734375" style="1" customWidth="1"/>
    <col min="6162" max="6400" width="10" style="1"/>
    <col min="6401" max="6401" width="6.109375" style="1" bestFit="1" customWidth="1"/>
    <col min="6402" max="6402" width="15.77734375" style="1" customWidth="1"/>
    <col min="6403" max="6403" width="27.77734375" style="1" bestFit="1" customWidth="1"/>
    <col min="6404" max="6404" width="6.109375" style="1" customWidth="1"/>
    <col min="6405" max="6406" width="7.88671875" style="1" customWidth="1"/>
    <col min="6407" max="6407" width="5.6640625" style="1" customWidth="1"/>
    <col min="6408" max="6408" width="11.6640625" style="1" customWidth="1"/>
    <col min="6409" max="6409" width="9.88671875" style="1" customWidth="1"/>
    <col min="6410" max="6411" width="10.44140625" style="1" customWidth="1"/>
    <col min="6412" max="6412" width="7.109375" style="1" customWidth="1"/>
    <col min="6413" max="6413" width="10.44140625" style="1" customWidth="1"/>
    <col min="6414" max="6414" width="10" style="1"/>
    <col min="6415" max="6415" width="32.109375" style="1" customWidth="1"/>
    <col min="6416" max="6416" width="13" style="1" customWidth="1"/>
    <col min="6417" max="6417" width="6.77734375" style="1" customWidth="1"/>
    <col min="6418" max="6656" width="10" style="1"/>
    <col min="6657" max="6657" width="6.109375" style="1" bestFit="1" customWidth="1"/>
    <col min="6658" max="6658" width="15.77734375" style="1" customWidth="1"/>
    <col min="6659" max="6659" width="27.77734375" style="1" bestFit="1" customWidth="1"/>
    <col min="6660" max="6660" width="6.109375" style="1" customWidth="1"/>
    <col min="6661" max="6662" width="7.88671875" style="1" customWidth="1"/>
    <col min="6663" max="6663" width="5.6640625" style="1" customWidth="1"/>
    <col min="6664" max="6664" width="11.6640625" style="1" customWidth="1"/>
    <col min="6665" max="6665" width="9.88671875" style="1" customWidth="1"/>
    <col min="6666" max="6667" width="10.44140625" style="1" customWidth="1"/>
    <col min="6668" max="6668" width="7.109375" style="1" customWidth="1"/>
    <col min="6669" max="6669" width="10.44140625" style="1" customWidth="1"/>
    <col min="6670" max="6670" width="10" style="1"/>
    <col min="6671" max="6671" width="32.109375" style="1" customWidth="1"/>
    <col min="6672" max="6672" width="13" style="1" customWidth="1"/>
    <col min="6673" max="6673" width="6.77734375" style="1" customWidth="1"/>
    <col min="6674" max="6912" width="10" style="1"/>
    <col min="6913" max="6913" width="6.109375" style="1" bestFit="1" customWidth="1"/>
    <col min="6914" max="6914" width="15.77734375" style="1" customWidth="1"/>
    <col min="6915" max="6915" width="27.77734375" style="1" bestFit="1" customWidth="1"/>
    <col min="6916" max="6916" width="6.109375" style="1" customWidth="1"/>
    <col min="6917" max="6918" width="7.88671875" style="1" customWidth="1"/>
    <col min="6919" max="6919" width="5.6640625" style="1" customWidth="1"/>
    <col min="6920" max="6920" width="11.6640625" style="1" customWidth="1"/>
    <col min="6921" max="6921" width="9.88671875" style="1" customWidth="1"/>
    <col min="6922" max="6923" width="10.44140625" style="1" customWidth="1"/>
    <col min="6924" max="6924" width="7.109375" style="1" customWidth="1"/>
    <col min="6925" max="6925" width="10.44140625" style="1" customWidth="1"/>
    <col min="6926" max="6926" width="10" style="1"/>
    <col min="6927" max="6927" width="32.109375" style="1" customWidth="1"/>
    <col min="6928" max="6928" width="13" style="1" customWidth="1"/>
    <col min="6929" max="6929" width="6.77734375" style="1" customWidth="1"/>
    <col min="6930" max="7168" width="10" style="1"/>
    <col min="7169" max="7169" width="6.109375" style="1" bestFit="1" customWidth="1"/>
    <col min="7170" max="7170" width="15.77734375" style="1" customWidth="1"/>
    <col min="7171" max="7171" width="27.77734375" style="1" bestFit="1" customWidth="1"/>
    <col min="7172" max="7172" width="6.109375" style="1" customWidth="1"/>
    <col min="7173" max="7174" width="7.88671875" style="1" customWidth="1"/>
    <col min="7175" max="7175" width="5.6640625" style="1" customWidth="1"/>
    <col min="7176" max="7176" width="11.6640625" style="1" customWidth="1"/>
    <col min="7177" max="7177" width="9.88671875" style="1" customWidth="1"/>
    <col min="7178" max="7179" width="10.44140625" style="1" customWidth="1"/>
    <col min="7180" max="7180" width="7.109375" style="1" customWidth="1"/>
    <col min="7181" max="7181" width="10.44140625" style="1" customWidth="1"/>
    <col min="7182" max="7182" width="10" style="1"/>
    <col min="7183" max="7183" width="32.109375" style="1" customWidth="1"/>
    <col min="7184" max="7184" width="13" style="1" customWidth="1"/>
    <col min="7185" max="7185" width="6.77734375" style="1" customWidth="1"/>
    <col min="7186" max="7424" width="10" style="1"/>
    <col min="7425" max="7425" width="6.109375" style="1" bestFit="1" customWidth="1"/>
    <col min="7426" max="7426" width="15.77734375" style="1" customWidth="1"/>
    <col min="7427" max="7427" width="27.77734375" style="1" bestFit="1" customWidth="1"/>
    <col min="7428" max="7428" width="6.109375" style="1" customWidth="1"/>
    <col min="7429" max="7430" width="7.88671875" style="1" customWidth="1"/>
    <col min="7431" max="7431" width="5.6640625" style="1" customWidth="1"/>
    <col min="7432" max="7432" width="11.6640625" style="1" customWidth="1"/>
    <col min="7433" max="7433" width="9.88671875" style="1" customWidth="1"/>
    <col min="7434" max="7435" width="10.44140625" style="1" customWidth="1"/>
    <col min="7436" max="7436" width="7.109375" style="1" customWidth="1"/>
    <col min="7437" max="7437" width="10.44140625" style="1" customWidth="1"/>
    <col min="7438" max="7438" width="10" style="1"/>
    <col min="7439" max="7439" width="32.109375" style="1" customWidth="1"/>
    <col min="7440" max="7440" width="13" style="1" customWidth="1"/>
    <col min="7441" max="7441" width="6.77734375" style="1" customWidth="1"/>
    <col min="7442" max="7680" width="10" style="1"/>
    <col min="7681" max="7681" width="6.109375" style="1" bestFit="1" customWidth="1"/>
    <col min="7682" max="7682" width="15.77734375" style="1" customWidth="1"/>
    <col min="7683" max="7683" width="27.77734375" style="1" bestFit="1" customWidth="1"/>
    <col min="7684" max="7684" width="6.109375" style="1" customWidth="1"/>
    <col min="7685" max="7686" width="7.88671875" style="1" customWidth="1"/>
    <col min="7687" max="7687" width="5.6640625" style="1" customWidth="1"/>
    <col min="7688" max="7688" width="11.6640625" style="1" customWidth="1"/>
    <col min="7689" max="7689" width="9.88671875" style="1" customWidth="1"/>
    <col min="7690" max="7691" width="10.44140625" style="1" customWidth="1"/>
    <col min="7692" max="7692" width="7.109375" style="1" customWidth="1"/>
    <col min="7693" max="7693" width="10.44140625" style="1" customWidth="1"/>
    <col min="7694" max="7694" width="10" style="1"/>
    <col min="7695" max="7695" width="32.109375" style="1" customWidth="1"/>
    <col min="7696" max="7696" width="13" style="1" customWidth="1"/>
    <col min="7697" max="7697" width="6.77734375" style="1" customWidth="1"/>
    <col min="7698" max="7936" width="10" style="1"/>
    <col min="7937" max="7937" width="6.109375" style="1" bestFit="1" customWidth="1"/>
    <col min="7938" max="7938" width="15.77734375" style="1" customWidth="1"/>
    <col min="7939" max="7939" width="27.77734375" style="1" bestFit="1" customWidth="1"/>
    <col min="7940" max="7940" width="6.109375" style="1" customWidth="1"/>
    <col min="7941" max="7942" width="7.88671875" style="1" customWidth="1"/>
    <col min="7943" max="7943" width="5.6640625" style="1" customWidth="1"/>
    <col min="7944" max="7944" width="11.6640625" style="1" customWidth="1"/>
    <col min="7945" max="7945" width="9.88671875" style="1" customWidth="1"/>
    <col min="7946" max="7947" width="10.44140625" style="1" customWidth="1"/>
    <col min="7948" max="7948" width="7.109375" style="1" customWidth="1"/>
    <col min="7949" max="7949" width="10.44140625" style="1" customWidth="1"/>
    <col min="7950" max="7950" width="10" style="1"/>
    <col min="7951" max="7951" width="32.109375" style="1" customWidth="1"/>
    <col min="7952" max="7952" width="13" style="1" customWidth="1"/>
    <col min="7953" max="7953" width="6.77734375" style="1" customWidth="1"/>
    <col min="7954" max="8192" width="10" style="1"/>
    <col min="8193" max="8193" width="6.109375" style="1" bestFit="1" customWidth="1"/>
    <col min="8194" max="8194" width="15.77734375" style="1" customWidth="1"/>
    <col min="8195" max="8195" width="27.77734375" style="1" bestFit="1" customWidth="1"/>
    <col min="8196" max="8196" width="6.109375" style="1" customWidth="1"/>
    <col min="8197" max="8198" width="7.88671875" style="1" customWidth="1"/>
    <col min="8199" max="8199" width="5.6640625" style="1" customWidth="1"/>
    <col min="8200" max="8200" width="11.6640625" style="1" customWidth="1"/>
    <col min="8201" max="8201" width="9.88671875" style="1" customWidth="1"/>
    <col min="8202" max="8203" width="10.44140625" style="1" customWidth="1"/>
    <col min="8204" max="8204" width="7.109375" style="1" customWidth="1"/>
    <col min="8205" max="8205" width="10.44140625" style="1" customWidth="1"/>
    <col min="8206" max="8206" width="10" style="1"/>
    <col min="8207" max="8207" width="32.109375" style="1" customWidth="1"/>
    <col min="8208" max="8208" width="13" style="1" customWidth="1"/>
    <col min="8209" max="8209" width="6.77734375" style="1" customWidth="1"/>
    <col min="8210" max="8448" width="10" style="1"/>
    <col min="8449" max="8449" width="6.109375" style="1" bestFit="1" customWidth="1"/>
    <col min="8450" max="8450" width="15.77734375" style="1" customWidth="1"/>
    <col min="8451" max="8451" width="27.77734375" style="1" bestFit="1" customWidth="1"/>
    <col min="8452" max="8452" width="6.109375" style="1" customWidth="1"/>
    <col min="8453" max="8454" width="7.88671875" style="1" customWidth="1"/>
    <col min="8455" max="8455" width="5.6640625" style="1" customWidth="1"/>
    <col min="8456" max="8456" width="11.6640625" style="1" customWidth="1"/>
    <col min="8457" max="8457" width="9.88671875" style="1" customWidth="1"/>
    <col min="8458" max="8459" width="10.44140625" style="1" customWidth="1"/>
    <col min="8460" max="8460" width="7.109375" style="1" customWidth="1"/>
    <col min="8461" max="8461" width="10.44140625" style="1" customWidth="1"/>
    <col min="8462" max="8462" width="10" style="1"/>
    <col min="8463" max="8463" width="32.109375" style="1" customWidth="1"/>
    <col min="8464" max="8464" width="13" style="1" customWidth="1"/>
    <col min="8465" max="8465" width="6.77734375" style="1" customWidth="1"/>
    <col min="8466" max="8704" width="10" style="1"/>
    <col min="8705" max="8705" width="6.109375" style="1" bestFit="1" customWidth="1"/>
    <col min="8706" max="8706" width="15.77734375" style="1" customWidth="1"/>
    <col min="8707" max="8707" width="27.77734375" style="1" bestFit="1" customWidth="1"/>
    <col min="8708" max="8708" width="6.109375" style="1" customWidth="1"/>
    <col min="8709" max="8710" width="7.88671875" style="1" customWidth="1"/>
    <col min="8711" max="8711" width="5.6640625" style="1" customWidth="1"/>
    <col min="8712" max="8712" width="11.6640625" style="1" customWidth="1"/>
    <col min="8713" max="8713" width="9.88671875" style="1" customWidth="1"/>
    <col min="8714" max="8715" width="10.44140625" style="1" customWidth="1"/>
    <col min="8716" max="8716" width="7.109375" style="1" customWidth="1"/>
    <col min="8717" max="8717" width="10.44140625" style="1" customWidth="1"/>
    <col min="8718" max="8718" width="10" style="1"/>
    <col min="8719" max="8719" width="32.109375" style="1" customWidth="1"/>
    <col min="8720" max="8720" width="13" style="1" customWidth="1"/>
    <col min="8721" max="8721" width="6.77734375" style="1" customWidth="1"/>
    <col min="8722" max="8960" width="10" style="1"/>
    <col min="8961" max="8961" width="6.109375" style="1" bestFit="1" customWidth="1"/>
    <col min="8962" max="8962" width="15.77734375" style="1" customWidth="1"/>
    <col min="8963" max="8963" width="27.77734375" style="1" bestFit="1" customWidth="1"/>
    <col min="8964" max="8964" width="6.109375" style="1" customWidth="1"/>
    <col min="8965" max="8966" width="7.88671875" style="1" customWidth="1"/>
    <col min="8967" max="8967" width="5.6640625" style="1" customWidth="1"/>
    <col min="8968" max="8968" width="11.6640625" style="1" customWidth="1"/>
    <col min="8969" max="8969" width="9.88671875" style="1" customWidth="1"/>
    <col min="8970" max="8971" width="10.44140625" style="1" customWidth="1"/>
    <col min="8972" max="8972" width="7.109375" style="1" customWidth="1"/>
    <col min="8973" max="8973" width="10.44140625" style="1" customWidth="1"/>
    <col min="8974" max="8974" width="10" style="1"/>
    <col min="8975" max="8975" width="32.109375" style="1" customWidth="1"/>
    <col min="8976" max="8976" width="13" style="1" customWidth="1"/>
    <col min="8977" max="8977" width="6.77734375" style="1" customWidth="1"/>
    <col min="8978" max="9216" width="10" style="1"/>
    <col min="9217" max="9217" width="6.109375" style="1" bestFit="1" customWidth="1"/>
    <col min="9218" max="9218" width="15.77734375" style="1" customWidth="1"/>
    <col min="9219" max="9219" width="27.77734375" style="1" bestFit="1" customWidth="1"/>
    <col min="9220" max="9220" width="6.109375" style="1" customWidth="1"/>
    <col min="9221" max="9222" width="7.88671875" style="1" customWidth="1"/>
    <col min="9223" max="9223" width="5.6640625" style="1" customWidth="1"/>
    <col min="9224" max="9224" width="11.6640625" style="1" customWidth="1"/>
    <col min="9225" max="9225" width="9.88671875" style="1" customWidth="1"/>
    <col min="9226" max="9227" width="10.44140625" style="1" customWidth="1"/>
    <col min="9228" max="9228" width="7.109375" style="1" customWidth="1"/>
    <col min="9229" max="9229" width="10.44140625" style="1" customWidth="1"/>
    <col min="9230" max="9230" width="10" style="1"/>
    <col min="9231" max="9231" width="32.109375" style="1" customWidth="1"/>
    <col min="9232" max="9232" width="13" style="1" customWidth="1"/>
    <col min="9233" max="9233" width="6.77734375" style="1" customWidth="1"/>
    <col min="9234" max="9472" width="10" style="1"/>
    <col min="9473" max="9473" width="6.109375" style="1" bestFit="1" customWidth="1"/>
    <col min="9474" max="9474" width="15.77734375" style="1" customWidth="1"/>
    <col min="9475" max="9475" width="27.77734375" style="1" bestFit="1" customWidth="1"/>
    <col min="9476" max="9476" width="6.109375" style="1" customWidth="1"/>
    <col min="9477" max="9478" width="7.88671875" style="1" customWidth="1"/>
    <col min="9479" max="9479" width="5.6640625" style="1" customWidth="1"/>
    <col min="9480" max="9480" width="11.6640625" style="1" customWidth="1"/>
    <col min="9481" max="9481" width="9.88671875" style="1" customWidth="1"/>
    <col min="9482" max="9483" width="10.44140625" style="1" customWidth="1"/>
    <col min="9484" max="9484" width="7.109375" style="1" customWidth="1"/>
    <col min="9485" max="9485" width="10.44140625" style="1" customWidth="1"/>
    <col min="9486" max="9486" width="10" style="1"/>
    <col min="9487" max="9487" width="32.109375" style="1" customWidth="1"/>
    <col min="9488" max="9488" width="13" style="1" customWidth="1"/>
    <col min="9489" max="9489" width="6.77734375" style="1" customWidth="1"/>
    <col min="9490" max="9728" width="10" style="1"/>
    <col min="9729" max="9729" width="6.109375" style="1" bestFit="1" customWidth="1"/>
    <col min="9730" max="9730" width="15.77734375" style="1" customWidth="1"/>
    <col min="9731" max="9731" width="27.77734375" style="1" bestFit="1" customWidth="1"/>
    <col min="9732" max="9732" width="6.109375" style="1" customWidth="1"/>
    <col min="9733" max="9734" width="7.88671875" style="1" customWidth="1"/>
    <col min="9735" max="9735" width="5.6640625" style="1" customWidth="1"/>
    <col min="9736" max="9736" width="11.6640625" style="1" customWidth="1"/>
    <col min="9737" max="9737" width="9.88671875" style="1" customWidth="1"/>
    <col min="9738" max="9739" width="10.44140625" style="1" customWidth="1"/>
    <col min="9740" max="9740" width="7.109375" style="1" customWidth="1"/>
    <col min="9741" max="9741" width="10.44140625" style="1" customWidth="1"/>
    <col min="9742" max="9742" width="10" style="1"/>
    <col min="9743" max="9743" width="32.109375" style="1" customWidth="1"/>
    <col min="9744" max="9744" width="13" style="1" customWidth="1"/>
    <col min="9745" max="9745" width="6.77734375" style="1" customWidth="1"/>
    <col min="9746" max="9984" width="10" style="1"/>
    <col min="9985" max="9985" width="6.109375" style="1" bestFit="1" customWidth="1"/>
    <col min="9986" max="9986" width="15.77734375" style="1" customWidth="1"/>
    <col min="9987" max="9987" width="27.77734375" style="1" bestFit="1" customWidth="1"/>
    <col min="9988" max="9988" width="6.109375" style="1" customWidth="1"/>
    <col min="9989" max="9990" width="7.88671875" style="1" customWidth="1"/>
    <col min="9991" max="9991" width="5.6640625" style="1" customWidth="1"/>
    <col min="9992" max="9992" width="11.6640625" style="1" customWidth="1"/>
    <col min="9993" max="9993" width="9.88671875" style="1" customWidth="1"/>
    <col min="9994" max="9995" width="10.44140625" style="1" customWidth="1"/>
    <col min="9996" max="9996" width="7.109375" style="1" customWidth="1"/>
    <col min="9997" max="9997" width="10.44140625" style="1" customWidth="1"/>
    <col min="9998" max="9998" width="10" style="1"/>
    <col min="9999" max="9999" width="32.109375" style="1" customWidth="1"/>
    <col min="10000" max="10000" width="13" style="1" customWidth="1"/>
    <col min="10001" max="10001" width="6.77734375" style="1" customWidth="1"/>
    <col min="10002" max="10240" width="10" style="1"/>
    <col min="10241" max="10241" width="6.109375" style="1" bestFit="1" customWidth="1"/>
    <col min="10242" max="10242" width="15.77734375" style="1" customWidth="1"/>
    <col min="10243" max="10243" width="27.77734375" style="1" bestFit="1" customWidth="1"/>
    <col min="10244" max="10244" width="6.109375" style="1" customWidth="1"/>
    <col min="10245" max="10246" width="7.88671875" style="1" customWidth="1"/>
    <col min="10247" max="10247" width="5.6640625" style="1" customWidth="1"/>
    <col min="10248" max="10248" width="11.6640625" style="1" customWidth="1"/>
    <col min="10249" max="10249" width="9.88671875" style="1" customWidth="1"/>
    <col min="10250" max="10251" width="10.44140625" style="1" customWidth="1"/>
    <col min="10252" max="10252" width="7.109375" style="1" customWidth="1"/>
    <col min="10253" max="10253" width="10.44140625" style="1" customWidth="1"/>
    <col min="10254" max="10254" width="10" style="1"/>
    <col min="10255" max="10255" width="32.109375" style="1" customWidth="1"/>
    <col min="10256" max="10256" width="13" style="1" customWidth="1"/>
    <col min="10257" max="10257" width="6.77734375" style="1" customWidth="1"/>
    <col min="10258" max="10496" width="10" style="1"/>
    <col min="10497" max="10497" width="6.109375" style="1" bestFit="1" customWidth="1"/>
    <col min="10498" max="10498" width="15.77734375" style="1" customWidth="1"/>
    <col min="10499" max="10499" width="27.77734375" style="1" bestFit="1" customWidth="1"/>
    <col min="10500" max="10500" width="6.109375" style="1" customWidth="1"/>
    <col min="10501" max="10502" width="7.88671875" style="1" customWidth="1"/>
    <col min="10503" max="10503" width="5.6640625" style="1" customWidth="1"/>
    <col min="10504" max="10504" width="11.6640625" style="1" customWidth="1"/>
    <col min="10505" max="10505" width="9.88671875" style="1" customWidth="1"/>
    <col min="10506" max="10507" width="10.44140625" style="1" customWidth="1"/>
    <col min="10508" max="10508" width="7.109375" style="1" customWidth="1"/>
    <col min="10509" max="10509" width="10.44140625" style="1" customWidth="1"/>
    <col min="10510" max="10510" width="10" style="1"/>
    <col min="10511" max="10511" width="32.109375" style="1" customWidth="1"/>
    <col min="10512" max="10512" width="13" style="1" customWidth="1"/>
    <col min="10513" max="10513" width="6.77734375" style="1" customWidth="1"/>
    <col min="10514" max="10752" width="10" style="1"/>
    <col min="10753" max="10753" width="6.109375" style="1" bestFit="1" customWidth="1"/>
    <col min="10754" max="10754" width="15.77734375" style="1" customWidth="1"/>
    <col min="10755" max="10755" width="27.77734375" style="1" bestFit="1" customWidth="1"/>
    <col min="10756" max="10756" width="6.109375" style="1" customWidth="1"/>
    <col min="10757" max="10758" width="7.88671875" style="1" customWidth="1"/>
    <col min="10759" max="10759" width="5.6640625" style="1" customWidth="1"/>
    <col min="10760" max="10760" width="11.6640625" style="1" customWidth="1"/>
    <col min="10761" max="10761" width="9.88671875" style="1" customWidth="1"/>
    <col min="10762" max="10763" width="10.44140625" style="1" customWidth="1"/>
    <col min="10764" max="10764" width="7.109375" style="1" customWidth="1"/>
    <col min="10765" max="10765" width="10.44140625" style="1" customWidth="1"/>
    <col min="10766" max="10766" width="10" style="1"/>
    <col min="10767" max="10767" width="32.109375" style="1" customWidth="1"/>
    <col min="10768" max="10768" width="13" style="1" customWidth="1"/>
    <col min="10769" max="10769" width="6.77734375" style="1" customWidth="1"/>
    <col min="10770" max="11008" width="10" style="1"/>
    <col min="11009" max="11009" width="6.109375" style="1" bestFit="1" customWidth="1"/>
    <col min="11010" max="11010" width="15.77734375" style="1" customWidth="1"/>
    <col min="11011" max="11011" width="27.77734375" style="1" bestFit="1" customWidth="1"/>
    <col min="11012" max="11012" width="6.109375" style="1" customWidth="1"/>
    <col min="11013" max="11014" width="7.88671875" style="1" customWidth="1"/>
    <col min="11015" max="11015" width="5.6640625" style="1" customWidth="1"/>
    <col min="11016" max="11016" width="11.6640625" style="1" customWidth="1"/>
    <col min="11017" max="11017" width="9.88671875" style="1" customWidth="1"/>
    <col min="11018" max="11019" width="10.44140625" style="1" customWidth="1"/>
    <col min="11020" max="11020" width="7.109375" style="1" customWidth="1"/>
    <col min="11021" max="11021" width="10.44140625" style="1" customWidth="1"/>
    <col min="11022" max="11022" width="10" style="1"/>
    <col min="11023" max="11023" width="32.109375" style="1" customWidth="1"/>
    <col min="11024" max="11024" width="13" style="1" customWidth="1"/>
    <col min="11025" max="11025" width="6.77734375" style="1" customWidth="1"/>
    <col min="11026" max="11264" width="10" style="1"/>
    <col min="11265" max="11265" width="6.109375" style="1" bestFit="1" customWidth="1"/>
    <col min="11266" max="11266" width="15.77734375" style="1" customWidth="1"/>
    <col min="11267" max="11267" width="27.77734375" style="1" bestFit="1" customWidth="1"/>
    <col min="11268" max="11268" width="6.109375" style="1" customWidth="1"/>
    <col min="11269" max="11270" width="7.88671875" style="1" customWidth="1"/>
    <col min="11271" max="11271" width="5.6640625" style="1" customWidth="1"/>
    <col min="11272" max="11272" width="11.6640625" style="1" customWidth="1"/>
    <col min="11273" max="11273" width="9.88671875" style="1" customWidth="1"/>
    <col min="11274" max="11275" width="10.44140625" style="1" customWidth="1"/>
    <col min="11276" max="11276" width="7.109375" style="1" customWidth="1"/>
    <col min="11277" max="11277" width="10.44140625" style="1" customWidth="1"/>
    <col min="11278" max="11278" width="10" style="1"/>
    <col min="11279" max="11279" width="32.109375" style="1" customWidth="1"/>
    <col min="11280" max="11280" width="13" style="1" customWidth="1"/>
    <col min="11281" max="11281" width="6.77734375" style="1" customWidth="1"/>
    <col min="11282" max="11520" width="10" style="1"/>
    <col min="11521" max="11521" width="6.109375" style="1" bestFit="1" customWidth="1"/>
    <col min="11522" max="11522" width="15.77734375" style="1" customWidth="1"/>
    <col min="11523" max="11523" width="27.77734375" style="1" bestFit="1" customWidth="1"/>
    <col min="11524" max="11524" width="6.109375" style="1" customWidth="1"/>
    <col min="11525" max="11526" width="7.88671875" style="1" customWidth="1"/>
    <col min="11527" max="11527" width="5.6640625" style="1" customWidth="1"/>
    <col min="11528" max="11528" width="11.6640625" style="1" customWidth="1"/>
    <col min="11529" max="11529" width="9.88671875" style="1" customWidth="1"/>
    <col min="11530" max="11531" width="10.44140625" style="1" customWidth="1"/>
    <col min="11532" max="11532" width="7.109375" style="1" customWidth="1"/>
    <col min="11533" max="11533" width="10.44140625" style="1" customWidth="1"/>
    <col min="11534" max="11534" width="10" style="1"/>
    <col min="11535" max="11535" width="32.109375" style="1" customWidth="1"/>
    <col min="11536" max="11536" width="13" style="1" customWidth="1"/>
    <col min="11537" max="11537" width="6.77734375" style="1" customWidth="1"/>
    <col min="11538" max="11776" width="10" style="1"/>
    <col min="11777" max="11777" width="6.109375" style="1" bestFit="1" customWidth="1"/>
    <col min="11778" max="11778" width="15.77734375" style="1" customWidth="1"/>
    <col min="11779" max="11779" width="27.77734375" style="1" bestFit="1" customWidth="1"/>
    <col min="11780" max="11780" width="6.109375" style="1" customWidth="1"/>
    <col min="11781" max="11782" width="7.88671875" style="1" customWidth="1"/>
    <col min="11783" max="11783" width="5.6640625" style="1" customWidth="1"/>
    <col min="11784" max="11784" width="11.6640625" style="1" customWidth="1"/>
    <col min="11785" max="11785" width="9.88671875" style="1" customWidth="1"/>
    <col min="11786" max="11787" width="10.44140625" style="1" customWidth="1"/>
    <col min="11788" max="11788" width="7.109375" style="1" customWidth="1"/>
    <col min="11789" max="11789" width="10.44140625" style="1" customWidth="1"/>
    <col min="11790" max="11790" width="10" style="1"/>
    <col min="11791" max="11791" width="32.109375" style="1" customWidth="1"/>
    <col min="11792" max="11792" width="13" style="1" customWidth="1"/>
    <col min="11793" max="11793" width="6.77734375" style="1" customWidth="1"/>
    <col min="11794" max="12032" width="10" style="1"/>
    <col min="12033" max="12033" width="6.109375" style="1" bestFit="1" customWidth="1"/>
    <col min="12034" max="12034" width="15.77734375" style="1" customWidth="1"/>
    <col min="12035" max="12035" width="27.77734375" style="1" bestFit="1" customWidth="1"/>
    <col min="12036" max="12036" width="6.109375" style="1" customWidth="1"/>
    <col min="12037" max="12038" width="7.88671875" style="1" customWidth="1"/>
    <col min="12039" max="12039" width="5.6640625" style="1" customWidth="1"/>
    <col min="12040" max="12040" width="11.6640625" style="1" customWidth="1"/>
    <col min="12041" max="12041" width="9.88671875" style="1" customWidth="1"/>
    <col min="12042" max="12043" width="10.44140625" style="1" customWidth="1"/>
    <col min="12044" max="12044" width="7.109375" style="1" customWidth="1"/>
    <col min="12045" max="12045" width="10.44140625" style="1" customWidth="1"/>
    <col min="12046" max="12046" width="10" style="1"/>
    <col min="12047" max="12047" width="32.109375" style="1" customWidth="1"/>
    <col min="12048" max="12048" width="13" style="1" customWidth="1"/>
    <col min="12049" max="12049" width="6.77734375" style="1" customWidth="1"/>
    <col min="12050" max="12288" width="10" style="1"/>
    <col min="12289" max="12289" width="6.109375" style="1" bestFit="1" customWidth="1"/>
    <col min="12290" max="12290" width="15.77734375" style="1" customWidth="1"/>
    <col min="12291" max="12291" width="27.77734375" style="1" bestFit="1" customWidth="1"/>
    <col min="12292" max="12292" width="6.109375" style="1" customWidth="1"/>
    <col min="12293" max="12294" width="7.88671875" style="1" customWidth="1"/>
    <col min="12295" max="12295" width="5.6640625" style="1" customWidth="1"/>
    <col min="12296" max="12296" width="11.6640625" style="1" customWidth="1"/>
    <col min="12297" max="12297" width="9.88671875" style="1" customWidth="1"/>
    <col min="12298" max="12299" width="10.44140625" style="1" customWidth="1"/>
    <col min="12300" max="12300" width="7.109375" style="1" customWidth="1"/>
    <col min="12301" max="12301" width="10.44140625" style="1" customWidth="1"/>
    <col min="12302" max="12302" width="10" style="1"/>
    <col min="12303" max="12303" width="32.109375" style="1" customWidth="1"/>
    <col min="12304" max="12304" width="13" style="1" customWidth="1"/>
    <col min="12305" max="12305" width="6.77734375" style="1" customWidth="1"/>
    <col min="12306" max="12544" width="10" style="1"/>
    <col min="12545" max="12545" width="6.109375" style="1" bestFit="1" customWidth="1"/>
    <col min="12546" max="12546" width="15.77734375" style="1" customWidth="1"/>
    <col min="12547" max="12547" width="27.77734375" style="1" bestFit="1" customWidth="1"/>
    <col min="12548" max="12548" width="6.109375" style="1" customWidth="1"/>
    <col min="12549" max="12550" width="7.88671875" style="1" customWidth="1"/>
    <col min="12551" max="12551" width="5.6640625" style="1" customWidth="1"/>
    <col min="12552" max="12552" width="11.6640625" style="1" customWidth="1"/>
    <col min="12553" max="12553" width="9.88671875" style="1" customWidth="1"/>
    <col min="12554" max="12555" width="10.44140625" style="1" customWidth="1"/>
    <col min="12556" max="12556" width="7.109375" style="1" customWidth="1"/>
    <col min="12557" max="12557" width="10.44140625" style="1" customWidth="1"/>
    <col min="12558" max="12558" width="10" style="1"/>
    <col min="12559" max="12559" width="32.109375" style="1" customWidth="1"/>
    <col min="12560" max="12560" width="13" style="1" customWidth="1"/>
    <col min="12561" max="12561" width="6.77734375" style="1" customWidth="1"/>
    <col min="12562" max="12800" width="10" style="1"/>
    <col min="12801" max="12801" width="6.109375" style="1" bestFit="1" customWidth="1"/>
    <col min="12802" max="12802" width="15.77734375" style="1" customWidth="1"/>
    <col min="12803" max="12803" width="27.77734375" style="1" bestFit="1" customWidth="1"/>
    <col min="12804" max="12804" width="6.109375" style="1" customWidth="1"/>
    <col min="12805" max="12806" width="7.88671875" style="1" customWidth="1"/>
    <col min="12807" max="12807" width="5.6640625" style="1" customWidth="1"/>
    <col min="12808" max="12808" width="11.6640625" style="1" customWidth="1"/>
    <col min="12809" max="12809" width="9.88671875" style="1" customWidth="1"/>
    <col min="12810" max="12811" width="10.44140625" style="1" customWidth="1"/>
    <col min="12812" max="12812" width="7.109375" style="1" customWidth="1"/>
    <col min="12813" max="12813" width="10.44140625" style="1" customWidth="1"/>
    <col min="12814" max="12814" width="10" style="1"/>
    <col min="12815" max="12815" width="32.109375" style="1" customWidth="1"/>
    <col min="12816" max="12816" width="13" style="1" customWidth="1"/>
    <col min="12817" max="12817" width="6.77734375" style="1" customWidth="1"/>
    <col min="12818" max="13056" width="10" style="1"/>
    <col min="13057" max="13057" width="6.109375" style="1" bestFit="1" customWidth="1"/>
    <col min="13058" max="13058" width="15.77734375" style="1" customWidth="1"/>
    <col min="13059" max="13059" width="27.77734375" style="1" bestFit="1" customWidth="1"/>
    <col min="13060" max="13060" width="6.109375" style="1" customWidth="1"/>
    <col min="13061" max="13062" width="7.88671875" style="1" customWidth="1"/>
    <col min="13063" max="13063" width="5.6640625" style="1" customWidth="1"/>
    <col min="13064" max="13064" width="11.6640625" style="1" customWidth="1"/>
    <col min="13065" max="13065" width="9.88671875" style="1" customWidth="1"/>
    <col min="13066" max="13067" width="10.44140625" style="1" customWidth="1"/>
    <col min="13068" max="13068" width="7.109375" style="1" customWidth="1"/>
    <col min="13069" max="13069" width="10.44140625" style="1" customWidth="1"/>
    <col min="13070" max="13070" width="10" style="1"/>
    <col min="13071" max="13071" width="32.109375" style="1" customWidth="1"/>
    <col min="13072" max="13072" width="13" style="1" customWidth="1"/>
    <col min="13073" max="13073" width="6.77734375" style="1" customWidth="1"/>
    <col min="13074" max="13312" width="10" style="1"/>
    <col min="13313" max="13313" width="6.109375" style="1" bestFit="1" customWidth="1"/>
    <col min="13314" max="13314" width="15.77734375" style="1" customWidth="1"/>
    <col min="13315" max="13315" width="27.77734375" style="1" bestFit="1" customWidth="1"/>
    <col min="13316" max="13316" width="6.109375" style="1" customWidth="1"/>
    <col min="13317" max="13318" width="7.88671875" style="1" customWidth="1"/>
    <col min="13319" max="13319" width="5.6640625" style="1" customWidth="1"/>
    <col min="13320" max="13320" width="11.6640625" style="1" customWidth="1"/>
    <col min="13321" max="13321" width="9.88671875" style="1" customWidth="1"/>
    <col min="13322" max="13323" width="10.44140625" style="1" customWidth="1"/>
    <col min="13324" max="13324" width="7.109375" style="1" customWidth="1"/>
    <col min="13325" max="13325" width="10.44140625" style="1" customWidth="1"/>
    <col min="13326" max="13326" width="10" style="1"/>
    <col min="13327" max="13327" width="32.109375" style="1" customWidth="1"/>
    <col min="13328" max="13328" width="13" style="1" customWidth="1"/>
    <col min="13329" max="13329" width="6.77734375" style="1" customWidth="1"/>
    <col min="13330" max="13568" width="10" style="1"/>
    <col min="13569" max="13569" width="6.109375" style="1" bestFit="1" customWidth="1"/>
    <col min="13570" max="13570" width="15.77734375" style="1" customWidth="1"/>
    <col min="13571" max="13571" width="27.77734375" style="1" bestFit="1" customWidth="1"/>
    <col min="13572" max="13572" width="6.109375" style="1" customWidth="1"/>
    <col min="13573" max="13574" width="7.88671875" style="1" customWidth="1"/>
    <col min="13575" max="13575" width="5.6640625" style="1" customWidth="1"/>
    <col min="13576" max="13576" width="11.6640625" style="1" customWidth="1"/>
    <col min="13577" max="13577" width="9.88671875" style="1" customWidth="1"/>
    <col min="13578" max="13579" width="10.44140625" style="1" customWidth="1"/>
    <col min="13580" max="13580" width="7.109375" style="1" customWidth="1"/>
    <col min="13581" max="13581" width="10.44140625" style="1" customWidth="1"/>
    <col min="13582" max="13582" width="10" style="1"/>
    <col min="13583" max="13583" width="32.109375" style="1" customWidth="1"/>
    <col min="13584" max="13584" width="13" style="1" customWidth="1"/>
    <col min="13585" max="13585" width="6.77734375" style="1" customWidth="1"/>
    <col min="13586" max="13824" width="10" style="1"/>
    <col min="13825" max="13825" width="6.109375" style="1" bestFit="1" customWidth="1"/>
    <col min="13826" max="13826" width="15.77734375" style="1" customWidth="1"/>
    <col min="13827" max="13827" width="27.77734375" style="1" bestFit="1" customWidth="1"/>
    <col min="13828" max="13828" width="6.109375" style="1" customWidth="1"/>
    <col min="13829" max="13830" width="7.88671875" style="1" customWidth="1"/>
    <col min="13831" max="13831" width="5.6640625" style="1" customWidth="1"/>
    <col min="13832" max="13832" width="11.6640625" style="1" customWidth="1"/>
    <col min="13833" max="13833" width="9.88671875" style="1" customWidth="1"/>
    <col min="13834" max="13835" width="10.44140625" style="1" customWidth="1"/>
    <col min="13836" max="13836" width="7.109375" style="1" customWidth="1"/>
    <col min="13837" max="13837" width="10.44140625" style="1" customWidth="1"/>
    <col min="13838" max="13838" width="10" style="1"/>
    <col min="13839" max="13839" width="32.109375" style="1" customWidth="1"/>
    <col min="13840" max="13840" width="13" style="1" customWidth="1"/>
    <col min="13841" max="13841" width="6.77734375" style="1" customWidth="1"/>
    <col min="13842" max="14080" width="10" style="1"/>
    <col min="14081" max="14081" width="6.109375" style="1" bestFit="1" customWidth="1"/>
    <col min="14082" max="14082" width="15.77734375" style="1" customWidth="1"/>
    <col min="14083" max="14083" width="27.77734375" style="1" bestFit="1" customWidth="1"/>
    <col min="14084" max="14084" width="6.109375" style="1" customWidth="1"/>
    <col min="14085" max="14086" width="7.88671875" style="1" customWidth="1"/>
    <col min="14087" max="14087" width="5.6640625" style="1" customWidth="1"/>
    <col min="14088" max="14088" width="11.6640625" style="1" customWidth="1"/>
    <col min="14089" max="14089" width="9.88671875" style="1" customWidth="1"/>
    <col min="14090" max="14091" width="10.44140625" style="1" customWidth="1"/>
    <col min="14092" max="14092" width="7.109375" style="1" customWidth="1"/>
    <col min="14093" max="14093" width="10.44140625" style="1" customWidth="1"/>
    <col min="14094" max="14094" width="10" style="1"/>
    <col min="14095" max="14095" width="32.109375" style="1" customWidth="1"/>
    <col min="14096" max="14096" width="13" style="1" customWidth="1"/>
    <col min="14097" max="14097" width="6.77734375" style="1" customWidth="1"/>
    <col min="14098" max="14336" width="10" style="1"/>
    <col min="14337" max="14337" width="6.109375" style="1" bestFit="1" customWidth="1"/>
    <col min="14338" max="14338" width="15.77734375" style="1" customWidth="1"/>
    <col min="14339" max="14339" width="27.77734375" style="1" bestFit="1" customWidth="1"/>
    <col min="14340" max="14340" width="6.109375" style="1" customWidth="1"/>
    <col min="14341" max="14342" width="7.88671875" style="1" customWidth="1"/>
    <col min="14343" max="14343" width="5.6640625" style="1" customWidth="1"/>
    <col min="14344" max="14344" width="11.6640625" style="1" customWidth="1"/>
    <col min="14345" max="14345" width="9.88671875" style="1" customWidth="1"/>
    <col min="14346" max="14347" width="10.44140625" style="1" customWidth="1"/>
    <col min="14348" max="14348" width="7.109375" style="1" customWidth="1"/>
    <col min="14349" max="14349" width="10.44140625" style="1" customWidth="1"/>
    <col min="14350" max="14350" width="10" style="1"/>
    <col min="14351" max="14351" width="32.109375" style="1" customWidth="1"/>
    <col min="14352" max="14352" width="13" style="1" customWidth="1"/>
    <col min="14353" max="14353" width="6.77734375" style="1" customWidth="1"/>
    <col min="14354" max="14592" width="10" style="1"/>
    <col min="14593" max="14593" width="6.109375" style="1" bestFit="1" customWidth="1"/>
    <col min="14594" max="14594" width="15.77734375" style="1" customWidth="1"/>
    <col min="14595" max="14595" width="27.77734375" style="1" bestFit="1" customWidth="1"/>
    <col min="14596" max="14596" width="6.109375" style="1" customWidth="1"/>
    <col min="14597" max="14598" width="7.88671875" style="1" customWidth="1"/>
    <col min="14599" max="14599" width="5.6640625" style="1" customWidth="1"/>
    <col min="14600" max="14600" width="11.6640625" style="1" customWidth="1"/>
    <col min="14601" max="14601" width="9.88671875" style="1" customWidth="1"/>
    <col min="14602" max="14603" width="10.44140625" style="1" customWidth="1"/>
    <col min="14604" max="14604" width="7.109375" style="1" customWidth="1"/>
    <col min="14605" max="14605" width="10.44140625" style="1" customWidth="1"/>
    <col min="14606" max="14606" width="10" style="1"/>
    <col min="14607" max="14607" width="32.109375" style="1" customWidth="1"/>
    <col min="14608" max="14608" width="13" style="1" customWidth="1"/>
    <col min="14609" max="14609" width="6.77734375" style="1" customWidth="1"/>
    <col min="14610" max="14848" width="10" style="1"/>
    <col min="14849" max="14849" width="6.109375" style="1" bestFit="1" customWidth="1"/>
    <col min="14850" max="14850" width="15.77734375" style="1" customWidth="1"/>
    <col min="14851" max="14851" width="27.77734375" style="1" bestFit="1" customWidth="1"/>
    <col min="14852" max="14852" width="6.109375" style="1" customWidth="1"/>
    <col min="14853" max="14854" width="7.88671875" style="1" customWidth="1"/>
    <col min="14855" max="14855" width="5.6640625" style="1" customWidth="1"/>
    <col min="14856" max="14856" width="11.6640625" style="1" customWidth="1"/>
    <col min="14857" max="14857" width="9.88671875" style="1" customWidth="1"/>
    <col min="14858" max="14859" width="10.44140625" style="1" customWidth="1"/>
    <col min="14860" max="14860" width="7.109375" style="1" customWidth="1"/>
    <col min="14861" max="14861" width="10.44140625" style="1" customWidth="1"/>
    <col min="14862" max="14862" width="10" style="1"/>
    <col min="14863" max="14863" width="32.109375" style="1" customWidth="1"/>
    <col min="14864" max="14864" width="13" style="1" customWidth="1"/>
    <col min="14865" max="14865" width="6.77734375" style="1" customWidth="1"/>
    <col min="14866" max="15104" width="10" style="1"/>
    <col min="15105" max="15105" width="6.109375" style="1" bestFit="1" customWidth="1"/>
    <col min="15106" max="15106" width="15.77734375" style="1" customWidth="1"/>
    <col min="15107" max="15107" width="27.77734375" style="1" bestFit="1" customWidth="1"/>
    <col min="15108" max="15108" width="6.109375" style="1" customWidth="1"/>
    <col min="15109" max="15110" width="7.88671875" style="1" customWidth="1"/>
    <col min="15111" max="15111" width="5.6640625" style="1" customWidth="1"/>
    <col min="15112" max="15112" width="11.6640625" style="1" customWidth="1"/>
    <col min="15113" max="15113" width="9.88671875" style="1" customWidth="1"/>
    <col min="15114" max="15115" width="10.44140625" style="1" customWidth="1"/>
    <col min="15116" max="15116" width="7.109375" style="1" customWidth="1"/>
    <col min="15117" max="15117" width="10.44140625" style="1" customWidth="1"/>
    <col min="15118" max="15118" width="10" style="1"/>
    <col min="15119" max="15119" width="32.109375" style="1" customWidth="1"/>
    <col min="15120" max="15120" width="13" style="1" customWidth="1"/>
    <col min="15121" max="15121" width="6.77734375" style="1" customWidth="1"/>
    <col min="15122" max="15360" width="10" style="1"/>
    <col min="15361" max="15361" width="6.109375" style="1" bestFit="1" customWidth="1"/>
    <col min="15362" max="15362" width="15.77734375" style="1" customWidth="1"/>
    <col min="15363" max="15363" width="27.77734375" style="1" bestFit="1" customWidth="1"/>
    <col min="15364" max="15364" width="6.109375" style="1" customWidth="1"/>
    <col min="15365" max="15366" width="7.88671875" style="1" customWidth="1"/>
    <col min="15367" max="15367" width="5.6640625" style="1" customWidth="1"/>
    <col min="15368" max="15368" width="11.6640625" style="1" customWidth="1"/>
    <col min="15369" max="15369" width="9.88671875" style="1" customWidth="1"/>
    <col min="15370" max="15371" width="10.44140625" style="1" customWidth="1"/>
    <col min="15372" max="15372" width="7.109375" style="1" customWidth="1"/>
    <col min="15373" max="15373" width="10.44140625" style="1" customWidth="1"/>
    <col min="15374" max="15374" width="10" style="1"/>
    <col min="15375" max="15375" width="32.109375" style="1" customWidth="1"/>
    <col min="15376" max="15376" width="13" style="1" customWidth="1"/>
    <col min="15377" max="15377" width="6.77734375" style="1" customWidth="1"/>
    <col min="15378" max="15616" width="10" style="1"/>
    <col min="15617" max="15617" width="6.109375" style="1" bestFit="1" customWidth="1"/>
    <col min="15618" max="15618" width="15.77734375" style="1" customWidth="1"/>
    <col min="15619" max="15619" width="27.77734375" style="1" bestFit="1" customWidth="1"/>
    <col min="15620" max="15620" width="6.109375" style="1" customWidth="1"/>
    <col min="15621" max="15622" width="7.88671875" style="1" customWidth="1"/>
    <col min="15623" max="15623" width="5.6640625" style="1" customWidth="1"/>
    <col min="15624" max="15624" width="11.6640625" style="1" customWidth="1"/>
    <col min="15625" max="15625" width="9.88671875" style="1" customWidth="1"/>
    <col min="15626" max="15627" width="10.44140625" style="1" customWidth="1"/>
    <col min="15628" max="15628" width="7.109375" style="1" customWidth="1"/>
    <col min="15629" max="15629" width="10.44140625" style="1" customWidth="1"/>
    <col min="15630" max="15630" width="10" style="1"/>
    <col min="15631" max="15631" width="32.109375" style="1" customWidth="1"/>
    <col min="15632" max="15632" width="13" style="1" customWidth="1"/>
    <col min="15633" max="15633" width="6.77734375" style="1" customWidth="1"/>
    <col min="15634" max="15872" width="10" style="1"/>
    <col min="15873" max="15873" width="6.109375" style="1" bestFit="1" customWidth="1"/>
    <col min="15874" max="15874" width="15.77734375" style="1" customWidth="1"/>
    <col min="15875" max="15875" width="27.77734375" style="1" bestFit="1" customWidth="1"/>
    <col min="15876" max="15876" width="6.109375" style="1" customWidth="1"/>
    <col min="15877" max="15878" width="7.88671875" style="1" customWidth="1"/>
    <col min="15879" max="15879" width="5.6640625" style="1" customWidth="1"/>
    <col min="15880" max="15880" width="11.6640625" style="1" customWidth="1"/>
    <col min="15881" max="15881" width="9.88671875" style="1" customWidth="1"/>
    <col min="15882" max="15883" width="10.44140625" style="1" customWidth="1"/>
    <col min="15884" max="15884" width="7.109375" style="1" customWidth="1"/>
    <col min="15885" max="15885" width="10.44140625" style="1" customWidth="1"/>
    <col min="15886" max="15886" width="10" style="1"/>
    <col min="15887" max="15887" width="32.109375" style="1" customWidth="1"/>
    <col min="15888" max="15888" width="13" style="1" customWidth="1"/>
    <col min="15889" max="15889" width="6.77734375" style="1" customWidth="1"/>
    <col min="15890" max="16128" width="10" style="1"/>
    <col min="16129" max="16129" width="6.109375" style="1" bestFit="1" customWidth="1"/>
    <col min="16130" max="16130" width="15.77734375" style="1" customWidth="1"/>
    <col min="16131" max="16131" width="27.77734375" style="1" bestFit="1" customWidth="1"/>
    <col min="16132" max="16132" width="6.109375" style="1" customWidth="1"/>
    <col min="16133" max="16134" width="7.88671875" style="1" customWidth="1"/>
    <col min="16135" max="16135" width="5.6640625" style="1" customWidth="1"/>
    <col min="16136" max="16136" width="11.6640625" style="1" customWidth="1"/>
    <col min="16137" max="16137" width="9.88671875" style="1" customWidth="1"/>
    <col min="16138" max="16139" width="10.44140625" style="1" customWidth="1"/>
    <col min="16140" max="16140" width="7.109375" style="1" customWidth="1"/>
    <col min="16141" max="16141" width="10.44140625" style="1" customWidth="1"/>
    <col min="16142" max="16142" width="10" style="1"/>
    <col min="16143" max="16143" width="32.109375" style="1" customWidth="1"/>
    <col min="16144" max="16144" width="13" style="1" customWidth="1"/>
    <col min="16145" max="16145" width="6.77734375" style="1" customWidth="1"/>
    <col min="16146" max="16384" width="10" style="1"/>
  </cols>
  <sheetData>
    <row r="1" spans="1:18" ht="27.75" customHeight="1">
      <c r="A1" s="189" t="s">
        <v>660</v>
      </c>
      <c r="B1" s="189"/>
      <c r="C1" s="189"/>
      <c r="D1" s="189"/>
      <c r="E1" s="189"/>
      <c r="F1" s="189"/>
      <c r="G1" s="189"/>
      <c r="H1" s="189"/>
      <c r="I1" s="189"/>
      <c r="J1" s="189"/>
      <c r="K1" s="189"/>
      <c r="L1" s="189"/>
      <c r="M1" s="189"/>
      <c r="N1" s="189"/>
      <c r="O1" s="189"/>
      <c r="P1" s="189"/>
    </row>
    <row r="2" spans="1:18" ht="27.75" customHeight="1">
      <c r="A2" s="1" t="s">
        <v>661</v>
      </c>
      <c r="M2" s="190" t="s">
        <v>1</v>
      </c>
      <c r="N2" s="190"/>
      <c r="O2" s="190"/>
      <c r="P2" s="190"/>
    </row>
    <row r="3" spans="1:18" s="119" customFormat="1" ht="19.5" customHeight="1">
      <c r="A3" s="207" t="s">
        <v>2</v>
      </c>
      <c r="B3" s="207" t="s">
        <v>3</v>
      </c>
      <c r="C3" s="207" t="s">
        <v>4</v>
      </c>
      <c r="D3" s="207" t="s">
        <v>5</v>
      </c>
      <c r="E3" s="209" t="s">
        <v>662</v>
      </c>
      <c r="F3" s="210"/>
      <c r="G3" s="207" t="s">
        <v>663</v>
      </c>
      <c r="H3" s="207" t="s">
        <v>664</v>
      </c>
      <c r="I3" s="207" t="s">
        <v>665</v>
      </c>
      <c r="J3" s="211" t="s">
        <v>9</v>
      </c>
      <c r="K3" s="212"/>
      <c r="L3" s="213" t="s">
        <v>666</v>
      </c>
      <c r="M3" s="209" t="s">
        <v>10</v>
      </c>
      <c r="N3" s="210"/>
      <c r="O3" s="207" t="s">
        <v>667</v>
      </c>
      <c r="P3" s="207" t="s">
        <v>668</v>
      </c>
    </row>
    <row r="4" spans="1:18" s="119" customFormat="1" ht="48.6" customHeight="1">
      <c r="A4" s="208"/>
      <c r="B4" s="208"/>
      <c r="C4" s="208"/>
      <c r="D4" s="208"/>
      <c r="E4" s="3" t="s">
        <v>669</v>
      </c>
      <c r="F4" s="3" t="s">
        <v>670</v>
      </c>
      <c r="G4" s="208"/>
      <c r="H4" s="208"/>
      <c r="I4" s="208"/>
      <c r="J4" s="3" t="s">
        <v>671</v>
      </c>
      <c r="K4" s="118" t="s">
        <v>672</v>
      </c>
      <c r="L4" s="213"/>
      <c r="M4" s="3" t="s">
        <v>673</v>
      </c>
      <c r="N4" s="3" t="s">
        <v>674</v>
      </c>
      <c r="O4" s="208"/>
      <c r="P4" s="208"/>
    </row>
    <row r="5" spans="1:18" ht="27.75" customHeight="1">
      <c r="A5" s="6">
        <v>1</v>
      </c>
      <c r="B5" s="160" t="s">
        <v>783</v>
      </c>
      <c r="C5" s="161" t="s">
        <v>784</v>
      </c>
      <c r="D5" s="122" t="s">
        <v>20</v>
      </c>
      <c r="E5" s="162">
        <v>1.5</v>
      </c>
      <c r="F5" s="156"/>
      <c r="G5" s="163">
        <v>0.13</v>
      </c>
      <c r="H5" s="165">
        <v>0.47</v>
      </c>
      <c r="I5" s="162"/>
      <c r="J5" s="2" t="s">
        <v>785</v>
      </c>
      <c r="K5" s="165">
        <v>5</v>
      </c>
      <c r="L5" s="157"/>
      <c r="M5" s="162">
        <v>0.5</v>
      </c>
      <c r="N5" s="157">
        <f>M5+L5</f>
        <v>0.5</v>
      </c>
      <c r="O5" s="166" t="s">
        <v>24</v>
      </c>
      <c r="P5" s="158" t="s">
        <v>753</v>
      </c>
      <c r="R5" s="153"/>
    </row>
    <row r="6" spans="1:18" ht="27.75" customHeight="1">
      <c r="A6" s="6"/>
      <c r="B6" s="160"/>
      <c r="C6" s="161"/>
      <c r="D6" s="122"/>
      <c r="E6" s="162"/>
      <c r="F6" s="156"/>
      <c r="G6" s="163"/>
      <c r="H6" s="164"/>
      <c r="I6" s="162"/>
      <c r="J6" s="2"/>
      <c r="K6" s="165"/>
      <c r="L6" s="157"/>
      <c r="M6" s="162"/>
      <c r="N6" s="157"/>
      <c r="O6" s="166"/>
      <c r="P6" s="158"/>
      <c r="R6" s="153"/>
    </row>
    <row r="7" spans="1:18" ht="27.75" customHeight="1">
      <c r="A7" s="6"/>
      <c r="B7" s="160"/>
      <c r="C7" s="161"/>
      <c r="D7" s="122"/>
      <c r="E7" s="162"/>
      <c r="F7" s="156"/>
      <c r="G7" s="163"/>
      <c r="H7" s="164"/>
      <c r="I7" s="162"/>
      <c r="J7" s="2"/>
      <c r="K7" s="165"/>
      <c r="L7" s="157"/>
      <c r="M7" s="162"/>
      <c r="N7" s="157"/>
      <c r="O7" s="166"/>
      <c r="P7" s="158"/>
      <c r="R7" s="153"/>
    </row>
    <row r="8" spans="1:18" ht="27.75" customHeight="1">
      <c r="A8" s="6"/>
      <c r="B8" s="160"/>
      <c r="C8" s="161"/>
      <c r="D8" s="122"/>
      <c r="E8" s="162"/>
      <c r="F8" s="156"/>
      <c r="G8" s="163"/>
      <c r="H8" s="164"/>
      <c r="I8" s="162"/>
      <c r="J8" s="2"/>
      <c r="K8" s="165"/>
      <c r="L8" s="157"/>
      <c r="M8" s="162"/>
      <c r="N8" s="157"/>
      <c r="O8" s="166"/>
      <c r="P8" s="158"/>
      <c r="R8" s="153"/>
    </row>
    <row r="9" spans="1:18" ht="54" customHeight="1">
      <c r="A9" s="191" t="s">
        <v>786</v>
      </c>
      <c r="B9" s="206"/>
      <c r="C9" s="206"/>
      <c r="D9" s="206"/>
      <c r="E9" s="206"/>
      <c r="F9" s="206"/>
      <c r="G9" s="206"/>
      <c r="H9" s="206"/>
      <c r="I9" s="206"/>
      <c r="J9" s="206"/>
      <c r="K9" s="206"/>
      <c r="L9" s="206"/>
      <c r="M9" s="206"/>
      <c r="N9" s="206"/>
      <c r="O9" s="206"/>
      <c r="P9" s="206"/>
    </row>
    <row r="10" spans="1:18" ht="38.4" customHeight="1">
      <c r="A10" s="206"/>
      <c r="B10" s="206"/>
      <c r="C10" s="206"/>
      <c r="D10" s="206"/>
      <c r="E10" s="206"/>
      <c r="F10" s="206"/>
      <c r="G10" s="206"/>
      <c r="H10" s="206"/>
      <c r="I10" s="206"/>
      <c r="J10" s="206"/>
      <c r="K10" s="206"/>
      <c r="L10" s="206"/>
      <c r="M10" s="206"/>
      <c r="N10" s="206"/>
      <c r="O10" s="206"/>
      <c r="P10" s="206"/>
    </row>
    <row r="11" spans="1:18" ht="93" customHeight="1">
      <c r="A11" s="191" t="s">
        <v>13</v>
      </c>
      <c r="B11" s="191"/>
      <c r="C11" s="191"/>
      <c r="D11" s="191" t="s">
        <v>14</v>
      </c>
      <c r="E11" s="191"/>
      <c r="F11" s="191"/>
      <c r="G11" s="191"/>
      <c r="H11" s="191"/>
      <c r="I11" s="191" t="s">
        <v>15</v>
      </c>
      <c r="J11" s="191"/>
      <c r="K11" s="191"/>
      <c r="L11" s="191" t="s">
        <v>16</v>
      </c>
      <c r="M11" s="191"/>
      <c r="N11" s="191"/>
      <c r="O11" s="191" t="s">
        <v>17</v>
      </c>
      <c r="P11" s="191"/>
    </row>
  </sheetData>
  <mergeCells count="21">
    <mergeCell ref="A11:C11"/>
    <mergeCell ref="D11:H11"/>
    <mergeCell ref="I11:K11"/>
    <mergeCell ref="L11:N11"/>
    <mergeCell ref="O11:P11"/>
    <mergeCell ref="A9:P10"/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  <mergeCell ref="J3:K3"/>
    <mergeCell ref="L3:L4"/>
    <mergeCell ref="M3:N3"/>
    <mergeCell ref="O3:O4"/>
    <mergeCell ref="P3:P4"/>
  </mergeCells>
  <phoneticPr fontId="3" type="noConversion"/>
  <dataValidations count="1">
    <dataValidation type="list" allowBlank="1" showInputMessage="1" showErrorMessage="1" sqref="WVO983041:WVO983048 JC5:JC8 SY5:SY8 ACU5:ACU8 AMQ5:AMQ8 AWM5:AWM8 BGI5:BGI8 BQE5:BQE8 CAA5:CAA8 CJW5:CJW8 CTS5:CTS8 DDO5:DDO8 DNK5:DNK8 DXG5:DXG8 EHC5:EHC8 EQY5:EQY8 FAU5:FAU8 FKQ5:FKQ8 FUM5:FUM8 GEI5:GEI8 GOE5:GOE8 GYA5:GYA8 HHW5:HHW8 HRS5:HRS8 IBO5:IBO8 ILK5:ILK8 IVG5:IVG8 JFC5:JFC8 JOY5:JOY8 JYU5:JYU8 KIQ5:KIQ8 KSM5:KSM8 LCI5:LCI8 LME5:LME8 LWA5:LWA8 MFW5:MFW8 MPS5:MPS8 MZO5:MZO8 NJK5:NJK8 NTG5:NTG8 ODC5:ODC8 OMY5:OMY8 OWU5:OWU8 PGQ5:PGQ8 PQM5:PQM8 QAI5:QAI8 QKE5:QKE8 QUA5:QUA8 RDW5:RDW8 RNS5:RNS8 RXO5:RXO8 SHK5:SHK8 SRG5:SRG8 TBC5:TBC8 TKY5:TKY8 TUU5:TUU8 UEQ5:UEQ8 UOM5:UOM8 UYI5:UYI8 VIE5:VIE8 VSA5:VSA8 WBW5:WBW8 WLS5:WLS8 WVO5:WVO8 G65537:G65544 JC65537:JC65544 SY65537:SY65544 ACU65537:ACU65544 AMQ65537:AMQ65544 AWM65537:AWM65544 BGI65537:BGI65544 BQE65537:BQE65544 CAA65537:CAA65544 CJW65537:CJW65544 CTS65537:CTS65544 DDO65537:DDO65544 DNK65537:DNK65544 DXG65537:DXG65544 EHC65537:EHC65544 EQY65537:EQY65544 FAU65537:FAU65544 FKQ65537:FKQ65544 FUM65537:FUM65544 GEI65537:GEI65544 GOE65537:GOE65544 GYA65537:GYA65544 HHW65537:HHW65544 HRS65537:HRS65544 IBO65537:IBO65544 ILK65537:ILK65544 IVG65537:IVG65544 JFC65537:JFC65544 JOY65537:JOY65544 JYU65537:JYU65544 KIQ65537:KIQ65544 KSM65537:KSM65544 LCI65537:LCI65544 LME65537:LME65544 LWA65537:LWA65544 MFW65537:MFW65544 MPS65537:MPS65544 MZO65537:MZO65544 NJK65537:NJK65544 NTG65537:NTG65544 ODC65537:ODC65544 OMY65537:OMY65544 OWU65537:OWU65544 PGQ65537:PGQ65544 PQM65537:PQM65544 QAI65537:QAI65544 QKE65537:QKE65544 QUA65537:QUA65544 RDW65537:RDW65544 RNS65537:RNS65544 RXO65537:RXO65544 SHK65537:SHK65544 SRG65537:SRG65544 TBC65537:TBC65544 TKY65537:TKY65544 TUU65537:TUU65544 UEQ65537:UEQ65544 UOM65537:UOM65544 UYI65537:UYI65544 VIE65537:VIE65544 VSA65537:VSA65544 WBW65537:WBW65544 WLS65537:WLS65544 WVO65537:WVO65544 G131073:G131080 JC131073:JC131080 SY131073:SY131080 ACU131073:ACU131080 AMQ131073:AMQ131080 AWM131073:AWM131080 BGI131073:BGI131080 BQE131073:BQE131080 CAA131073:CAA131080 CJW131073:CJW131080 CTS131073:CTS131080 DDO131073:DDO131080 DNK131073:DNK131080 DXG131073:DXG131080 EHC131073:EHC131080 EQY131073:EQY131080 FAU131073:FAU131080 FKQ131073:FKQ131080 FUM131073:FUM131080 GEI131073:GEI131080 GOE131073:GOE131080 GYA131073:GYA131080 HHW131073:HHW131080 HRS131073:HRS131080 IBO131073:IBO131080 ILK131073:ILK131080 IVG131073:IVG131080 JFC131073:JFC131080 JOY131073:JOY131080 JYU131073:JYU131080 KIQ131073:KIQ131080 KSM131073:KSM131080 LCI131073:LCI131080 LME131073:LME131080 LWA131073:LWA131080 MFW131073:MFW131080 MPS131073:MPS131080 MZO131073:MZO131080 NJK131073:NJK131080 NTG131073:NTG131080 ODC131073:ODC131080 OMY131073:OMY131080 OWU131073:OWU131080 PGQ131073:PGQ131080 PQM131073:PQM131080 QAI131073:QAI131080 QKE131073:QKE131080 QUA131073:QUA131080 RDW131073:RDW131080 RNS131073:RNS131080 RXO131073:RXO131080 SHK131073:SHK131080 SRG131073:SRG131080 TBC131073:TBC131080 TKY131073:TKY131080 TUU131073:TUU131080 UEQ131073:UEQ131080 UOM131073:UOM131080 UYI131073:UYI131080 VIE131073:VIE131080 VSA131073:VSA131080 WBW131073:WBW131080 WLS131073:WLS131080 WVO131073:WVO131080 G196609:G196616 JC196609:JC196616 SY196609:SY196616 ACU196609:ACU196616 AMQ196609:AMQ196616 AWM196609:AWM196616 BGI196609:BGI196616 BQE196609:BQE196616 CAA196609:CAA196616 CJW196609:CJW196616 CTS196609:CTS196616 DDO196609:DDO196616 DNK196609:DNK196616 DXG196609:DXG196616 EHC196609:EHC196616 EQY196609:EQY196616 FAU196609:FAU196616 FKQ196609:FKQ196616 FUM196609:FUM196616 GEI196609:GEI196616 GOE196609:GOE196616 GYA196609:GYA196616 HHW196609:HHW196616 HRS196609:HRS196616 IBO196609:IBO196616 ILK196609:ILK196616 IVG196609:IVG196616 JFC196609:JFC196616 JOY196609:JOY196616 JYU196609:JYU196616 KIQ196609:KIQ196616 KSM196609:KSM196616 LCI196609:LCI196616 LME196609:LME196616 LWA196609:LWA196616 MFW196609:MFW196616 MPS196609:MPS196616 MZO196609:MZO196616 NJK196609:NJK196616 NTG196609:NTG196616 ODC196609:ODC196616 OMY196609:OMY196616 OWU196609:OWU196616 PGQ196609:PGQ196616 PQM196609:PQM196616 QAI196609:QAI196616 QKE196609:QKE196616 QUA196609:QUA196616 RDW196609:RDW196616 RNS196609:RNS196616 RXO196609:RXO196616 SHK196609:SHK196616 SRG196609:SRG196616 TBC196609:TBC196616 TKY196609:TKY196616 TUU196609:TUU196616 UEQ196609:UEQ196616 UOM196609:UOM196616 UYI196609:UYI196616 VIE196609:VIE196616 VSA196609:VSA196616 WBW196609:WBW196616 WLS196609:WLS196616 WVO196609:WVO196616 G262145:G262152 JC262145:JC262152 SY262145:SY262152 ACU262145:ACU262152 AMQ262145:AMQ262152 AWM262145:AWM262152 BGI262145:BGI262152 BQE262145:BQE262152 CAA262145:CAA262152 CJW262145:CJW262152 CTS262145:CTS262152 DDO262145:DDO262152 DNK262145:DNK262152 DXG262145:DXG262152 EHC262145:EHC262152 EQY262145:EQY262152 FAU262145:FAU262152 FKQ262145:FKQ262152 FUM262145:FUM262152 GEI262145:GEI262152 GOE262145:GOE262152 GYA262145:GYA262152 HHW262145:HHW262152 HRS262145:HRS262152 IBO262145:IBO262152 ILK262145:ILK262152 IVG262145:IVG262152 JFC262145:JFC262152 JOY262145:JOY262152 JYU262145:JYU262152 KIQ262145:KIQ262152 KSM262145:KSM262152 LCI262145:LCI262152 LME262145:LME262152 LWA262145:LWA262152 MFW262145:MFW262152 MPS262145:MPS262152 MZO262145:MZO262152 NJK262145:NJK262152 NTG262145:NTG262152 ODC262145:ODC262152 OMY262145:OMY262152 OWU262145:OWU262152 PGQ262145:PGQ262152 PQM262145:PQM262152 QAI262145:QAI262152 QKE262145:QKE262152 QUA262145:QUA262152 RDW262145:RDW262152 RNS262145:RNS262152 RXO262145:RXO262152 SHK262145:SHK262152 SRG262145:SRG262152 TBC262145:TBC262152 TKY262145:TKY262152 TUU262145:TUU262152 UEQ262145:UEQ262152 UOM262145:UOM262152 UYI262145:UYI262152 VIE262145:VIE262152 VSA262145:VSA262152 WBW262145:WBW262152 WLS262145:WLS262152 WVO262145:WVO262152 G327681:G327688 JC327681:JC327688 SY327681:SY327688 ACU327681:ACU327688 AMQ327681:AMQ327688 AWM327681:AWM327688 BGI327681:BGI327688 BQE327681:BQE327688 CAA327681:CAA327688 CJW327681:CJW327688 CTS327681:CTS327688 DDO327681:DDO327688 DNK327681:DNK327688 DXG327681:DXG327688 EHC327681:EHC327688 EQY327681:EQY327688 FAU327681:FAU327688 FKQ327681:FKQ327688 FUM327681:FUM327688 GEI327681:GEI327688 GOE327681:GOE327688 GYA327681:GYA327688 HHW327681:HHW327688 HRS327681:HRS327688 IBO327681:IBO327688 ILK327681:ILK327688 IVG327681:IVG327688 JFC327681:JFC327688 JOY327681:JOY327688 JYU327681:JYU327688 KIQ327681:KIQ327688 KSM327681:KSM327688 LCI327681:LCI327688 LME327681:LME327688 LWA327681:LWA327688 MFW327681:MFW327688 MPS327681:MPS327688 MZO327681:MZO327688 NJK327681:NJK327688 NTG327681:NTG327688 ODC327681:ODC327688 OMY327681:OMY327688 OWU327681:OWU327688 PGQ327681:PGQ327688 PQM327681:PQM327688 QAI327681:QAI327688 QKE327681:QKE327688 QUA327681:QUA327688 RDW327681:RDW327688 RNS327681:RNS327688 RXO327681:RXO327688 SHK327681:SHK327688 SRG327681:SRG327688 TBC327681:TBC327688 TKY327681:TKY327688 TUU327681:TUU327688 UEQ327681:UEQ327688 UOM327681:UOM327688 UYI327681:UYI327688 VIE327681:VIE327688 VSA327681:VSA327688 WBW327681:WBW327688 WLS327681:WLS327688 WVO327681:WVO327688 G393217:G393224 JC393217:JC393224 SY393217:SY393224 ACU393217:ACU393224 AMQ393217:AMQ393224 AWM393217:AWM393224 BGI393217:BGI393224 BQE393217:BQE393224 CAA393217:CAA393224 CJW393217:CJW393224 CTS393217:CTS393224 DDO393217:DDO393224 DNK393217:DNK393224 DXG393217:DXG393224 EHC393217:EHC393224 EQY393217:EQY393224 FAU393217:FAU393224 FKQ393217:FKQ393224 FUM393217:FUM393224 GEI393217:GEI393224 GOE393217:GOE393224 GYA393217:GYA393224 HHW393217:HHW393224 HRS393217:HRS393224 IBO393217:IBO393224 ILK393217:ILK393224 IVG393217:IVG393224 JFC393217:JFC393224 JOY393217:JOY393224 JYU393217:JYU393224 KIQ393217:KIQ393224 KSM393217:KSM393224 LCI393217:LCI393224 LME393217:LME393224 LWA393217:LWA393224 MFW393217:MFW393224 MPS393217:MPS393224 MZO393217:MZO393224 NJK393217:NJK393224 NTG393217:NTG393224 ODC393217:ODC393224 OMY393217:OMY393224 OWU393217:OWU393224 PGQ393217:PGQ393224 PQM393217:PQM393224 QAI393217:QAI393224 QKE393217:QKE393224 QUA393217:QUA393224 RDW393217:RDW393224 RNS393217:RNS393224 RXO393217:RXO393224 SHK393217:SHK393224 SRG393217:SRG393224 TBC393217:TBC393224 TKY393217:TKY393224 TUU393217:TUU393224 UEQ393217:UEQ393224 UOM393217:UOM393224 UYI393217:UYI393224 VIE393217:VIE393224 VSA393217:VSA393224 WBW393217:WBW393224 WLS393217:WLS393224 WVO393217:WVO393224 G458753:G458760 JC458753:JC458760 SY458753:SY458760 ACU458753:ACU458760 AMQ458753:AMQ458760 AWM458753:AWM458760 BGI458753:BGI458760 BQE458753:BQE458760 CAA458753:CAA458760 CJW458753:CJW458760 CTS458753:CTS458760 DDO458753:DDO458760 DNK458753:DNK458760 DXG458753:DXG458760 EHC458753:EHC458760 EQY458753:EQY458760 FAU458753:FAU458760 FKQ458753:FKQ458760 FUM458753:FUM458760 GEI458753:GEI458760 GOE458753:GOE458760 GYA458753:GYA458760 HHW458753:HHW458760 HRS458753:HRS458760 IBO458753:IBO458760 ILK458753:ILK458760 IVG458753:IVG458760 JFC458753:JFC458760 JOY458753:JOY458760 JYU458753:JYU458760 KIQ458753:KIQ458760 KSM458753:KSM458760 LCI458753:LCI458760 LME458753:LME458760 LWA458753:LWA458760 MFW458753:MFW458760 MPS458753:MPS458760 MZO458753:MZO458760 NJK458753:NJK458760 NTG458753:NTG458760 ODC458753:ODC458760 OMY458753:OMY458760 OWU458753:OWU458760 PGQ458753:PGQ458760 PQM458753:PQM458760 QAI458753:QAI458760 QKE458753:QKE458760 QUA458753:QUA458760 RDW458753:RDW458760 RNS458753:RNS458760 RXO458753:RXO458760 SHK458753:SHK458760 SRG458753:SRG458760 TBC458753:TBC458760 TKY458753:TKY458760 TUU458753:TUU458760 UEQ458753:UEQ458760 UOM458753:UOM458760 UYI458753:UYI458760 VIE458753:VIE458760 VSA458753:VSA458760 WBW458753:WBW458760 WLS458753:WLS458760 WVO458753:WVO458760 G524289:G524296 JC524289:JC524296 SY524289:SY524296 ACU524289:ACU524296 AMQ524289:AMQ524296 AWM524289:AWM524296 BGI524289:BGI524296 BQE524289:BQE524296 CAA524289:CAA524296 CJW524289:CJW524296 CTS524289:CTS524296 DDO524289:DDO524296 DNK524289:DNK524296 DXG524289:DXG524296 EHC524289:EHC524296 EQY524289:EQY524296 FAU524289:FAU524296 FKQ524289:FKQ524296 FUM524289:FUM524296 GEI524289:GEI524296 GOE524289:GOE524296 GYA524289:GYA524296 HHW524289:HHW524296 HRS524289:HRS524296 IBO524289:IBO524296 ILK524289:ILK524296 IVG524289:IVG524296 JFC524289:JFC524296 JOY524289:JOY524296 JYU524289:JYU524296 KIQ524289:KIQ524296 KSM524289:KSM524296 LCI524289:LCI524296 LME524289:LME524296 LWA524289:LWA524296 MFW524289:MFW524296 MPS524289:MPS524296 MZO524289:MZO524296 NJK524289:NJK524296 NTG524289:NTG524296 ODC524289:ODC524296 OMY524289:OMY524296 OWU524289:OWU524296 PGQ524289:PGQ524296 PQM524289:PQM524296 QAI524289:QAI524296 QKE524289:QKE524296 QUA524289:QUA524296 RDW524289:RDW524296 RNS524289:RNS524296 RXO524289:RXO524296 SHK524289:SHK524296 SRG524289:SRG524296 TBC524289:TBC524296 TKY524289:TKY524296 TUU524289:TUU524296 UEQ524289:UEQ524296 UOM524289:UOM524296 UYI524289:UYI524296 VIE524289:VIE524296 VSA524289:VSA524296 WBW524289:WBW524296 WLS524289:WLS524296 WVO524289:WVO524296 G589825:G589832 JC589825:JC589832 SY589825:SY589832 ACU589825:ACU589832 AMQ589825:AMQ589832 AWM589825:AWM589832 BGI589825:BGI589832 BQE589825:BQE589832 CAA589825:CAA589832 CJW589825:CJW589832 CTS589825:CTS589832 DDO589825:DDO589832 DNK589825:DNK589832 DXG589825:DXG589832 EHC589825:EHC589832 EQY589825:EQY589832 FAU589825:FAU589832 FKQ589825:FKQ589832 FUM589825:FUM589832 GEI589825:GEI589832 GOE589825:GOE589832 GYA589825:GYA589832 HHW589825:HHW589832 HRS589825:HRS589832 IBO589825:IBO589832 ILK589825:ILK589832 IVG589825:IVG589832 JFC589825:JFC589832 JOY589825:JOY589832 JYU589825:JYU589832 KIQ589825:KIQ589832 KSM589825:KSM589832 LCI589825:LCI589832 LME589825:LME589832 LWA589825:LWA589832 MFW589825:MFW589832 MPS589825:MPS589832 MZO589825:MZO589832 NJK589825:NJK589832 NTG589825:NTG589832 ODC589825:ODC589832 OMY589825:OMY589832 OWU589825:OWU589832 PGQ589825:PGQ589832 PQM589825:PQM589832 QAI589825:QAI589832 QKE589825:QKE589832 QUA589825:QUA589832 RDW589825:RDW589832 RNS589825:RNS589832 RXO589825:RXO589832 SHK589825:SHK589832 SRG589825:SRG589832 TBC589825:TBC589832 TKY589825:TKY589832 TUU589825:TUU589832 UEQ589825:UEQ589832 UOM589825:UOM589832 UYI589825:UYI589832 VIE589825:VIE589832 VSA589825:VSA589832 WBW589825:WBW589832 WLS589825:WLS589832 WVO589825:WVO589832 G655361:G655368 JC655361:JC655368 SY655361:SY655368 ACU655361:ACU655368 AMQ655361:AMQ655368 AWM655361:AWM655368 BGI655361:BGI655368 BQE655361:BQE655368 CAA655361:CAA655368 CJW655361:CJW655368 CTS655361:CTS655368 DDO655361:DDO655368 DNK655361:DNK655368 DXG655361:DXG655368 EHC655361:EHC655368 EQY655361:EQY655368 FAU655361:FAU655368 FKQ655361:FKQ655368 FUM655361:FUM655368 GEI655361:GEI655368 GOE655361:GOE655368 GYA655361:GYA655368 HHW655361:HHW655368 HRS655361:HRS655368 IBO655361:IBO655368 ILK655361:ILK655368 IVG655361:IVG655368 JFC655361:JFC655368 JOY655361:JOY655368 JYU655361:JYU655368 KIQ655361:KIQ655368 KSM655361:KSM655368 LCI655361:LCI655368 LME655361:LME655368 LWA655361:LWA655368 MFW655361:MFW655368 MPS655361:MPS655368 MZO655361:MZO655368 NJK655361:NJK655368 NTG655361:NTG655368 ODC655361:ODC655368 OMY655361:OMY655368 OWU655361:OWU655368 PGQ655361:PGQ655368 PQM655361:PQM655368 QAI655361:QAI655368 QKE655361:QKE655368 QUA655361:QUA655368 RDW655361:RDW655368 RNS655361:RNS655368 RXO655361:RXO655368 SHK655361:SHK655368 SRG655361:SRG655368 TBC655361:TBC655368 TKY655361:TKY655368 TUU655361:TUU655368 UEQ655361:UEQ655368 UOM655361:UOM655368 UYI655361:UYI655368 VIE655361:VIE655368 VSA655361:VSA655368 WBW655361:WBW655368 WLS655361:WLS655368 WVO655361:WVO655368 G720897:G720904 JC720897:JC720904 SY720897:SY720904 ACU720897:ACU720904 AMQ720897:AMQ720904 AWM720897:AWM720904 BGI720897:BGI720904 BQE720897:BQE720904 CAA720897:CAA720904 CJW720897:CJW720904 CTS720897:CTS720904 DDO720897:DDO720904 DNK720897:DNK720904 DXG720897:DXG720904 EHC720897:EHC720904 EQY720897:EQY720904 FAU720897:FAU720904 FKQ720897:FKQ720904 FUM720897:FUM720904 GEI720897:GEI720904 GOE720897:GOE720904 GYA720897:GYA720904 HHW720897:HHW720904 HRS720897:HRS720904 IBO720897:IBO720904 ILK720897:ILK720904 IVG720897:IVG720904 JFC720897:JFC720904 JOY720897:JOY720904 JYU720897:JYU720904 KIQ720897:KIQ720904 KSM720897:KSM720904 LCI720897:LCI720904 LME720897:LME720904 LWA720897:LWA720904 MFW720897:MFW720904 MPS720897:MPS720904 MZO720897:MZO720904 NJK720897:NJK720904 NTG720897:NTG720904 ODC720897:ODC720904 OMY720897:OMY720904 OWU720897:OWU720904 PGQ720897:PGQ720904 PQM720897:PQM720904 QAI720897:QAI720904 QKE720897:QKE720904 QUA720897:QUA720904 RDW720897:RDW720904 RNS720897:RNS720904 RXO720897:RXO720904 SHK720897:SHK720904 SRG720897:SRG720904 TBC720897:TBC720904 TKY720897:TKY720904 TUU720897:TUU720904 UEQ720897:UEQ720904 UOM720897:UOM720904 UYI720897:UYI720904 VIE720897:VIE720904 VSA720897:VSA720904 WBW720897:WBW720904 WLS720897:WLS720904 WVO720897:WVO720904 G786433:G786440 JC786433:JC786440 SY786433:SY786440 ACU786433:ACU786440 AMQ786433:AMQ786440 AWM786433:AWM786440 BGI786433:BGI786440 BQE786433:BQE786440 CAA786433:CAA786440 CJW786433:CJW786440 CTS786433:CTS786440 DDO786433:DDO786440 DNK786433:DNK786440 DXG786433:DXG786440 EHC786433:EHC786440 EQY786433:EQY786440 FAU786433:FAU786440 FKQ786433:FKQ786440 FUM786433:FUM786440 GEI786433:GEI786440 GOE786433:GOE786440 GYA786433:GYA786440 HHW786433:HHW786440 HRS786433:HRS786440 IBO786433:IBO786440 ILK786433:ILK786440 IVG786433:IVG786440 JFC786433:JFC786440 JOY786433:JOY786440 JYU786433:JYU786440 KIQ786433:KIQ786440 KSM786433:KSM786440 LCI786433:LCI786440 LME786433:LME786440 LWA786433:LWA786440 MFW786433:MFW786440 MPS786433:MPS786440 MZO786433:MZO786440 NJK786433:NJK786440 NTG786433:NTG786440 ODC786433:ODC786440 OMY786433:OMY786440 OWU786433:OWU786440 PGQ786433:PGQ786440 PQM786433:PQM786440 QAI786433:QAI786440 QKE786433:QKE786440 QUA786433:QUA786440 RDW786433:RDW786440 RNS786433:RNS786440 RXO786433:RXO786440 SHK786433:SHK786440 SRG786433:SRG786440 TBC786433:TBC786440 TKY786433:TKY786440 TUU786433:TUU786440 UEQ786433:UEQ786440 UOM786433:UOM786440 UYI786433:UYI786440 VIE786433:VIE786440 VSA786433:VSA786440 WBW786433:WBW786440 WLS786433:WLS786440 WVO786433:WVO786440 G851969:G851976 JC851969:JC851976 SY851969:SY851976 ACU851969:ACU851976 AMQ851969:AMQ851976 AWM851969:AWM851976 BGI851969:BGI851976 BQE851969:BQE851976 CAA851969:CAA851976 CJW851969:CJW851976 CTS851969:CTS851976 DDO851969:DDO851976 DNK851969:DNK851976 DXG851969:DXG851976 EHC851969:EHC851976 EQY851969:EQY851976 FAU851969:FAU851976 FKQ851969:FKQ851976 FUM851969:FUM851976 GEI851969:GEI851976 GOE851969:GOE851976 GYA851969:GYA851976 HHW851969:HHW851976 HRS851969:HRS851976 IBO851969:IBO851976 ILK851969:ILK851976 IVG851969:IVG851976 JFC851969:JFC851976 JOY851969:JOY851976 JYU851969:JYU851976 KIQ851969:KIQ851976 KSM851969:KSM851976 LCI851969:LCI851976 LME851969:LME851976 LWA851969:LWA851976 MFW851969:MFW851976 MPS851969:MPS851976 MZO851969:MZO851976 NJK851969:NJK851976 NTG851969:NTG851976 ODC851969:ODC851976 OMY851969:OMY851976 OWU851969:OWU851976 PGQ851969:PGQ851976 PQM851969:PQM851976 QAI851969:QAI851976 QKE851969:QKE851976 QUA851969:QUA851976 RDW851969:RDW851976 RNS851969:RNS851976 RXO851969:RXO851976 SHK851969:SHK851976 SRG851969:SRG851976 TBC851969:TBC851976 TKY851969:TKY851976 TUU851969:TUU851976 UEQ851969:UEQ851976 UOM851969:UOM851976 UYI851969:UYI851976 VIE851969:VIE851976 VSA851969:VSA851976 WBW851969:WBW851976 WLS851969:WLS851976 WVO851969:WVO851976 G917505:G917512 JC917505:JC917512 SY917505:SY917512 ACU917505:ACU917512 AMQ917505:AMQ917512 AWM917505:AWM917512 BGI917505:BGI917512 BQE917505:BQE917512 CAA917505:CAA917512 CJW917505:CJW917512 CTS917505:CTS917512 DDO917505:DDO917512 DNK917505:DNK917512 DXG917505:DXG917512 EHC917505:EHC917512 EQY917505:EQY917512 FAU917505:FAU917512 FKQ917505:FKQ917512 FUM917505:FUM917512 GEI917505:GEI917512 GOE917505:GOE917512 GYA917505:GYA917512 HHW917505:HHW917512 HRS917505:HRS917512 IBO917505:IBO917512 ILK917505:ILK917512 IVG917505:IVG917512 JFC917505:JFC917512 JOY917505:JOY917512 JYU917505:JYU917512 KIQ917505:KIQ917512 KSM917505:KSM917512 LCI917505:LCI917512 LME917505:LME917512 LWA917505:LWA917512 MFW917505:MFW917512 MPS917505:MPS917512 MZO917505:MZO917512 NJK917505:NJK917512 NTG917505:NTG917512 ODC917505:ODC917512 OMY917505:OMY917512 OWU917505:OWU917512 PGQ917505:PGQ917512 PQM917505:PQM917512 QAI917505:QAI917512 QKE917505:QKE917512 QUA917505:QUA917512 RDW917505:RDW917512 RNS917505:RNS917512 RXO917505:RXO917512 SHK917505:SHK917512 SRG917505:SRG917512 TBC917505:TBC917512 TKY917505:TKY917512 TUU917505:TUU917512 UEQ917505:UEQ917512 UOM917505:UOM917512 UYI917505:UYI917512 VIE917505:VIE917512 VSA917505:VSA917512 WBW917505:WBW917512 WLS917505:WLS917512 WVO917505:WVO917512 G983041:G983048 JC983041:JC983048 SY983041:SY983048 ACU983041:ACU983048 AMQ983041:AMQ983048 AWM983041:AWM983048 BGI983041:BGI983048 BQE983041:BQE983048 CAA983041:CAA983048 CJW983041:CJW983048 CTS983041:CTS983048 DDO983041:DDO983048 DNK983041:DNK983048 DXG983041:DXG983048 EHC983041:EHC983048 EQY983041:EQY983048 FAU983041:FAU983048 FKQ983041:FKQ983048 FUM983041:FUM983048 GEI983041:GEI983048 GOE983041:GOE983048 GYA983041:GYA983048 HHW983041:HHW983048 HRS983041:HRS983048 IBO983041:IBO983048 ILK983041:ILK983048 IVG983041:IVG983048 JFC983041:JFC983048 JOY983041:JOY983048 JYU983041:JYU983048 KIQ983041:KIQ983048 KSM983041:KSM983048 LCI983041:LCI983048 LME983041:LME983048 LWA983041:LWA983048 MFW983041:MFW983048 MPS983041:MPS983048 MZO983041:MZO983048 NJK983041:NJK983048 NTG983041:NTG983048 ODC983041:ODC983048 OMY983041:OMY983048 OWU983041:OWU983048 PGQ983041:PGQ983048 PQM983041:PQM983048 QAI983041:QAI983048 QKE983041:QKE983048 QUA983041:QUA983048 RDW983041:RDW983048 RNS983041:RNS983048 RXO983041:RXO983048 SHK983041:SHK983048 SRG983041:SRG983048 TBC983041:TBC983048 TKY983041:TKY983048 TUU983041:TUU983048 UEQ983041:UEQ983048 UOM983041:UOM983048 UYI983041:UYI983048 VIE983041:VIE983048 VSA983041:VSA983048 WBW983041:WBW983048 WLS983041:WLS983048" xr:uid="{AADD0AFB-74D7-4E14-9DFD-A43B72140EF8}">
      <formula1>$Q$5:$Q$9</formula1>
    </dataValidation>
  </dataValidations>
  <pageMargins left="0.75" right="0.75" top="1" bottom="1" header="0.5" footer="0.5"/>
  <pageSetup paperSize="9" scale="93" orientation="landscape" r:id="rId1"/>
  <headerFooter alignWithMargins="0"/>
  <legacy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19D50A-2606-4A70-8CAD-5B704F64B7C6}">
  <sheetPr>
    <pageSetUpPr fitToPage="1"/>
  </sheetPr>
  <dimension ref="A1:R12"/>
  <sheetViews>
    <sheetView zoomScale="70" zoomScaleNormal="70" workbookViewId="0">
      <selection activeCell="I5" sqref="I5:I9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27.6640625" style="1" customWidth="1"/>
    <col min="4" max="4" width="6.109375" style="1" customWidth="1"/>
    <col min="5" max="5" width="10.44140625" style="1" customWidth="1"/>
    <col min="6" max="6" width="9.6640625" style="4" customWidth="1"/>
    <col min="7" max="7" width="7.109375" style="1" customWidth="1"/>
    <col min="8" max="8" width="7.44140625" style="1" customWidth="1"/>
    <col min="9" max="9" width="9.33203125" style="1" customWidth="1"/>
    <col min="10" max="11" width="10.44140625" style="1" customWidth="1"/>
    <col min="12" max="12" width="8.6640625" style="1" customWidth="1"/>
    <col min="13" max="13" width="10.44140625" style="1" customWidth="1"/>
    <col min="14" max="14" width="9.33203125" style="1" customWidth="1"/>
    <col min="15" max="15" width="23.44140625" style="1" customWidth="1"/>
    <col min="16" max="16" width="24.77734375" style="1" customWidth="1"/>
    <col min="17" max="17" width="6.77734375" style="1" customWidth="1"/>
    <col min="18" max="256" width="10" style="1"/>
    <col min="257" max="257" width="6.109375" style="1" bestFit="1" customWidth="1"/>
    <col min="258" max="258" width="15.77734375" style="1" customWidth="1"/>
    <col min="259" max="259" width="27.77734375" style="1" bestFit="1" customWidth="1"/>
    <col min="260" max="260" width="6.109375" style="1" customWidth="1"/>
    <col min="261" max="262" width="7.88671875" style="1" customWidth="1"/>
    <col min="263" max="263" width="5.6640625" style="1" customWidth="1"/>
    <col min="264" max="264" width="11.6640625" style="1" customWidth="1"/>
    <col min="265" max="265" width="9.88671875" style="1" customWidth="1"/>
    <col min="266" max="267" width="10.44140625" style="1" customWidth="1"/>
    <col min="268" max="268" width="7.109375" style="1" customWidth="1"/>
    <col min="269" max="269" width="10.44140625" style="1" customWidth="1"/>
    <col min="270" max="270" width="10" style="1"/>
    <col min="271" max="271" width="32.109375" style="1" customWidth="1"/>
    <col min="272" max="272" width="13" style="1" customWidth="1"/>
    <col min="273" max="273" width="6.77734375" style="1" customWidth="1"/>
    <col min="274" max="512" width="10" style="1"/>
    <col min="513" max="513" width="6.109375" style="1" bestFit="1" customWidth="1"/>
    <col min="514" max="514" width="15.77734375" style="1" customWidth="1"/>
    <col min="515" max="515" width="27.77734375" style="1" bestFit="1" customWidth="1"/>
    <col min="516" max="516" width="6.109375" style="1" customWidth="1"/>
    <col min="517" max="518" width="7.88671875" style="1" customWidth="1"/>
    <col min="519" max="519" width="5.6640625" style="1" customWidth="1"/>
    <col min="520" max="520" width="11.6640625" style="1" customWidth="1"/>
    <col min="521" max="521" width="9.88671875" style="1" customWidth="1"/>
    <col min="522" max="523" width="10.44140625" style="1" customWidth="1"/>
    <col min="524" max="524" width="7.109375" style="1" customWidth="1"/>
    <col min="525" max="525" width="10.44140625" style="1" customWidth="1"/>
    <col min="526" max="526" width="10" style="1"/>
    <col min="527" max="527" width="32.109375" style="1" customWidth="1"/>
    <col min="528" max="528" width="13" style="1" customWidth="1"/>
    <col min="529" max="529" width="6.77734375" style="1" customWidth="1"/>
    <col min="530" max="768" width="10" style="1"/>
    <col min="769" max="769" width="6.109375" style="1" bestFit="1" customWidth="1"/>
    <col min="770" max="770" width="15.77734375" style="1" customWidth="1"/>
    <col min="771" max="771" width="27.77734375" style="1" bestFit="1" customWidth="1"/>
    <col min="772" max="772" width="6.109375" style="1" customWidth="1"/>
    <col min="773" max="774" width="7.88671875" style="1" customWidth="1"/>
    <col min="775" max="775" width="5.6640625" style="1" customWidth="1"/>
    <col min="776" max="776" width="11.6640625" style="1" customWidth="1"/>
    <col min="777" max="777" width="9.88671875" style="1" customWidth="1"/>
    <col min="778" max="779" width="10.44140625" style="1" customWidth="1"/>
    <col min="780" max="780" width="7.109375" style="1" customWidth="1"/>
    <col min="781" max="781" width="10.44140625" style="1" customWidth="1"/>
    <col min="782" max="782" width="10" style="1"/>
    <col min="783" max="783" width="32.109375" style="1" customWidth="1"/>
    <col min="784" max="784" width="13" style="1" customWidth="1"/>
    <col min="785" max="785" width="6.77734375" style="1" customWidth="1"/>
    <col min="786" max="1024" width="10" style="1"/>
    <col min="1025" max="1025" width="6.109375" style="1" bestFit="1" customWidth="1"/>
    <col min="1026" max="1026" width="15.77734375" style="1" customWidth="1"/>
    <col min="1027" max="1027" width="27.77734375" style="1" bestFit="1" customWidth="1"/>
    <col min="1028" max="1028" width="6.109375" style="1" customWidth="1"/>
    <col min="1029" max="1030" width="7.88671875" style="1" customWidth="1"/>
    <col min="1031" max="1031" width="5.6640625" style="1" customWidth="1"/>
    <col min="1032" max="1032" width="11.6640625" style="1" customWidth="1"/>
    <col min="1033" max="1033" width="9.88671875" style="1" customWidth="1"/>
    <col min="1034" max="1035" width="10.44140625" style="1" customWidth="1"/>
    <col min="1036" max="1036" width="7.109375" style="1" customWidth="1"/>
    <col min="1037" max="1037" width="10.44140625" style="1" customWidth="1"/>
    <col min="1038" max="1038" width="10" style="1"/>
    <col min="1039" max="1039" width="32.109375" style="1" customWidth="1"/>
    <col min="1040" max="1040" width="13" style="1" customWidth="1"/>
    <col min="1041" max="1041" width="6.77734375" style="1" customWidth="1"/>
    <col min="1042" max="1280" width="10" style="1"/>
    <col min="1281" max="1281" width="6.109375" style="1" bestFit="1" customWidth="1"/>
    <col min="1282" max="1282" width="15.77734375" style="1" customWidth="1"/>
    <col min="1283" max="1283" width="27.77734375" style="1" bestFit="1" customWidth="1"/>
    <col min="1284" max="1284" width="6.109375" style="1" customWidth="1"/>
    <col min="1285" max="1286" width="7.88671875" style="1" customWidth="1"/>
    <col min="1287" max="1287" width="5.6640625" style="1" customWidth="1"/>
    <col min="1288" max="1288" width="11.6640625" style="1" customWidth="1"/>
    <col min="1289" max="1289" width="9.88671875" style="1" customWidth="1"/>
    <col min="1290" max="1291" width="10.44140625" style="1" customWidth="1"/>
    <col min="1292" max="1292" width="7.109375" style="1" customWidth="1"/>
    <col min="1293" max="1293" width="10.44140625" style="1" customWidth="1"/>
    <col min="1294" max="1294" width="10" style="1"/>
    <col min="1295" max="1295" width="32.109375" style="1" customWidth="1"/>
    <col min="1296" max="1296" width="13" style="1" customWidth="1"/>
    <col min="1297" max="1297" width="6.77734375" style="1" customWidth="1"/>
    <col min="1298" max="1536" width="10" style="1"/>
    <col min="1537" max="1537" width="6.109375" style="1" bestFit="1" customWidth="1"/>
    <col min="1538" max="1538" width="15.77734375" style="1" customWidth="1"/>
    <col min="1539" max="1539" width="27.77734375" style="1" bestFit="1" customWidth="1"/>
    <col min="1540" max="1540" width="6.109375" style="1" customWidth="1"/>
    <col min="1541" max="1542" width="7.88671875" style="1" customWidth="1"/>
    <col min="1543" max="1543" width="5.6640625" style="1" customWidth="1"/>
    <col min="1544" max="1544" width="11.6640625" style="1" customWidth="1"/>
    <col min="1545" max="1545" width="9.88671875" style="1" customWidth="1"/>
    <col min="1546" max="1547" width="10.44140625" style="1" customWidth="1"/>
    <col min="1548" max="1548" width="7.109375" style="1" customWidth="1"/>
    <col min="1549" max="1549" width="10.44140625" style="1" customWidth="1"/>
    <col min="1550" max="1550" width="10" style="1"/>
    <col min="1551" max="1551" width="32.109375" style="1" customWidth="1"/>
    <col min="1552" max="1552" width="13" style="1" customWidth="1"/>
    <col min="1553" max="1553" width="6.77734375" style="1" customWidth="1"/>
    <col min="1554" max="1792" width="10" style="1"/>
    <col min="1793" max="1793" width="6.109375" style="1" bestFit="1" customWidth="1"/>
    <col min="1794" max="1794" width="15.77734375" style="1" customWidth="1"/>
    <col min="1795" max="1795" width="27.77734375" style="1" bestFit="1" customWidth="1"/>
    <col min="1796" max="1796" width="6.109375" style="1" customWidth="1"/>
    <col min="1797" max="1798" width="7.88671875" style="1" customWidth="1"/>
    <col min="1799" max="1799" width="5.6640625" style="1" customWidth="1"/>
    <col min="1800" max="1800" width="11.6640625" style="1" customWidth="1"/>
    <col min="1801" max="1801" width="9.88671875" style="1" customWidth="1"/>
    <col min="1802" max="1803" width="10.44140625" style="1" customWidth="1"/>
    <col min="1804" max="1804" width="7.109375" style="1" customWidth="1"/>
    <col min="1805" max="1805" width="10.44140625" style="1" customWidth="1"/>
    <col min="1806" max="1806" width="10" style="1"/>
    <col min="1807" max="1807" width="32.109375" style="1" customWidth="1"/>
    <col min="1808" max="1808" width="13" style="1" customWidth="1"/>
    <col min="1809" max="1809" width="6.77734375" style="1" customWidth="1"/>
    <col min="1810" max="2048" width="10" style="1"/>
    <col min="2049" max="2049" width="6.109375" style="1" bestFit="1" customWidth="1"/>
    <col min="2050" max="2050" width="15.77734375" style="1" customWidth="1"/>
    <col min="2051" max="2051" width="27.77734375" style="1" bestFit="1" customWidth="1"/>
    <col min="2052" max="2052" width="6.109375" style="1" customWidth="1"/>
    <col min="2053" max="2054" width="7.88671875" style="1" customWidth="1"/>
    <col min="2055" max="2055" width="5.6640625" style="1" customWidth="1"/>
    <col min="2056" max="2056" width="11.6640625" style="1" customWidth="1"/>
    <col min="2057" max="2057" width="9.88671875" style="1" customWidth="1"/>
    <col min="2058" max="2059" width="10.44140625" style="1" customWidth="1"/>
    <col min="2060" max="2060" width="7.109375" style="1" customWidth="1"/>
    <col min="2061" max="2061" width="10.44140625" style="1" customWidth="1"/>
    <col min="2062" max="2062" width="10" style="1"/>
    <col min="2063" max="2063" width="32.109375" style="1" customWidth="1"/>
    <col min="2064" max="2064" width="13" style="1" customWidth="1"/>
    <col min="2065" max="2065" width="6.77734375" style="1" customWidth="1"/>
    <col min="2066" max="2304" width="10" style="1"/>
    <col min="2305" max="2305" width="6.109375" style="1" bestFit="1" customWidth="1"/>
    <col min="2306" max="2306" width="15.77734375" style="1" customWidth="1"/>
    <col min="2307" max="2307" width="27.77734375" style="1" bestFit="1" customWidth="1"/>
    <col min="2308" max="2308" width="6.109375" style="1" customWidth="1"/>
    <col min="2309" max="2310" width="7.88671875" style="1" customWidth="1"/>
    <col min="2311" max="2311" width="5.6640625" style="1" customWidth="1"/>
    <col min="2312" max="2312" width="11.6640625" style="1" customWidth="1"/>
    <col min="2313" max="2313" width="9.88671875" style="1" customWidth="1"/>
    <col min="2314" max="2315" width="10.44140625" style="1" customWidth="1"/>
    <col min="2316" max="2316" width="7.109375" style="1" customWidth="1"/>
    <col min="2317" max="2317" width="10.44140625" style="1" customWidth="1"/>
    <col min="2318" max="2318" width="10" style="1"/>
    <col min="2319" max="2319" width="32.109375" style="1" customWidth="1"/>
    <col min="2320" max="2320" width="13" style="1" customWidth="1"/>
    <col min="2321" max="2321" width="6.77734375" style="1" customWidth="1"/>
    <col min="2322" max="2560" width="10" style="1"/>
    <col min="2561" max="2561" width="6.109375" style="1" bestFit="1" customWidth="1"/>
    <col min="2562" max="2562" width="15.77734375" style="1" customWidth="1"/>
    <col min="2563" max="2563" width="27.77734375" style="1" bestFit="1" customWidth="1"/>
    <col min="2564" max="2564" width="6.109375" style="1" customWidth="1"/>
    <col min="2565" max="2566" width="7.88671875" style="1" customWidth="1"/>
    <col min="2567" max="2567" width="5.6640625" style="1" customWidth="1"/>
    <col min="2568" max="2568" width="11.6640625" style="1" customWidth="1"/>
    <col min="2569" max="2569" width="9.88671875" style="1" customWidth="1"/>
    <col min="2570" max="2571" width="10.44140625" style="1" customWidth="1"/>
    <col min="2572" max="2572" width="7.109375" style="1" customWidth="1"/>
    <col min="2573" max="2573" width="10.44140625" style="1" customWidth="1"/>
    <col min="2574" max="2574" width="10" style="1"/>
    <col min="2575" max="2575" width="32.109375" style="1" customWidth="1"/>
    <col min="2576" max="2576" width="13" style="1" customWidth="1"/>
    <col min="2577" max="2577" width="6.77734375" style="1" customWidth="1"/>
    <col min="2578" max="2816" width="10" style="1"/>
    <col min="2817" max="2817" width="6.109375" style="1" bestFit="1" customWidth="1"/>
    <col min="2818" max="2818" width="15.77734375" style="1" customWidth="1"/>
    <col min="2819" max="2819" width="27.77734375" style="1" bestFit="1" customWidth="1"/>
    <col min="2820" max="2820" width="6.109375" style="1" customWidth="1"/>
    <col min="2821" max="2822" width="7.88671875" style="1" customWidth="1"/>
    <col min="2823" max="2823" width="5.6640625" style="1" customWidth="1"/>
    <col min="2824" max="2824" width="11.6640625" style="1" customWidth="1"/>
    <col min="2825" max="2825" width="9.88671875" style="1" customWidth="1"/>
    <col min="2826" max="2827" width="10.44140625" style="1" customWidth="1"/>
    <col min="2828" max="2828" width="7.109375" style="1" customWidth="1"/>
    <col min="2829" max="2829" width="10.44140625" style="1" customWidth="1"/>
    <col min="2830" max="2830" width="10" style="1"/>
    <col min="2831" max="2831" width="32.109375" style="1" customWidth="1"/>
    <col min="2832" max="2832" width="13" style="1" customWidth="1"/>
    <col min="2833" max="2833" width="6.77734375" style="1" customWidth="1"/>
    <col min="2834" max="3072" width="10" style="1"/>
    <col min="3073" max="3073" width="6.109375" style="1" bestFit="1" customWidth="1"/>
    <col min="3074" max="3074" width="15.77734375" style="1" customWidth="1"/>
    <col min="3075" max="3075" width="27.77734375" style="1" bestFit="1" customWidth="1"/>
    <col min="3076" max="3076" width="6.109375" style="1" customWidth="1"/>
    <col min="3077" max="3078" width="7.88671875" style="1" customWidth="1"/>
    <col min="3079" max="3079" width="5.6640625" style="1" customWidth="1"/>
    <col min="3080" max="3080" width="11.6640625" style="1" customWidth="1"/>
    <col min="3081" max="3081" width="9.88671875" style="1" customWidth="1"/>
    <col min="3082" max="3083" width="10.44140625" style="1" customWidth="1"/>
    <col min="3084" max="3084" width="7.109375" style="1" customWidth="1"/>
    <col min="3085" max="3085" width="10.44140625" style="1" customWidth="1"/>
    <col min="3086" max="3086" width="10" style="1"/>
    <col min="3087" max="3087" width="32.109375" style="1" customWidth="1"/>
    <col min="3088" max="3088" width="13" style="1" customWidth="1"/>
    <col min="3089" max="3089" width="6.77734375" style="1" customWidth="1"/>
    <col min="3090" max="3328" width="10" style="1"/>
    <col min="3329" max="3329" width="6.109375" style="1" bestFit="1" customWidth="1"/>
    <col min="3330" max="3330" width="15.77734375" style="1" customWidth="1"/>
    <col min="3331" max="3331" width="27.77734375" style="1" bestFit="1" customWidth="1"/>
    <col min="3332" max="3332" width="6.109375" style="1" customWidth="1"/>
    <col min="3333" max="3334" width="7.88671875" style="1" customWidth="1"/>
    <col min="3335" max="3335" width="5.6640625" style="1" customWidth="1"/>
    <col min="3336" max="3336" width="11.6640625" style="1" customWidth="1"/>
    <col min="3337" max="3337" width="9.88671875" style="1" customWidth="1"/>
    <col min="3338" max="3339" width="10.44140625" style="1" customWidth="1"/>
    <col min="3340" max="3340" width="7.109375" style="1" customWidth="1"/>
    <col min="3341" max="3341" width="10.44140625" style="1" customWidth="1"/>
    <col min="3342" max="3342" width="10" style="1"/>
    <col min="3343" max="3343" width="32.109375" style="1" customWidth="1"/>
    <col min="3344" max="3344" width="13" style="1" customWidth="1"/>
    <col min="3345" max="3345" width="6.77734375" style="1" customWidth="1"/>
    <col min="3346" max="3584" width="10" style="1"/>
    <col min="3585" max="3585" width="6.109375" style="1" bestFit="1" customWidth="1"/>
    <col min="3586" max="3586" width="15.77734375" style="1" customWidth="1"/>
    <col min="3587" max="3587" width="27.77734375" style="1" bestFit="1" customWidth="1"/>
    <col min="3588" max="3588" width="6.109375" style="1" customWidth="1"/>
    <col min="3589" max="3590" width="7.88671875" style="1" customWidth="1"/>
    <col min="3591" max="3591" width="5.6640625" style="1" customWidth="1"/>
    <col min="3592" max="3592" width="11.6640625" style="1" customWidth="1"/>
    <col min="3593" max="3593" width="9.88671875" style="1" customWidth="1"/>
    <col min="3594" max="3595" width="10.44140625" style="1" customWidth="1"/>
    <col min="3596" max="3596" width="7.109375" style="1" customWidth="1"/>
    <col min="3597" max="3597" width="10.44140625" style="1" customWidth="1"/>
    <col min="3598" max="3598" width="10" style="1"/>
    <col min="3599" max="3599" width="32.109375" style="1" customWidth="1"/>
    <col min="3600" max="3600" width="13" style="1" customWidth="1"/>
    <col min="3601" max="3601" width="6.77734375" style="1" customWidth="1"/>
    <col min="3602" max="3840" width="10" style="1"/>
    <col min="3841" max="3841" width="6.109375" style="1" bestFit="1" customWidth="1"/>
    <col min="3842" max="3842" width="15.77734375" style="1" customWidth="1"/>
    <col min="3843" max="3843" width="27.77734375" style="1" bestFit="1" customWidth="1"/>
    <col min="3844" max="3844" width="6.109375" style="1" customWidth="1"/>
    <col min="3845" max="3846" width="7.88671875" style="1" customWidth="1"/>
    <col min="3847" max="3847" width="5.6640625" style="1" customWidth="1"/>
    <col min="3848" max="3848" width="11.6640625" style="1" customWidth="1"/>
    <col min="3849" max="3849" width="9.88671875" style="1" customWidth="1"/>
    <col min="3850" max="3851" width="10.44140625" style="1" customWidth="1"/>
    <col min="3852" max="3852" width="7.109375" style="1" customWidth="1"/>
    <col min="3853" max="3853" width="10.44140625" style="1" customWidth="1"/>
    <col min="3854" max="3854" width="10" style="1"/>
    <col min="3855" max="3855" width="32.109375" style="1" customWidth="1"/>
    <col min="3856" max="3856" width="13" style="1" customWidth="1"/>
    <col min="3857" max="3857" width="6.77734375" style="1" customWidth="1"/>
    <col min="3858" max="4096" width="10" style="1"/>
    <col min="4097" max="4097" width="6.109375" style="1" bestFit="1" customWidth="1"/>
    <col min="4098" max="4098" width="15.77734375" style="1" customWidth="1"/>
    <col min="4099" max="4099" width="27.77734375" style="1" bestFit="1" customWidth="1"/>
    <col min="4100" max="4100" width="6.109375" style="1" customWidth="1"/>
    <col min="4101" max="4102" width="7.88671875" style="1" customWidth="1"/>
    <col min="4103" max="4103" width="5.6640625" style="1" customWidth="1"/>
    <col min="4104" max="4104" width="11.6640625" style="1" customWidth="1"/>
    <col min="4105" max="4105" width="9.88671875" style="1" customWidth="1"/>
    <col min="4106" max="4107" width="10.44140625" style="1" customWidth="1"/>
    <col min="4108" max="4108" width="7.109375" style="1" customWidth="1"/>
    <col min="4109" max="4109" width="10.44140625" style="1" customWidth="1"/>
    <col min="4110" max="4110" width="10" style="1"/>
    <col min="4111" max="4111" width="32.109375" style="1" customWidth="1"/>
    <col min="4112" max="4112" width="13" style="1" customWidth="1"/>
    <col min="4113" max="4113" width="6.77734375" style="1" customWidth="1"/>
    <col min="4114" max="4352" width="10" style="1"/>
    <col min="4353" max="4353" width="6.109375" style="1" bestFit="1" customWidth="1"/>
    <col min="4354" max="4354" width="15.77734375" style="1" customWidth="1"/>
    <col min="4355" max="4355" width="27.77734375" style="1" bestFit="1" customWidth="1"/>
    <col min="4356" max="4356" width="6.109375" style="1" customWidth="1"/>
    <col min="4357" max="4358" width="7.88671875" style="1" customWidth="1"/>
    <col min="4359" max="4359" width="5.6640625" style="1" customWidth="1"/>
    <col min="4360" max="4360" width="11.6640625" style="1" customWidth="1"/>
    <col min="4361" max="4361" width="9.88671875" style="1" customWidth="1"/>
    <col min="4362" max="4363" width="10.44140625" style="1" customWidth="1"/>
    <col min="4364" max="4364" width="7.109375" style="1" customWidth="1"/>
    <col min="4365" max="4365" width="10.44140625" style="1" customWidth="1"/>
    <col min="4366" max="4366" width="10" style="1"/>
    <col min="4367" max="4367" width="32.109375" style="1" customWidth="1"/>
    <col min="4368" max="4368" width="13" style="1" customWidth="1"/>
    <col min="4369" max="4369" width="6.77734375" style="1" customWidth="1"/>
    <col min="4370" max="4608" width="10" style="1"/>
    <col min="4609" max="4609" width="6.109375" style="1" bestFit="1" customWidth="1"/>
    <col min="4610" max="4610" width="15.77734375" style="1" customWidth="1"/>
    <col min="4611" max="4611" width="27.77734375" style="1" bestFit="1" customWidth="1"/>
    <col min="4612" max="4612" width="6.109375" style="1" customWidth="1"/>
    <col min="4613" max="4614" width="7.88671875" style="1" customWidth="1"/>
    <col min="4615" max="4615" width="5.6640625" style="1" customWidth="1"/>
    <col min="4616" max="4616" width="11.6640625" style="1" customWidth="1"/>
    <col min="4617" max="4617" width="9.88671875" style="1" customWidth="1"/>
    <col min="4618" max="4619" width="10.44140625" style="1" customWidth="1"/>
    <col min="4620" max="4620" width="7.109375" style="1" customWidth="1"/>
    <col min="4621" max="4621" width="10.44140625" style="1" customWidth="1"/>
    <col min="4622" max="4622" width="10" style="1"/>
    <col min="4623" max="4623" width="32.109375" style="1" customWidth="1"/>
    <col min="4624" max="4624" width="13" style="1" customWidth="1"/>
    <col min="4625" max="4625" width="6.77734375" style="1" customWidth="1"/>
    <col min="4626" max="4864" width="10" style="1"/>
    <col min="4865" max="4865" width="6.109375" style="1" bestFit="1" customWidth="1"/>
    <col min="4866" max="4866" width="15.77734375" style="1" customWidth="1"/>
    <col min="4867" max="4867" width="27.77734375" style="1" bestFit="1" customWidth="1"/>
    <col min="4868" max="4868" width="6.109375" style="1" customWidth="1"/>
    <col min="4869" max="4870" width="7.88671875" style="1" customWidth="1"/>
    <col min="4871" max="4871" width="5.6640625" style="1" customWidth="1"/>
    <col min="4872" max="4872" width="11.6640625" style="1" customWidth="1"/>
    <col min="4873" max="4873" width="9.88671875" style="1" customWidth="1"/>
    <col min="4874" max="4875" width="10.44140625" style="1" customWidth="1"/>
    <col min="4876" max="4876" width="7.109375" style="1" customWidth="1"/>
    <col min="4877" max="4877" width="10.44140625" style="1" customWidth="1"/>
    <col min="4878" max="4878" width="10" style="1"/>
    <col min="4879" max="4879" width="32.109375" style="1" customWidth="1"/>
    <col min="4880" max="4880" width="13" style="1" customWidth="1"/>
    <col min="4881" max="4881" width="6.77734375" style="1" customWidth="1"/>
    <col min="4882" max="5120" width="10" style="1"/>
    <col min="5121" max="5121" width="6.109375" style="1" bestFit="1" customWidth="1"/>
    <col min="5122" max="5122" width="15.77734375" style="1" customWidth="1"/>
    <col min="5123" max="5123" width="27.77734375" style="1" bestFit="1" customWidth="1"/>
    <col min="5124" max="5124" width="6.109375" style="1" customWidth="1"/>
    <col min="5125" max="5126" width="7.88671875" style="1" customWidth="1"/>
    <col min="5127" max="5127" width="5.6640625" style="1" customWidth="1"/>
    <col min="5128" max="5128" width="11.6640625" style="1" customWidth="1"/>
    <col min="5129" max="5129" width="9.88671875" style="1" customWidth="1"/>
    <col min="5130" max="5131" width="10.44140625" style="1" customWidth="1"/>
    <col min="5132" max="5132" width="7.109375" style="1" customWidth="1"/>
    <col min="5133" max="5133" width="10.44140625" style="1" customWidth="1"/>
    <col min="5134" max="5134" width="10" style="1"/>
    <col min="5135" max="5135" width="32.109375" style="1" customWidth="1"/>
    <col min="5136" max="5136" width="13" style="1" customWidth="1"/>
    <col min="5137" max="5137" width="6.77734375" style="1" customWidth="1"/>
    <col min="5138" max="5376" width="10" style="1"/>
    <col min="5377" max="5377" width="6.109375" style="1" bestFit="1" customWidth="1"/>
    <col min="5378" max="5378" width="15.77734375" style="1" customWidth="1"/>
    <col min="5379" max="5379" width="27.77734375" style="1" bestFit="1" customWidth="1"/>
    <col min="5380" max="5380" width="6.109375" style="1" customWidth="1"/>
    <col min="5381" max="5382" width="7.88671875" style="1" customWidth="1"/>
    <col min="5383" max="5383" width="5.6640625" style="1" customWidth="1"/>
    <col min="5384" max="5384" width="11.6640625" style="1" customWidth="1"/>
    <col min="5385" max="5385" width="9.88671875" style="1" customWidth="1"/>
    <col min="5386" max="5387" width="10.44140625" style="1" customWidth="1"/>
    <col min="5388" max="5388" width="7.109375" style="1" customWidth="1"/>
    <col min="5389" max="5389" width="10.44140625" style="1" customWidth="1"/>
    <col min="5390" max="5390" width="10" style="1"/>
    <col min="5391" max="5391" width="32.109375" style="1" customWidth="1"/>
    <col min="5392" max="5392" width="13" style="1" customWidth="1"/>
    <col min="5393" max="5393" width="6.77734375" style="1" customWidth="1"/>
    <col min="5394" max="5632" width="10" style="1"/>
    <col min="5633" max="5633" width="6.109375" style="1" bestFit="1" customWidth="1"/>
    <col min="5634" max="5634" width="15.77734375" style="1" customWidth="1"/>
    <col min="5635" max="5635" width="27.77734375" style="1" bestFit="1" customWidth="1"/>
    <col min="5636" max="5636" width="6.109375" style="1" customWidth="1"/>
    <col min="5637" max="5638" width="7.88671875" style="1" customWidth="1"/>
    <col min="5639" max="5639" width="5.6640625" style="1" customWidth="1"/>
    <col min="5640" max="5640" width="11.6640625" style="1" customWidth="1"/>
    <col min="5641" max="5641" width="9.88671875" style="1" customWidth="1"/>
    <col min="5642" max="5643" width="10.44140625" style="1" customWidth="1"/>
    <col min="5644" max="5644" width="7.109375" style="1" customWidth="1"/>
    <col min="5645" max="5645" width="10.44140625" style="1" customWidth="1"/>
    <col min="5646" max="5646" width="10" style="1"/>
    <col min="5647" max="5647" width="32.109375" style="1" customWidth="1"/>
    <col min="5648" max="5648" width="13" style="1" customWidth="1"/>
    <col min="5649" max="5649" width="6.77734375" style="1" customWidth="1"/>
    <col min="5650" max="5888" width="10" style="1"/>
    <col min="5889" max="5889" width="6.109375" style="1" bestFit="1" customWidth="1"/>
    <col min="5890" max="5890" width="15.77734375" style="1" customWidth="1"/>
    <col min="5891" max="5891" width="27.77734375" style="1" bestFit="1" customWidth="1"/>
    <col min="5892" max="5892" width="6.109375" style="1" customWidth="1"/>
    <col min="5893" max="5894" width="7.88671875" style="1" customWidth="1"/>
    <col min="5895" max="5895" width="5.6640625" style="1" customWidth="1"/>
    <col min="5896" max="5896" width="11.6640625" style="1" customWidth="1"/>
    <col min="5897" max="5897" width="9.88671875" style="1" customWidth="1"/>
    <col min="5898" max="5899" width="10.44140625" style="1" customWidth="1"/>
    <col min="5900" max="5900" width="7.109375" style="1" customWidth="1"/>
    <col min="5901" max="5901" width="10.44140625" style="1" customWidth="1"/>
    <col min="5902" max="5902" width="10" style="1"/>
    <col min="5903" max="5903" width="32.109375" style="1" customWidth="1"/>
    <col min="5904" max="5904" width="13" style="1" customWidth="1"/>
    <col min="5905" max="5905" width="6.77734375" style="1" customWidth="1"/>
    <col min="5906" max="6144" width="10" style="1"/>
    <col min="6145" max="6145" width="6.109375" style="1" bestFit="1" customWidth="1"/>
    <col min="6146" max="6146" width="15.77734375" style="1" customWidth="1"/>
    <col min="6147" max="6147" width="27.77734375" style="1" bestFit="1" customWidth="1"/>
    <col min="6148" max="6148" width="6.109375" style="1" customWidth="1"/>
    <col min="6149" max="6150" width="7.88671875" style="1" customWidth="1"/>
    <col min="6151" max="6151" width="5.6640625" style="1" customWidth="1"/>
    <col min="6152" max="6152" width="11.6640625" style="1" customWidth="1"/>
    <col min="6153" max="6153" width="9.88671875" style="1" customWidth="1"/>
    <col min="6154" max="6155" width="10.44140625" style="1" customWidth="1"/>
    <col min="6156" max="6156" width="7.109375" style="1" customWidth="1"/>
    <col min="6157" max="6157" width="10.44140625" style="1" customWidth="1"/>
    <col min="6158" max="6158" width="10" style="1"/>
    <col min="6159" max="6159" width="32.109375" style="1" customWidth="1"/>
    <col min="6160" max="6160" width="13" style="1" customWidth="1"/>
    <col min="6161" max="6161" width="6.77734375" style="1" customWidth="1"/>
    <col min="6162" max="6400" width="10" style="1"/>
    <col min="6401" max="6401" width="6.109375" style="1" bestFit="1" customWidth="1"/>
    <col min="6402" max="6402" width="15.77734375" style="1" customWidth="1"/>
    <col min="6403" max="6403" width="27.77734375" style="1" bestFit="1" customWidth="1"/>
    <col min="6404" max="6404" width="6.109375" style="1" customWidth="1"/>
    <col min="6405" max="6406" width="7.88671875" style="1" customWidth="1"/>
    <col min="6407" max="6407" width="5.6640625" style="1" customWidth="1"/>
    <col min="6408" max="6408" width="11.6640625" style="1" customWidth="1"/>
    <col min="6409" max="6409" width="9.88671875" style="1" customWidth="1"/>
    <col min="6410" max="6411" width="10.44140625" style="1" customWidth="1"/>
    <col min="6412" max="6412" width="7.109375" style="1" customWidth="1"/>
    <col min="6413" max="6413" width="10.44140625" style="1" customWidth="1"/>
    <col min="6414" max="6414" width="10" style="1"/>
    <col min="6415" max="6415" width="32.109375" style="1" customWidth="1"/>
    <col min="6416" max="6416" width="13" style="1" customWidth="1"/>
    <col min="6417" max="6417" width="6.77734375" style="1" customWidth="1"/>
    <col min="6418" max="6656" width="10" style="1"/>
    <col min="6657" max="6657" width="6.109375" style="1" bestFit="1" customWidth="1"/>
    <col min="6658" max="6658" width="15.77734375" style="1" customWidth="1"/>
    <col min="6659" max="6659" width="27.77734375" style="1" bestFit="1" customWidth="1"/>
    <col min="6660" max="6660" width="6.109375" style="1" customWidth="1"/>
    <col min="6661" max="6662" width="7.88671875" style="1" customWidth="1"/>
    <col min="6663" max="6663" width="5.6640625" style="1" customWidth="1"/>
    <col min="6664" max="6664" width="11.6640625" style="1" customWidth="1"/>
    <col min="6665" max="6665" width="9.88671875" style="1" customWidth="1"/>
    <col min="6666" max="6667" width="10.44140625" style="1" customWidth="1"/>
    <col min="6668" max="6668" width="7.109375" style="1" customWidth="1"/>
    <col min="6669" max="6669" width="10.44140625" style="1" customWidth="1"/>
    <col min="6670" max="6670" width="10" style="1"/>
    <col min="6671" max="6671" width="32.109375" style="1" customWidth="1"/>
    <col min="6672" max="6672" width="13" style="1" customWidth="1"/>
    <col min="6673" max="6673" width="6.77734375" style="1" customWidth="1"/>
    <col min="6674" max="6912" width="10" style="1"/>
    <col min="6913" max="6913" width="6.109375" style="1" bestFit="1" customWidth="1"/>
    <col min="6914" max="6914" width="15.77734375" style="1" customWidth="1"/>
    <col min="6915" max="6915" width="27.77734375" style="1" bestFit="1" customWidth="1"/>
    <col min="6916" max="6916" width="6.109375" style="1" customWidth="1"/>
    <col min="6917" max="6918" width="7.88671875" style="1" customWidth="1"/>
    <col min="6919" max="6919" width="5.6640625" style="1" customWidth="1"/>
    <col min="6920" max="6920" width="11.6640625" style="1" customWidth="1"/>
    <col min="6921" max="6921" width="9.88671875" style="1" customWidth="1"/>
    <col min="6922" max="6923" width="10.44140625" style="1" customWidth="1"/>
    <col min="6924" max="6924" width="7.109375" style="1" customWidth="1"/>
    <col min="6925" max="6925" width="10.44140625" style="1" customWidth="1"/>
    <col min="6926" max="6926" width="10" style="1"/>
    <col min="6927" max="6927" width="32.109375" style="1" customWidth="1"/>
    <col min="6928" max="6928" width="13" style="1" customWidth="1"/>
    <col min="6929" max="6929" width="6.77734375" style="1" customWidth="1"/>
    <col min="6930" max="7168" width="10" style="1"/>
    <col min="7169" max="7169" width="6.109375" style="1" bestFit="1" customWidth="1"/>
    <col min="7170" max="7170" width="15.77734375" style="1" customWidth="1"/>
    <col min="7171" max="7171" width="27.77734375" style="1" bestFit="1" customWidth="1"/>
    <col min="7172" max="7172" width="6.109375" style="1" customWidth="1"/>
    <col min="7173" max="7174" width="7.88671875" style="1" customWidth="1"/>
    <col min="7175" max="7175" width="5.6640625" style="1" customWidth="1"/>
    <col min="7176" max="7176" width="11.6640625" style="1" customWidth="1"/>
    <col min="7177" max="7177" width="9.88671875" style="1" customWidth="1"/>
    <col min="7178" max="7179" width="10.44140625" style="1" customWidth="1"/>
    <col min="7180" max="7180" width="7.109375" style="1" customWidth="1"/>
    <col min="7181" max="7181" width="10.44140625" style="1" customWidth="1"/>
    <col min="7182" max="7182" width="10" style="1"/>
    <col min="7183" max="7183" width="32.109375" style="1" customWidth="1"/>
    <col min="7184" max="7184" width="13" style="1" customWidth="1"/>
    <col min="7185" max="7185" width="6.77734375" style="1" customWidth="1"/>
    <col min="7186" max="7424" width="10" style="1"/>
    <col min="7425" max="7425" width="6.109375" style="1" bestFit="1" customWidth="1"/>
    <col min="7426" max="7426" width="15.77734375" style="1" customWidth="1"/>
    <col min="7427" max="7427" width="27.77734375" style="1" bestFit="1" customWidth="1"/>
    <col min="7428" max="7428" width="6.109375" style="1" customWidth="1"/>
    <col min="7429" max="7430" width="7.88671875" style="1" customWidth="1"/>
    <col min="7431" max="7431" width="5.6640625" style="1" customWidth="1"/>
    <col min="7432" max="7432" width="11.6640625" style="1" customWidth="1"/>
    <col min="7433" max="7433" width="9.88671875" style="1" customWidth="1"/>
    <col min="7434" max="7435" width="10.44140625" style="1" customWidth="1"/>
    <col min="7436" max="7436" width="7.109375" style="1" customWidth="1"/>
    <col min="7437" max="7437" width="10.44140625" style="1" customWidth="1"/>
    <col min="7438" max="7438" width="10" style="1"/>
    <col min="7439" max="7439" width="32.109375" style="1" customWidth="1"/>
    <col min="7440" max="7440" width="13" style="1" customWidth="1"/>
    <col min="7441" max="7441" width="6.77734375" style="1" customWidth="1"/>
    <col min="7442" max="7680" width="10" style="1"/>
    <col min="7681" max="7681" width="6.109375" style="1" bestFit="1" customWidth="1"/>
    <col min="7682" max="7682" width="15.77734375" style="1" customWidth="1"/>
    <col min="7683" max="7683" width="27.77734375" style="1" bestFit="1" customWidth="1"/>
    <col min="7684" max="7684" width="6.109375" style="1" customWidth="1"/>
    <col min="7685" max="7686" width="7.88671875" style="1" customWidth="1"/>
    <col min="7687" max="7687" width="5.6640625" style="1" customWidth="1"/>
    <col min="7688" max="7688" width="11.6640625" style="1" customWidth="1"/>
    <col min="7689" max="7689" width="9.88671875" style="1" customWidth="1"/>
    <col min="7690" max="7691" width="10.44140625" style="1" customWidth="1"/>
    <col min="7692" max="7692" width="7.109375" style="1" customWidth="1"/>
    <col min="7693" max="7693" width="10.44140625" style="1" customWidth="1"/>
    <col min="7694" max="7694" width="10" style="1"/>
    <col min="7695" max="7695" width="32.109375" style="1" customWidth="1"/>
    <col min="7696" max="7696" width="13" style="1" customWidth="1"/>
    <col min="7697" max="7697" width="6.77734375" style="1" customWidth="1"/>
    <col min="7698" max="7936" width="10" style="1"/>
    <col min="7937" max="7937" width="6.109375" style="1" bestFit="1" customWidth="1"/>
    <col min="7938" max="7938" width="15.77734375" style="1" customWidth="1"/>
    <col min="7939" max="7939" width="27.77734375" style="1" bestFit="1" customWidth="1"/>
    <col min="7940" max="7940" width="6.109375" style="1" customWidth="1"/>
    <col min="7941" max="7942" width="7.88671875" style="1" customWidth="1"/>
    <col min="7943" max="7943" width="5.6640625" style="1" customWidth="1"/>
    <col min="7944" max="7944" width="11.6640625" style="1" customWidth="1"/>
    <col min="7945" max="7945" width="9.88671875" style="1" customWidth="1"/>
    <col min="7946" max="7947" width="10.44140625" style="1" customWidth="1"/>
    <col min="7948" max="7948" width="7.109375" style="1" customWidth="1"/>
    <col min="7949" max="7949" width="10.44140625" style="1" customWidth="1"/>
    <col min="7950" max="7950" width="10" style="1"/>
    <col min="7951" max="7951" width="32.109375" style="1" customWidth="1"/>
    <col min="7952" max="7952" width="13" style="1" customWidth="1"/>
    <col min="7953" max="7953" width="6.77734375" style="1" customWidth="1"/>
    <col min="7954" max="8192" width="10" style="1"/>
    <col min="8193" max="8193" width="6.109375" style="1" bestFit="1" customWidth="1"/>
    <col min="8194" max="8194" width="15.77734375" style="1" customWidth="1"/>
    <col min="8195" max="8195" width="27.77734375" style="1" bestFit="1" customWidth="1"/>
    <col min="8196" max="8196" width="6.109375" style="1" customWidth="1"/>
    <col min="8197" max="8198" width="7.88671875" style="1" customWidth="1"/>
    <col min="8199" max="8199" width="5.6640625" style="1" customWidth="1"/>
    <col min="8200" max="8200" width="11.6640625" style="1" customWidth="1"/>
    <col min="8201" max="8201" width="9.88671875" style="1" customWidth="1"/>
    <col min="8202" max="8203" width="10.44140625" style="1" customWidth="1"/>
    <col min="8204" max="8204" width="7.109375" style="1" customWidth="1"/>
    <col min="8205" max="8205" width="10.44140625" style="1" customWidth="1"/>
    <col min="8206" max="8206" width="10" style="1"/>
    <col min="8207" max="8207" width="32.109375" style="1" customWidth="1"/>
    <col min="8208" max="8208" width="13" style="1" customWidth="1"/>
    <col min="8209" max="8209" width="6.77734375" style="1" customWidth="1"/>
    <col min="8210" max="8448" width="10" style="1"/>
    <col min="8449" max="8449" width="6.109375" style="1" bestFit="1" customWidth="1"/>
    <col min="8450" max="8450" width="15.77734375" style="1" customWidth="1"/>
    <col min="8451" max="8451" width="27.77734375" style="1" bestFit="1" customWidth="1"/>
    <col min="8452" max="8452" width="6.109375" style="1" customWidth="1"/>
    <col min="8453" max="8454" width="7.88671875" style="1" customWidth="1"/>
    <col min="8455" max="8455" width="5.6640625" style="1" customWidth="1"/>
    <col min="8456" max="8456" width="11.6640625" style="1" customWidth="1"/>
    <col min="8457" max="8457" width="9.88671875" style="1" customWidth="1"/>
    <col min="8458" max="8459" width="10.44140625" style="1" customWidth="1"/>
    <col min="8460" max="8460" width="7.109375" style="1" customWidth="1"/>
    <col min="8461" max="8461" width="10.44140625" style="1" customWidth="1"/>
    <col min="8462" max="8462" width="10" style="1"/>
    <col min="8463" max="8463" width="32.109375" style="1" customWidth="1"/>
    <col min="8464" max="8464" width="13" style="1" customWidth="1"/>
    <col min="8465" max="8465" width="6.77734375" style="1" customWidth="1"/>
    <col min="8466" max="8704" width="10" style="1"/>
    <col min="8705" max="8705" width="6.109375" style="1" bestFit="1" customWidth="1"/>
    <col min="8706" max="8706" width="15.77734375" style="1" customWidth="1"/>
    <col min="8707" max="8707" width="27.77734375" style="1" bestFit="1" customWidth="1"/>
    <col min="8708" max="8708" width="6.109375" style="1" customWidth="1"/>
    <col min="8709" max="8710" width="7.88671875" style="1" customWidth="1"/>
    <col min="8711" max="8711" width="5.6640625" style="1" customWidth="1"/>
    <col min="8712" max="8712" width="11.6640625" style="1" customWidth="1"/>
    <col min="8713" max="8713" width="9.88671875" style="1" customWidth="1"/>
    <col min="8714" max="8715" width="10.44140625" style="1" customWidth="1"/>
    <col min="8716" max="8716" width="7.109375" style="1" customWidth="1"/>
    <col min="8717" max="8717" width="10.44140625" style="1" customWidth="1"/>
    <col min="8718" max="8718" width="10" style="1"/>
    <col min="8719" max="8719" width="32.109375" style="1" customWidth="1"/>
    <col min="8720" max="8720" width="13" style="1" customWidth="1"/>
    <col min="8721" max="8721" width="6.77734375" style="1" customWidth="1"/>
    <col min="8722" max="8960" width="10" style="1"/>
    <col min="8961" max="8961" width="6.109375" style="1" bestFit="1" customWidth="1"/>
    <col min="8962" max="8962" width="15.77734375" style="1" customWidth="1"/>
    <col min="8963" max="8963" width="27.77734375" style="1" bestFit="1" customWidth="1"/>
    <col min="8964" max="8964" width="6.109375" style="1" customWidth="1"/>
    <col min="8965" max="8966" width="7.88671875" style="1" customWidth="1"/>
    <col min="8967" max="8967" width="5.6640625" style="1" customWidth="1"/>
    <col min="8968" max="8968" width="11.6640625" style="1" customWidth="1"/>
    <col min="8969" max="8969" width="9.88671875" style="1" customWidth="1"/>
    <col min="8970" max="8971" width="10.44140625" style="1" customWidth="1"/>
    <col min="8972" max="8972" width="7.109375" style="1" customWidth="1"/>
    <col min="8973" max="8973" width="10.44140625" style="1" customWidth="1"/>
    <col min="8974" max="8974" width="10" style="1"/>
    <col min="8975" max="8975" width="32.109375" style="1" customWidth="1"/>
    <col min="8976" max="8976" width="13" style="1" customWidth="1"/>
    <col min="8977" max="8977" width="6.77734375" style="1" customWidth="1"/>
    <col min="8978" max="9216" width="10" style="1"/>
    <col min="9217" max="9217" width="6.109375" style="1" bestFit="1" customWidth="1"/>
    <col min="9218" max="9218" width="15.77734375" style="1" customWidth="1"/>
    <col min="9219" max="9219" width="27.77734375" style="1" bestFit="1" customWidth="1"/>
    <col min="9220" max="9220" width="6.109375" style="1" customWidth="1"/>
    <col min="9221" max="9222" width="7.88671875" style="1" customWidth="1"/>
    <col min="9223" max="9223" width="5.6640625" style="1" customWidth="1"/>
    <col min="9224" max="9224" width="11.6640625" style="1" customWidth="1"/>
    <col min="9225" max="9225" width="9.88671875" style="1" customWidth="1"/>
    <col min="9226" max="9227" width="10.44140625" style="1" customWidth="1"/>
    <col min="9228" max="9228" width="7.109375" style="1" customWidth="1"/>
    <col min="9229" max="9229" width="10.44140625" style="1" customWidth="1"/>
    <col min="9230" max="9230" width="10" style="1"/>
    <col min="9231" max="9231" width="32.109375" style="1" customWidth="1"/>
    <col min="9232" max="9232" width="13" style="1" customWidth="1"/>
    <col min="9233" max="9233" width="6.77734375" style="1" customWidth="1"/>
    <col min="9234" max="9472" width="10" style="1"/>
    <col min="9473" max="9473" width="6.109375" style="1" bestFit="1" customWidth="1"/>
    <col min="9474" max="9474" width="15.77734375" style="1" customWidth="1"/>
    <col min="9475" max="9475" width="27.77734375" style="1" bestFit="1" customWidth="1"/>
    <col min="9476" max="9476" width="6.109375" style="1" customWidth="1"/>
    <col min="9477" max="9478" width="7.88671875" style="1" customWidth="1"/>
    <col min="9479" max="9479" width="5.6640625" style="1" customWidth="1"/>
    <col min="9480" max="9480" width="11.6640625" style="1" customWidth="1"/>
    <col min="9481" max="9481" width="9.88671875" style="1" customWidth="1"/>
    <col min="9482" max="9483" width="10.44140625" style="1" customWidth="1"/>
    <col min="9484" max="9484" width="7.109375" style="1" customWidth="1"/>
    <col min="9485" max="9485" width="10.44140625" style="1" customWidth="1"/>
    <col min="9486" max="9486" width="10" style="1"/>
    <col min="9487" max="9487" width="32.109375" style="1" customWidth="1"/>
    <col min="9488" max="9488" width="13" style="1" customWidth="1"/>
    <col min="9489" max="9489" width="6.77734375" style="1" customWidth="1"/>
    <col min="9490" max="9728" width="10" style="1"/>
    <col min="9729" max="9729" width="6.109375" style="1" bestFit="1" customWidth="1"/>
    <col min="9730" max="9730" width="15.77734375" style="1" customWidth="1"/>
    <col min="9731" max="9731" width="27.77734375" style="1" bestFit="1" customWidth="1"/>
    <col min="9732" max="9732" width="6.109375" style="1" customWidth="1"/>
    <col min="9733" max="9734" width="7.88671875" style="1" customWidth="1"/>
    <col min="9735" max="9735" width="5.6640625" style="1" customWidth="1"/>
    <col min="9736" max="9736" width="11.6640625" style="1" customWidth="1"/>
    <col min="9737" max="9737" width="9.88671875" style="1" customWidth="1"/>
    <col min="9738" max="9739" width="10.44140625" style="1" customWidth="1"/>
    <col min="9740" max="9740" width="7.109375" style="1" customWidth="1"/>
    <col min="9741" max="9741" width="10.44140625" style="1" customWidth="1"/>
    <col min="9742" max="9742" width="10" style="1"/>
    <col min="9743" max="9743" width="32.109375" style="1" customWidth="1"/>
    <col min="9744" max="9744" width="13" style="1" customWidth="1"/>
    <col min="9745" max="9745" width="6.77734375" style="1" customWidth="1"/>
    <col min="9746" max="9984" width="10" style="1"/>
    <col min="9985" max="9985" width="6.109375" style="1" bestFit="1" customWidth="1"/>
    <col min="9986" max="9986" width="15.77734375" style="1" customWidth="1"/>
    <col min="9987" max="9987" width="27.77734375" style="1" bestFit="1" customWidth="1"/>
    <col min="9988" max="9988" width="6.109375" style="1" customWidth="1"/>
    <col min="9989" max="9990" width="7.88671875" style="1" customWidth="1"/>
    <col min="9991" max="9991" width="5.6640625" style="1" customWidth="1"/>
    <col min="9992" max="9992" width="11.6640625" style="1" customWidth="1"/>
    <col min="9993" max="9993" width="9.88671875" style="1" customWidth="1"/>
    <col min="9994" max="9995" width="10.44140625" style="1" customWidth="1"/>
    <col min="9996" max="9996" width="7.109375" style="1" customWidth="1"/>
    <col min="9997" max="9997" width="10.44140625" style="1" customWidth="1"/>
    <col min="9998" max="9998" width="10" style="1"/>
    <col min="9999" max="9999" width="32.109375" style="1" customWidth="1"/>
    <col min="10000" max="10000" width="13" style="1" customWidth="1"/>
    <col min="10001" max="10001" width="6.77734375" style="1" customWidth="1"/>
    <col min="10002" max="10240" width="10" style="1"/>
    <col min="10241" max="10241" width="6.109375" style="1" bestFit="1" customWidth="1"/>
    <col min="10242" max="10242" width="15.77734375" style="1" customWidth="1"/>
    <col min="10243" max="10243" width="27.77734375" style="1" bestFit="1" customWidth="1"/>
    <col min="10244" max="10244" width="6.109375" style="1" customWidth="1"/>
    <col min="10245" max="10246" width="7.88671875" style="1" customWidth="1"/>
    <col min="10247" max="10247" width="5.6640625" style="1" customWidth="1"/>
    <col min="10248" max="10248" width="11.6640625" style="1" customWidth="1"/>
    <col min="10249" max="10249" width="9.88671875" style="1" customWidth="1"/>
    <col min="10250" max="10251" width="10.44140625" style="1" customWidth="1"/>
    <col min="10252" max="10252" width="7.109375" style="1" customWidth="1"/>
    <col min="10253" max="10253" width="10.44140625" style="1" customWidth="1"/>
    <col min="10254" max="10254" width="10" style="1"/>
    <col min="10255" max="10255" width="32.109375" style="1" customWidth="1"/>
    <col min="10256" max="10256" width="13" style="1" customWidth="1"/>
    <col min="10257" max="10257" width="6.77734375" style="1" customWidth="1"/>
    <col min="10258" max="10496" width="10" style="1"/>
    <col min="10497" max="10497" width="6.109375" style="1" bestFit="1" customWidth="1"/>
    <col min="10498" max="10498" width="15.77734375" style="1" customWidth="1"/>
    <col min="10499" max="10499" width="27.77734375" style="1" bestFit="1" customWidth="1"/>
    <col min="10500" max="10500" width="6.109375" style="1" customWidth="1"/>
    <col min="10501" max="10502" width="7.88671875" style="1" customWidth="1"/>
    <col min="10503" max="10503" width="5.6640625" style="1" customWidth="1"/>
    <col min="10504" max="10504" width="11.6640625" style="1" customWidth="1"/>
    <col min="10505" max="10505" width="9.88671875" style="1" customWidth="1"/>
    <col min="10506" max="10507" width="10.44140625" style="1" customWidth="1"/>
    <col min="10508" max="10508" width="7.109375" style="1" customWidth="1"/>
    <col min="10509" max="10509" width="10.44140625" style="1" customWidth="1"/>
    <col min="10510" max="10510" width="10" style="1"/>
    <col min="10511" max="10511" width="32.109375" style="1" customWidth="1"/>
    <col min="10512" max="10512" width="13" style="1" customWidth="1"/>
    <col min="10513" max="10513" width="6.77734375" style="1" customWidth="1"/>
    <col min="10514" max="10752" width="10" style="1"/>
    <col min="10753" max="10753" width="6.109375" style="1" bestFit="1" customWidth="1"/>
    <col min="10754" max="10754" width="15.77734375" style="1" customWidth="1"/>
    <col min="10755" max="10755" width="27.77734375" style="1" bestFit="1" customWidth="1"/>
    <col min="10756" max="10756" width="6.109375" style="1" customWidth="1"/>
    <col min="10757" max="10758" width="7.88671875" style="1" customWidth="1"/>
    <col min="10759" max="10759" width="5.6640625" style="1" customWidth="1"/>
    <col min="10760" max="10760" width="11.6640625" style="1" customWidth="1"/>
    <col min="10761" max="10761" width="9.88671875" style="1" customWidth="1"/>
    <col min="10762" max="10763" width="10.44140625" style="1" customWidth="1"/>
    <col min="10764" max="10764" width="7.109375" style="1" customWidth="1"/>
    <col min="10765" max="10765" width="10.44140625" style="1" customWidth="1"/>
    <col min="10766" max="10766" width="10" style="1"/>
    <col min="10767" max="10767" width="32.109375" style="1" customWidth="1"/>
    <col min="10768" max="10768" width="13" style="1" customWidth="1"/>
    <col min="10769" max="10769" width="6.77734375" style="1" customWidth="1"/>
    <col min="10770" max="11008" width="10" style="1"/>
    <col min="11009" max="11009" width="6.109375" style="1" bestFit="1" customWidth="1"/>
    <col min="11010" max="11010" width="15.77734375" style="1" customWidth="1"/>
    <col min="11011" max="11011" width="27.77734375" style="1" bestFit="1" customWidth="1"/>
    <col min="11012" max="11012" width="6.109375" style="1" customWidth="1"/>
    <col min="11013" max="11014" width="7.88671875" style="1" customWidth="1"/>
    <col min="11015" max="11015" width="5.6640625" style="1" customWidth="1"/>
    <col min="11016" max="11016" width="11.6640625" style="1" customWidth="1"/>
    <col min="11017" max="11017" width="9.88671875" style="1" customWidth="1"/>
    <col min="11018" max="11019" width="10.44140625" style="1" customWidth="1"/>
    <col min="11020" max="11020" width="7.109375" style="1" customWidth="1"/>
    <col min="11021" max="11021" width="10.44140625" style="1" customWidth="1"/>
    <col min="11022" max="11022" width="10" style="1"/>
    <col min="11023" max="11023" width="32.109375" style="1" customWidth="1"/>
    <col min="11024" max="11024" width="13" style="1" customWidth="1"/>
    <col min="11025" max="11025" width="6.77734375" style="1" customWidth="1"/>
    <col min="11026" max="11264" width="10" style="1"/>
    <col min="11265" max="11265" width="6.109375" style="1" bestFit="1" customWidth="1"/>
    <col min="11266" max="11266" width="15.77734375" style="1" customWidth="1"/>
    <col min="11267" max="11267" width="27.77734375" style="1" bestFit="1" customWidth="1"/>
    <col min="11268" max="11268" width="6.109375" style="1" customWidth="1"/>
    <col min="11269" max="11270" width="7.88671875" style="1" customWidth="1"/>
    <col min="11271" max="11271" width="5.6640625" style="1" customWidth="1"/>
    <col min="11272" max="11272" width="11.6640625" style="1" customWidth="1"/>
    <col min="11273" max="11273" width="9.88671875" style="1" customWidth="1"/>
    <col min="11274" max="11275" width="10.44140625" style="1" customWidth="1"/>
    <col min="11276" max="11276" width="7.109375" style="1" customWidth="1"/>
    <col min="11277" max="11277" width="10.44140625" style="1" customWidth="1"/>
    <col min="11278" max="11278" width="10" style="1"/>
    <col min="11279" max="11279" width="32.109375" style="1" customWidth="1"/>
    <col min="11280" max="11280" width="13" style="1" customWidth="1"/>
    <col min="11281" max="11281" width="6.77734375" style="1" customWidth="1"/>
    <col min="11282" max="11520" width="10" style="1"/>
    <col min="11521" max="11521" width="6.109375" style="1" bestFit="1" customWidth="1"/>
    <col min="11522" max="11522" width="15.77734375" style="1" customWidth="1"/>
    <col min="11523" max="11523" width="27.77734375" style="1" bestFit="1" customWidth="1"/>
    <col min="11524" max="11524" width="6.109375" style="1" customWidth="1"/>
    <col min="11525" max="11526" width="7.88671875" style="1" customWidth="1"/>
    <col min="11527" max="11527" width="5.6640625" style="1" customWidth="1"/>
    <col min="11528" max="11528" width="11.6640625" style="1" customWidth="1"/>
    <col min="11529" max="11529" width="9.88671875" style="1" customWidth="1"/>
    <col min="11530" max="11531" width="10.44140625" style="1" customWidth="1"/>
    <col min="11532" max="11532" width="7.109375" style="1" customWidth="1"/>
    <col min="11533" max="11533" width="10.44140625" style="1" customWidth="1"/>
    <col min="11534" max="11534" width="10" style="1"/>
    <col min="11535" max="11535" width="32.109375" style="1" customWidth="1"/>
    <col min="11536" max="11536" width="13" style="1" customWidth="1"/>
    <col min="11537" max="11537" width="6.77734375" style="1" customWidth="1"/>
    <col min="11538" max="11776" width="10" style="1"/>
    <col min="11777" max="11777" width="6.109375" style="1" bestFit="1" customWidth="1"/>
    <col min="11778" max="11778" width="15.77734375" style="1" customWidth="1"/>
    <col min="11779" max="11779" width="27.77734375" style="1" bestFit="1" customWidth="1"/>
    <col min="11780" max="11780" width="6.109375" style="1" customWidth="1"/>
    <col min="11781" max="11782" width="7.88671875" style="1" customWidth="1"/>
    <col min="11783" max="11783" width="5.6640625" style="1" customWidth="1"/>
    <col min="11784" max="11784" width="11.6640625" style="1" customWidth="1"/>
    <col min="11785" max="11785" width="9.88671875" style="1" customWidth="1"/>
    <col min="11786" max="11787" width="10.44140625" style="1" customWidth="1"/>
    <col min="11788" max="11788" width="7.109375" style="1" customWidth="1"/>
    <col min="11789" max="11789" width="10.44140625" style="1" customWidth="1"/>
    <col min="11790" max="11790" width="10" style="1"/>
    <col min="11791" max="11791" width="32.109375" style="1" customWidth="1"/>
    <col min="11792" max="11792" width="13" style="1" customWidth="1"/>
    <col min="11793" max="11793" width="6.77734375" style="1" customWidth="1"/>
    <col min="11794" max="12032" width="10" style="1"/>
    <col min="12033" max="12033" width="6.109375" style="1" bestFit="1" customWidth="1"/>
    <col min="12034" max="12034" width="15.77734375" style="1" customWidth="1"/>
    <col min="12035" max="12035" width="27.77734375" style="1" bestFit="1" customWidth="1"/>
    <col min="12036" max="12036" width="6.109375" style="1" customWidth="1"/>
    <col min="12037" max="12038" width="7.88671875" style="1" customWidth="1"/>
    <col min="12039" max="12039" width="5.6640625" style="1" customWidth="1"/>
    <col min="12040" max="12040" width="11.6640625" style="1" customWidth="1"/>
    <col min="12041" max="12041" width="9.88671875" style="1" customWidth="1"/>
    <col min="12042" max="12043" width="10.44140625" style="1" customWidth="1"/>
    <col min="12044" max="12044" width="7.109375" style="1" customWidth="1"/>
    <col min="12045" max="12045" width="10.44140625" style="1" customWidth="1"/>
    <col min="12046" max="12046" width="10" style="1"/>
    <col min="12047" max="12047" width="32.109375" style="1" customWidth="1"/>
    <col min="12048" max="12048" width="13" style="1" customWidth="1"/>
    <col min="12049" max="12049" width="6.77734375" style="1" customWidth="1"/>
    <col min="12050" max="12288" width="10" style="1"/>
    <col min="12289" max="12289" width="6.109375" style="1" bestFit="1" customWidth="1"/>
    <col min="12290" max="12290" width="15.77734375" style="1" customWidth="1"/>
    <col min="12291" max="12291" width="27.77734375" style="1" bestFit="1" customWidth="1"/>
    <col min="12292" max="12292" width="6.109375" style="1" customWidth="1"/>
    <col min="12293" max="12294" width="7.88671875" style="1" customWidth="1"/>
    <col min="12295" max="12295" width="5.6640625" style="1" customWidth="1"/>
    <col min="12296" max="12296" width="11.6640625" style="1" customWidth="1"/>
    <col min="12297" max="12297" width="9.88671875" style="1" customWidth="1"/>
    <col min="12298" max="12299" width="10.44140625" style="1" customWidth="1"/>
    <col min="12300" max="12300" width="7.109375" style="1" customWidth="1"/>
    <col min="12301" max="12301" width="10.44140625" style="1" customWidth="1"/>
    <col min="12302" max="12302" width="10" style="1"/>
    <col min="12303" max="12303" width="32.109375" style="1" customWidth="1"/>
    <col min="12304" max="12304" width="13" style="1" customWidth="1"/>
    <col min="12305" max="12305" width="6.77734375" style="1" customWidth="1"/>
    <col min="12306" max="12544" width="10" style="1"/>
    <col min="12545" max="12545" width="6.109375" style="1" bestFit="1" customWidth="1"/>
    <col min="12546" max="12546" width="15.77734375" style="1" customWidth="1"/>
    <col min="12547" max="12547" width="27.77734375" style="1" bestFit="1" customWidth="1"/>
    <col min="12548" max="12548" width="6.109375" style="1" customWidth="1"/>
    <col min="12549" max="12550" width="7.88671875" style="1" customWidth="1"/>
    <col min="12551" max="12551" width="5.6640625" style="1" customWidth="1"/>
    <col min="12552" max="12552" width="11.6640625" style="1" customWidth="1"/>
    <col min="12553" max="12553" width="9.88671875" style="1" customWidth="1"/>
    <col min="12554" max="12555" width="10.44140625" style="1" customWidth="1"/>
    <col min="12556" max="12556" width="7.109375" style="1" customWidth="1"/>
    <col min="12557" max="12557" width="10.44140625" style="1" customWidth="1"/>
    <col min="12558" max="12558" width="10" style="1"/>
    <col min="12559" max="12559" width="32.109375" style="1" customWidth="1"/>
    <col min="12560" max="12560" width="13" style="1" customWidth="1"/>
    <col min="12561" max="12561" width="6.77734375" style="1" customWidth="1"/>
    <col min="12562" max="12800" width="10" style="1"/>
    <col min="12801" max="12801" width="6.109375" style="1" bestFit="1" customWidth="1"/>
    <col min="12802" max="12802" width="15.77734375" style="1" customWidth="1"/>
    <col min="12803" max="12803" width="27.77734375" style="1" bestFit="1" customWidth="1"/>
    <col min="12804" max="12804" width="6.109375" style="1" customWidth="1"/>
    <col min="12805" max="12806" width="7.88671875" style="1" customWidth="1"/>
    <col min="12807" max="12807" width="5.6640625" style="1" customWidth="1"/>
    <col min="12808" max="12808" width="11.6640625" style="1" customWidth="1"/>
    <col min="12809" max="12809" width="9.88671875" style="1" customWidth="1"/>
    <col min="12810" max="12811" width="10.44140625" style="1" customWidth="1"/>
    <col min="12812" max="12812" width="7.109375" style="1" customWidth="1"/>
    <col min="12813" max="12813" width="10.44140625" style="1" customWidth="1"/>
    <col min="12814" max="12814" width="10" style="1"/>
    <col min="12815" max="12815" width="32.109375" style="1" customWidth="1"/>
    <col min="12816" max="12816" width="13" style="1" customWidth="1"/>
    <col min="12817" max="12817" width="6.77734375" style="1" customWidth="1"/>
    <col min="12818" max="13056" width="10" style="1"/>
    <col min="13057" max="13057" width="6.109375" style="1" bestFit="1" customWidth="1"/>
    <col min="13058" max="13058" width="15.77734375" style="1" customWidth="1"/>
    <col min="13059" max="13059" width="27.77734375" style="1" bestFit="1" customWidth="1"/>
    <col min="13060" max="13060" width="6.109375" style="1" customWidth="1"/>
    <col min="13061" max="13062" width="7.88671875" style="1" customWidth="1"/>
    <col min="13063" max="13063" width="5.6640625" style="1" customWidth="1"/>
    <col min="13064" max="13064" width="11.6640625" style="1" customWidth="1"/>
    <col min="13065" max="13065" width="9.88671875" style="1" customWidth="1"/>
    <col min="13066" max="13067" width="10.44140625" style="1" customWidth="1"/>
    <col min="13068" max="13068" width="7.109375" style="1" customWidth="1"/>
    <col min="13069" max="13069" width="10.44140625" style="1" customWidth="1"/>
    <col min="13070" max="13070" width="10" style="1"/>
    <col min="13071" max="13071" width="32.109375" style="1" customWidth="1"/>
    <col min="13072" max="13072" width="13" style="1" customWidth="1"/>
    <col min="13073" max="13073" width="6.77734375" style="1" customWidth="1"/>
    <col min="13074" max="13312" width="10" style="1"/>
    <col min="13313" max="13313" width="6.109375" style="1" bestFit="1" customWidth="1"/>
    <col min="13314" max="13314" width="15.77734375" style="1" customWidth="1"/>
    <col min="13315" max="13315" width="27.77734375" style="1" bestFit="1" customWidth="1"/>
    <col min="13316" max="13316" width="6.109375" style="1" customWidth="1"/>
    <col min="13317" max="13318" width="7.88671875" style="1" customWidth="1"/>
    <col min="13319" max="13319" width="5.6640625" style="1" customWidth="1"/>
    <col min="13320" max="13320" width="11.6640625" style="1" customWidth="1"/>
    <col min="13321" max="13321" width="9.88671875" style="1" customWidth="1"/>
    <col min="13322" max="13323" width="10.44140625" style="1" customWidth="1"/>
    <col min="13324" max="13324" width="7.109375" style="1" customWidth="1"/>
    <col min="13325" max="13325" width="10.44140625" style="1" customWidth="1"/>
    <col min="13326" max="13326" width="10" style="1"/>
    <col min="13327" max="13327" width="32.109375" style="1" customWidth="1"/>
    <col min="13328" max="13328" width="13" style="1" customWidth="1"/>
    <col min="13329" max="13329" width="6.77734375" style="1" customWidth="1"/>
    <col min="13330" max="13568" width="10" style="1"/>
    <col min="13569" max="13569" width="6.109375" style="1" bestFit="1" customWidth="1"/>
    <col min="13570" max="13570" width="15.77734375" style="1" customWidth="1"/>
    <col min="13571" max="13571" width="27.77734375" style="1" bestFit="1" customWidth="1"/>
    <col min="13572" max="13572" width="6.109375" style="1" customWidth="1"/>
    <col min="13573" max="13574" width="7.88671875" style="1" customWidth="1"/>
    <col min="13575" max="13575" width="5.6640625" style="1" customWidth="1"/>
    <col min="13576" max="13576" width="11.6640625" style="1" customWidth="1"/>
    <col min="13577" max="13577" width="9.88671875" style="1" customWidth="1"/>
    <col min="13578" max="13579" width="10.44140625" style="1" customWidth="1"/>
    <col min="13580" max="13580" width="7.109375" style="1" customWidth="1"/>
    <col min="13581" max="13581" width="10.44140625" style="1" customWidth="1"/>
    <col min="13582" max="13582" width="10" style="1"/>
    <col min="13583" max="13583" width="32.109375" style="1" customWidth="1"/>
    <col min="13584" max="13584" width="13" style="1" customWidth="1"/>
    <col min="13585" max="13585" width="6.77734375" style="1" customWidth="1"/>
    <col min="13586" max="13824" width="10" style="1"/>
    <col min="13825" max="13825" width="6.109375" style="1" bestFit="1" customWidth="1"/>
    <col min="13826" max="13826" width="15.77734375" style="1" customWidth="1"/>
    <col min="13827" max="13827" width="27.77734375" style="1" bestFit="1" customWidth="1"/>
    <col min="13828" max="13828" width="6.109375" style="1" customWidth="1"/>
    <col min="13829" max="13830" width="7.88671875" style="1" customWidth="1"/>
    <col min="13831" max="13831" width="5.6640625" style="1" customWidth="1"/>
    <col min="13832" max="13832" width="11.6640625" style="1" customWidth="1"/>
    <col min="13833" max="13833" width="9.88671875" style="1" customWidth="1"/>
    <col min="13834" max="13835" width="10.44140625" style="1" customWidth="1"/>
    <col min="13836" max="13836" width="7.109375" style="1" customWidth="1"/>
    <col min="13837" max="13837" width="10.44140625" style="1" customWidth="1"/>
    <col min="13838" max="13838" width="10" style="1"/>
    <col min="13839" max="13839" width="32.109375" style="1" customWidth="1"/>
    <col min="13840" max="13840" width="13" style="1" customWidth="1"/>
    <col min="13841" max="13841" width="6.77734375" style="1" customWidth="1"/>
    <col min="13842" max="14080" width="10" style="1"/>
    <col min="14081" max="14081" width="6.109375" style="1" bestFit="1" customWidth="1"/>
    <col min="14082" max="14082" width="15.77734375" style="1" customWidth="1"/>
    <col min="14083" max="14083" width="27.77734375" style="1" bestFit="1" customWidth="1"/>
    <col min="14084" max="14084" width="6.109375" style="1" customWidth="1"/>
    <col min="14085" max="14086" width="7.88671875" style="1" customWidth="1"/>
    <col min="14087" max="14087" width="5.6640625" style="1" customWidth="1"/>
    <col min="14088" max="14088" width="11.6640625" style="1" customWidth="1"/>
    <col min="14089" max="14089" width="9.88671875" style="1" customWidth="1"/>
    <col min="14090" max="14091" width="10.44140625" style="1" customWidth="1"/>
    <col min="14092" max="14092" width="7.109375" style="1" customWidth="1"/>
    <col min="14093" max="14093" width="10.44140625" style="1" customWidth="1"/>
    <col min="14094" max="14094" width="10" style="1"/>
    <col min="14095" max="14095" width="32.109375" style="1" customWidth="1"/>
    <col min="14096" max="14096" width="13" style="1" customWidth="1"/>
    <col min="14097" max="14097" width="6.77734375" style="1" customWidth="1"/>
    <col min="14098" max="14336" width="10" style="1"/>
    <col min="14337" max="14337" width="6.109375" style="1" bestFit="1" customWidth="1"/>
    <col min="14338" max="14338" width="15.77734375" style="1" customWidth="1"/>
    <col min="14339" max="14339" width="27.77734375" style="1" bestFit="1" customWidth="1"/>
    <col min="14340" max="14340" width="6.109375" style="1" customWidth="1"/>
    <col min="14341" max="14342" width="7.88671875" style="1" customWidth="1"/>
    <col min="14343" max="14343" width="5.6640625" style="1" customWidth="1"/>
    <col min="14344" max="14344" width="11.6640625" style="1" customWidth="1"/>
    <col min="14345" max="14345" width="9.88671875" style="1" customWidth="1"/>
    <col min="14346" max="14347" width="10.44140625" style="1" customWidth="1"/>
    <col min="14348" max="14348" width="7.109375" style="1" customWidth="1"/>
    <col min="14349" max="14349" width="10.44140625" style="1" customWidth="1"/>
    <col min="14350" max="14350" width="10" style="1"/>
    <col min="14351" max="14351" width="32.109375" style="1" customWidth="1"/>
    <col min="14352" max="14352" width="13" style="1" customWidth="1"/>
    <col min="14353" max="14353" width="6.77734375" style="1" customWidth="1"/>
    <col min="14354" max="14592" width="10" style="1"/>
    <col min="14593" max="14593" width="6.109375" style="1" bestFit="1" customWidth="1"/>
    <col min="14594" max="14594" width="15.77734375" style="1" customWidth="1"/>
    <col min="14595" max="14595" width="27.77734375" style="1" bestFit="1" customWidth="1"/>
    <col min="14596" max="14596" width="6.109375" style="1" customWidth="1"/>
    <col min="14597" max="14598" width="7.88671875" style="1" customWidth="1"/>
    <col min="14599" max="14599" width="5.6640625" style="1" customWidth="1"/>
    <col min="14600" max="14600" width="11.6640625" style="1" customWidth="1"/>
    <col min="14601" max="14601" width="9.88671875" style="1" customWidth="1"/>
    <col min="14602" max="14603" width="10.44140625" style="1" customWidth="1"/>
    <col min="14604" max="14604" width="7.109375" style="1" customWidth="1"/>
    <col min="14605" max="14605" width="10.44140625" style="1" customWidth="1"/>
    <col min="14606" max="14606" width="10" style="1"/>
    <col min="14607" max="14607" width="32.109375" style="1" customWidth="1"/>
    <col min="14608" max="14608" width="13" style="1" customWidth="1"/>
    <col min="14609" max="14609" width="6.77734375" style="1" customWidth="1"/>
    <col min="14610" max="14848" width="10" style="1"/>
    <col min="14849" max="14849" width="6.109375" style="1" bestFit="1" customWidth="1"/>
    <col min="14850" max="14850" width="15.77734375" style="1" customWidth="1"/>
    <col min="14851" max="14851" width="27.77734375" style="1" bestFit="1" customWidth="1"/>
    <col min="14852" max="14852" width="6.109375" style="1" customWidth="1"/>
    <col min="14853" max="14854" width="7.88671875" style="1" customWidth="1"/>
    <col min="14855" max="14855" width="5.6640625" style="1" customWidth="1"/>
    <col min="14856" max="14856" width="11.6640625" style="1" customWidth="1"/>
    <col min="14857" max="14857" width="9.88671875" style="1" customWidth="1"/>
    <col min="14858" max="14859" width="10.44140625" style="1" customWidth="1"/>
    <col min="14860" max="14860" width="7.109375" style="1" customWidth="1"/>
    <col min="14861" max="14861" width="10.44140625" style="1" customWidth="1"/>
    <col min="14862" max="14862" width="10" style="1"/>
    <col min="14863" max="14863" width="32.109375" style="1" customWidth="1"/>
    <col min="14864" max="14864" width="13" style="1" customWidth="1"/>
    <col min="14865" max="14865" width="6.77734375" style="1" customWidth="1"/>
    <col min="14866" max="15104" width="10" style="1"/>
    <col min="15105" max="15105" width="6.109375" style="1" bestFit="1" customWidth="1"/>
    <col min="15106" max="15106" width="15.77734375" style="1" customWidth="1"/>
    <col min="15107" max="15107" width="27.77734375" style="1" bestFit="1" customWidth="1"/>
    <col min="15108" max="15108" width="6.109375" style="1" customWidth="1"/>
    <col min="15109" max="15110" width="7.88671875" style="1" customWidth="1"/>
    <col min="15111" max="15111" width="5.6640625" style="1" customWidth="1"/>
    <col min="15112" max="15112" width="11.6640625" style="1" customWidth="1"/>
    <col min="15113" max="15113" width="9.88671875" style="1" customWidth="1"/>
    <col min="15114" max="15115" width="10.44140625" style="1" customWidth="1"/>
    <col min="15116" max="15116" width="7.109375" style="1" customWidth="1"/>
    <col min="15117" max="15117" width="10.44140625" style="1" customWidth="1"/>
    <col min="15118" max="15118" width="10" style="1"/>
    <col min="15119" max="15119" width="32.109375" style="1" customWidth="1"/>
    <col min="15120" max="15120" width="13" style="1" customWidth="1"/>
    <col min="15121" max="15121" width="6.77734375" style="1" customWidth="1"/>
    <col min="15122" max="15360" width="10" style="1"/>
    <col min="15361" max="15361" width="6.109375" style="1" bestFit="1" customWidth="1"/>
    <col min="15362" max="15362" width="15.77734375" style="1" customWidth="1"/>
    <col min="15363" max="15363" width="27.77734375" style="1" bestFit="1" customWidth="1"/>
    <col min="15364" max="15364" width="6.109375" style="1" customWidth="1"/>
    <col min="15365" max="15366" width="7.88671875" style="1" customWidth="1"/>
    <col min="15367" max="15367" width="5.6640625" style="1" customWidth="1"/>
    <col min="15368" max="15368" width="11.6640625" style="1" customWidth="1"/>
    <col min="15369" max="15369" width="9.88671875" style="1" customWidth="1"/>
    <col min="15370" max="15371" width="10.44140625" style="1" customWidth="1"/>
    <col min="15372" max="15372" width="7.109375" style="1" customWidth="1"/>
    <col min="15373" max="15373" width="10.44140625" style="1" customWidth="1"/>
    <col min="15374" max="15374" width="10" style="1"/>
    <col min="15375" max="15375" width="32.109375" style="1" customWidth="1"/>
    <col min="15376" max="15376" width="13" style="1" customWidth="1"/>
    <col min="15377" max="15377" width="6.77734375" style="1" customWidth="1"/>
    <col min="15378" max="15616" width="10" style="1"/>
    <col min="15617" max="15617" width="6.109375" style="1" bestFit="1" customWidth="1"/>
    <col min="15618" max="15618" width="15.77734375" style="1" customWidth="1"/>
    <col min="15619" max="15619" width="27.77734375" style="1" bestFit="1" customWidth="1"/>
    <col min="15620" max="15620" width="6.109375" style="1" customWidth="1"/>
    <col min="15621" max="15622" width="7.88671875" style="1" customWidth="1"/>
    <col min="15623" max="15623" width="5.6640625" style="1" customWidth="1"/>
    <col min="15624" max="15624" width="11.6640625" style="1" customWidth="1"/>
    <col min="15625" max="15625" width="9.88671875" style="1" customWidth="1"/>
    <col min="15626" max="15627" width="10.44140625" style="1" customWidth="1"/>
    <col min="15628" max="15628" width="7.109375" style="1" customWidth="1"/>
    <col min="15629" max="15629" width="10.44140625" style="1" customWidth="1"/>
    <col min="15630" max="15630" width="10" style="1"/>
    <col min="15631" max="15631" width="32.109375" style="1" customWidth="1"/>
    <col min="15632" max="15632" width="13" style="1" customWidth="1"/>
    <col min="15633" max="15633" width="6.77734375" style="1" customWidth="1"/>
    <col min="15634" max="15872" width="10" style="1"/>
    <col min="15873" max="15873" width="6.109375" style="1" bestFit="1" customWidth="1"/>
    <col min="15874" max="15874" width="15.77734375" style="1" customWidth="1"/>
    <col min="15875" max="15875" width="27.77734375" style="1" bestFit="1" customWidth="1"/>
    <col min="15876" max="15876" width="6.109375" style="1" customWidth="1"/>
    <col min="15877" max="15878" width="7.88671875" style="1" customWidth="1"/>
    <col min="15879" max="15879" width="5.6640625" style="1" customWidth="1"/>
    <col min="15880" max="15880" width="11.6640625" style="1" customWidth="1"/>
    <col min="15881" max="15881" width="9.88671875" style="1" customWidth="1"/>
    <col min="15882" max="15883" width="10.44140625" style="1" customWidth="1"/>
    <col min="15884" max="15884" width="7.109375" style="1" customWidth="1"/>
    <col min="15885" max="15885" width="10.44140625" style="1" customWidth="1"/>
    <col min="15886" max="15886" width="10" style="1"/>
    <col min="15887" max="15887" width="32.109375" style="1" customWidth="1"/>
    <col min="15888" max="15888" width="13" style="1" customWidth="1"/>
    <col min="15889" max="15889" width="6.77734375" style="1" customWidth="1"/>
    <col min="15890" max="16128" width="10" style="1"/>
    <col min="16129" max="16129" width="6.109375" style="1" bestFit="1" customWidth="1"/>
    <col min="16130" max="16130" width="15.77734375" style="1" customWidth="1"/>
    <col min="16131" max="16131" width="27.77734375" style="1" bestFit="1" customWidth="1"/>
    <col min="16132" max="16132" width="6.109375" style="1" customWidth="1"/>
    <col min="16133" max="16134" width="7.88671875" style="1" customWidth="1"/>
    <col min="16135" max="16135" width="5.6640625" style="1" customWidth="1"/>
    <col min="16136" max="16136" width="11.6640625" style="1" customWidth="1"/>
    <col min="16137" max="16137" width="9.88671875" style="1" customWidth="1"/>
    <col min="16138" max="16139" width="10.44140625" style="1" customWidth="1"/>
    <col min="16140" max="16140" width="7.109375" style="1" customWidth="1"/>
    <col min="16141" max="16141" width="10.44140625" style="1" customWidth="1"/>
    <col min="16142" max="16142" width="10" style="1"/>
    <col min="16143" max="16143" width="32.109375" style="1" customWidth="1"/>
    <col min="16144" max="16144" width="13" style="1" customWidth="1"/>
    <col min="16145" max="16145" width="6.77734375" style="1" customWidth="1"/>
    <col min="16146" max="16384" width="10" style="1"/>
  </cols>
  <sheetData>
    <row r="1" spans="1:18" ht="27.75" customHeight="1">
      <c r="A1" s="189" t="s">
        <v>660</v>
      </c>
      <c r="B1" s="189"/>
      <c r="C1" s="189"/>
      <c r="D1" s="189"/>
      <c r="E1" s="189"/>
      <c r="F1" s="189"/>
      <c r="G1" s="189"/>
      <c r="H1" s="189"/>
      <c r="I1" s="189"/>
      <c r="J1" s="189"/>
      <c r="K1" s="189"/>
      <c r="L1" s="189"/>
      <c r="M1" s="189"/>
      <c r="N1" s="189"/>
      <c r="O1" s="189"/>
      <c r="P1" s="189"/>
    </row>
    <row r="2" spans="1:18" ht="27.75" customHeight="1">
      <c r="A2" s="1" t="s">
        <v>661</v>
      </c>
      <c r="M2" s="190" t="s">
        <v>1</v>
      </c>
      <c r="N2" s="190"/>
      <c r="O2" s="190"/>
      <c r="P2" s="190"/>
    </row>
    <row r="3" spans="1:18" s="119" customFormat="1" ht="19.5" customHeight="1">
      <c r="A3" s="207" t="s">
        <v>2</v>
      </c>
      <c r="B3" s="207" t="s">
        <v>3</v>
      </c>
      <c r="C3" s="207" t="s">
        <v>4</v>
      </c>
      <c r="D3" s="207" t="s">
        <v>5</v>
      </c>
      <c r="E3" s="209" t="s">
        <v>662</v>
      </c>
      <c r="F3" s="210"/>
      <c r="G3" s="207" t="s">
        <v>663</v>
      </c>
      <c r="H3" s="207" t="s">
        <v>664</v>
      </c>
      <c r="I3" s="207" t="s">
        <v>665</v>
      </c>
      <c r="J3" s="211" t="s">
        <v>9</v>
      </c>
      <c r="K3" s="212"/>
      <c r="L3" s="213" t="s">
        <v>666</v>
      </c>
      <c r="M3" s="209" t="s">
        <v>10</v>
      </c>
      <c r="N3" s="210"/>
      <c r="O3" s="207" t="s">
        <v>667</v>
      </c>
      <c r="P3" s="207" t="s">
        <v>668</v>
      </c>
    </row>
    <row r="4" spans="1:18" s="119" customFormat="1" ht="48.6" customHeight="1">
      <c r="A4" s="208"/>
      <c r="B4" s="208"/>
      <c r="C4" s="208"/>
      <c r="D4" s="208"/>
      <c r="E4" s="3" t="s">
        <v>669</v>
      </c>
      <c r="F4" s="3" t="s">
        <v>670</v>
      </c>
      <c r="G4" s="208"/>
      <c r="H4" s="208"/>
      <c r="I4" s="208"/>
      <c r="J4" s="3" t="s">
        <v>671</v>
      </c>
      <c r="K4" s="118" t="s">
        <v>672</v>
      </c>
      <c r="L4" s="213"/>
      <c r="M4" s="3" t="s">
        <v>673</v>
      </c>
      <c r="N4" s="3" t="s">
        <v>674</v>
      </c>
      <c r="O4" s="208"/>
      <c r="P4" s="208"/>
    </row>
    <row r="5" spans="1:18" ht="27.75" customHeight="1">
      <c r="A5" s="6">
        <v>1</v>
      </c>
      <c r="B5" s="160" t="s">
        <v>500</v>
      </c>
      <c r="C5" s="161" t="s">
        <v>501</v>
      </c>
      <c r="D5" s="122" t="s">
        <v>20</v>
      </c>
      <c r="E5" s="162">
        <v>1.9026548672566372</v>
      </c>
      <c r="F5" s="156">
        <f>E5+L5</f>
        <v>2.3426548672566372</v>
      </c>
      <c r="G5" s="163">
        <v>0.13</v>
      </c>
      <c r="H5" s="165"/>
      <c r="I5" s="162">
        <v>1.2141900000000001</v>
      </c>
      <c r="J5" s="2" t="s">
        <v>813</v>
      </c>
      <c r="K5" s="165">
        <v>4.2</v>
      </c>
      <c r="L5" s="157">
        <v>0.44</v>
      </c>
      <c r="M5" s="162">
        <v>1.2141900000000001</v>
      </c>
      <c r="N5" s="157">
        <f>M5+L5</f>
        <v>1.65419</v>
      </c>
      <c r="O5" s="166" t="s">
        <v>818</v>
      </c>
      <c r="P5" s="158">
        <v>13200</v>
      </c>
      <c r="R5" s="153"/>
    </row>
    <row r="6" spans="1:18" ht="27.75" customHeight="1">
      <c r="A6" s="6">
        <v>2</v>
      </c>
      <c r="B6" s="160" t="s">
        <v>502</v>
      </c>
      <c r="C6" s="161" t="s">
        <v>503</v>
      </c>
      <c r="D6" s="122" t="s">
        <v>20</v>
      </c>
      <c r="E6" s="162">
        <v>1.9026548672566372</v>
      </c>
      <c r="F6" s="156">
        <f t="shared" ref="F6:F9" si="0">E6+L6</f>
        <v>2.3426548672566372</v>
      </c>
      <c r="G6" s="163">
        <v>0.13</v>
      </c>
      <c r="H6" s="164"/>
      <c r="I6" s="162">
        <v>1.09189</v>
      </c>
      <c r="J6" s="2" t="s">
        <v>814</v>
      </c>
      <c r="K6" s="165">
        <v>4.2</v>
      </c>
      <c r="L6" s="157">
        <v>0.44</v>
      </c>
      <c r="M6" s="162">
        <v>1.09189</v>
      </c>
      <c r="N6" s="157">
        <f t="shared" ref="N6:N9" si="1">M6+L6</f>
        <v>1.53189</v>
      </c>
      <c r="O6" s="166" t="s">
        <v>818</v>
      </c>
      <c r="P6" s="158">
        <v>13200</v>
      </c>
      <c r="R6" s="153"/>
    </row>
    <row r="7" spans="1:18" ht="27.75" customHeight="1">
      <c r="A7" s="6">
        <v>3</v>
      </c>
      <c r="B7" s="160" t="s">
        <v>504</v>
      </c>
      <c r="C7" s="161" t="s">
        <v>505</v>
      </c>
      <c r="D7" s="122" t="s">
        <v>20</v>
      </c>
      <c r="E7" s="162">
        <v>0.88</v>
      </c>
      <c r="F7" s="156">
        <f t="shared" si="0"/>
        <v>1.0616666666666668</v>
      </c>
      <c r="G7" s="163">
        <v>0.13</v>
      </c>
      <c r="H7" s="164"/>
      <c r="I7" s="162">
        <v>0.64154999999999995</v>
      </c>
      <c r="J7" s="2" t="s">
        <v>815</v>
      </c>
      <c r="K7" s="165">
        <v>4.2</v>
      </c>
      <c r="L7" s="157">
        <v>0.18166666666666667</v>
      </c>
      <c r="M7" s="162">
        <v>0.64154999999999995</v>
      </c>
      <c r="N7" s="157">
        <f t="shared" si="1"/>
        <v>0.8232166666666666</v>
      </c>
      <c r="O7" s="166" t="s">
        <v>818</v>
      </c>
      <c r="P7" s="158">
        <v>5450</v>
      </c>
      <c r="R7" s="153"/>
    </row>
    <row r="8" spans="1:18" ht="27.75" customHeight="1">
      <c r="A8" s="6">
        <v>4</v>
      </c>
      <c r="B8" s="160" t="s">
        <v>506</v>
      </c>
      <c r="C8" s="161" t="s">
        <v>507</v>
      </c>
      <c r="D8" s="122" t="s">
        <v>20</v>
      </c>
      <c r="E8" s="162">
        <v>0.88</v>
      </c>
      <c r="F8" s="156">
        <f t="shared" si="0"/>
        <v>1.0616666666666668</v>
      </c>
      <c r="G8" s="163">
        <v>0.13</v>
      </c>
      <c r="H8" s="164"/>
      <c r="I8" s="162">
        <v>0.63009999999999999</v>
      </c>
      <c r="J8" s="2" t="s">
        <v>816</v>
      </c>
      <c r="K8" s="165">
        <v>4.2</v>
      </c>
      <c r="L8" s="157">
        <v>0.18166666666666667</v>
      </c>
      <c r="M8" s="162">
        <v>0.63009999999999999</v>
      </c>
      <c r="N8" s="157">
        <f t="shared" si="1"/>
        <v>0.81176666666666664</v>
      </c>
      <c r="O8" s="166" t="s">
        <v>818</v>
      </c>
      <c r="P8" s="158">
        <v>5450</v>
      </c>
      <c r="R8" s="153"/>
    </row>
    <row r="9" spans="1:18" ht="27.75" customHeight="1">
      <c r="A9" s="6">
        <v>5</v>
      </c>
      <c r="B9" s="160" t="s">
        <v>508</v>
      </c>
      <c r="C9" s="161" t="s">
        <v>503</v>
      </c>
      <c r="D9" s="122" t="s">
        <v>20</v>
      </c>
      <c r="E9" s="162">
        <v>1.41</v>
      </c>
      <c r="F9" s="156">
        <f t="shared" si="0"/>
        <v>1.75</v>
      </c>
      <c r="G9" s="163">
        <v>0.13</v>
      </c>
      <c r="H9" s="164"/>
      <c r="I9" s="162">
        <v>0.84874000000000005</v>
      </c>
      <c r="J9" s="2" t="s">
        <v>817</v>
      </c>
      <c r="K9" s="165">
        <v>4.2</v>
      </c>
      <c r="L9" s="157">
        <v>0.34</v>
      </c>
      <c r="M9" s="162">
        <v>0.84874000000000005</v>
      </c>
      <c r="N9" s="157">
        <f t="shared" si="1"/>
        <v>1.1887400000000001</v>
      </c>
      <c r="O9" s="166" t="s">
        <v>818</v>
      </c>
      <c r="P9" s="158">
        <v>10200</v>
      </c>
      <c r="R9" s="153"/>
    </row>
    <row r="10" spans="1:18" ht="54" customHeight="1">
      <c r="A10" s="191" t="s">
        <v>819</v>
      </c>
      <c r="B10" s="206"/>
      <c r="C10" s="206"/>
      <c r="D10" s="206"/>
      <c r="E10" s="206"/>
      <c r="F10" s="206"/>
      <c r="G10" s="206"/>
      <c r="H10" s="206"/>
      <c r="I10" s="206"/>
      <c r="J10" s="206"/>
      <c r="K10" s="206"/>
      <c r="L10" s="206"/>
      <c r="M10" s="206"/>
      <c r="N10" s="206"/>
      <c r="O10" s="206"/>
      <c r="P10" s="206"/>
    </row>
    <row r="11" spans="1:18" ht="38.4" customHeight="1">
      <c r="A11" s="206"/>
      <c r="B11" s="206"/>
      <c r="C11" s="206"/>
      <c r="D11" s="206"/>
      <c r="E11" s="206"/>
      <c r="F11" s="206"/>
      <c r="G11" s="206"/>
      <c r="H11" s="206"/>
      <c r="I11" s="206"/>
      <c r="J11" s="206"/>
      <c r="K11" s="206"/>
      <c r="L11" s="206"/>
      <c r="M11" s="206"/>
      <c r="N11" s="206"/>
      <c r="O11" s="206"/>
      <c r="P11" s="206"/>
    </row>
    <row r="12" spans="1:18" ht="93" customHeight="1">
      <c r="A12" s="191" t="s">
        <v>13</v>
      </c>
      <c r="B12" s="191"/>
      <c r="C12" s="191"/>
      <c r="D12" s="191" t="s">
        <v>14</v>
      </c>
      <c r="E12" s="191"/>
      <c r="F12" s="191"/>
      <c r="G12" s="191"/>
      <c r="H12" s="191"/>
      <c r="I12" s="191" t="s">
        <v>15</v>
      </c>
      <c r="J12" s="191"/>
      <c r="K12" s="191"/>
      <c r="L12" s="191" t="s">
        <v>16</v>
      </c>
      <c r="M12" s="191"/>
      <c r="N12" s="191"/>
      <c r="O12" s="191" t="s">
        <v>17</v>
      </c>
      <c r="P12" s="191"/>
    </row>
  </sheetData>
  <mergeCells count="21">
    <mergeCell ref="A10:P11"/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  <mergeCell ref="J3:K3"/>
    <mergeCell ref="L3:L4"/>
    <mergeCell ref="M3:N3"/>
    <mergeCell ref="O3:O4"/>
    <mergeCell ref="P3:P4"/>
    <mergeCell ref="A12:C12"/>
    <mergeCell ref="D12:H12"/>
    <mergeCell ref="I12:K12"/>
    <mergeCell ref="L12:N12"/>
    <mergeCell ref="O12:P12"/>
  </mergeCells>
  <phoneticPr fontId="3" type="noConversion"/>
  <dataValidations count="1">
    <dataValidation type="list" allowBlank="1" showInputMessage="1" showErrorMessage="1" sqref="WVO983042:WVO983049 JC5:JC9 SY5:SY9 ACU5:ACU9 AMQ5:AMQ9 AWM5:AWM9 BGI5:BGI9 BQE5:BQE9 CAA5:CAA9 CJW5:CJW9 CTS5:CTS9 DDO5:DDO9 DNK5:DNK9 DXG5:DXG9 EHC5:EHC9 EQY5:EQY9 FAU5:FAU9 FKQ5:FKQ9 FUM5:FUM9 GEI5:GEI9 GOE5:GOE9 GYA5:GYA9 HHW5:HHW9 HRS5:HRS9 IBO5:IBO9 ILK5:ILK9 IVG5:IVG9 JFC5:JFC9 JOY5:JOY9 JYU5:JYU9 KIQ5:KIQ9 KSM5:KSM9 LCI5:LCI9 LME5:LME9 LWA5:LWA9 MFW5:MFW9 MPS5:MPS9 MZO5:MZO9 NJK5:NJK9 NTG5:NTG9 ODC5:ODC9 OMY5:OMY9 OWU5:OWU9 PGQ5:PGQ9 PQM5:PQM9 QAI5:QAI9 QKE5:QKE9 QUA5:QUA9 RDW5:RDW9 RNS5:RNS9 RXO5:RXO9 SHK5:SHK9 SRG5:SRG9 TBC5:TBC9 TKY5:TKY9 TUU5:TUU9 UEQ5:UEQ9 UOM5:UOM9 UYI5:UYI9 VIE5:VIE9 VSA5:VSA9 WBW5:WBW9 WLS5:WLS9 WVO5:WVO9 G65538:G65545 JC65538:JC65545 SY65538:SY65545 ACU65538:ACU65545 AMQ65538:AMQ65545 AWM65538:AWM65545 BGI65538:BGI65545 BQE65538:BQE65545 CAA65538:CAA65545 CJW65538:CJW65545 CTS65538:CTS65545 DDO65538:DDO65545 DNK65538:DNK65545 DXG65538:DXG65545 EHC65538:EHC65545 EQY65538:EQY65545 FAU65538:FAU65545 FKQ65538:FKQ65545 FUM65538:FUM65545 GEI65538:GEI65545 GOE65538:GOE65545 GYA65538:GYA65545 HHW65538:HHW65545 HRS65538:HRS65545 IBO65538:IBO65545 ILK65538:ILK65545 IVG65538:IVG65545 JFC65538:JFC65545 JOY65538:JOY65545 JYU65538:JYU65545 KIQ65538:KIQ65545 KSM65538:KSM65545 LCI65538:LCI65545 LME65538:LME65545 LWA65538:LWA65545 MFW65538:MFW65545 MPS65538:MPS65545 MZO65538:MZO65545 NJK65538:NJK65545 NTG65538:NTG65545 ODC65538:ODC65545 OMY65538:OMY65545 OWU65538:OWU65545 PGQ65538:PGQ65545 PQM65538:PQM65545 QAI65538:QAI65545 QKE65538:QKE65545 QUA65538:QUA65545 RDW65538:RDW65545 RNS65538:RNS65545 RXO65538:RXO65545 SHK65538:SHK65545 SRG65538:SRG65545 TBC65538:TBC65545 TKY65538:TKY65545 TUU65538:TUU65545 UEQ65538:UEQ65545 UOM65538:UOM65545 UYI65538:UYI65545 VIE65538:VIE65545 VSA65538:VSA65545 WBW65538:WBW65545 WLS65538:WLS65545 WVO65538:WVO65545 G131074:G131081 JC131074:JC131081 SY131074:SY131081 ACU131074:ACU131081 AMQ131074:AMQ131081 AWM131074:AWM131081 BGI131074:BGI131081 BQE131074:BQE131081 CAA131074:CAA131081 CJW131074:CJW131081 CTS131074:CTS131081 DDO131074:DDO131081 DNK131074:DNK131081 DXG131074:DXG131081 EHC131074:EHC131081 EQY131074:EQY131081 FAU131074:FAU131081 FKQ131074:FKQ131081 FUM131074:FUM131081 GEI131074:GEI131081 GOE131074:GOE131081 GYA131074:GYA131081 HHW131074:HHW131081 HRS131074:HRS131081 IBO131074:IBO131081 ILK131074:ILK131081 IVG131074:IVG131081 JFC131074:JFC131081 JOY131074:JOY131081 JYU131074:JYU131081 KIQ131074:KIQ131081 KSM131074:KSM131081 LCI131074:LCI131081 LME131074:LME131081 LWA131074:LWA131081 MFW131074:MFW131081 MPS131074:MPS131081 MZO131074:MZO131081 NJK131074:NJK131081 NTG131074:NTG131081 ODC131074:ODC131081 OMY131074:OMY131081 OWU131074:OWU131081 PGQ131074:PGQ131081 PQM131074:PQM131081 QAI131074:QAI131081 QKE131074:QKE131081 QUA131074:QUA131081 RDW131074:RDW131081 RNS131074:RNS131081 RXO131074:RXO131081 SHK131074:SHK131081 SRG131074:SRG131081 TBC131074:TBC131081 TKY131074:TKY131081 TUU131074:TUU131081 UEQ131074:UEQ131081 UOM131074:UOM131081 UYI131074:UYI131081 VIE131074:VIE131081 VSA131074:VSA131081 WBW131074:WBW131081 WLS131074:WLS131081 WVO131074:WVO131081 G196610:G196617 JC196610:JC196617 SY196610:SY196617 ACU196610:ACU196617 AMQ196610:AMQ196617 AWM196610:AWM196617 BGI196610:BGI196617 BQE196610:BQE196617 CAA196610:CAA196617 CJW196610:CJW196617 CTS196610:CTS196617 DDO196610:DDO196617 DNK196610:DNK196617 DXG196610:DXG196617 EHC196610:EHC196617 EQY196610:EQY196617 FAU196610:FAU196617 FKQ196610:FKQ196617 FUM196610:FUM196617 GEI196610:GEI196617 GOE196610:GOE196617 GYA196610:GYA196617 HHW196610:HHW196617 HRS196610:HRS196617 IBO196610:IBO196617 ILK196610:ILK196617 IVG196610:IVG196617 JFC196610:JFC196617 JOY196610:JOY196617 JYU196610:JYU196617 KIQ196610:KIQ196617 KSM196610:KSM196617 LCI196610:LCI196617 LME196610:LME196617 LWA196610:LWA196617 MFW196610:MFW196617 MPS196610:MPS196617 MZO196610:MZO196617 NJK196610:NJK196617 NTG196610:NTG196617 ODC196610:ODC196617 OMY196610:OMY196617 OWU196610:OWU196617 PGQ196610:PGQ196617 PQM196610:PQM196617 QAI196610:QAI196617 QKE196610:QKE196617 QUA196610:QUA196617 RDW196610:RDW196617 RNS196610:RNS196617 RXO196610:RXO196617 SHK196610:SHK196617 SRG196610:SRG196617 TBC196610:TBC196617 TKY196610:TKY196617 TUU196610:TUU196617 UEQ196610:UEQ196617 UOM196610:UOM196617 UYI196610:UYI196617 VIE196610:VIE196617 VSA196610:VSA196617 WBW196610:WBW196617 WLS196610:WLS196617 WVO196610:WVO196617 G262146:G262153 JC262146:JC262153 SY262146:SY262153 ACU262146:ACU262153 AMQ262146:AMQ262153 AWM262146:AWM262153 BGI262146:BGI262153 BQE262146:BQE262153 CAA262146:CAA262153 CJW262146:CJW262153 CTS262146:CTS262153 DDO262146:DDO262153 DNK262146:DNK262153 DXG262146:DXG262153 EHC262146:EHC262153 EQY262146:EQY262153 FAU262146:FAU262153 FKQ262146:FKQ262153 FUM262146:FUM262153 GEI262146:GEI262153 GOE262146:GOE262153 GYA262146:GYA262153 HHW262146:HHW262153 HRS262146:HRS262153 IBO262146:IBO262153 ILK262146:ILK262153 IVG262146:IVG262153 JFC262146:JFC262153 JOY262146:JOY262153 JYU262146:JYU262153 KIQ262146:KIQ262153 KSM262146:KSM262153 LCI262146:LCI262153 LME262146:LME262153 LWA262146:LWA262153 MFW262146:MFW262153 MPS262146:MPS262153 MZO262146:MZO262153 NJK262146:NJK262153 NTG262146:NTG262153 ODC262146:ODC262153 OMY262146:OMY262153 OWU262146:OWU262153 PGQ262146:PGQ262153 PQM262146:PQM262153 QAI262146:QAI262153 QKE262146:QKE262153 QUA262146:QUA262153 RDW262146:RDW262153 RNS262146:RNS262153 RXO262146:RXO262153 SHK262146:SHK262153 SRG262146:SRG262153 TBC262146:TBC262153 TKY262146:TKY262153 TUU262146:TUU262153 UEQ262146:UEQ262153 UOM262146:UOM262153 UYI262146:UYI262153 VIE262146:VIE262153 VSA262146:VSA262153 WBW262146:WBW262153 WLS262146:WLS262153 WVO262146:WVO262153 G327682:G327689 JC327682:JC327689 SY327682:SY327689 ACU327682:ACU327689 AMQ327682:AMQ327689 AWM327682:AWM327689 BGI327682:BGI327689 BQE327682:BQE327689 CAA327682:CAA327689 CJW327682:CJW327689 CTS327682:CTS327689 DDO327682:DDO327689 DNK327682:DNK327689 DXG327682:DXG327689 EHC327682:EHC327689 EQY327682:EQY327689 FAU327682:FAU327689 FKQ327682:FKQ327689 FUM327682:FUM327689 GEI327682:GEI327689 GOE327682:GOE327689 GYA327682:GYA327689 HHW327682:HHW327689 HRS327682:HRS327689 IBO327682:IBO327689 ILK327682:ILK327689 IVG327682:IVG327689 JFC327682:JFC327689 JOY327682:JOY327689 JYU327682:JYU327689 KIQ327682:KIQ327689 KSM327682:KSM327689 LCI327682:LCI327689 LME327682:LME327689 LWA327682:LWA327689 MFW327682:MFW327689 MPS327682:MPS327689 MZO327682:MZO327689 NJK327682:NJK327689 NTG327682:NTG327689 ODC327682:ODC327689 OMY327682:OMY327689 OWU327682:OWU327689 PGQ327682:PGQ327689 PQM327682:PQM327689 QAI327682:QAI327689 QKE327682:QKE327689 QUA327682:QUA327689 RDW327682:RDW327689 RNS327682:RNS327689 RXO327682:RXO327689 SHK327682:SHK327689 SRG327682:SRG327689 TBC327682:TBC327689 TKY327682:TKY327689 TUU327682:TUU327689 UEQ327682:UEQ327689 UOM327682:UOM327689 UYI327682:UYI327689 VIE327682:VIE327689 VSA327682:VSA327689 WBW327682:WBW327689 WLS327682:WLS327689 WVO327682:WVO327689 G393218:G393225 JC393218:JC393225 SY393218:SY393225 ACU393218:ACU393225 AMQ393218:AMQ393225 AWM393218:AWM393225 BGI393218:BGI393225 BQE393218:BQE393225 CAA393218:CAA393225 CJW393218:CJW393225 CTS393218:CTS393225 DDO393218:DDO393225 DNK393218:DNK393225 DXG393218:DXG393225 EHC393218:EHC393225 EQY393218:EQY393225 FAU393218:FAU393225 FKQ393218:FKQ393225 FUM393218:FUM393225 GEI393218:GEI393225 GOE393218:GOE393225 GYA393218:GYA393225 HHW393218:HHW393225 HRS393218:HRS393225 IBO393218:IBO393225 ILK393218:ILK393225 IVG393218:IVG393225 JFC393218:JFC393225 JOY393218:JOY393225 JYU393218:JYU393225 KIQ393218:KIQ393225 KSM393218:KSM393225 LCI393218:LCI393225 LME393218:LME393225 LWA393218:LWA393225 MFW393218:MFW393225 MPS393218:MPS393225 MZO393218:MZO393225 NJK393218:NJK393225 NTG393218:NTG393225 ODC393218:ODC393225 OMY393218:OMY393225 OWU393218:OWU393225 PGQ393218:PGQ393225 PQM393218:PQM393225 QAI393218:QAI393225 QKE393218:QKE393225 QUA393218:QUA393225 RDW393218:RDW393225 RNS393218:RNS393225 RXO393218:RXO393225 SHK393218:SHK393225 SRG393218:SRG393225 TBC393218:TBC393225 TKY393218:TKY393225 TUU393218:TUU393225 UEQ393218:UEQ393225 UOM393218:UOM393225 UYI393218:UYI393225 VIE393218:VIE393225 VSA393218:VSA393225 WBW393218:WBW393225 WLS393218:WLS393225 WVO393218:WVO393225 G458754:G458761 JC458754:JC458761 SY458754:SY458761 ACU458754:ACU458761 AMQ458754:AMQ458761 AWM458754:AWM458761 BGI458754:BGI458761 BQE458754:BQE458761 CAA458754:CAA458761 CJW458754:CJW458761 CTS458754:CTS458761 DDO458754:DDO458761 DNK458754:DNK458761 DXG458754:DXG458761 EHC458754:EHC458761 EQY458754:EQY458761 FAU458754:FAU458761 FKQ458754:FKQ458761 FUM458754:FUM458761 GEI458754:GEI458761 GOE458754:GOE458761 GYA458754:GYA458761 HHW458754:HHW458761 HRS458754:HRS458761 IBO458754:IBO458761 ILK458754:ILK458761 IVG458754:IVG458761 JFC458754:JFC458761 JOY458754:JOY458761 JYU458754:JYU458761 KIQ458754:KIQ458761 KSM458754:KSM458761 LCI458754:LCI458761 LME458754:LME458761 LWA458754:LWA458761 MFW458754:MFW458761 MPS458754:MPS458761 MZO458754:MZO458761 NJK458754:NJK458761 NTG458754:NTG458761 ODC458754:ODC458761 OMY458754:OMY458761 OWU458754:OWU458761 PGQ458754:PGQ458761 PQM458754:PQM458761 QAI458754:QAI458761 QKE458754:QKE458761 QUA458754:QUA458761 RDW458754:RDW458761 RNS458754:RNS458761 RXO458754:RXO458761 SHK458754:SHK458761 SRG458754:SRG458761 TBC458754:TBC458761 TKY458754:TKY458761 TUU458754:TUU458761 UEQ458754:UEQ458761 UOM458754:UOM458761 UYI458754:UYI458761 VIE458754:VIE458761 VSA458754:VSA458761 WBW458754:WBW458761 WLS458754:WLS458761 WVO458754:WVO458761 G524290:G524297 JC524290:JC524297 SY524290:SY524297 ACU524290:ACU524297 AMQ524290:AMQ524297 AWM524290:AWM524297 BGI524290:BGI524297 BQE524290:BQE524297 CAA524290:CAA524297 CJW524290:CJW524297 CTS524290:CTS524297 DDO524290:DDO524297 DNK524290:DNK524297 DXG524290:DXG524297 EHC524290:EHC524297 EQY524290:EQY524297 FAU524290:FAU524297 FKQ524290:FKQ524297 FUM524290:FUM524297 GEI524290:GEI524297 GOE524290:GOE524297 GYA524290:GYA524297 HHW524290:HHW524297 HRS524290:HRS524297 IBO524290:IBO524297 ILK524290:ILK524297 IVG524290:IVG524297 JFC524290:JFC524297 JOY524290:JOY524297 JYU524290:JYU524297 KIQ524290:KIQ524297 KSM524290:KSM524297 LCI524290:LCI524297 LME524290:LME524297 LWA524290:LWA524297 MFW524290:MFW524297 MPS524290:MPS524297 MZO524290:MZO524297 NJK524290:NJK524297 NTG524290:NTG524297 ODC524290:ODC524297 OMY524290:OMY524297 OWU524290:OWU524297 PGQ524290:PGQ524297 PQM524290:PQM524297 QAI524290:QAI524297 QKE524290:QKE524297 QUA524290:QUA524297 RDW524290:RDW524297 RNS524290:RNS524297 RXO524290:RXO524297 SHK524290:SHK524297 SRG524290:SRG524297 TBC524290:TBC524297 TKY524290:TKY524297 TUU524290:TUU524297 UEQ524290:UEQ524297 UOM524290:UOM524297 UYI524290:UYI524297 VIE524290:VIE524297 VSA524290:VSA524297 WBW524290:WBW524297 WLS524290:WLS524297 WVO524290:WVO524297 G589826:G589833 JC589826:JC589833 SY589826:SY589833 ACU589826:ACU589833 AMQ589826:AMQ589833 AWM589826:AWM589833 BGI589826:BGI589833 BQE589826:BQE589833 CAA589826:CAA589833 CJW589826:CJW589833 CTS589826:CTS589833 DDO589826:DDO589833 DNK589826:DNK589833 DXG589826:DXG589833 EHC589826:EHC589833 EQY589826:EQY589833 FAU589826:FAU589833 FKQ589826:FKQ589833 FUM589826:FUM589833 GEI589826:GEI589833 GOE589826:GOE589833 GYA589826:GYA589833 HHW589826:HHW589833 HRS589826:HRS589833 IBO589826:IBO589833 ILK589826:ILK589833 IVG589826:IVG589833 JFC589826:JFC589833 JOY589826:JOY589833 JYU589826:JYU589833 KIQ589826:KIQ589833 KSM589826:KSM589833 LCI589826:LCI589833 LME589826:LME589833 LWA589826:LWA589833 MFW589826:MFW589833 MPS589826:MPS589833 MZO589826:MZO589833 NJK589826:NJK589833 NTG589826:NTG589833 ODC589826:ODC589833 OMY589826:OMY589833 OWU589826:OWU589833 PGQ589826:PGQ589833 PQM589826:PQM589833 QAI589826:QAI589833 QKE589826:QKE589833 QUA589826:QUA589833 RDW589826:RDW589833 RNS589826:RNS589833 RXO589826:RXO589833 SHK589826:SHK589833 SRG589826:SRG589833 TBC589826:TBC589833 TKY589826:TKY589833 TUU589826:TUU589833 UEQ589826:UEQ589833 UOM589826:UOM589833 UYI589826:UYI589833 VIE589826:VIE589833 VSA589826:VSA589833 WBW589826:WBW589833 WLS589826:WLS589833 WVO589826:WVO589833 G655362:G655369 JC655362:JC655369 SY655362:SY655369 ACU655362:ACU655369 AMQ655362:AMQ655369 AWM655362:AWM655369 BGI655362:BGI655369 BQE655362:BQE655369 CAA655362:CAA655369 CJW655362:CJW655369 CTS655362:CTS655369 DDO655362:DDO655369 DNK655362:DNK655369 DXG655362:DXG655369 EHC655362:EHC655369 EQY655362:EQY655369 FAU655362:FAU655369 FKQ655362:FKQ655369 FUM655362:FUM655369 GEI655362:GEI655369 GOE655362:GOE655369 GYA655362:GYA655369 HHW655362:HHW655369 HRS655362:HRS655369 IBO655362:IBO655369 ILK655362:ILK655369 IVG655362:IVG655369 JFC655362:JFC655369 JOY655362:JOY655369 JYU655362:JYU655369 KIQ655362:KIQ655369 KSM655362:KSM655369 LCI655362:LCI655369 LME655362:LME655369 LWA655362:LWA655369 MFW655362:MFW655369 MPS655362:MPS655369 MZO655362:MZO655369 NJK655362:NJK655369 NTG655362:NTG655369 ODC655362:ODC655369 OMY655362:OMY655369 OWU655362:OWU655369 PGQ655362:PGQ655369 PQM655362:PQM655369 QAI655362:QAI655369 QKE655362:QKE655369 QUA655362:QUA655369 RDW655362:RDW655369 RNS655362:RNS655369 RXO655362:RXO655369 SHK655362:SHK655369 SRG655362:SRG655369 TBC655362:TBC655369 TKY655362:TKY655369 TUU655362:TUU655369 UEQ655362:UEQ655369 UOM655362:UOM655369 UYI655362:UYI655369 VIE655362:VIE655369 VSA655362:VSA655369 WBW655362:WBW655369 WLS655362:WLS655369 WVO655362:WVO655369 G720898:G720905 JC720898:JC720905 SY720898:SY720905 ACU720898:ACU720905 AMQ720898:AMQ720905 AWM720898:AWM720905 BGI720898:BGI720905 BQE720898:BQE720905 CAA720898:CAA720905 CJW720898:CJW720905 CTS720898:CTS720905 DDO720898:DDO720905 DNK720898:DNK720905 DXG720898:DXG720905 EHC720898:EHC720905 EQY720898:EQY720905 FAU720898:FAU720905 FKQ720898:FKQ720905 FUM720898:FUM720905 GEI720898:GEI720905 GOE720898:GOE720905 GYA720898:GYA720905 HHW720898:HHW720905 HRS720898:HRS720905 IBO720898:IBO720905 ILK720898:ILK720905 IVG720898:IVG720905 JFC720898:JFC720905 JOY720898:JOY720905 JYU720898:JYU720905 KIQ720898:KIQ720905 KSM720898:KSM720905 LCI720898:LCI720905 LME720898:LME720905 LWA720898:LWA720905 MFW720898:MFW720905 MPS720898:MPS720905 MZO720898:MZO720905 NJK720898:NJK720905 NTG720898:NTG720905 ODC720898:ODC720905 OMY720898:OMY720905 OWU720898:OWU720905 PGQ720898:PGQ720905 PQM720898:PQM720905 QAI720898:QAI720905 QKE720898:QKE720905 QUA720898:QUA720905 RDW720898:RDW720905 RNS720898:RNS720905 RXO720898:RXO720905 SHK720898:SHK720905 SRG720898:SRG720905 TBC720898:TBC720905 TKY720898:TKY720905 TUU720898:TUU720905 UEQ720898:UEQ720905 UOM720898:UOM720905 UYI720898:UYI720905 VIE720898:VIE720905 VSA720898:VSA720905 WBW720898:WBW720905 WLS720898:WLS720905 WVO720898:WVO720905 G786434:G786441 JC786434:JC786441 SY786434:SY786441 ACU786434:ACU786441 AMQ786434:AMQ786441 AWM786434:AWM786441 BGI786434:BGI786441 BQE786434:BQE786441 CAA786434:CAA786441 CJW786434:CJW786441 CTS786434:CTS786441 DDO786434:DDO786441 DNK786434:DNK786441 DXG786434:DXG786441 EHC786434:EHC786441 EQY786434:EQY786441 FAU786434:FAU786441 FKQ786434:FKQ786441 FUM786434:FUM786441 GEI786434:GEI786441 GOE786434:GOE786441 GYA786434:GYA786441 HHW786434:HHW786441 HRS786434:HRS786441 IBO786434:IBO786441 ILK786434:ILK786441 IVG786434:IVG786441 JFC786434:JFC786441 JOY786434:JOY786441 JYU786434:JYU786441 KIQ786434:KIQ786441 KSM786434:KSM786441 LCI786434:LCI786441 LME786434:LME786441 LWA786434:LWA786441 MFW786434:MFW786441 MPS786434:MPS786441 MZO786434:MZO786441 NJK786434:NJK786441 NTG786434:NTG786441 ODC786434:ODC786441 OMY786434:OMY786441 OWU786434:OWU786441 PGQ786434:PGQ786441 PQM786434:PQM786441 QAI786434:QAI786441 QKE786434:QKE786441 QUA786434:QUA786441 RDW786434:RDW786441 RNS786434:RNS786441 RXO786434:RXO786441 SHK786434:SHK786441 SRG786434:SRG786441 TBC786434:TBC786441 TKY786434:TKY786441 TUU786434:TUU786441 UEQ786434:UEQ786441 UOM786434:UOM786441 UYI786434:UYI786441 VIE786434:VIE786441 VSA786434:VSA786441 WBW786434:WBW786441 WLS786434:WLS786441 WVO786434:WVO786441 G851970:G851977 JC851970:JC851977 SY851970:SY851977 ACU851970:ACU851977 AMQ851970:AMQ851977 AWM851970:AWM851977 BGI851970:BGI851977 BQE851970:BQE851977 CAA851970:CAA851977 CJW851970:CJW851977 CTS851970:CTS851977 DDO851970:DDO851977 DNK851970:DNK851977 DXG851970:DXG851977 EHC851970:EHC851977 EQY851970:EQY851977 FAU851970:FAU851977 FKQ851970:FKQ851977 FUM851970:FUM851977 GEI851970:GEI851977 GOE851970:GOE851977 GYA851970:GYA851977 HHW851970:HHW851977 HRS851970:HRS851977 IBO851970:IBO851977 ILK851970:ILK851977 IVG851970:IVG851977 JFC851970:JFC851977 JOY851970:JOY851977 JYU851970:JYU851977 KIQ851970:KIQ851977 KSM851970:KSM851977 LCI851970:LCI851977 LME851970:LME851977 LWA851970:LWA851977 MFW851970:MFW851977 MPS851970:MPS851977 MZO851970:MZO851977 NJK851970:NJK851977 NTG851970:NTG851977 ODC851970:ODC851977 OMY851970:OMY851977 OWU851970:OWU851977 PGQ851970:PGQ851977 PQM851970:PQM851977 QAI851970:QAI851977 QKE851970:QKE851977 QUA851970:QUA851977 RDW851970:RDW851977 RNS851970:RNS851977 RXO851970:RXO851977 SHK851970:SHK851977 SRG851970:SRG851977 TBC851970:TBC851977 TKY851970:TKY851977 TUU851970:TUU851977 UEQ851970:UEQ851977 UOM851970:UOM851977 UYI851970:UYI851977 VIE851970:VIE851977 VSA851970:VSA851977 WBW851970:WBW851977 WLS851970:WLS851977 WVO851970:WVO851977 G917506:G917513 JC917506:JC917513 SY917506:SY917513 ACU917506:ACU917513 AMQ917506:AMQ917513 AWM917506:AWM917513 BGI917506:BGI917513 BQE917506:BQE917513 CAA917506:CAA917513 CJW917506:CJW917513 CTS917506:CTS917513 DDO917506:DDO917513 DNK917506:DNK917513 DXG917506:DXG917513 EHC917506:EHC917513 EQY917506:EQY917513 FAU917506:FAU917513 FKQ917506:FKQ917513 FUM917506:FUM917513 GEI917506:GEI917513 GOE917506:GOE917513 GYA917506:GYA917513 HHW917506:HHW917513 HRS917506:HRS917513 IBO917506:IBO917513 ILK917506:ILK917513 IVG917506:IVG917513 JFC917506:JFC917513 JOY917506:JOY917513 JYU917506:JYU917513 KIQ917506:KIQ917513 KSM917506:KSM917513 LCI917506:LCI917513 LME917506:LME917513 LWA917506:LWA917513 MFW917506:MFW917513 MPS917506:MPS917513 MZO917506:MZO917513 NJK917506:NJK917513 NTG917506:NTG917513 ODC917506:ODC917513 OMY917506:OMY917513 OWU917506:OWU917513 PGQ917506:PGQ917513 PQM917506:PQM917513 QAI917506:QAI917513 QKE917506:QKE917513 QUA917506:QUA917513 RDW917506:RDW917513 RNS917506:RNS917513 RXO917506:RXO917513 SHK917506:SHK917513 SRG917506:SRG917513 TBC917506:TBC917513 TKY917506:TKY917513 TUU917506:TUU917513 UEQ917506:UEQ917513 UOM917506:UOM917513 UYI917506:UYI917513 VIE917506:VIE917513 VSA917506:VSA917513 WBW917506:WBW917513 WLS917506:WLS917513 WVO917506:WVO917513 G983042:G983049 JC983042:JC983049 SY983042:SY983049 ACU983042:ACU983049 AMQ983042:AMQ983049 AWM983042:AWM983049 BGI983042:BGI983049 BQE983042:BQE983049 CAA983042:CAA983049 CJW983042:CJW983049 CTS983042:CTS983049 DDO983042:DDO983049 DNK983042:DNK983049 DXG983042:DXG983049 EHC983042:EHC983049 EQY983042:EQY983049 FAU983042:FAU983049 FKQ983042:FKQ983049 FUM983042:FUM983049 GEI983042:GEI983049 GOE983042:GOE983049 GYA983042:GYA983049 HHW983042:HHW983049 HRS983042:HRS983049 IBO983042:IBO983049 ILK983042:ILK983049 IVG983042:IVG983049 JFC983042:JFC983049 JOY983042:JOY983049 JYU983042:JYU983049 KIQ983042:KIQ983049 KSM983042:KSM983049 LCI983042:LCI983049 LME983042:LME983049 LWA983042:LWA983049 MFW983042:MFW983049 MPS983042:MPS983049 MZO983042:MZO983049 NJK983042:NJK983049 NTG983042:NTG983049 ODC983042:ODC983049 OMY983042:OMY983049 OWU983042:OWU983049 PGQ983042:PGQ983049 PQM983042:PQM983049 QAI983042:QAI983049 QKE983042:QKE983049 QUA983042:QUA983049 RDW983042:RDW983049 RNS983042:RNS983049 RXO983042:RXO983049 SHK983042:SHK983049 SRG983042:SRG983049 TBC983042:TBC983049 TKY983042:TKY983049 TUU983042:TUU983049 UEQ983042:UEQ983049 UOM983042:UOM983049 UYI983042:UYI983049 VIE983042:VIE983049 VSA983042:VSA983049 WBW983042:WBW983049 WLS983042:WLS983049" xr:uid="{66B4E290-4759-460F-87A4-9C1BBF59AE15}">
      <formula1>$Q$5:$Q$10</formula1>
    </dataValidation>
  </dataValidations>
  <pageMargins left="0.75" right="0.75" top="1" bottom="1" header="0.5" footer="0.5"/>
  <pageSetup paperSize="9" scale="93" orientation="landscape" r:id="rId1"/>
  <headerFooter alignWithMargins="0"/>
  <legacy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7D5BFD-C2C6-41D8-A625-FC3D361C15E9}">
  <sheetPr>
    <pageSetUpPr fitToPage="1"/>
  </sheetPr>
  <dimension ref="A1:R13"/>
  <sheetViews>
    <sheetView topLeftCell="A4" zoomScale="70" zoomScaleNormal="70" workbookViewId="0">
      <selection activeCell="A11" sqref="A11:P12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27.6640625" style="1" customWidth="1"/>
    <col min="4" max="4" width="6.109375" style="1" customWidth="1"/>
    <col min="5" max="5" width="10.44140625" style="1" customWidth="1"/>
    <col min="6" max="6" width="9.6640625" style="4" customWidth="1"/>
    <col min="7" max="7" width="11.44140625" style="1" customWidth="1"/>
    <col min="8" max="8" width="7.44140625" style="1" customWidth="1"/>
    <col min="9" max="9" width="9.33203125" style="1" customWidth="1"/>
    <col min="10" max="11" width="10.44140625" style="1" customWidth="1"/>
    <col min="12" max="12" width="8.6640625" style="1" customWidth="1"/>
    <col min="13" max="13" width="10.44140625" style="1" customWidth="1"/>
    <col min="14" max="14" width="9.33203125" style="1" customWidth="1"/>
    <col min="15" max="15" width="23.44140625" style="1" customWidth="1"/>
    <col min="16" max="16" width="24.77734375" style="1" customWidth="1"/>
    <col min="17" max="17" width="17" style="1" customWidth="1"/>
    <col min="18" max="256" width="10" style="1"/>
    <col min="257" max="257" width="6.109375" style="1" bestFit="1" customWidth="1"/>
    <col min="258" max="258" width="15.77734375" style="1" customWidth="1"/>
    <col min="259" max="259" width="27.77734375" style="1" bestFit="1" customWidth="1"/>
    <col min="260" max="260" width="6.109375" style="1" customWidth="1"/>
    <col min="261" max="262" width="7.88671875" style="1" customWidth="1"/>
    <col min="263" max="263" width="5.6640625" style="1" customWidth="1"/>
    <col min="264" max="264" width="11.6640625" style="1" customWidth="1"/>
    <col min="265" max="265" width="9.88671875" style="1" customWidth="1"/>
    <col min="266" max="267" width="10.44140625" style="1" customWidth="1"/>
    <col min="268" max="268" width="7.109375" style="1" customWidth="1"/>
    <col min="269" max="269" width="10.44140625" style="1" customWidth="1"/>
    <col min="270" max="270" width="10" style="1"/>
    <col min="271" max="271" width="32.109375" style="1" customWidth="1"/>
    <col min="272" max="272" width="13" style="1" customWidth="1"/>
    <col min="273" max="273" width="6.77734375" style="1" customWidth="1"/>
    <col min="274" max="512" width="10" style="1"/>
    <col min="513" max="513" width="6.109375" style="1" bestFit="1" customWidth="1"/>
    <col min="514" max="514" width="15.77734375" style="1" customWidth="1"/>
    <col min="515" max="515" width="27.77734375" style="1" bestFit="1" customWidth="1"/>
    <col min="516" max="516" width="6.109375" style="1" customWidth="1"/>
    <col min="517" max="518" width="7.88671875" style="1" customWidth="1"/>
    <col min="519" max="519" width="5.6640625" style="1" customWidth="1"/>
    <col min="520" max="520" width="11.6640625" style="1" customWidth="1"/>
    <col min="521" max="521" width="9.88671875" style="1" customWidth="1"/>
    <col min="522" max="523" width="10.44140625" style="1" customWidth="1"/>
    <col min="524" max="524" width="7.109375" style="1" customWidth="1"/>
    <col min="525" max="525" width="10.44140625" style="1" customWidth="1"/>
    <col min="526" max="526" width="10" style="1"/>
    <col min="527" max="527" width="32.109375" style="1" customWidth="1"/>
    <col min="528" max="528" width="13" style="1" customWidth="1"/>
    <col min="529" max="529" width="6.77734375" style="1" customWidth="1"/>
    <col min="530" max="768" width="10" style="1"/>
    <col min="769" max="769" width="6.109375" style="1" bestFit="1" customWidth="1"/>
    <col min="770" max="770" width="15.77734375" style="1" customWidth="1"/>
    <col min="771" max="771" width="27.77734375" style="1" bestFit="1" customWidth="1"/>
    <col min="772" max="772" width="6.109375" style="1" customWidth="1"/>
    <col min="773" max="774" width="7.88671875" style="1" customWidth="1"/>
    <col min="775" max="775" width="5.6640625" style="1" customWidth="1"/>
    <col min="776" max="776" width="11.6640625" style="1" customWidth="1"/>
    <col min="777" max="777" width="9.88671875" style="1" customWidth="1"/>
    <col min="778" max="779" width="10.44140625" style="1" customWidth="1"/>
    <col min="780" max="780" width="7.109375" style="1" customWidth="1"/>
    <col min="781" max="781" width="10.44140625" style="1" customWidth="1"/>
    <col min="782" max="782" width="10" style="1"/>
    <col min="783" max="783" width="32.109375" style="1" customWidth="1"/>
    <col min="784" max="784" width="13" style="1" customWidth="1"/>
    <col min="785" max="785" width="6.77734375" style="1" customWidth="1"/>
    <col min="786" max="1024" width="10" style="1"/>
    <col min="1025" max="1025" width="6.109375" style="1" bestFit="1" customWidth="1"/>
    <col min="1026" max="1026" width="15.77734375" style="1" customWidth="1"/>
    <col min="1027" max="1027" width="27.77734375" style="1" bestFit="1" customWidth="1"/>
    <col min="1028" max="1028" width="6.109375" style="1" customWidth="1"/>
    <col min="1029" max="1030" width="7.88671875" style="1" customWidth="1"/>
    <col min="1031" max="1031" width="5.6640625" style="1" customWidth="1"/>
    <col min="1032" max="1032" width="11.6640625" style="1" customWidth="1"/>
    <col min="1033" max="1033" width="9.88671875" style="1" customWidth="1"/>
    <col min="1034" max="1035" width="10.44140625" style="1" customWidth="1"/>
    <col min="1036" max="1036" width="7.109375" style="1" customWidth="1"/>
    <col min="1037" max="1037" width="10.44140625" style="1" customWidth="1"/>
    <col min="1038" max="1038" width="10" style="1"/>
    <col min="1039" max="1039" width="32.109375" style="1" customWidth="1"/>
    <col min="1040" max="1040" width="13" style="1" customWidth="1"/>
    <col min="1041" max="1041" width="6.77734375" style="1" customWidth="1"/>
    <col min="1042" max="1280" width="10" style="1"/>
    <col min="1281" max="1281" width="6.109375" style="1" bestFit="1" customWidth="1"/>
    <col min="1282" max="1282" width="15.77734375" style="1" customWidth="1"/>
    <col min="1283" max="1283" width="27.77734375" style="1" bestFit="1" customWidth="1"/>
    <col min="1284" max="1284" width="6.109375" style="1" customWidth="1"/>
    <col min="1285" max="1286" width="7.88671875" style="1" customWidth="1"/>
    <col min="1287" max="1287" width="5.6640625" style="1" customWidth="1"/>
    <col min="1288" max="1288" width="11.6640625" style="1" customWidth="1"/>
    <col min="1289" max="1289" width="9.88671875" style="1" customWidth="1"/>
    <col min="1290" max="1291" width="10.44140625" style="1" customWidth="1"/>
    <col min="1292" max="1292" width="7.109375" style="1" customWidth="1"/>
    <col min="1293" max="1293" width="10.44140625" style="1" customWidth="1"/>
    <col min="1294" max="1294" width="10" style="1"/>
    <col min="1295" max="1295" width="32.109375" style="1" customWidth="1"/>
    <col min="1296" max="1296" width="13" style="1" customWidth="1"/>
    <col min="1297" max="1297" width="6.77734375" style="1" customWidth="1"/>
    <col min="1298" max="1536" width="10" style="1"/>
    <col min="1537" max="1537" width="6.109375" style="1" bestFit="1" customWidth="1"/>
    <col min="1538" max="1538" width="15.77734375" style="1" customWidth="1"/>
    <col min="1539" max="1539" width="27.77734375" style="1" bestFit="1" customWidth="1"/>
    <col min="1540" max="1540" width="6.109375" style="1" customWidth="1"/>
    <col min="1541" max="1542" width="7.88671875" style="1" customWidth="1"/>
    <col min="1543" max="1543" width="5.6640625" style="1" customWidth="1"/>
    <col min="1544" max="1544" width="11.6640625" style="1" customWidth="1"/>
    <col min="1545" max="1545" width="9.88671875" style="1" customWidth="1"/>
    <col min="1546" max="1547" width="10.44140625" style="1" customWidth="1"/>
    <col min="1548" max="1548" width="7.109375" style="1" customWidth="1"/>
    <col min="1549" max="1549" width="10.44140625" style="1" customWidth="1"/>
    <col min="1550" max="1550" width="10" style="1"/>
    <col min="1551" max="1551" width="32.109375" style="1" customWidth="1"/>
    <col min="1552" max="1552" width="13" style="1" customWidth="1"/>
    <col min="1553" max="1553" width="6.77734375" style="1" customWidth="1"/>
    <col min="1554" max="1792" width="10" style="1"/>
    <col min="1793" max="1793" width="6.109375" style="1" bestFit="1" customWidth="1"/>
    <col min="1794" max="1794" width="15.77734375" style="1" customWidth="1"/>
    <col min="1795" max="1795" width="27.77734375" style="1" bestFit="1" customWidth="1"/>
    <col min="1796" max="1796" width="6.109375" style="1" customWidth="1"/>
    <col min="1797" max="1798" width="7.88671875" style="1" customWidth="1"/>
    <col min="1799" max="1799" width="5.6640625" style="1" customWidth="1"/>
    <col min="1800" max="1800" width="11.6640625" style="1" customWidth="1"/>
    <col min="1801" max="1801" width="9.88671875" style="1" customWidth="1"/>
    <col min="1802" max="1803" width="10.44140625" style="1" customWidth="1"/>
    <col min="1804" max="1804" width="7.109375" style="1" customWidth="1"/>
    <col min="1805" max="1805" width="10.44140625" style="1" customWidth="1"/>
    <col min="1806" max="1806" width="10" style="1"/>
    <col min="1807" max="1807" width="32.109375" style="1" customWidth="1"/>
    <col min="1808" max="1808" width="13" style="1" customWidth="1"/>
    <col min="1809" max="1809" width="6.77734375" style="1" customWidth="1"/>
    <col min="1810" max="2048" width="10" style="1"/>
    <col min="2049" max="2049" width="6.109375" style="1" bestFit="1" customWidth="1"/>
    <col min="2050" max="2050" width="15.77734375" style="1" customWidth="1"/>
    <col min="2051" max="2051" width="27.77734375" style="1" bestFit="1" customWidth="1"/>
    <col min="2052" max="2052" width="6.109375" style="1" customWidth="1"/>
    <col min="2053" max="2054" width="7.88671875" style="1" customWidth="1"/>
    <col min="2055" max="2055" width="5.6640625" style="1" customWidth="1"/>
    <col min="2056" max="2056" width="11.6640625" style="1" customWidth="1"/>
    <col min="2057" max="2057" width="9.88671875" style="1" customWidth="1"/>
    <col min="2058" max="2059" width="10.44140625" style="1" customWidth="1"/>
    <col min="2060" max="2060" width="7.109375" style="1" customWidth="1"/>
    <col min="2061" max="2061" width="10.44140625" style="1" customWidth="1"/>
    <col min="2062" max="2062" width="10" style="1"/>
    <col min="2063" max="2063" width="32.109375" style="1" customWidth="1"/>
    <col min="2064" max="2064" width="13" style="1" customWidth="1"/>
    <col min="2065" max="2065" width="6.77734375" style="1" customWidth="1"/>
    <col min="2066" max="2304" width="10" style="1"/>
    <col min="2305" max="2305" width="6.109375" style="1" bestFit="1" customWidth="1"/>
    <col min="2306" max="2306" width="15.77734375" style="1" customWidth="1"/>
    <col min="2307" max="2307" width="27.77734375" style="1" bestFit="1" customWidth="1"/>
    <col min="2308" max="2308" width="6.109375" style="1" customWidth="1"/>
    <col min="2309" max="2310" width="7.88671875" style="1" customWidth="1"/>
    <col min="2311" max="2311" width="5.6640625" style="1" customWidth="1"/>
    <col min="2312" max="2312" width="11.6640625" style="1" customWidth="1"/>
    <col min="2313" max="2313" width="9.88671875" style="1" customWidth="1"/>
    <col min="2314" max="2315" width="10.44140625" style="1" customWidth="1"/>
    <col min="2316" max="2316" width="7.109375" style="1" customWidth="1"/>
    <col min="2317" max="2317" width="10.44140625" style="1" customWidth="1"/>
    <col min="2318" max="2318" width="10" style="1"/>
    <col min="2319" max="2319" width="32.109375" style="1" customWidth="1"/>
    <col min="2320" max="2320" width="13" style="1" customWidth="1"/>
    <col min="2321" max="2321" width="6.77734375" style="1" customWidth="1"/>
    <col min="2322" max="2560" width="10" style="1"/>
    <col min="2561" max="2561" width="6.109375" style="1" bestFit="1" customWidth="1"/>
    <col min="2562" max="2562" width="15.77734375" style="1" customWidth="1"/>
    <col min="2563" max="2563" width="27.77734375" style="1" bestFit="1" customWidth="1"/>
    <col min="2564" max="2564" width="6.109375" style="1" customWidth="1"/>
    <col min="2565" max="2566" width="7.88671875" style="1" customWidth="1"/>
    <col min="2567" max="2567" width="5.6640625" style="1" customWidth="1"/>
    <col min="2568" max="2568" width="11.6640625" style="1" customWidth="1"/>
    <col min="2569" max="2569" width="9.88671875" style="1" customWidth="1"/>
    <col min="2570" max="2571" width="10.44140625" style="1" customWidth="1"/>
    <col min="2572" max="2572" width="7.109375" style="1" customWidth="1"/>
    <col min="2573" max="2573" width="10.44140625" style="1" customWidth="1"/>
    <col min="2574" max="2574" width="10" style="1"/>
    <col min="2575" max="2575" width="32.109375" style="1" customWidth="1"/>
    <col min="2576" max="2576" width="13" style="1" customWidth="1"/>
    <col min="2577" max="2577" width="6.77734375" style="1" customWidth="1"/>
    <col min="2578" max="2816" width="10" style="1"/>
    <col min="2817" max="2817" width="6.109375" style="1" bestFit="1" customWidth="1"/>
    <col min="2818" max="2818" width="15.77734375" style="1" customWidth="1"/>
    <col min="2819" max="2819" width="27.77734375" style="1" bestFit="1" customWidth="1"/>
    <col min="2820" max="2820" width="6.109375" style="1" customWidth="1"/>
    <col min="2821" max="2822" width="7.88671875" style="1" customWidth="1"/>
    <col min="2823" max="2823" width="5.6640625" style="1" customWidth="1"/>
    <col min="2824" max="2824" width="11.6640625" style="1" customWidth="1"/>
    <col min="2825" max="2825" width="9.88671875" style="1" customWidth="1"/>
    <col min="2826" max="2827" width="10.44140625" style="1" customWidth="1"/>
    <col min="2828" max="2828" width="7.109375" style="1" customWidth="1"/>
    <col min="2829" max="2829" width="10.44140625" style="1" customWidth="1"/>
    <col min="2830" max="2830" width="10" style="1"/>
    <col min="2831" max="2831" width="32.109375" style="1" customWidth="1"/>
    <col min="2832" max="2832" width="13" style="1" customWidth="1"/>
    <col min="2833" max="2833" width="6.77734375" style="1" customWidth="1"/>
    <col min="2834" max="3072" width="10" style="1"/>
    <col min="3073" max="3073" width="6.109375" style="1" bestFit="1" customWidth="1"/>
    <col min="3074" max="3074" width="15.77734375" style="1" customWidth="1"/>
    <col min="3075" max="3075" width="27.77734375" style="1" bestFit="1" customWidth="1"/>
    <col min="3076" max="3076" width="6.109375" style="1" customWidth="1"/>
    <col min="3077" max="3078" width="7.88671875" style="1" customWidth="1"/>
    <col min="3079" max="3079" width="5.6640625" style="1" customWidth="1"/>
    <col min="3080" max="3080" width="11.6640625" style="1" customWidth="1"/>
    <col min="3081" max="3081" width="9.88671875" style="1" customWidth="1"/>
    <col min="3082" max="3083" width="10.44140625" style="1" customWidth="1"/>
    <col min="3084" max="3084" width="7.109375" style="1" customWidth="1"/>
    <col min="3085" max="3085" width="10.44140625" style="1" customWidth="1"/>
    <col min="3086" max="3086" width="10" style="1"/>
    <col min="3087" max="3087" width="32.109375" style="1" customWidth="1"/>
    <col min="3088" max="3088" width="13" style="1" customWidth="1"/>
    <col min="3089" max="3089" width="6.77734375" style="1" customWidth="1"/>
    <col min="3090" max="3328" width="10" style="1"/>
    <col min="3329" max="3329" width="6.109375" style="1" bestFit="1" customWidth="1"/>
    <col min="3330" max="3330" width="15.77734375" style="1" customWidth="1"/>
    <col min="3331" max="3331" width="27.77734375" style="1" bestFit="1" customWidth="1"/>
    <col min="3332" max="3332" width="6.109375" style="1" customWidth="1"/>
    <col min="3333" max="3334" width="7.88671875" style="1" customWidth="1"/>
    <col min="3335" max="3335" width="5.6640625" style="1" customWidth="1"/>
    <col min="3336" max="3336" width="11.6640625" style="1" customWidth="1"/>
    <col min="3337" max="3337" width="9.88671875" style="1" customWidth="1"/>
    <col min="3338" max="3339" width="10.44140625" style="1" customWidth="1"/>
    <col min="3340" max="3340" width="7.109375" style="1" customWidth="1"/>
    <col min="3341" max="3341" width="10.44140625" style="1" customWidth="1"/>
    <col min="3342" max="3342" width="10" style="1"/>
    <col min="3343" max="3343" width="32.109375" style="1" customWidth="1"/>
    <col min="3344" max="3344" width="13" style="1" customWidth="1"/>
    <col min="3345" max="3345" width="6.77734375" style="1" customWidth="1"/>
    <col min="3346" max="3584" width="10" style="1"/>
    <col min="3585" max="3585" width="6.109375" style="1" bestFit="1" customWidth="1"/>
    <col min="3586" max="3586" width="15.77734375" style="1" customWidth="1"/>
    <col min="3587" max="3587" width="27.77734375" style="1" bestFit="1" customWidth="1"/>
    <col min="3588" max="3588" width="6.109375" style="1" customWidth="1"/>
    <col min="3589" max="3590" width="7.88671875" style="1" customWidth="1"/>
    <col min="3591" max="3591" width="5.6640625" style="1" customWidth="1"/>
    <col min="3592" max="3592" width="11.6640625" style="1" customWidth="1"/>
    <col min="3593" max="3593" width="9.88671875" style="1" customWidth="1"/>
    <col min="3594" max="3595" width="10.44140625" style="1" customWidth="1"/>
    <col min="3596" max="3596" width="7.109375" style="1" customWidth="1"/>
    <col min="3597" max="3597" width="10.44140625" style="1" customWidth="1"/>
    <col min="3598" max="3598" width="10" style="1"/>
    <col min="3599" max="3599" width="32.109375" style="1" customWidth="1"/>
    <col min="3600" max="3600" width="13" style="1" customWidth="1"/>
    <col min="3601" max="3601" width="6.77734375" style="1" customWidth="1"/>
    <col min="3602" max="3840" width="10" style="1"/>
    <col min="3841" max="3841" width="6.109375" style="1" bestFit="1" customWidth="1"/>
    <col min="3842" max="3842" width="15.77734375" style="1" customWidth="1"/>
    <col min="3843" max="3843" width="27.77734375" style="1" bestFit="1" customWidth="1"/>
    <col min="3844" max="3844" width="6.109375" style="1" customWidth="1"/>
    <col min="3845" max="3846" width="7.88671875" style="1" customWidth="1"/>
    <col min="3847" max="3847" width="5.6640625" style="1" customWidth="1"/>
    <col min="3848" max="3848" width="11.6640625" style="1" customWidth="1"/>
    <col min="3849" max="3849" width="9.88671875" style="1" customWidth="1"/>
    <col min="3850" max="3851" width="10.44140625" style="1" customWidth="1"/>
    <col min="3852" max="3852" width="7.109375" style="1" customWidth="1"/>
    <col min="3853" max="3853" width="10.44140625" style="1" customWidth="1"/>
    <col min="3854" max="3854" width="10" style="1"/>
    <col min="3855" max="3855" width="32.109375" style="1" customWidth="1"/>
    <col min="3856" max="3856" width="13" style="1" customWidth="1"/>
    <col min="3857" max="3857" width="6.77734375" style="1" customWidth="1"/>
    <col min="3858" max="4096" width="10" style="1"/>
    <col min="4097" max="4097" width="6.109375" style="1" bestFit="1" customWidth="1"/>
    <col min="4098" max="4098" width="15.77734375" style="1" customWidth="1"/>
    <col min="4099" max="4099" width="27.77734375" style="1" bestFit="1" customWidth="1"/>
    <col min="4100" max="4100" width="6.109375" style="1" customWidth="1"/>
    <col min="4101" max="4102" width="7.88671875" style="1" customWidth="1"/>
    <col min="4103" max="4103" width="5.6640625" style="1" customWidth="1"/>
    <col min="4104" max="4104" width="11.6640625" style="1" customWidth="1"/>
    <col min="4105" max="4105" width="9.88671875" style="1" customWidth="1"/>
    <col min="4106" max="4107" width="10.44140625" style="1" customWidth="1"/>
    <col min="4108" max="4108" width="7.109375" style="1" customWidth="1"/>
    <col min="4109" max="4109" width="10.44140625" style="1" customWidth="1"/>
    <col min="4110" max="4110" width="10" style="1"/>
    <col min="4111" max="4111" width="32.109375" style="1" customWidth="1"/>
    <col min="4112" max="4112" width="13" style="1" customWidth="1"/>
    <col min="4113" max="4113" width="6.77734375" style="1" customWidth="1"/>
    <col min="4114" max="4352" width="10" style="1"/>
    <col min="4353" max="4353" width="6.109375" style="1" bestFit="1" customWidth="1"/>
    <col min="4354" max="4354" width="15.77734375" style="1" customWidth="1"/>
    <col min="4355" max="4355" width="27.77734375" style="1" bestFit="1" customWidth="1"/>
    <col min="4356" max="4356" width="6.109375" style="1" customWidth="1"/>
    <col min="4357" max="4358" width="7.88671875" style="1" customWidth="1"/>
    <col min="4359" max="4359" width="5.6640625" style="1" customWidth="1"/>
    <col min="4360" max="4360" width="11.6640625" style="1" customWidth="1"/>
    <col min="4361" max="4361" width="9.88671875" style="1" customWidth="1"/>
    <col min="4362" max="4363" width="10.44140625" style="1" customWidth="1"/>
    <col min="4364" max="4364" width="7.109375" style="1" customWidth="1"/>
    <col min="4365" max="4365" width="10.44140625" style="1" customWidth="1"/>
    <col min="4366" max="4366" width="10" style="1"/>
    <col min="4367" max="4367" width="32.109375" style="1" customWidth="1"/>
    <col min="4368" max="4368" width="13" style="1" customWidth="1"/>
    <col min="4369" max="4369" width="6.77734375" style="1" customWidth="1"/>
    <col min="4370" max="4608" width="10" style="1"/>
    <col min="4609" max="4609" width="6.109375" style="1" bestFit="1" customWidth="1"/>
    <col min="4610" max="4610" width="15.77734375" style="1" customWidth="1"/>
    <col min="4611" max="4611" width="27.77734375" style="1" bestFit="1" customWidth="1"/>
    <col min="4612" max="4612" width="6.109375" style="1" customWidth="1"/>
    <col min="4613" max="4614" width="7.88671875" style="1" customWidth="1"/>
    <col min="4615" max="4615" width="5.6640625" style="1" customWidth="1"/>
    <col min="4616" max="4616" width="11.6640625" style="1" customWidth="1"/>
    <col min="4617" max="4617" width="9.88671875" style="1" customWidth="1"/>
    <col min="4618" max="4619" width="10.44140625" style="1" customWidth="1"/>
    <col min="4620" max="4620" width="7.109375" style="1" customWidth="1"/>
    <col min="4621" max="4621" width="10.44140625" style="1" customWidth="1"/>
    <col min="4622" max="4622" width="10" style="1"/>
    <col min="4623" max="4623" width="32.109375" style="1" customWidth="1"/>
    <col min="4624" max="4624" width="13" style="1" customWidth="1"/>
    <col min="4625" max="4625" width="6.77734375" style="1" customWidth="1"/>
    <col min="4626" max="4864" width="10" style="1"/>
    <col min="4865" max="4865" width="6.109375" style="1" bestFit="1" customWidth="1"/>
    <col min="4866" max="4866" width="15.77734375" style="1" customWidth="1"/>
    <col min="4867" max="4867" width="27.77734375" style="1" bestFit="1" customWidth="1"/>
    <col min="4868" max="4868" width="6.109375" style="1" customWidth="1"/>
    <col min="4869" max="4870" width="7.88671875" style="1" customWidth="1"/>
    <col min="4871" max="4871" width="5.6640625" style="1" customWidth="1"/>
    <col min="4872" max="4872" width="11.6640625" style="1" customWidth="1"/>
    <col min="4873" max="4873" width="9.88671875" style="1" customWidth="1"/>
    <col min="4874" max="4875" width="10.44140625" style="1" customWidth="1"/>
    <col min="4876" max="4876" width="7.109375" style="1" customWidth="1"/>
    <col min="4877" max="4877" width="10.44140625" style="1" customWidth="1"/>
    <col min="4878" max="4878" width="10" style="1"/>
    <col min="4879" max="4879" width="32.109375" style="1" customWidth="1"/>
    <col min="4880" max="4880" width="13" style="1" customWidth="1"/>
    <col min="4881" max="4881" width="6.77734375" style="1" customWidth="1"/>
    <col min="4882" max="5120" width="10" style="1"/>
    <col min="5121" max="5121" width="6.109375" style="1" bestFit="1" customWidth="1"/>
    <col min="5122" max="5122" width="15.77734375" style="1" customWidth="1"/>
    <col min="5123" max="5123" width="27.77734375" style="1" bestFit="1" customWidth="1"/>
    <col min="5124" max="5124" width="6.109375" style="1" customWidth="1"/>
    <col min="5125" max="5126" width="7.88671875" style="1" customWidth="1"/>
    <col min="5127" max="5127" width="5.6640625" style="1" customWidth="1"/>
    <col min="5128" max="5128" width="11.6640625" style="1" customWidth="1"/>
    <col min="5129" max="5129" width="9.88671875" style="1" customWidth="1"/>
    <col min="5130" max="5131" width="10.44140625" style="1" customWidth="1"/>
    <col min="5132" max="5132" width="7.109375" style="1" customWidth="1"/>
    <col min="5133" max="5133" width="10.44140625" style="1" customWidth="1"/>
    <col min="5134" max="5134" width="10" style="1"/>
    <col min="5135" max="5135" width="32.109375" style="1" customWidth="1"/>
    <col min="5136" max="5136" width="13" style="1" customWidth="1"/>
    <col min="5137" max="5137" width="6.77734375" style="1" customWidth="1"/>
    <col min="5138" max="5376" width="10" style="1"/>
    <col min="5377" max="5377" width="6.109375" style="1" bestFit="1" customWidth="1"/>
    <col min="5378" max="5378" width="15.77734375" style="1" customWidth="1"/>
    <col min="5379" max="5379" width="27.77734375" style="1" bestFit="1" customWidth="1"/>
    <col min="5380" max="5380" width="6.109375" style="1" customWidth="1"/>
    <col min="5381" max="5382" width="7.88671875" style="1" customWidth="1"/>
    <col min="5383" max="5383" width="5.6640625" style="1" customWidth="1"/>
    <col min="5384" max="5384" width="11.6640625" style="1" customWidth="1"/>
    <col min="5385" max="5385" width="9.88671875" style="1" customWidth="1"/>
    <col min="5386" max="5387" width="10.44140625" style="1" customWidth="1"/>
    <col min="5388" max="5388" width="7.109375" style="1" customWidth="1"/>
    <col min="5389" max="5389" width="10.44140625" style="1" customWidth="1"/>
    <col min="5390" max="5390" width="10" style="1"/>
    <col min="5391" max="5391" width="32.109375" style="1" customWidth="1"/>
    <col min="5392" max="5392" width="13" style="1" customWidth="1"/>
    <col min="5393" max="5393" width="6.77734375" style="1" customWidth="1"/>
    <col min="5394" max="5632" width="10" style="1"/>
    <col min="5633" max="5633" width="6.109375" style="1" bestFit="1" customWidth="1"/>
    <col min="5634" max="5634" width="15.77734375" style="1" customWidth="1"/>
    <col min="5635" max="5635" width="27.77734375" style="1" bestFit="1" customWidth="1"/>
    <col min="5636" max="5636" width="6.109375" style="1" customWidth="1"/>
    <col min="5637" max="5638" width="7.88671875" style="1" customWidth="1"/>
    <col min="5639" max="5639" width="5.6640625" style="1" customWidth="1"/>
    <col min="5640" max="5640" width="11.6640625" style="1" customWidth="1"/>
    <col min="5641" max="5641" width="9.88671875" style="1" customWidth="1"/>
    <col min="5642" max="5643" width="10.44140625" style="1" customWidth="1"/>
    <col min="5644" max="5644" width="7.109375" style="1" customWidth="1"/>
    <col min="5645" max="5645" width="10.44140625" style="1" customWidth="1"/>
    <col min="5646" max="5646" width="10" style="1"/>
    <col min="5647" max="5647" width="32.109375" style="1" customWidth="1"/>
    <col min="5648" max="5648" width="13" style="1" customWidth="1"/>
    <col min="5649" max="5649" width="6.77734375" style="1" customWidth="1"/>
    <col min="5650" max="5888" width="10" style="1"/>
    <col min="5889" max="5889" width="6.109375" style="1" bestFit="1" customWidth="1"/>
    <col min="5890" max="5890" width="15.77734375" style="1" customWidth="1"/>
    <col min="5891" max="5891" width="27.77734375" style="1" bestFit="1" customWidth="1"/>
    <col min="5892" max="5892" width="6.109375" style="1" customWidth="1"/>
    <col min="5893" max="5894" width="7.88671875" style="1" customWidth="1"/>
    <col min="5895" max="5895" width="5.6640625" style="1" customWidth="1"/>
    <col min="5896" max="5896" width="11.6640625" style="1" customWidth="1"/>
    <col min="5897" max="5897" width="9.88671875" style="1" customWidth="1"/>
    <col min="5898" max="5899" width="10.44140625" style="1" customWidth="1"/>
    <col min="5900" max="5900" width="7.109375" style="1" customWidth="1"/>
    <col min="5901" max="5901" width="10.44140625" style="1" customWidth="1"/>
    <col min="5902" max="5902" width="10" style="1"/>
    <col min="5903" max="5903" width="32.109375" style="1" customWidth="1"/>
    <col min="5904" max="5904" width="13" style="1" customWidth="1"/>
    <col min="5905" max="5905" width="6.77734375" style="1" customWidth="1"/>
    <col min="5906" max="6144" width="10" style="1"/>
    <col min="6145" max="6145" width="6.109375" style="1" bestFit="1" customWidth="1"/>
    <col min="6146" max="6146" width="15.77734375" style="1" customWidth="1"/>
    <col min="6147" max="6147" width="27.77734375" style="1" bestFit="1" customWidth="1"/>
    <col min="6148" max="6148" width="6.109375" style="1" customWidth="1"/>
    <col min="6149" max="6150" width="7.88671875" style="1" customWidth="1"/>
    <col min="6151" max="6151" width="5.6640625" style="1" customWidth="1"/>
    <col min="6152" max="6152" width="11.6640625" style="1" customWidth="1"/>
    <col min="6153" max="6153" width="9.88671875" style="1" customWidth="1"/>
    <col min="6154" max="6155" width="10.44140625" style="1" customWidth="1"/>
    <col min="6156" max="6156" width="7.109375" style="1" customWidth="1"/>
    <col min="6157" max="6157" width="10.44140625" style="1" customWidth="1"/>
    <col min="6158" max="6158" width="10" style="1"/>
    <col min="6159" max="6159" width="32.109375" style="1" customWidth="1"/>
    <col min="6160" max="6160" width="13" style="1" customWidth="1"/>
    <col min="6161" max="6161" width="6.77734375" style="1" customWidth="1"/>
    <col min="6162" max="6400" width="10" style="1"/>
    <col min="6401" max="6401" width="6.109375" style="1" bestFit="1" customWidth="1"/>
    <col min="6402" max="6402" width="15.77734375" style="1" customWidth="1"/>
    <col min="6403" max="6403" width="27.77734375" style="1" bestFit="1" customWidth="1"/>
    <col min="6404" max="6404" width="6.109375" style="1" customWidth="1"/>
    <col min="6405" max="6406" width="7.88671875" style="1" customWidth="1"/>
    <col min="6407" max="6407" width="5.6640625" style="1" customWidth="1"/>
    <col min="6408" max="6408" width="11.6640625" style="1" customWidth="1"/>
    <col min="6409" max="6409" width="9.88671875" style="1" customWidth="1"/>
    <col min="6410" max="6411" width="10.44140625" style="1" customWidth="1"/>
    <col min="6412" max="6412" width="7.109375" style="1" customWidth="1"/>
    <col min="6413" max="6413" width="10.44140625" style="1" customWidth="1"/>
    <col min="6414" max="6414" width="10" style="1"/>
    <col min="6415" max="6415" width="32.109375" style="1" customWidth="1"/>
    <col min="6416" max="6416" width="13" style="1" customWidth="1"/>
    <col min="6417" max="6417" width="6.77734375" style="1" customWidth="1"/>
    <col min="6418" max="6656" width="10" style="1"/>
    <col min="6657" max="6657" width="6.109375" style="1" bestFit="1" customWidth="1"/>
    <col min="6658" max="6658" width="15.77734375" style="1" customWidth="1"/>
    <col min="6659" max="6659" width="27.77734375" style="1" bestFit="1" customWidth="1"/>
    <col min="6660" max="6660" width="6.109375" style="1" customWidth="1"/>
    <col min="6661" max="6662" width="7.88671875" style="1" customWidth="1"/>
    <col min="6663" max="6663" width="5.6640625" style="1" customWidth="1"/>
    <col min="6664" max="6664" width="11.6640625" style="1" customWidth="1"/>
    <col min="6665" max="6665" width="9.88671875" style="1" customWidth="1"/>
    <col min="6666" max="6667" width="10.44140625" style="1" customWidth="1"/>
    <col min="6668" max="6668" width="7.109375" style="1" customWidth="1"/>
    <col min="6669" max="6669" width="10.44140625" style="1" customWidth="1"/>
    <col min="6670" max="6670" width="10" style="1"/>
    <col min="6671" max="6671" width="32.109375" style="1" customWidth="1"/>
    <col min="6672" max="6672" width="13" style="1" customWidth="1"/>
    <col min="6673" max="6673" width="6.77734375" style="1" customWidth="1"/>
    <col min="6674" max="6912" width="10" style="1"/>
    <col min="6913" max="6913" width="6.109375" style="1" bestFit="1" customWidth="1"/>
    <col min="6914" max="6914" width="15.77734375" style="1" customWidth="1"/>
    <col min="6915" max="6915" width="27.77734375" style="1" bestFit="1" customWidth="1"/>
    <col min="6916" max="6916" width="6.109375" style="1" customWidth="1"/>
    <col min="6917" max="6918" width="7.88671875" style="1" customWidth="1"/>
    <col min="6919" max="6919" width="5.6640625" style="1" customWidth="1"/>
    <col min="6920" max="6920" width="11.6640625" style="1" customWidth="1"/>
    <col min="6921" max="6921" width="9.88671875" style="1" customWidth="1"/>
    <col min="6922" max="6923" width="10.44140625" style="1" customWidth="1"/>
    <col min="6924" max="6924" width="7.109375" style="1" customWidth="1"/>
    <col min="6925" max="6925" width="10.44140625" style="1" customWidth="1"/>
    <col min="6926" max="6926" width="10" style="1"/>
    <col min="6927" max="6927" width="32.109375" style="1" customWidth="1"/>
    <col min="6928" max="6928" width="13" style="1" customWidth="1"/>
    <col min="6929" max="6929" width="6.77734375" style="1" customWidth="1"/>
    <col min="6930" max="7168" width="10" style="1"/>
    <col min="7169" max="7169" width="6.109375" style="1" bestFit="1" customWidth="1"/>
    <col min="7170" max="7170" width="15.77734375" style="1" customWidth="1"/>
    <col min="7171" max="7171" width="27.77734375" style="1" bestFit="1" customWidth="1"/>
    <col min="7172" max="7172" width="6.109375" style="1" customWidth="1"/>
    <col min="7173" max="7174" width="7.88671875" style="1" customWidth="1"/>
    <col min="7175" max="7175" width="5.6640625" style="1" customWidth="1"/>
    <col min="7176" max="7176" width="11.6640625" style="1" customWidth="1"/>
    <col min="7177" max="7177" width="9.88671875" style="1" customWidth="1"/>
    <col min="7178" max="7179" width="10.44140625" style="1" customWidth="1"/>
    <col min="7180" max="7180" width="7.109375" style="1" customWidth="1"/>
    <col min="7181" max="7181" width="10.44140625" style="1" customWidth="1"/>
    <col min="7182" max="7182" width="10" style="1"/>
    <col min="7183" max="7183" width="32.109375" style="1" customWidth="1"/>
    <col min="7184" max="7184" width="13" style="1" customWidth="1"/>
    <col min="7185" max="7185" width="6.77734375" style="1" customWidth="1"/>
    <col min="7186" max="7424" width="10" style="1"/>
    <col min="7425" max="7425" width="6.109375" style="1" bestFit="1" customWidth="1"/>
    <col min="7426" max="7426" width="15.77734375" style="1" customWidth="1"/>
    <col min="7427" max="7427" width="27.77734375" style="1" bestFit="1" customWidth="1"/>
    <col min="7428" max="7428" width="6.109375" style="1" customWidth="1"/>
    <col min="7429" max="7430" width="7.88671875" style="1" customWidth="1"/>
    <col min="7431" max="7431" width="5.6640625" style="1" customWidth="1"/>
    <col min="7432" max="7432" width="11.6640625" style="1" customWidth="1"/>
    <col min="7433" max="7433" width="9.88671875" style="1" customWidth="1"/>
    <col min="7434" max="7435" width="10.44140625" style="1" customWidth="1"/>
    <col min="7436" max="7436" width="7.109375" style="1" customWidth="1"/>
    <col min="7437" max="7437" width="10.44140625" style="1" customWidth="1"/>
    <col min="7438" max="7438" width="10" style="1"/>
    <col min="7439" max="7439" width="32.109375" style="1" customWidth="1"/>
    <col min="7440" max="7440" width="13" style="1" customWidth="1"/>
    <col min="7441" max="7441" width="6.77734375" style="1" customWidth="1"/>
    <col min="7442" max="7680" width="10" style="1"/>
    <col min="7681" max="7681" width="6.109375" style="1" bestFit="1" customWidth="1"/>
    <col min="7682" max="7682" width="15.77734375" style="1" customWidth="1"/>
    <col min="7683" max="7683" width="27.77734375" style="1" bestFit="1" customWidth="1"/>
    <col min="7684" max="7684" width="6.109375" style="1" customWidth="1"/>
    <col min="7685" max="7686" width="7.88671875" style="1" customWidth="1"/>
    <col min="7687" max="7687" width="5.6640625" style="1" customWidth="1"/>
    <col min="7688" max="7688" width="11.6640625" style="1" customWidth="1"/>
    <col min="7689" max="7689" width="9.88671875" style="1" customWidth="1"/>
    <col min="7690" max="7691" width="10.44140625" style="1" customWidth="1"/>
    <col min="7692" max="7692" width="7.109375" style="1" customWidth="1"/>
    <col min="7693" max="7693" width="10.44140625" style="1" customWidth="1"/>
    <col min="7694" max="7694" width="10" style="1"/>
    <col min="7695" max="7695" width="32.109375" style="1" customWidth="1"/>
    <col min="7696" max="7696" width="13" style="1" customWidth="1"/>
    <col min="7697" max="7697" width="6.77734375" style="1" customWidth="1"/>
    <col min="7698" max="7936" width="10" style="1"/>
    <col min="7937" max="7937" width="6.109375" style="1" bestFit="1" customWidth="1"/>
    <col min="7938" max="7938" width="15.77734375" style="1" customWidth="1"/>
    <col min="7939" max="7939" width="27.77734375" style="1" bestFit="1" customWidth="1"/>
    <col min="7940" max="7940" width="6.109375" style="1" customWidth="1"/>
    <col min="7941" max="7942" width="7.88671875" style="1" customWidth="1"/>
    <col min="7943" max="7943" width="5.6640625" style="1" customWidth="1"/>
    <col min="7944" max="7944" width="11.6640625" style="1" customWidth="1"/>
    <col min="7945" max="7945" width="9.88671875" style="1" customWidth="1"/>
    <col min="7946" max="7947" width="10.44140625" style="1" customWidth="1"/>
    <col min="7948" max="7948" width="7.109375" style="1" customWidth="1"/>
    <col min="7949" max="7949" width="10.44140625" style="1" customWidth="1"/>
    <col min="7950" max="7950" width="10" style="1"/>
    <col min="7951" max="7951" width="32.109375" style="1" customWidth="1"/>
    <col min="7952" max="7952" width="13" style="1" customWidth="1"/>
    <col min="7953" max="7953" width="6.77734375" style="1" customWidth="1"/>
    <col min="7954" max="8192" width="10" style="1"/>
    <col min="8193" max="8193" width="6.109375" style="1" bestFit="1" customWidth="1"/>
    <col min="8194" max="8194" width="15.77734375" style="1" customWidth="1"/>
    <col min="8195" max="8195" width="27.77734375" style="1" bestFit="1" customWidth="1"/>
    <col min="8196" max="8196" width="6.109375" style="1" customWidth="1"/>
    <col min="8197" max="8198" width="7.88671875" style="1" customWidth="1"/>
    <col min="8199" max="8199" width="5.6640625" style="1" customWidth="1"/>
    <col min="8200" max="8200" width="11.6640625" style="1" customWidth="1"/>
    <col min="8201" max="8201" width="9.88671875" style="1" customWidth="1"/>
    <col min="8202" max="8203" width="10.44140625" style="1" customWidth="1"/>
    <col min="8204" max="8204" width="7.109375" style="1" customWidth="1"/>
    <col min="8205" max="8205" width="10.44140625" style="1" customWidth="1"/>
    <col min="8206" max="8206" width="10" style="1"/>
    <col min="8207" max="8207" width="32.109375" style="1" customWidth="1"/>
    <col min="8208" max="8208" width="13" style="1" customWidth="1"/>
    <col min="8209" max="8209" width="6.77734375" style="1" customWidth="1"/>
    <col min="8210" max="8448" width="10" style="1"/>
    <col min="8449" max="8449" width="6.109375" style="1" bestFit="1" customWidth="1"/>
    <col min="8450" max="8450" width="15.77734375" style="1" customWidth="1"/>
    <col min="8451" max="8451" width="27.77734375" style="1" bestFit="1" customWidth="1"/>
    <col min="8452" max="8452" width="6.109375" style="1" customWidth="1"/>
    <col min="8453" max="8454" width="7.88671875" style="1" customWidth="1"/>
    <col min="8455" max="8455" width="5.6640625" style="1" customWidth="1"/>
    <col min="8456" max="8456" width="11.6640625" style="1" customWidth="1"/>
    <col min="8457" max="8457" width="9.88671875" style="1" customWidth="1"/>
    <col min="8458" max="8459" width="10.44140625" style="1" customWidth="1"/>
    <col min="8460" max="8460" width="7.109375" style="1" customWidth="1"/>
    <col min="8461" max="8461" width="10.44140625" style="1" customWidth="1"/>
    <col min="8462" max="8462" width="10" style="1"/>
    <col min="8463" max="8463" width="32.109375" style="1" customWidth="1"/>
    <col min="8464" max="8464" width="13" style="1" customWidth="1"/>
    <col min="8465" max="8465" width="6.77734375" style="1" customWidth="1"/>
    <col min="8466" max="8704" width="10" style="1"/>
    <col min="8705" max="8705" width="6.109375" style="1" bestFit="1" customWidth="1"/>
    <col min="8706" max="8706" width="15.77734375" style="1" customWidth="1"/>
    <col min="8707" max="8707" width="27.77734375" style="1" bestFit="1" customWidth="1"/>
    <col min="8708" max="8708" width="6.109375" style="1" customWidth="1"/>
    <col min="8709" max="8710" width="7.88671875" style="1" customWidth="1"/>
    <col min="8711" max="8711" width="5.6640625" style="1" customWidth="1"/>
    <col min="8712" max="8712" width="11.6640625" style="1" customWidth="1"/>
    <col min="8713" max="8713" width="9.88671875" style="1" customWidth="1"/>
    <col min="8714" max="8715" width="10.44140625" style="1" customWidth="1"/>
    <col min="8716" max="8716" width="7.109375" style="1" customWidth="1"/>
    <col min="8717" max="8717" width="10.44140625" style="1" customWidth="1"/>
    <col min="8718" max="8718" width="10" style="1"/>
    <col min="8719" max="8719" width="32.109375" style="1" customWidth="1"/>
    <col min="8720" max="8720" width="13" style="1" customWidth="1"/>
    <col min="8721" max="8721" width="6.77734375" style="1" customWidth="1"/>
    <col min="8722" max="8960" width="10" style="1"/>
    <col min="8961" max="8961" width="6.109375" style="1" bestFit="1" customWidth="1"/>
    <col min="8962" max="8962" width="15.77734375" style="1" customWidth="1"/>
    <col min="8963" max="8963" width="27.77734375" style="1" bestFit="1" customWidth="1"/>
    <col min="8964" max="8964" width="6.109375" style="1" customWidth="1"/>
    <col min="8965" max="8966" width="7.88671875" style="1" customWidth="1"/>
    <col min="8967" max="8967" width="5.6640625" style="1" customWidth="1"/>
    <col min="8968" max="8968" width="11.6640625" style="1" customWidth="1"/>
    <col min="8969" max="8969" width="9.88671875" style="1" customWidth="1"/>
    <col min="8970" max="8971" width="10.44140625" style="1" customWidth="1"/>
    <col min="8972" max="8972" width="7.109375" style="1" customWidth="1"/>
    <col min="8973" max="8973" width="10.44140625" style="1" customWidth="1"/>
    <col min="8974" max="8974" width="10" style="1"/>
    <col min="8975" max="8975" width="32.109375" style="1" customWidth="1"/>
    <col min="8976" max="8976" width="13" style="1" customWidth="1"/>
    <col min="8977" max="8977" width="6.77734375" style="1" customWidth="1"/>
    <col min="8978" max="9216" width="10" style="1"/>
    <col min="9217" max="9217" width="6.109375" style="1" bestFit="1" customWidth="1"/>
    <col min="9218" max="9218" width="15.77734375" style="1" customWidth="1"/>
    <col min="9219" max="9219" width="27.77734375" style="1" bestFit="1" customWidth="1"/>
    <col min="9220" max="9220" width="6.109375" style="1" customWidth="1"/>
    <col min="9221" max="9222" width="7.88671875" style="1" customWidth="1"/>
    <col min="9223" max="9223" width="5.6640625" style="1" customWidth="1"/>
    <col min="9224" max="9224" width="11.6640625" style="1" customWidth="1"/>
    <col min="9225" max="9225" width="9.88671875" style="1" customWidth="1"/>
    <col min="9226" max="9227" width="10.44140625" style="1" customWidth="1"/>
    <col min="9228" max="9228" width="7.109375" style="1" customWidth="1"/>
    <col min="9229" max="9229" width="10.44140625" style="1" customWidth="1"/>
    <col min="9230" max="9230" width="10" style="1"/>
    <col min="9231" max="9231" width="32.109375" style="1" customWidth="1"/>
    <col min="9232" max="9232" width="13" style="1" customWidth="1"/>
    <col min="9233" max="9233" width="6.77734375" style="1" customWidth="1"/>
    <col min="9234" max="9472" width="10" style="1"/>
    <col min="9473" max="9473" width="6.109375" style="1" bestFit="1" customWidth="1"/>
    <col min="9474" max="9474" width="15.77734375" style="1" customWidth="1"/>
    <col min="9475" max="9475" width="27.77734375" style="1" bestFit="1" customWidth="1"/>
    <col min="9476" max="9476" width="6.109375" style="1" customWidth="1"/>
    <col min="9477" max="9478" width="7.88671875" style="1" customWidth="1"/>
    <col min="9479" max="9479" width="5.6640625" style="1" customWidth="1"/>
    <col min="9480" max="9480" width="11.6640625" style="1" customWidth="1"/>
    <col min="9481" max="9481" width="9.88671875" style="1" customWidth="1"/>
    <col min="9482" max="9483" width="10.44140625" style="1" customWidth="1"/>
    <col min="9484" max="9484" width="7.109375" style="1" customWidth="1"/>
    <col min="9485" max="9485" width="10.44140625" style="1" customWidth="1"/>
    <col min="9486" max="9486" width="10" style="1"/>
    <col min="9487" max="9487" width="32.109375" style="1" customWidth="1"/>
    <col min="9488" max="9488" width="13" style="1" customWidth="1"/>
    <col min="9489" max="9489" width="6.77734375" style="1" customWidth="1"/>
    <col min="9490" max="9728" width="10" style="1"/>
    <col min="9729" max="9729" width="6.109375" style="1" bestFit="1" customWidth="1"/>
    <col min="9730" max="9730" width="15.77734375" style="1" customWidth="1"/>
    <col min="9731" max="9731" width="27.77734375" style="1" bestFit="1" customWidth="1"/>
    <col min="9732" max="9732" width="6.109375" style="1" customWidth="1"/>
    <col min="9733" max="9734" width="7.88671875" style="1" customWidth="1"/>
    <col min="9735" max="9735" width="5.6640625" style="1" customWidth="1"/>
    <col min="9736" max="9736" width="11.6640625" style="1" customWidth="1"/>
    <col min="9737" max="9737" width="9.88671875" style="1" customWidth="1"/>
    <col min="9738" max="9739" width="10.44140625" style="1" customWidth="1"/>
    <col min="9740" max="9740" width="7.109375" style="1" customWidth="1"/>
    <col min="9741" max="9741" width="10.44140625" style="1" customWidth="1"/>
    <col min="9742" max="9742" width="10" style="1"/>
    <col min="9743" max="9743" width="32.109375" style="1" customWidth="1"/>
    <col min="9744" max="9744" width="13" style="1" customWidth="1"/>
    <col min="9745" max="9745" width="6.77734375" style="1" customWidth="1"/>
    <col min="9746" max="9984" width="10" style="1"/>
    <col min="9985" max="9985" width="6.109375" style="1" bestFit="1" customWidth="1"/>
    <col min="9986" max="9986" width="15.77734375" style="1" customWidth="1"/>
    <col min="9987" max="9987" width="27.77734375" style="1" bestFit="1" customWidth="1"/>
    <col min="9988" max="9988" width="6.109375" style="1" customWidth="1"/>
    <col min="9989" max="9990" width="7.88671875" style="1" customWidth="1"/>
    <col min="9991" max="9991" width="5.6640625" style="1" customWidth="1"/>
    <col min="9992" max="9992" width="11.6640625" style="1" customWidth="1"/>
    <col min="9993" max="9993" width="9.88671875" style="1" customWidth="1"/>
    <col min="9994" max="9995" width="10.44140625" style="1" customWidth="1"/>
    <col min="9996" max="9996" width="7.109375" style="1" customWidth="1"/>
    <col min="9997" max="9997" width="10.44140625" style="1" customWidth="1"/>
    <col min="9998" max="9998" width="10" style="1"/>
    <col min="9999" max="9999" width="32.109375" style="1" customWidth="1"/>
    <col min="10000" max="10000" width="13" style="1" customWidth="1"/>
    <col min="10001" max="10001" width="6.77734375" style="1" customWidth="1"/>
    <col min="10002" max="10240" width="10" style="1"/>
    <col min="10241" max="10241" width="6.109375" style="1" bestFit="1" customWidth="1"/>
    <col min="10242" max="10242" width="15.77734375" style="1" customWidth="1"/>
    <col min="10243" max="10243" width="27.77734375" style="1" bestFit="1" customWidth="1"/>
    <col min="10244" max="10244" width="6.109375" style="1" customWidth="1"/>
    <col min="10245" max="10246" width="7.88671875" style="1" customWidth="1"/>
    <col min="10247" max="10247" width="5.6640625" style="1" customWidth="1"/>
    <col min="10248" max="10248" width="11.6640625" style="1" customWidth="1"/>
    <col min="10249" max="10249" width="9.88671875" style="1" customWidth="1"/>
    <col min="10250" max="10251" width="10.44140625" style="1" customWidth="1"/>
    <col min="10252" max="10252" width="7.109375" style="1" customWidth="1"/>
    <col min="10253" max="10253" width="10.44140625" style="1" customWidth="1"/>
    <col min="10254" max="10254" width="10" style="1"/>
    <col min="10255" max="10255" width="32.109375" style="1" customWidth="1"/>
    <col min="10256" max="10256" width="13" style="1" customWidth="1"/>
    <col min="10257" max="10257" width="6.77734375" style="1" customWidth="1"/>
    <col min="10258" max="10496" width="10" style="1"/>
    <col min="10497" max="10497" width="6.109375" style="1" bestFit="1" customWidth="1"/>
    <col min="10498" max="10498" width="15.77734375" style="1" customWidth="1"/>
    <col min="10499" max="10499" width="27.77734375" style="1" bestFit="1" customWidth="1"/>
    <col min="10500" max="10500" width="6.109375" style="1" customWidth="1"/>
    <col min="10501" max="10502" width="7.88671875" style="1" customWidth="1"/>
    <col min="10503" max="10503" width="5.6640625" style="1" customWidth="1"/>
    <col min="10504" max="10504" width="11.6640625" style="1" customWidth="1"/>
    <col min="10505" max="10505" width="9.88671875" style="1" customWidth="1"/>
    <col min="10506" max="10507" width="10.44140625" style="1" customWidth="1"/>
    <col min="10508" max="10508" width="7.109375" style="1" customWidth="1"/>
    <col min="10509" max="10509" width="10.44140625" style="1" customWidth="1"/>
    <col min="10510" max="10510" width="10" style="1"/>
    <col min="10511" max="10511" width="32.109375" style="1" customWidth="1"/>
    <col min="10512" max="10512" width="13" style="1" customWidth="1"/>
    <col min="10513" max="10513" width="6.77734375" style="1" customWidth="1"/>
    <col min="10514" max="10752" width="10" style="1"/>
    <col min="10753" max="10753" width="6.109375" style="1" bestFit="1" customWidth="1"/>
    <col min="10754" max="10754" width="15.77734375" style="1" customWidth="1"/>
    <col min="10755" max="10755" width="27.77734375" style="1" bestFit="1" customWidth="1"/>
    <col min="10756" max="10756" width="6.109375" style="1" customWidth="1"/>
    <col min="10757" max="10758" width="7.88671875" style="1" customWidth="1"/>
    <col min="10759" max="10759" width="5.6640625" style="1" customWidth="1"/>
    <col min="10760" max="10760" width="11.6640625" style="1" customWidth="1"/>
    <col min="10761" max="10761" width="9.88671875" style="1" customWidth="1"/>
    <col min="10762" max="10763" width="10.44140625" style="1" customWidth="1"/>
    <col min="10764" max="10764" width="7.109375" style="1" customWidth="1"/>
    <col min="10765" max="10765" width="10.44140625" style="1" customWidth="1"/>
    <col min="10766" max="10766" width="10" style="1"/>
    <col min="10767" max="10767" width="32.109375" style="1" customWidth="1"/>
    <col min="10768" max="10768" width="13" style="1" customWidth="1"/>
    <col min="10769" max="10769" width="6.77734375" style="1" customWidth="1"/>
    <col min="10770" max="11008" width="10" style="1"/>
    <col min="11009" max="11009" width="6.109375" style="1" bestFit="1" customWidth="1"/>
    <col min="11010" max="11010" width="15.77734375" style="1" customWidth="1"/>
    <col min="11011" max="11011" width="27.77734375" style="1" bestFit="1" customWidth="1"/>
    <col min="11012" max="11012" width="6.109375" style="1" customWidth="1"/>
    <col min="11013" max="11014" width="7.88671875" style="1" customWidth="1"/>
    <col min="11015" max="11015" width="5.6640625" style="1" customWidth="1"/>
    <col min="11016" max="11016" width="11.6640625" style="1" customWidth="1"/>
    <col min="11017" max="11017" width="9.88671875" style="1" customWidth="1"/>
    <col min="11018" max="11019" width="10.44140625" style="1" customWidth="1"/>
    <col min="11020" max="11020" width="7.109375" style="1" customWidth="1"/>
    <col min="11021" max="11021" width="10.44140625" style="1" customWidth="1"/>
    <col min="11022" max="11022" width="10" style="1"/>
    <col min="11023" max="11023" width="32.109375" style="1" customWidth="1"/>
    <col min="11024" max="11024" width="13" style="1" customWidth="1"/>
    <col min="11025" max="11025" width="6.77734375" style="1" customWidth="1"/>
    <col min="11026" max="11264" width="10" style="1"/>
    <col min="11265" max="11265" width="6.109375" style="1" bestFit="1" customWidth="1"/>
    <col min="11266" max="11266" width="15.77734375" style="1" customWidth="1"/>
    <col min="11267" max="11267" width="27.77734375" style="1" bestFit="1" customWidth="1"/>
    <col min="11268" max="11268" width="6.109375" style="1" customWidth="1"/>
    <col min="11269" max="11270" width="7.88671875" style="1" customWidth="1"/>
    <col min="11271" max="11271" width="5.6640625" style="1" customWidth="1"/>
    <col min="11272" max="11272" width="11.6640625" style="1" customWidth="1"/>
    <col min="11273" max="11273" width="9.88671875" style="1" customWidth="1"/>
    <col min="11274" max="11275" width="10.44140625" style="1" customWidth="1"/>
    <col min="11276" max="11276" width="7.109375" style="1" customWidth="1"/>
    <col min="11277" max="11277" width="10.44140625" style="1" customWidth="1"/>
    <col min="11278" max="11278" width="10" style="1"/>
    <col min="11279" max="11279" width="32.109375" style="1" customWidth="1"/>
    <col min="11280" max="11280" width="13" style="1" customWidth="1"/>
    <col min="11281" max="11281" width="6.77734375" style="1" customWidth="1"/>
    <col min="11282" max="11520" width="10" style="1"/>
    <col min="11521" max="11521" width="6.109375" style="1" bestFit="1" customWidth="1"/>
    <col min="11522" max="11522" width="15.77734375" style="1" customWidth="1"/>
    <col min="11523" max="11523" width="27.77734375" style="1" bestFit="1" customWidth="1"/>
    <col min="11524" max="11524" width="6.109375" style="1" customWidth="1"/>
    <col min="11525" max="11526" width="7.88671875" style="1" customWidth="1"/>
    <col min="11527" max="11527" width="5.6640625" style="1" customWidth="1"/>
    <col min="11528" max="11528" width="11.6640625" style="1" customWidth="1"/>
    <col min="11529" max="11529" width="9.88671875" style="1" customWidth="1"/>
    <col min="11530" max="11531" width="10.44140625" style="1" customWidth="1"/>
    <col min="11532" max="11532" width="7.109375" style="1" customWidth="1"/>
    <col min="11533" max="11533" width="10.44140625" style="1" customWidth="1"/>
    <col min="11534" max="11534" width="10" style="1"/>
    <col min="11535" max="11535" width="32.109375" style="1" customWidth="1"/>
    <col min="11536" max="11536" width="13" style="1" customWidth="1"/>
    <col min="11537" max="11537" width="6.77734375" style="1" customWidth="1"/>
    <col min="11538" max="11776" width="10" style="1"/>
    <col min="11777" max="11777" width="6.109375" style="1" bestFit="1" customWidth="1"/>
    <col min="11778" max="11778" width="15.77734375" style="1" customWidth="1"/>
    <col min="11779" max="11779" width="27.77734375" style="1" bestFit="1" customWidth="1"/>
    <col min="11780" max="11780" width="6.109375" style="1" customWidth="1"/>
    <col min="11781" max="11782" width="7.88671875" style="1" customWidth="1"/>
    <col min="11783" max="11783" width="5.6640625" style="1" customWidth="1"/>
    <col min="11784" max="11784" width="11.6640625" style="1" customWidth="1"/>
    <col min="11785" max="11785" width="9.88671875" style="1" customWidth="1"/>
    <col min="11786" max="11787" width="10.44140625" style="1" customWidth="1"/>
    <col min="11788" max="11788" width="7.109375" style="1" customWidth="1"/>
    <col min="11789" max="11789" width="10.44140625" style="1" customWidth="1"/>
    <col min="11790" max="11790" width="10" style="1"/>
    <col min="11791" max="11791" width="32.109375" style="1" customWidth="1"/>
    <col min="11792" max="11792" width="13" style="1" customWidth="1"/>
    <col min="11793" max="11793" width="6.77734375" style="1" customWidth="1"/>
    <col min="11794" max="12032" width="10" style="1"/>
    <col min="12033" max="12033" width="6.109375" style="1" bestFit="1" customWidth="1"/>
    <col min="12034" max="12034" width="15.77734375" style="1" customWidth="1"/>
    <col min="12035" max="12035" width="27.77734375" style="1" bestFit="1" customWidth="1"/>
    <col min="12036" max="12036" width="6.109375" style="1" customWidth="1"/>
    <col min="12037" max="12038" width="7.88671875" style="1" customWidth="1"/>
    <col min="12039" max="12039" width="5.6640625" style="1" customWidth="1"/>
    <col min="12040" max="12040" width="11.6640625" style="1" customWidth="1"/>
    <col min="12041" max="12041" width="9.88671875" style="1" customWidth="1"/>
    <col min="12042" max="12043" width="10.44140625" style="1" customWidth="1"/>
    <col min="12044" max="12044" width="7.109375" style="1" customWidth="1"/>
    <col min="12045" max="12045" width="10.44140625" style="1" customWidth="1"/>
    <col min="12046" max="12046" width="10" style="1"/>
    <col min="12047" max="12047" width="32.109375" style="1" customWidth="1"/>
    <col min="12048" max="12048" width="13" style="1" customWidth="1"/>
    <col min="12049" max="12049" width="6.77734375" style="1" customWidth="1"/>
    <col min="12050" max="12288" width="10" style="1"/>
    <col min="12289" max="12289" width="6.109375" style="1" bestFit="1" customWidth="1"/>
    <col min="12290" max="12290" width="15.77734375" style="1" customWidth="1"/>
    <col min="12291" max="12291" width="27.77734375" style="1" bestFit="1" customWidth="1"/>
    <col min="12292" max="12292" width="6.109375" style="1" customWidth="1"/>
    <col min="12293" max="12294" width="7.88671875" style="1" customWidth="1"/>
    <col min="12295" max="12295" width="5.6640625" style="1" customWidth="1"/>
    <col min="12296" max="12296" width="11.6640625" style="1" customWidth="1"/>
    <col min="12297" max="12297" width="9.88671875" style="1" customWidth="1"/>
    <col min="12298" max="12299" width="10.44140625" style="1" customWidth="1"/>
    <col min="12300" max="12300" width="7.109375" style="1" customWidth="1"/>
    <col min="12301" max="12301" width="10.44140625" style="1" customWidth="1"/>
    <col min="12302" max="12302" width="10" style="1"/>
    <col min="12303" max="12303" width="32.109375" style="1" customWidth="1"/>
    <col min="12304" max="12304" width="13" style="1" customWidth="1"/>
    <col min="12305" max="12305" width="6.77734375" style="1" customWidth="1"/>
    <col min="12306" max="12544" width="10" style="1"/>
    <col min="12545" max="12545" width="6.109375" style="1" bestFit="1" customWidth="1"/>
    <col min="12546" max="12546" width="15.77734375" style="1" customWidth="1"/>
    <col min="12547" max="12547" width="27.77734375" style="1" bestFit="1" customWidth="1"/>
    <col min="12548" max="12548" width="6.109375" style="1" customWidth="1"/>
    <col min="12549" max="12550" width="7.88671875" style="1" customWidth="1"/>
    <col min="12551" max="12551" width="5.6640625" style="1" customWidth="1"/>
    <col min="12552" max="12552" width="11.6640625" style="1" customWidth="1"/>
    <col min="12553" max="12553" width="9.88671875" style="1" customWidth="1"/>
    <col min="12554" max="12555" width="10.44140625" style="1" customWidth="1"/>
    <col min="12556" max="12556" width="7.109375" style="1" customWidth="1"/>
    <col min="12557" max="12557" width="10.44140625" style="1" customWidth="1"/>
    <col min="12558" max="12558" width="10" style="1"/>
    <col min="12559" max="12559" width="32.109375" style="1" customWidth="1"/>
    <col min="12560" max="12560" width="13" style="1" customWidth="1"/>
    <col min="12561" max="12561" width="6.77734375" style="1" customWidth="1"/>
    <col min="12562" max="12800" width="10" style="1"/>
    <col min="12801" max="12801" width="6.109375" style="1" bestFit="1" customWidth="1"/>
    <col min="12802" max="12802" width="15.77734375" style="1" customWidth="1"/>
    <col min="12803" max="12803" width="27.77734375" style="1" bestFit="1" customWidth="1"/>
    <col min="12804" max="12804" width="6.109375" style="1" customWidth="1"/>
    <col min="12805" max="12806" width="7.88671875" style="1" customWidth="1"/>
    <col min="12807" max="12807" width="5.6640625" style="1" customWidth="1"/>
    <col min="12808" max="12808" width="11.6640625" style="1" customWidth="1"/>
    <col min="12809" max="12809" width="9.88671875" style="1" customWidth="1"/>
    <col min="12810" max="12811" width="10.44140625" style="1" customWidth="1"/>
    <col min="12812" max="12812" width="7.109375" style="1" customWidth="1"/>
    <col min="12813" max="12813" width="10.44140625" style="1" customWidth="1"/>
    <col min="12814" max="12814" width="10" style="1"/>
    <col min="12815" max="12815" width="32.109375" style="1" customWidth="1"/>
    <col min="12816" max="12816" width="13" style="1" customWidth="1"/>
    <col min="12817" max="12817" width="6.77734375" style="1" customWidth="1"/>
    <col min="12818" max="13056" width="10" style="1"/>
    <col min="13057" max="13057" width="6.109375" style="1" bestFit="1" customWidth="1"/>
    <col min="13058" max="13058" width="15.77734375" style="1" customWidth="1"/>
    <col min="13059" max="13059" width="27.77734375" style="1" bestFit="1" customWidth="1"/>
    <col min="13060" max="13060" width="6.109375" style="1" customWidth="1"/>
    <col min="13061" max="13062" width="7.88671875" style="1" customWidth="1"/>
    <col min="13063" max="13063" width="5.6640625" style="1" customWidth="1"/>
    <col min="13064" max="13064" width="11.6640625" style="1" customWidth="1"/>
    <col min="13065" max="13065" width="9.88671875" style="1" customWidth="1"/>
    <col min="13066" max="13067" width="10.44140625" style="1" customWidth="1"/>
    <col min="13068" max="13068" width="7.109375" style="1" customWidth="1"/>
    <col min="13069" max="13069" width="10.44140625" style="1" customWidth="1"/>
    <col min="13070" max="13070" width="10" style="1"/>
    <col min="13071" max="13071" width="32.109375" style="1" customWidth="1"/>
    <col min="13072" max="13072" width="13" style="1" customWidth="1"/>
    <col min="13073" max="13073" width="6.77734375" style="1" customWidth="1"/>
    <col min="13074" max="13312" width="10" style="1"/>
    <col min="13313" max="13313" width="6.109375" style="1" bestFit="1" customWidth="1"/>
    <col min="13314" max="13314" width="15.77734375" style="1" customWidth="1"/>
    <col min="13315" max="13315" width="27.77734375" style="1" bestFit="1" customWidth="1"/>
    <col min="13316" max="13316" width="6.109375" style="1" customWidth="1"/>
    <col min="13317" max="13318" width="7.88671875" style="1" customWidth="1"/>
    <col min="13319" max="13319" width="5.6640625" style="1" customWidth="1"/>
    <col min="13320" max="13320" width="11.6640625" style="1" customWidth="1"/>
    <col min="13321" max="13321" width="9.88671875" style="1" customWidth="1"/>
    <col min="13322" max="13323" width="10.44140625" style="1" customWidth="1"/>
    <col min="13324" max="13324" width="7.109375" style="1" customWidth="1"/>
    <col min="13325" max="13325" width="10.44140625" style="1" customWidth="1"/>
    <col min="13326" max="13326" width="10" style="1"/>
    <col min="13327" max="13327" width="32.109375" style="1" customWidth="1"/>
    <col min="13328" max="13328" width="13" style="1" customWidth="1"/>
    <col min="13329" max="13329" width="6.77734375" style="1" customWidth="1"/>
    <col min="13330" max="13568" width="10" style="1"/>
    <col min="13569" max="13569" width="6.109375" style="1" bestFit="1" customWidth="1"/>
    <col min="13570" max="13570" width="15.77734375" style="1" customWidth="1"/>
    <col min="13571" max="13571" width="27.77734375" style="1" bestFit="1" customWidth="1"/>
    <col min="13572" max="13572" width="6.109375" style="1" customWidth="1"/>
    <col min="13573" max="13574" width="7.88671875" style="1" customWidth="1"/>
    <col min="13575" max="13575" width="5.6640625" style="1" customWidth="1"/>
    <col min="13576" max="13576" width="11.6640625" style="1" customWidth="1"/>
    <col min="13577" max="13577" width="9.88671875" style="1" customWidth="1"/>
    <col min="13578" max="13579" width="10.44140625" style="1" customWidth="1"/>
    <col min="13580" max="13580" width="7.109375" style="1" customWidth="1"/>
    <col min="13581" max="13581" width="10.44140625" style="1" customWidth="1"/>
    <col min="13582" max="13582" width="10" style="1"/>
    <col min="13583" max="13583" width="32.109375" style="1" customWidth="1"/>
    <col min="13584" max="13584" width="13" style="1" customWidth="1"/>
    <col min="13585" max="13585" width="6.77734375" style="1" customWidth="1"/>
    <col min="13586" max="13824" width="10" style="1"/>
    <col min="13825" max="13825" width="6.109375" style="1" bestFit="1" customWidth="1"/>
    <col min="13826" max="13826" width="15.77734375" style="1" customWidth="1"/>
    <col min="13827" max="13827" width="27.77734375" style="1" bestFit="1" customWidth="1"/>
    <col min="13828" max="13828" width="6.109375" style="1" customWidth="1"/>
    <col min="13829" max="13830" width="7.88671875" style="1" customWidth="1"/>
    <col min="13831" max="13831" width="5.6640625" style="1" customWidth="1"/>
    <col min="13832" max="13832" width="11.6640625" style="1" customWidth="1"/>
    <col min="13833" max="13833" width="9.88671875" style="1" customWidth="1"/>
    <col min="13834" max="13835" width="10.44140625" style="1" customWidth="1"/>
    <col min="13836" max="13836" width="7.109375" style="1" customWidth="1"/>
    <col min="13837" max="13837" width="10.44140625" style="1" customWidth="1"/>
    <col min="13838" max="13838" width="10" style="1"/>
    <col min="13839" max="13839" width="32.109375" style="1" customWidth="1"/>
    <col min="13840" max="13840" width="13" style="1" customWidth="1"/>
    <col min="13841" max="13841" width="6.77734375" style="1" customWidth="1"/>
    <col min="13842" max="14080" width="10" style="1"/>
    <col min="14081" max="14081" width="6.109375" style="1" bestFit="1" customWidth="1"/>
    <col min="14082" max="14082" width="15.77734375" style="1" customWidth="1"/>
    <col min="14083" max="14083" width="27.77734375" style="1" bestFit="1" customWidth="1"/>
    <col min="14084" max="14084" width="6.109375" style="1" customWidth="1"/>
    <col min="14085" max="14086" width="7.88671875" style="1" customWidth="1"/>
    <col min="14087" max="14087" width="5.6640625" style="1" customWidth="1"/>
    <col min="14088" max="14088" width="11.6640625" style="1" customWidth="1"/>
    <col min="14089" max="14089" width="9.88671875" style="1" customWidth="1"/>
    <col min="14090" max="14091" width="10.44140625" style="1" customWidth="1"/>
    <col min="14092" max="14092" width="7.109375" style="1" customWidth="1"/>
    <col min="14093" max="14093" width="10.44140625" style="1" customWidth="1"/>
    <col min="14094" max="14094" width="10" style="1"/>
    <col min="14095" max="14095" width="32.109375" style="1" customWidth="1"/>
    <col min="14096" max="14096" width="13" style="1" customWidth="1"/>
    <col min="14097" max="14097" width="6.77734375" style="1" customWidth="1"/>
    <col min="14098" max="14336" width="10" style="1"/>
    <col min="14337" max="14337" width="6.109375" style="1" bestFit="1" customWidth="1"/>
    <col min="14338" max="14338" width="15.77734375" style="1" customWidth="1"/>
    <col min="14339" max="14339" width="27.77734375" style="1" bestFit="1" customWidth="1"/>
    <col min="14340" max="14340" width="6.109375" style="1" customWidth="1"/>
    <col min="14341" max="14342" width="7.88671875" style="1" customWidth="1"/>
    <col min="14343" max="14343" width="5.6640625" style="1" customWidth="1"/>
    <col min="14344" max="14344" width="11.6640625" style="1" customWidth="1"/>
    <col min="14345" max="14345" width="9.88671875" style="1" customWidth="1"/>
    <col min="14346" max="14347" width="10.44140625" style="1" customWidth="1"/>
    <col min="14348" max="14348" width="7.109375" style="1" customWidth="1"/>
    <col min="14349" max="14349" width="10.44140625" style="1" customWidth="1"/>
    <col min="14350" max="14350" width="10" style="1"/>
    <col min="14351" max="14351" width="32.109375" style="1" customWidth="1"/>
    <col min="14352" max="14352" width="13" style="1" customWidth="1"/>
    <col min="14353" max="14353" width="6.77734375" style="1" customWidth="1"/>
    <col min="14354" max="14592" width="10" style="1"/>
    <col min="14593" max="14593" width="6.109375" style="1" bestFit="1" customWidth="1"/>
    <col min="14594" max="14594" width="15.77734375" style="1" customWidth="1"/>
    <col min="14595" max="14595" width="27.77734375" style="1" bestFit="1" customWidth="1"/>
    <col min="14596" max="14596" width="6.109375" style="1" customWidth="1"/>
    <col min="14597" max="14598" width="7.88671875" style="1" customWidth="1"/>
    <col min="14599" max="14599" width="5.6640625" style="1" customWidth="1"/>
    <col min="14600" max="14600" width="11.6640625" style="1" customWidth="1"/>
    <col min="14601" max="14601" width="9.88671875" style="1" customWidth="1"/>
    <col min="14602" max="14603" width="10.44140625" style="1" customWidth="1"/>
    <col min="14604" max="14604" width="7.109375" style="1" customWidth="1"/>
    <col min="14605" max="14605" width="10.44140625" style="1" customWidth="1"/>
    <col min="14606" max="14606" width="10" style="1"/>
    <col min="14607" max="14607" width="32.109375" style="1" customWidth="1"/>
    <col min="14608" max="14608" width="13" style="1" customWidth="1"/>
    <col min="14609" max="14609" width="6.77734375" style="1" customWidth="1"/>
    <col min="14610" max="14848" width="10" style="1"/>
    <col min="14849" max="14849" width="6.109375" style="1" bestFit="1" customWidth="1"/>
    <col min="14850" max="14850" width="15.77734375" style="1" customWidth="1"/>
    <col min="14851" max="14851" width="27.77734375" style="1" bestFit="1" customWidth="1"/>
    <col min="14852" max="14852" width="6.109375" style="1" customWidth="1"/>
    <col min="14853" max="14854" width="7.88671875" style="1" customWidth="1"/>
    <col min="14855" max="14855" width="5.6640625" style="1" customWidth="1"/>
    <col min="14856" max="14856" width="11.6640625" style="1" customWidth="1"/>
    <col min="14857" max="14857" width="9.88671875" style="1" customWidth="1"/>
    <col min="14858" max="14859" width="10.44140625" style="1" customWidth="1"/>
    <col min="14860" max="14860" width="7.109375" style="1" customWidth="1"/>
    <col min="14861" max="14861" width="10.44140625" style="1" customWidth="1"/>
    <col min="14862" max="14862" width="10" style="1"/>
    <col min="14863" max="14863" width="32.109375" style="1" customWidth="1"/>
    <col min="14864" max="14864" width="13" style="1" customWidth="1"/>
    <col min="14865" max="14865" width="6.77734375" style="1" customWidth="1"/>
    <col min="14866" max="15104" width="10" style="1"/>
    <col min="15105" max="15105" width="6.109375" style="1" bestFit="1" customWidth="1"/>
    <col min="15106" max="15106" width="15.77734375" style="1" customWidth="1"/>
    <col min="15107" max="15107" width="27.77734375" style="1" bestFit="1" customWidth="1"/>
    <col min="15108" max="15108" width="6.109375" style="1" customWidth="1"/>
    <col min="15109" max="15110" width="7.88671875" style="1" customWidth="1"/>
    <col min="15111" max="15111" width="5.6640625" style="1" customWidth="1"/>
    <col min="15112" max="15112" width="11.6640625" style="1" customWidth="1"/>
    <col min="15113" max="15113" width="9.88671875" style="1" customWidth="1"/>
    <col min="15114" max="15115" width="10.44140625" style="1" customWidth="1"/>
    <col min="15116" max="15116" width="7.109375" style="1" customWidth="1"/>
    <col min="15117" max="15117" width="10.44140625" style="1" customWidth="1"/>
    <col min="15118" max="15118" width="10" style="1"/>
    <col min="15119" max="15119" width="32.109375" style="1" customWidth="1"/>
    <col min="15120" max="15120" width="13" style="1" customWidth="1"/>
    <col min="15121" max="15121" width="6.77734375" style="1" customWidth="1"/>
    <col min="15122" max="15360" width="10" style="1"/>
    <col min="15361" max="15361" width="6.109375" style="1" bestFit="1" customWidth="1"/>
    <col min="15362" max="15362" width="15.77734375" style="1" customWidth="1"/>
    <col min="15363" max="15363" width="27.77734375" style="1" bestFit="1" customWidth="1"/>
    <col min="15364" max="15364" width="6.109375" style="1" customWidth="1"/>
    <col min="15365" max="15366" width="7.88671875" style="1" customWidth="1"/>
    <col min="15367" max="15367" width="5.6640625" style="1" customWidth="1"/>
    <col min="15368" max="15368" width="11.6640625" style="1" customWidth="1"/>
    <col min="15369" max="15369" width="9.88671875" style="1" customWidth="1"/>
    <col min="15370" max="15371" width="10.44140625" style="1" customWidth="1"/>
    <col min="15372" max="15372" width="7.109375" style="1" customWidth="1"/>
    <col min="15373" max="15373" width="10.44140625" style="1" customWidth="1"/>
    <col min="15374" max="15374" width="10" style="1"/>
    <col min="15375" max="15375" width="32.109375" style="1" customWidth="1"/>
    <col min="15376" max="15376" width="13" style="1" customWidth="1"/>
    <col min="15377" max="15377" width="6.77734375" style="1" customWidth="1"/>
    <col min="15378" max="15616" width="10" style="1"/>
    <col min="15617" max="15617" width="6.109375" style="1" bestFit="1" customWidth="1"/>
    <col min="15618" max="15618" width="15.77734375" style="1" customWidth="1"/>
    <col min="15619" max="15619" width="27.77734375" style="1" bestFit="1" customWidth="1"/>
    <col min="15620" max="15620" width="6.109375" style="1" customWidth="1"/>
    <col min="15621" max="15622" width="7.88671875" style="1" customWidth="1"/>
    <col min="15623" max="15623" width="5.6640625" style="1" customWidth="1"/>
    <col min="15624" max="15624" width="11.6640625" style="1" customWidth="1"/>
    <col min="15625" max="15625" width="9.88671875" style="1" customWidth="1"/>
    <col min="15626" max="15627" width="10.44140625" style="1" customWidth="1"/>
    <col min="15628" max="15628" width="7.109375" style="1" customWidth="1"/>
    <col min="15629" max="15629" width="10.44140625" style="1" customWidth="1"/>
    <col min="15630" max="15630" width="10" style="1"/>
    <col min="15631" max="15631" width="32.109375" style="1" customWidth="1"/>
    <col min="15632" max="15632" width="13" style="1" customWidth="1"/>
    <col min="15633" max="15633" width="6.77734375" style="1" customWidth="1"/>
    <col min="15634" max="15872" width="10" style="1"/>
    <col min="15873" max="15873" width="6.109375" style="1" bestFit="1" customWidth="1"/>
    <col min="15874" max="15874" width="15.77734375" style="1" customWidth="1"/>
    <col min="15875" max="15875" width="27.77734375" style="1" bestFit="1" customWidth="1"/>
    <col min="15876" max="15876" width="6.109375" style="1" customWidth="1"/>
    <col min="15877" max="15878" width="7.88671875" style="1" customWidth="1"/>
    <col min="15879" max="15879" width="5.6640625" style="1" customWidth="1"/>
    <col min="15880" max="15880" width="11.6640625" style="1" customWidth="1"/>
    <col min="15881" max="15881" width="9.88671875" style="1" customWidth="1"/>
    <col min="15882" max="15883" width="10.44140625" style="1" customWidth="1"/>
    <col min="15884" max="15884" width="7.109375" style="1" customWidth="1"/>
    <col min="15885" max="15885" width="10.44140625" style="1" customWidth="1"/>
    <col min="15886" max="15886" width="10" style="1"/>
    <col min="15887" max="15887" width="32.109375" style="1" customWidth="1"/>
    <col min="15888" max="15888" width="13" style="1" customWidth="1"/>
    <col min="15889" max="15889" width="6.77734375" style="1" customWidth="1"/>
    <col min="15890" max="16128" width="10" style="1"/>
    <col min="16129" max="16129" width="6.109375" style="1" bestFit="1" customWidth="1"/>
    <col min="16130" max="16130" width="15.77734375" style="1" customWidth="1"/>
    <col min="16131" max="16131" width="27.77734375" style="1" bestFit="1" customWidth="1"/>
    <col min="16132" max="16132" width="6.109375" style="1" customWidth="1"/>
    <col min="16133" max="16134" width="7.88671875" style="1" customWidth="1"/>
    <col min="16135" max="16135" width="5.6640625" style="1" customWidth="1"/>
    <col min="16136" max="16136" width="11.6640625" style="1" customWidth="1"/>
    <col min="16137" max="16137" width="9.88671875" style="1" customWidth="1"/>
    <col min="16138" max="16139" width="10.44140625" style="1" customWidth="1"/>
    <col min="16140" max="16140" width="7.109375" style="1" customWidth="1"/>
    <col min="16141" max="16141" width="10.44140625" style="1" customWidth="1"/>
    <col min="16142" max="16142" width="10" style="1"/>
    <col min="16143" max="16143" width="32.109375" style="1" customWidth="1"/>
    <col min="16144" max="16144" width="13" style="1" customWidth="1"/>
    <col min="16145" max="16145" width="6.77734375" style="1" customWidth="1"/>
    <col min="16146" max="16384" width="10" style="1"/>
  </cols>
  <sheetData>
    <row r="1" spans="1:18" ht="27.75" customHeight="1">
      <c r="A1" s="189" t="s">
        <v>660</v>
      </c>
      <c r="B1" s="189"/>
      <c r="C1" s="189"/>
      <c r="D1" s="189"/>
      <c r="E1" s="189"/>
      <c r="F1" s="189"/>
      <c r="G1" s="189"/>
      <c r="H1" s="189"/>
      <c r="I1" s="189"/>
      <c r="J1" s="189"/>
      <c r="K1" s="189"/>
      <c r="L1" s="189"/>
      <c r="M1" s="189"/>
      <c r="N1" s="189"/>
      <c r="O1" s="189"/>
      <c r="P1" s="189"/>
    </row>
    <row r="2" spans="1:18" ht="27.75" customHeight="1">
      <c r="A2" s="1" t="s">
        <v>661</v>
      </c>
      <c r="M2" s="190" t="s">
        <v>1</v>
      </c>
      <c r="N2" s="190"/>
      <c r="O2" s="190"/>
      <c r="P2" s="190"/>
    </row>
    <row r="3" spans="1:18" s="119" customFormat="1" ht="19.5" customHeight="1">
      <c r="A3" s="207" t="s">
        <v>2</v>
      </c>
      <c r="B3" s="207" t="s">
        <v>3</v>
      </c>
      <c r="C3" s="207" t="s">
        <v>4</v>
      </c>
      <c r="D3" s="207" t="s">
        <v>5</v>
      </c>
      <c r="E3" s="209" t="s">
        <v>662</v>
      </c>
      <c r="F3" s="210"/>
      <c r="G3" s="207" t="s">
        <v>663</v>
      </c>
      <c r="H3" s="207" t="s">
        <v>664</v>
      </c>
      <c r="I3" s="207" t="s">
        <v>665</v>
      </c>
      <c r="J3" s="211" t="s">
        <v>9</v>
      </c>
      <c r="K3" s="212"/>
      <c r="L3" s="213" t="s">
        <v>666</v>
      </c>
      <c r="M3" s="209" t="s">
        <v>10</v>
      </c>
      <c r="N3" s="210"/>
      <c r="O3" s="207" t="s">
        <v>667</v>
      </c>
      <c r="P3" s="207" t="s">
        <v>668</v>
      </c>
    </row>
    <row r="4" spans="1:18" s="119" customFormat="1" ht="48.6" customHeight="1">
      <c r="A4" s="208"/>
      <c r="B4" s="208"/>
      <c r="C4" s="208"/>
      <c r="D4" s="208"/>
      <c r="E4" s="3" t="s">
        <v>669</v>
      </c>
      <c r="F4" s="3" t="s">
        <v>670</v>
      </c>
      <c r="G4" s="208"/>
      <c r="H4" s="208"/>
      <c r="I4" s="208"/>
      <c r="J4" s="3" t="s">
        <v>671</v>
      </c>
      <c r="K4" s="118" t="s">
        <v>672</v>
      </c>
      <c r="L4" s="213"/>
      <c r="M4" s="3" t="s">
        <v>673</v>
      </c>
      <c r="N4" s="3" t="s">
        <v>674</v>
      </c>
      <c r="O4" s="208"/>
      <c r="P4" s="208"/>
    </row>
    <row r="5" spans="1:18" ht="39.6" customHeight="1">
      <c r="A5" s="6">
        <v>1</v>
      </c>
      <c r="B5" s="174" t="s">
        <v>822</v>
      </c>
      <c r="C5" s="154" t="s">
        <v>823</v>
      </c>
      <c r="D5" s="175" t="s">
        <v>824</v>
      </c>
      <c r="E5" s="177">
        <v>82.203500000000005</v>
      </c>
      <c r="F5" s="11">
        <f>E5+L5</f>
        <v>83.743500000000012</v>
      </c>
      <c r="G5" s="181">
        <v>0.13</v>
      </c>
      <c r="H5" s="11"/>
      <c r="I5" s="11"/>
      <c r="J5" s="11"/>
      <c r="K5" s="177"/>
      <c r="L5" s="177">
        <f>154000/100000</f>
        <v>1.54</v>
      </c>
      <c r="M5" s="177">
        <v>82.203500000000005</v>
      </c>
      <c r="N5" s="11">
        <f>M5+L5</f>
        <v>83.743500000000012</v>
      </c>
      <c r="O5" s="175" t="s">
        <v>825</v>
      </c>
      <c r="P5" s="158" t="s">
        <v>828</v>
      </c>
      <c r="R5" s="153"/>
    </row>
    <row r="6" spans="1:18" ht="27.75" customHeight="1">
      <c r="A6" s="6">
        <v>2</v>
      </c>
      <c r="B6" s="176" t="s">
        <v>826</v>
      </c>
      <c r="C6" s="154" t="s">
        <v>827</v>
      </c>
      <c r="D6" s="175" t="s">
        <v>824</v>
      </c>
      <c r="E6" s="177">
        <f>44.75</f>
        <v>44.75</v>
      </c>
      <c r="F6" s="11">
        <f>E6+L6</f>
        <v>44.82</v>
      </c>
      <c r="G6" s="181">
        <v>0.13</v>
      </c>
      <c r="H6" s="11"/>
      <c r="I6" s="11"/>
      <c r="J6" s="11"/>
      <c r="K6" s="177"/>
      <c r="L6" s="177">
        <f>7000/100000</f>
        <v>7.0000000000000007E-2</v>
      </c>
      <c r="M6" s="177">
        <f>44.75</f>
        <v>44.75</v>
      </c>
      <c r="N6" s="11">
        <f>M6+L6</f>
        <v>44.82</v>
      </c>
      <c r="O6" s="175" t="s">
        <v>825</v>
      </c>
      <c r="P6" s="158" t="s">
        <v>829</v>
      </c>
      <c r="R6" s="153"/>
    </row>
    <row r="7" spans="1:18" ht="34.200000000000003" customHeight="1">
      <c r="A7" s="187">
        <v>3</v>
      </c>
      <c r="B7" s="187" t="s">
        <v>830</v>
      </c>
      <c r="C7" s="187" t="s">
        <v>831</v>
      </c>
      <c r="D7" s="187" t="s">
        <v>824</v>
      </c>
      <c r="E7" s="178">
        <v>47.32</v>
      </c>
      <c r="F7" s="178">
        <v>47.32</v>
      </c>
      <c r="G7" s="181">
        <v>0.13</v>
      </c>
      <c r="H7" s="179"/>
      <c r="I7" s="178"/>
      <c r="J7" s="180"/>
      <c r="K7" s="179"/>
      <c r="L7" s="177">
        <v>0</v>
      </c>
      <c r="M7" s="177">
        <f>44.75</f>
        <v>44.75</v>
      </c>
      <c r="N7" s="11">
        <f>M7+L7</f>
        <v>44.75</v>
      </c>
      <c r="O7" s="175" t="s">
        <v>825</v>
      </c>
      <c r="P7" s="158" t="s">
        <v>834</v>
      </c>
      <c r="Q7" s="1" t="s">
        <v>836</v>
      </c>
      <c r="R7" s="153"/>
    </row>
    <row r="8" spans="1:18" ht="34.200000000000003" customHeight="1">
      <c r="A8" s="188"/>
      <c r="B8" s="188"/>
      <c r="C8" s="188"/>
      <c r="D8" s="188"/>
      <c r="E8" s="178">
        <v>49.13</v>
      </c>
      <c r="F8" s="178">
        <v>49.13</v>
      </c>
      <c r="G8" s="181">
        <v>0.13</v>
      </c>
      <c r="H8" s="179"/>
      <c r="I8" s="178"/>
      <c r="J8" s="180"/>
      <c r="K8" s="179"/>
      <c r="L8" s="177">
        <v>0</v>
      </c>
      <c r="M8" s="178">
        <v>49.13</v>
      </c>
      <c r="N8" s="178">
        <v>49.13</v>
      </c>
      <c r="O8" s="175" t="s">
        <v>835</v>
      </c>
      <c r="P8" s="158" t="s">
        <v>834</v>
      </c>
      <c r="Q8" s="1" t="s">
        <v>837</v>
      </c>
      <c r="R8" s="153"/>
    </row>
    <row r="9" spans="1:18" ht="34.200000000000003" customHeight="1">
      <c r="A9" s="6">
        <v>4</v>
      </c>
      <c r="B9" s="220" t="s">
        <v>832</v>
      </c>
      <c r="C9" s="220" t="s">
        <v>833</v>
      </c>
      <c r="D9" s="222" t="s">
        <v>824</v>
      </c>
      <c r="E9" s="178">
        <v>45.73</v>
      </c>
      <c r="F9" s="178">
        <v>45.73</v>
      </c>
      <c r="G9" s="181">
        <v>0.13</v>
      </c>
      <c r="H9" s="179"/>
      <c r="I9" s="178"/>
      <c r="J9" s="180"/>
      <c r="K9" s="179"/>
      <c r="L9" s="177">
        <v>0</v>
      </c>
      <c r="M9" s="177">
        <f>44.75</f>
        <v>44.75</v>
      </c>
      <c r="N9" s="11">
        <f>M9+L9</f>
        <v>44.75</v>
      </c>
      <c r="O9" s="175" t="s">
        <v>825</v>
      </c>
      <c r="P9" s="158" t="s">
        <v>834</v>
      </c>
      <c r="Q9" s="1" t="s">
        <v>836</v>
      </c>
      <c r="R9" s="153"/>
    </row>
    <row r="10" spans="1:18" ht="34.200000000000003" customHeight="1">
      <c r="A10" s="6">
        <v>5</v>
      </c>
      <c r="B10" s="221"/>
      <c r="C10" s="221"/>
      <c r="D10" s="223"/>
      <c r="E10" s="178">
        <v>45.73</v>
      </c>
      <c r="F10" s="178">
        <v>45.73</v>
      </c>
      <c r="G10" s="181">
        <v>0.13</v>
      </c>
      <c r="H10" s="179"/>
      <c r="I10" s="178"/>
      <c r="J10" s="180"/>
      <c r="K10" s="179"/>
      <c r="L10" s="177">
        <v>0</v>
      </c>
      <c r="M10" s="178">
        <v>49.13</v>
      </c>
      <c r="N10" s="178">
        <v>49.13</v>
      </c>
      <c r="O10" s="175" t="s">
        <v>835</v>
      </c>
      <c r="P10" s="158" t="s">
        <v>834</v>
      </c>
      <c r="Q10" s="1" t="s">
        <v>837</v>
      </c>
      <c r="R10" s="153"/>
    </row>
    <row r="11" spans="1:18" ht="100.8" customHeight="1">
      <c r="A11" s="191" t="s">
        <v>838</v>
      </c>
      <c r="B11" s="206"/>
      <c r="C11" s="206"/>
      <c r="D11" s="206"/>
      <c r="E11" s="206"/>
      <c r="F11" s="206"/>
      <c r="G11" s="206"/>
      <c r="H11" s="206"/>
      <c r="I11" s="206"/>
      <c r="J11" s="206"/>
      <c r="K11" s="206"/>
      <c r="L11" s="206"/>
      <c r="M11" s="206"/>
      <c r="N11" s="206"/>
      <c r="O11" s="206"/>
      <c r="P11" s="206"/>
    </row>
    <row r="12" spans="1:18" ht="124.2" customHeight="1">
      <c r="A12" s="206"/>
      <c r="B12" s="206"/>
      <c r="C12" s="206"/>
      <c r="D12" s="206"/>
      <c r="E12" s="206"/>
      <c r="F12" s="206"/>
      <c r="G12" s="206"/>
      <c r="H12" s="206"/>
      <c r="I12" s="206"/>
      <c r="J12" s="206"/>
      <c r="K12" s="206"/>
      <c r="L12" s="206"/>
      <c r="M12" s="206"/>
      <c r="N12" s="206"/>
      <c r="O12" s="206"/>
      <c r="P12" s="206"/>
    </row>
    <row r="13" spans="1:18" ht="93" customHeight="1">
      <c r="A13" s="191" t="s">
        <v>13</v>
      </c>
      <c r="B13" s="191"/>
      <c r="C13" s="191"/>
      <c r="D13" s="191" t="s">
        <v>14</v>
      </c>
      <c r="E13" s="191"/>
      <c r="F13" s="191"/>
      <c r="G13" s="191"/>
      <c r="H13" s="191"/>
      <c r="I13" s="191" t="s">
        <v>15</v>
      </c>
      <c r="J13" s="191"/>
      <c r="K13" s="191"/>
      <c r="L13" s="191" t="s">
        <v>16</v>
      </c>
      <c r="M13" s="191"/>
      <c r="N13" s="191"/>
      <c r="O13" s="191" t="s">
        <v>17</v>
      </c>
      <c r="P13" s="191"/>
    </row>
  </sheetData>
  <mergeCells count="28">
    <mergeCell ref="A7:A8"/>
    <mergeCell ref="B7:B8"/>
    <mergeCell ref="C7:C8"/>
    <mergeCell ref="D7:D8"/>
    <mergeCell ref="O13:P13"/>
    <mergeCell ref="B9:B10"/>
    <mergeCell ref="A13:C13"/>
    <mergeCell ref="D13:H13"/>
    <mergeCell ref="I13:K13"/>
    <mergeCell ref="L13:N13"/>
    <mergeCell ref="A11:P12"/>
    <mergeCell ref="C9:C10"/>
    <mergeCell ref="D9:D10"/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  <mergeCell ref="J3:K3"/>
    <mergeCell ref="L3:L4"/>
    <mergeCell ref="M3:N3"/>
    <mergeCell ref="O3:O4"/>
    <mergeCell ref="P3:P4"/>
  </mergeCells>
  <phoneticPr fontId="3" type="noConversion"/>
  <conditionalFormatting sqref="C5:C6">
    <cfRule type="duplicateValues" dxfId="16" priority="1"/>
    <cfRule type="duplicateValues" dxfId="15" priority="2"/>
    <cfRule type="duplicateValues" dxfId="14" priority="3"/>
    <cfRule type="duplicateValues" dxfId="13" priority="4"/>
    <cfRule type="duplicateValues" dxfId="12" priority="5"/>
    <cfRule type="duplicateValues" dxfId="11" priority="6"/>
    <cfRule type="duplicateValues" dxfId="10" priority="7"/>
    <cfRule type="duplicateValues" dxfId="9" priority="8"/>
    <cfRule type="duplicateValues" dxfId="8" priority="9"/>
    <cfRule type="duplicateValues" dxfId="7" priority="10"/>
    <cfRule type="duplicateValues" dxfId="6" priority="11"/>
    <cfRule type="duplicateValues" dxfId="5" priority="12"/>
    <cfRule type="duplicateValues" dxfId="4" priority="13"/>
    <cfRule type="duplicateValues" dxfId="3" priority="14"/>
    <cfRule type="duplicateValues" dxfId="2" priority="15"/>
    <cfRule type="duplicateValues" dxfId="1" priority="16"/>
    <cfRule type="duplicateValues" dxfId="0" priority="17"/>
  </conditionalFormatting>
  <dataValidations count="1">
    <dataValidation type="list" allowBlank="1" showInputMessage="1" showErrorMessage="1" sqref="WVO983043:WVO983050 WLS983043:WLS983050 WBW983043:WBW983050 VSA983043:VSA983050 VIE983043:VIE983050 UYI983043:UYI983050 UOM983043:UOM983050 UEQ983043:UEQ983050 TUU983043:TUU983050 TKY983043:TKY983050 TBC983043:TBC983050 SRG983043:SRG983050 SHK983043:SHK983050 RXO983043:RXO983050 RNS983043:RNS983050 RDW983043:RDW983050 QUA983043:QUA983050 QKE983043:QKE983050 QAI983043:QAI983050 PQM983043:PQM983050 PGQ983043:PGQ983050 OWU983043:OWU983050 OMY983043:OMY983050 ODC983043:ODC983050 NTG983043:NTG983050 NJK983043:NJK983050 MZO983043:MZO983050 MPS983043:MPS983050 MFW983043:MFW983050 LWA983043:LWA983050 LME983043:LME983050 LCI983043:LCI983050 KSM983043:KSM983050 KIQ983043:KIQ983050 JYU983043:JYU983050 JOY983043:JOY983050 JFC983043:JFC983050 IVG983043:IVG983050 ILK983043:ILK983050 IBO983043:IBO983050 HRS983043:HRS983050 HHW983043:HHW983050 GYA983043:GYA983050 GOE983043:GOE983050 GEI983043:GEI983050 FUM983043:FUM983050 FKQ983043:FKQ983050 FAU983043:FAU983050 EQY983043:EQY983050 EHC983043:EHC983050 DXG983043:DXG983050 DNK983043:DNK983050 DDO983043:DDO983050 CTS983043:CTS983050 CJW983043:CJW983050 CAA983043:CAA983050 BQE983043:BQE983050 BGI983043:BGI983050 AWM983043:AWM983050 AMQ983043:AMQ983050 ACU983043:ACU983050 SY983043:SY983050 JC983043:JC983050 G983043:G983050 WVO917507:WVO917514 WLS917507:WLS917514 WBW917507:WBW917514 VSA917507:VSA917514 VIE917507:VIE917514 UYI917507:UYI917514 UOM917507:UOM917514 UEQ917507:UEQ917514 TUU917507:TUU917514 TKY917507:TKY917514 TBC917507:TBC917514 SRG917507:SRG917514 SHK917507:SHK917514 RXO917507:RXO917514 RNS917507:RNS917514 RDW917507:RDW917514 QUA917507:QUA917514 QKE917507:QKE917514 QAI917507:QAI917514 PQM917507:PQM917514 PGQ917507:PGQ917514 OWU917507:OWU917514 OMY917507:OMY917514 ODC917507:ODC917514 NTG917507:NTG917514 NJK917507:NJK917514 MZO917507:MZO917514 MPS917507:MPS917514 MFW917507:MFW917514 LWA917507:LWA917514 LME917507:LME917514 LCI917507:LCI917514 KSM917507:KSM917514 KIQ917507:KIQ917514 JYU917507:JYU917514 JOY917507:JOY917514 JFC917507:JFC917514 IVG917507:IVG917514 ILK917507:ILK917514 IBO917507:IBO917514 HRS917507:HRS917514 HHW917507:HHW917514 GYA917507:GYA917514 GOE917507:GOE917514 GEI917507:GEI917514 FUM917507:FUM917514 FKQ917507:FKQ917514 FAU917507:FAU917514 EQY917507:EQY917514 EHC917507:EHC917514 DXG917507:DXG917514 DNK917507:DNK917514 DDO917507:DDO917514 CTS917507:CTS917514 CJW917507:CJW917514 CAA917507:CAA917514 BQE917507:BQE917514 BGI917507:BGI917514 AWM917507:AWM917514 AMQ917507:AMQ917514 ACU917507:ACU917514 SY917507:SY917514 JC917507:JC917514 G917507:G917514 WVO851971:WVO851978 WLS851971:WLS851978 WBW851971:WBW851978 VSA851971:VSA851978 VIE851971:VIE851978 UYI851971:UYI851978 UOM851971:UOM851978 UEQ851971:UEQ851978 TUU851971:TUU851978 TKY851971:TKY851978 TBC851971:TBC851978 SRG851971:SRG851978 SHK851971:SHK851978 RXO851971:RXO851978 RNS851971:RNS851978 RDW851971:RDW851978 QUA851971:QUA851978 QKE851971:QKE851978 QAI851971:QAI851978 PQM851971:PQM851978 PGQ851971:PGQ851978 OWU851971:OWU851978 OMY851971:OMY851978 ODC851971:ODC851978 NTG851971:NTG851978 NJK851971:NJK851978 MZO851971:MZO851978 MPS851971:MPS851978 MFW851971:MFW851978 LWA851971:LWA851978 LME851971:LME851978 LCI851971:LCI851978 KSM851971:KSM851978 KIQ851971:KIQ851978 JYU851971:JYU851978 JOY851971:JOY851978 JFC851971:JFC851978 IVG851971:IVG851978 ILK851971:ILK851978 IBO851971:IBO851978 HRS851971:HRS851978 HHW851971:HHW851978 GYA851971:GYA851978 GOE851971:GOE851978 GEI851971:GEI851978 FUM851971:FUM851978 FKQ851971:FKQ851978 FAU851971:FAU851978 EQY851971:EQY851978 EHC851971:EHC851978 DXG851971:DXG851978 DNK851971:DNK851978 DDO851971:DDO851978 CTS851971:CTS851978 CJW851971:CJW851978 CAA851971:CAA851978 BQE851971:BQE851978 BGI851971:BGI851978 AWM851971:AWM851978 AMQ851971:AMQ851978 ACU851971:ACU851978 SY851971:SY851978 JC851971:JC851978 G851971:G851978 WVO786435:WVO786442 WLS786435:WLS786442 WBW786435:WBW786442 VSA786435:VSA786442 VIE786435:VIE786442 UYI786435:UYI786442 UOM786435:UOM786442 UEQ786435:UEQ786442 TUU786435:TUU786442 TKY786435:TKY786442 TBC786435:TBC786442 SRG786435:SRG786442 SHK786435:SHK786442 RXO786435:RXO786442 RNS786435:RNS786442 RDW786435:RDW786442 QUA786435:QUA786442 QKE786435:QKE786442 QAI786435:QAI786442 PQM786435:PQM786442 PGQ786435:PGQ786442 OWU786435:OWU786442 OMY786435:OMY786442 ODC786435:ODC786442 NTG786435:NTG786442 NJK786435:NJK786442 MZO786435:MZO786442 MPS786435:MPS786442 MFW786435:MFW786442 LWA786435:LWA786442 LME786435:LME786442 LCI786435:LCI786442 KSM786435:KSM786442 KIQ786435:KIQ786442 JYU786435:JYU786442 JOY786435:JOY786442 JFC786435:JFC786442 IVG786435:IVG786442 ILK786435:ILK786442 IBO786435:IBO786442 HRS786435:HRS786442 HHW786435:HHW786442 GYA786435:GYA786442 GOE786435:GOE786442 GEI786435:GEI786442 FUM786435:FUM786442 FKQ786435:FKQ786442 FAU786435:FAU786442 EQY786435:EQY786442 EHC786435:EHC786442 DXG786435:DXG786442 DNK786435:DNK786442 DDO786435:DDO786442 CTS786435:CTS786442 CJW786435:CJW786442 CAA786435:CAA786442 BQE786435:BQE786442 BGI786435:BGI786442 AWM786435:AWM786442 AMQ786435:AMQ786442 ACU786435:ACU786442 SY786435:SY786442 JC786435:JC786442 G786435:G786442 WVO720899:WVO720906 WLS720899:WLS720906 WBW720899:WBW720906 VSA720899:VSA720906 VIE720899:VIE720906 UYI720899:UYI720906 UOM720899:UOM720906 UEQ720899:UEQ720906 TUU720899:TUU720906 TKY720899:TKY720906 TBC720899:TBC720906 SRG720899:SRG720906 SHK720899:SHK720906 RXO720899:RXO720906 RNS720899:RNS720906 RDW720899:RDW720906 QUA720899:QUA720906 QKE720899:QKE720906 QAI720899:QAI720906 PQM720899:PQM720906 PGQ720899:PGQ720906 OWU720899:OWU720906 OMY720899:OMY720906 ODC720899:ODC720906 NTG720899:NTG720906 NJK720899:NJK720906 MZO720899:MZO720906 MPS720899:MPS720906 MFW720899:MFW720906 LWA720899:LWA720906 LME720899:LME720906 LCI720899:LCI720906 KSM720899:KSM720906 KIQ720899:KIQ720906 JYU720899:JYU720906 JOY720899:JOY720906 JFC720899:JFC720906 IVG720899:IVG720906 ILK720899:ILK720906 IBO720899:IBO720906 HRS720899:HRS720906 HHW720899:HHW720906 GYA720899:GYA720906 GOE720899:GOE720906 GEI720899:GEI720906 FUM720899:FUM720906 FKQ720899:FKQ720906 FAU720899:FAU720906 EQY720899:EQY720906 EHC720899:EHC720906 DXG720899:DXG720906 DNK720899:DNK720906 DDO720899:DDO720906 CTS720899:CTS720906 CJW720899:CJW720906 CAA720899:CAA720906 BQE720899:BQE720906 BGI720899:BGI720906 AWM720899:AWM720906 AMQ720899:AMQ720906 ACU720899:ACU720906 SY720899:SY720906 JC720899:JC720906 G720899:G720906 WVO655363:WVO655370 WLS655363:WLS655370 WBW655363:WBW655370 VSA655363:VSA655370 VIE655363:VIE655370 UYI655363:UYI655370 UOM655363:UOM655370 UEQ655363:UEQ655370 TUU655363:TUU655370 TKY655363:TKY655370 TBC655363:TBC655370 SRG655363:SRG655370 SHK655363:SHK655370 RXO655363:RXO655370 RNS655363:RNS655370 RDW655363:RDW655370 QUA655363:QUA655370 QKE655363:QKE655370 QAI655363:QAI655370 PQM655363:PQM655370 PGQ655363:PGQ655370 OWU655363:OWU655370 OMY655363:OMY655370 ODC655363:ODC655370 NTG655363:NTG655370 NJK655363:NJK655370 MZO655363:MZO655370 MPS655363:MPS655370 MFW655363:MFW655370 LWA655363:LWA655370 LME655363:LME655370 LCI655363:LCI655370 KSM655363:KSM655370 KIQ655363:KIQ655370 JYU655363:JYU655370 JOY655363:JOY655370 JFC655363:JFC655370 IVG655363:IVG655370 ILK655363:ILK655370 IBO655363:IBO655370 HRS655363:HRS655370 HHW655363:HHW655370 GYA655363:GYA655370 GOE655363:GOE655370 GEI655363:GEI655370 FUM655363:FUM655370 FKQ655363:FKQ655370 FAU655363:FAU655370 EQY655363:EQY655370 EHC655363:EHC655370 DXG655363:DXG655370 DNK655363:DNK655370 DDO655363:DDO655370 CTS655363:CTS655370 CJW655363:CJW655370 CAA655363:CAA655370 BQE655363:BQE655370 BGI655363:BGI655370 AWM655363:AWM655370 AMQ655363:AMQ655370 ACU655363:ACU655370 SY655363:SY655370 JC655363:JC655370 G655363:G655370 WVO589827:WVO589834 WLS589827:WLS589834 WBW589827:WBW589834 VSA589827:VSA589834 VIE589827:VIE589834 UYI589827:UYI589834 UOM589827:UOM589834 UEQ589827:UEQ589834 TUU589827:TUU589834 TKY589827:TKY589834 TBC589827:TBC589834 SRG589827:SRG589834 SHK589827:SHK589834 RXO589827:RXO589834 RNS589827:RNS589834 RDW589827:RDW589834 QUA589827:QUA589834 QKE589827:QKE589834 QAI589827:QAI589834 PQM589827:PQM589834 PGQ589827:PGQ589834 OWU589827:OWU589834 OMY589827:OMY589834 ODC589827:ODC589834 NTG589827:NTG589834 NJK589827:NJK589834 MZO589827:MZO589834 MPS589827:MPS589834 MFW589827:MFW589834 LWA589827:LWA589834 LME589827:LME589834 LCI589827:LCI589834 KSM589827:KSM589834 KIQ589827:KIQ589834 JYU589827:JYU589834 JOY589827:JOY589834 JFC589827:JFC589834 IVG589827:IVG589834 ILK589827:ILK589834 IBO589827:IBO589834 HRS589827:HRS589834 HHW589827:HHW589834 GYA589827:GYA589834 GOE589827:GOE589834 GEI589827:GEI589834 FUM589827:FUM589834 FKQ589827:FKQ589834 FAU589827:FAU589834 EQY589827:EQY589834 EHC589827:EHC589834 DXG589827:DXG589834 DNK589827:DNK589834 DDO589827:DDO589834 CTS589827:CTS589834 CJW589827:CJW589834 CAA589827:CAA589834 BQE589827:BQE589834 BGI589827:BGI589834 AWM589827:AWM589834 AMQ589827:AMQ589834 ACU589827:ACU589834 SY589827:SY589834 JC589827:JC589834 G589827:G589834 WVO524291:WVO524298 WLS524291:WLS524298 WBW524291:WBW524298 VSA524291:VSA524298 VIE524291:VIE524298 UYI524291:UYI524298 UOM524291:UOM524298 UEQ524291:UEQ524298 TUU524291:TUU524298 TKY524291:TKY524298 TBC524291:TBC524298 SRG524291:SRG524298 SHK524291:SHK524298 RXO524291:RXO524298 RNS524291:RNS524298 RDW524291:RDW524298 QUA524291:QUA524298 QKE524291:QKE524298 QAI524291:QAI524298 PQM524291:PQM524298 PGQ524291:PGQ524298 OWU524291:OWU524298 OMY524291:OMY524298 ODC524291:ODC524298 NTG524291:NTG524298 NJK524291:NJK524298 MZO524291:MZO524298 MPS524291:MPS524298 MFW524291:MFW524298 LWA524291:LWA524298 LME524291:LME524298 LCI524291:LCI524298 KSM524291:KSM524298 KIQ524291:KIQ524298 JYU524291:JYU524298 JOY524291:JOY524298 JFC524291:JFC524298 IVG524291:IVG524298 ILK524291:ILK524298 IBO524291:IBO524298 HRS524291:HRS524298 HHW524291:HHW524298 GYA524291:GYA524298 GOE524291:GOE524298 GEI524291:GEI524298 FUM524291:FUM524298 FKQ524291:FKQ524298 FAU524291:FAU524298 EQY524291:EQY524298 EHC524291:EHC524298 DXG524291:DXG524298 DNK524291:DNK524298 DDO524291:DDO524298 CTS524291:CTS524298 CJW524291:CJW524298 CAA524291:CAA524298 BQE524291:BQE524298 BGI524291:BGI524298 AWM524291:AWM524298 AMQ524291:AMQ524298 ACU524291:ACU524298 SY524291:SY524298 JC524291:JC524298 G524291:G524298 WVO458755:WVO458762 WLS458755:WLS458762 WBW458755:WBW458762 VSA458755:VSA458762 VIE458755:VIE458762 UYI458755:UYI458762 UOM458755:UOM458762 UEQ458755:UEQ458762 TUU458755:TUU458762 TKY458755:TKY458762 TBC458755:TBC458762 SRG458755:SRG458762 SHK458755:SHK458762 RXO458755:RXO458762 RNS458755:RNS458762 RDW458755:RDW458762 QUA458755:QUA458762 QKE458755:QKE458762 QAI458755:QAI458762 PQM458755:PQM458762 PGQ458755:PGQ458762 OWU458755:OWU458762 OMY458755:OMY458762 ODC458755:ODC458762 NTG458755:NTG458762 NJK458755:NJK458762 MZO458755:MZO458762 MPS458755:MPS458762 MFW458755:MFW458762 LWA458755:LWA458762 LME458755:LME458762 LCI458755:LCI458762 KSM458755:KSM458762 KIQ458755:KIQ458762 JYU458755:JYU458762 JOY458755:JOY458762 JFC458755:JFC458762 IVG458755:IVG458762 ILK458755:ILK458762 IBO458755:IBO458762 HRS458755:HRS458762 HHW458755:HHW458762 GYA458755:GYA458762 GOE458755:GOE458762 GEI458755:GEI458762 FUM458755:FUM458762 FKQ458755:FKQ458762 FAU458755:FAU458762 EQY458755:EQY458762 EHC458755:EHC458762 DXG458755:DXG458762 DNK458755:DNK458762 DDO458755:DDO458762 CTS458755:CTS458762 CJW458755:CJW458762 CAA458755:CAA458762 BQE458755:BQE458762 BGI458755:BGI458762 AWM458755:AWM458762 AMQ458755:AMQ458762 ACU458755:ACU458762 SY458755:SY458762 JC458755:JC458762 G458755:G458762 WVO393219:WVO393226 WLS393219:WLS393226 WBW393219:WBW393226 VSA393219:VSA393226 VIE393219:VIE393226 UYI393219:UYI393226 UOM393219:UOM393226 UEQ393219:UEQ393226 TUU393219:TUU393226 TKY393219:TKY393226 TBC393219:TBC393226 SRG393219:SRG393226 SHK393219:SHK393226 RXO393219:RXO393226 RNS393219:RNS393226 RDW393219:RDW393226 QUA393219:QUA393226 QKE393219:QKE393226 QAI393219:QAI393226 PQM393219:PQM393226 PGQ393219:PGQ393226 OWU393219:OWU393226 OMY393219:OMY393226 ODC393219:ODC393226 NTG393219:NTG393226 NJK393219:NJK393226 MZO393219:MZO393226 MPS393219:MPS393226 MFW393219:MFW393226 LWA393219:LWA393226 LME393219:LME393226 LCI393219:LCI393226 KSM393219:KSM393226 KIQ393219:KIQ393226 JYU393219:JYU393226 JOY393219:JOY393226 JFC393219:JFC393226 IVG393219:IVG393226 ILK393219:ILK393226 IBO393219:IBO393226 HRS393219:HRS393226 HHW393219:HHW393226 GYA393219:GYA393226 GOE393219:GOE393226 GEI393219:GEI393226 FUM393219:FUM393226 FKQ393219:FKQ393226 FAU393219:FAU393226 EQY393219:EQY393226 EHC393219:EHC393226 DXG393219:DXG393226 DNK393219:DNK393226 DDO393219:DDO393226 CTS393219:CTS393226 CJW393219:CJW393226 CAA393219:CAA393226 BQE393219:BQE393226 BGI393219:BGI393226 AWM393219:AWM393226 AMQ393219:AMQ393226 ACU393219:ACU393226 SY393219:SY393226 JC393219:JC393226 G393219:G393226 WVO327683:WVO327690 WLS327683:WLS327690 WBW327683:WBW327690 VSA327683:VSA327690 VIE327683:VIE327690 UYI327683:UYI327690 UOM327683:UOM327690 UEQ327683:UEQ327690 TUU327683:TUU327690 TKY327683:TKY327690 TBC327683:TBC327690 SRG327683:SRG327690 SHK327683:SHK327690 RXO327683:RXO327690 RNS327683:RNS327690 RDW327683:RDW327690 QUA327683:QUA327690 QKE327683:QKE327690 QAI327683:QAI327690 PQM327683:PQM327690 PGQ327683:PGQ327690 OWU327683:OWU327690 OMY327683:OMY327690 ODC327683:ODC327690 NTG327683:NTG327690 NJK327683:NJK327690 MZO327683:MZO327690 MPS327683:MPS327690 MFW327683:MFW327690 LWA327683:LWA327690 LME327683:LME327690 LCI327683:LCI327690 KSM327683:KSM327690 KIQ327683:KIQ327690 JYU327683:JYU327690 JOY327683:JOY327690 JFC327683:JFC327690 IVG327683:IVG327690 ILK327683:ILK327690 IBO327683:IBO327690 HRS327683:HRS327690 HHW327683:HHW327690 GYA327683:GYA327690 GOE327683:GOE327690 GEI327683:GEI327690 FUM327683:FUM327690 FKQ327683:FKQ327690 FAU327683:FAU327690 EQY327683:EQY327690 EHC327683:EHC327690 DXG327683:DXG327690 DNK327683:DNK327690 DDO327683:DDO327690 CTS327683:CTS327690 CJW327683:CJW327690 CAA327683:CAA327690 BQE327683:BQE327690 BGI327683:BGI327690 AWM327683:AWM327690 AMQ327683:AMQ327690 ACU327683:ACU327690 SY327683:SY327690 JC327683:JC327690 G327683:G327690 WVO262147:WVO262154 WLS262147:WLS262154 WBW262147:WBW262154 VSA262147:VSA262154 VIE262147:VIE262154 UYI262147:UYI262154 UOM262147:UOM262154 UEQ262147:UEQ262154 TUU262147:TUU262154 TKY262147:TKY262154 TBC262147:TBC262154 SRG262147:SRG262154 SHK262147:SHK262154 RXO262147:RXO262154 RNS262147:RNS262154 RDW262147:RDW262154 QUA262147:QUA262154 QKE262147:QKE262154 QAI262147:QAI262154 PQM262147:PQM262154 PGQ262147:PGQ262154 OWU262147:OWU262154 OMY262147:OMY262154 ODC262147:ODC262154 NTG262147:NTG262154 NJK262147:NJK262154 MZO262147:MZO262154 MPS262147:MPS262154 MFW262147:MFW262154 LWA262147:LWA262154 LME262147:LME262154 LCI262147:LCI262154 KSM262147:KSM262154 KIQ262147:KIQ262154 JYU262147:JYU262154 JOY262147:JOY262154 JFC262147:JFC262154 IVG262147:IVG262154 ILK262147:ILK262154 IBO262147:IBO262154 HRS262147:HRS262154 HHW262147:HHW262154 GYA262147:GYA262154 GOE262147:GOE262154 GEI262147:GEI262154 FUM262147:FUM262154 FKQ262147:FKQ262154 FAU262147:FAU262154 EQY262147:EQY262154 EHC262147:EHC262154 DXG262147:DXG262154 DNK262147:DNK262154 DDO262147:DDO262154 CTS262147:CTS262154 CJW262147:CJW262154 CAA262147:CAA262154 BQE262147:BQE262154 BGI262147:BGI262154 AWM262147:AWM262154 AMQ262147:AMQ262154 ACU262147:ACU262154 SY262147:SY262154 JC262147:JC262154 G262147:G262154 WVO196611:WVO196618 WLS196611:WLS196618 WBW196611:WBW196618 VSA196611:VSA196618 VIE196611:VIE196618 UYI196611:UYI196618 UOM196611:UOM196618 UEQ196611:UEQ196618 TUU196611:TUU196618 TKY196611:TKY196618 TBC196611:TBC196618 SRG196611:SRG196618 SHK196611:SHK196618 RXO196611:RXO196618 RNS196611:RNS196618 RDW196611:RDW196618 QUA196611:QUA196618 QKE196611:QKE196618 QAI196611:QAI196618 PQM196611:PQM196618 PGQ196611:PGQ196618 OWU196611:OWU196618 OMY196611:OMY196618 ODC196611:ODC196618 NTG196611:NTG196618 NJK196611:NJK196618 MZO196611:MZO196618 MPS196611:MPS196618 MFW196611:MFW196618 LWA196611:LWA196618 LME196611:LME196618 LCI196611:LCI196618 KSM196611:KSM196618 KIQ196611:KIQ196618 JYU196611:JYU196618 JOY196611:JOY196618 JFC196611:JFC196618 IVG196611:IVG196618 ILK196611:ILK196618 IBO196611:IBO196618 HRS196611:HRS196618 HHW196611:HHW196618 GYA196611:GYA196618 GOE196611:GOE196618 GEI196611:GEI196618 FUM196611:FUM196618 FKQ196611:FKQ196618 FAU196611:FAU196618 EQY196611:EQY196618 EHC196611:EHC196618 DXG196611:DXG196618 DNK196611:DNK196618 DDO196611:DDO196618 CTS196611:CTS196618 CJW196611:CJW196618 CAA196611:CAA196618 BQE196611:BQE196618 BGI196611:BGI196618 AWM196611:AWM196618 AMQ196611:AMQ196618 ACU196611:ACU196618 SY196611:SY196618 JC196611:JC196618 G196611:G196618 WVO131075:WVO131082 WLS131075:WLS131082 WBW131075:WBW131082 VSA131075:VSA131082 VIE131075:VIE131082 UYI131075:UYI131082 UOM131075:UOM131082 UEQ131075:UEQ131082 TUU131075:TUU131082 TKY131075:TKY131082 TBC131075:TBC131082 SRG131075:SRG131082 SHK131075:SHK131082 RXO131075:RXO131082 RNS131075:RNS131082 RDW131075:RDW131082 QUA131075:QUA131082 QKE131075:QKE131082 QAI131075:QAI131082 PQM131075:PQM131082 PGQ131075:PGQ131082 OWU131075:OWU131082 OMY131075:OMY131082 ODC131075:ODC131082 NTG131075:NTG131082 NJK131075:NJK131082 MZO131075:MZO131082 MPS131075:MPS131082 MFW131075:MFW131082 LWA131075:LWA131082 LME131075:LME131082 LCI131075:LCI131082 KSM131075:KSM131082 KIQ131075:KIQ131082 JYU131075:JYU131082 JOY131075:JOY131082 JFC131075:JFC131082 IVG131075:IVG131082 ILK131075:ILK131082 IBO131075:IBO131082 HRS131075:HRS131082 HHW131075:HHW131082 GYA131075:GYA131082 GOE131075:GOE131082 GEI131075:GEI131082 FUM131075:FUM131082 FKQ131075:FKQ131082 FAU131075:FAU131082 EQY131075:EQY131082 EHC131075:EHC131082 DXG131075:DXG131082 DNK131075:DNK131082 DDO131075:DDO131082 CTS131075:CTS131082 CJW131075:CJW131082 CAA131075:CAA131082 BQE131075:BQE131082 BGI131075:BGI131082 AWM131075:AWM131082 AMQ131075:AMQ131082 ACU131075:ACU131082 SY131075:SY131082 JC131075:JC131082 G131075:G131082 WVO65539:WVO65546 WLS65539:WLS65546 WBW65539:WBW65546 VSA65539:VSA65546 VIE65539:VIE65546 UYI65539:UYI65546 UOM65539:UOM65546 UEQ65539:UEQ65546 TUU65539:TUU65546 TKY65539:TKY65546 TBC65539:TBC65546 SRG65539:SRG65546 SHK65539:SHK65546 RXO65539:RXO65546 RNS65539:RNS65546 RDW65539:RDW65546 QUA65539:QUA65546 QKE65539:QKE65546 QAI65539:QAI65546 PQM65539:PQM65546 PGQ65539:PGQ65546 OWU65539:OWU65546 OMY65539:OMY65546 ODC65539:ODC65546 NTG65539:NTG65546 NJK65539:NJK65546 MZO65539:MZO65546 MPS65539:MPS65546 MFW65539:MFW65546 LWA65539:LWA65546 LME65539:LME65546 LCI65539:LCI65546 KSM65539:KSM65546 KIQ65539:KIQ65546 JYU65539:JYU65546 JOY65539:JOY65546 JFC65539:JFC65546 IVG65539:IVG65546 ILK65539:ILK65546 IBO65539:IBO65546 HRS65539:HRS65546 HHW65539:HHW65546 GYA65539:GYA65546 GOE65539:GOE65546 GEI65539:GEI65546 FUM65539:FUM65546 FKQ65539:FKQ65546 FAU65539:FAU65546 EQY65539:EQY65546 EHC65539:EHC65546 DXG65539:DXG65546 DNK65539:DNK65546 DDO65539:DDO65546 CTS65539:CTS65546 CJW65539:CJW65546 CAA65539:CAA65546 BQE65539:BQE65546 BGI65539:BGI65546 AWM65539:AWM65546 AMQ65539:AMQ65546 ACU65539:ACU65546 SY65539:SY65546 JC65539:JC65546 G65539:G65546 WVO5:WVO10 WLS5:WLS10 WBW5:WBW10 VSA5:VSA10 VIE5:VIE10 UYI5:UYI10 UOM5:UOM10 UEQ5:UEQ10 TUU5:TUU10 TKY5:TKY10 TBC5:TBC10 SRG5:SRG10 SHK5:SHK10 RXO5:RXO10 RNS5:RNS10 RDW5:RDW10 QUA5:QUA10 QKE5:QKE10 QAI5:QAI10 PQM5:PQM10 PGQ5:PGQ10 OWU5:OWU10 OMY5:OMY10 ODC5:ODC10 NTG5:NTG10 NJK5:NJK10 MZO5:MZO10 MPS5:MPS10 MFW5:MFW10 LWA5:LWA10 LME5:LME10 LCI5:LCI10 KSM5:KSM10 KIQ5:KIQ10 JYU5:JYU10 JOY5:JOY10 JFC5:JFC10 IVG5:IVG10 ILK5:ILK10 IBO5:IBO10 HRS5:HRS10 HHW5:HHW10 GYA5:GYA10 GOE5:GOE10 GEI5:GEI10 FUM5:FUM10 FKQ5:FKQ10 FAU5:FAU10 EQY5:EQY10 EHC5:EHC10 DXG5:DXG10 DNK5:DNK10 DDO5:DDO10 CTS5:CTS10 CJW5:CJW10 CAA5:CAA10 BQE5:BQE10 BGI5:BGI10 AWM5:AWM10 AMQ5:AMQ10 ACU5:ACU10 SY5:SY10 JC5:JC10" xr:uid="{3056471D-52F3-4FBE-A995-522B6FA73980}">
      <formula1>$Q$5:$Q$11</formula1>
    </dataValidation>
  </dataValidations>
  <pageMargins left="0.75" right="0.75" top="1" bottom="1" header="0.5" footer="0.5"/>
  <pageSetup paperSize="9" scale="93" orientation="landscape" r:id="rId1"/>
  <headerFooter alignWithMargins="0"/>
  <legacy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C9D351-BFE5-4251-B1E4-DD3830332757}">
  <sheetPr>
    <pageSetUpPr fitToPage="1"/>
  </sheetPr>
  <dimension ref="A1:R12"/>
  <sheetViews>
    <sheetView zoomScale="70" zoomScaleNormal="70" workbookViewId="0">
      <selection activeCell="N7" sqref="N7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27.6640625" style="1" customWidth="1"/>
    <col min="4" max="4" width="6.109375" style="1" customWidth="1"/>
    <col min="5" max="5" width="10.44140625" style="1" customWidth="1"/>
    <col min="6" max="6" width="9.6640625" style="4" customWidth="1"/>
    <col min="7" max="7" width="7.109375" style="1" customWidth="1"/>
    <col min="8" max="8" width="7.44140625" style="1" customWidth="1"/>
    <col min="9" max="9" width="11.6640625" style="1" customWidth="1"/>
    <col min="10" max="11" width="10.44140625" style="1" customWidth="1"/>
    <col min="12" max="12" width="8.6640625" style="1" customWidth="1"/>
    <col min="13" max="13" width="10.44140625" style="1" customWidth="1"/>
    <col min="14" max="14" width="9.33203125" style="1" customWidth="1"/>
    <col min="15" max="15" width="23.44140625" style="1" customWidth="1"/>
    <col min="16" max="16" width="24.77734375" style="1" customWidth="1"/>
    <col min="17" max="17" width="6.77734375" style="1" customWidth="1"/>
    <col min="18" max="256" width="10" style="1"/>
    <col min="257" max="257" width="6.109375" style="1" bestFit="1" customWidth="1"/>
    <col min="258" max="258" width="15.77734375" style="1" customWidth="1"/>
    <col min="259" max="259" width="27.77734375" style="1" bestFit="1" customWidth="1"/>
    <col min="260" max="260" width="6.109375" style="1" customWidth="1"/>
    <col min="261" max="262" width="7.88671875" style="1" customWidth="1"/>
    <col min="263" max="263" width="5.6640625" style="1" customWidth="1"/>
    <col min="264" max="264" width="11.6640625" style="1" customWidth="1"/>
    <col min="265" max="265" width="9.88671875" style="1" customWidth="1"/>
    <col min="266" max="267" width="10.44140625" style="1" customWidth="1"/>
    <col min="268" max="268" width="7.109375" style="1" customWidth="1"/>
    <col min="269" max="269" width="10.44140625" style="1" customWidth="1"/>
    <col min="270" max="270" width="10" style="1"/>
    <col min="271" max="271" width="32.109375" style="1" customWidth="1"/>
    <col min="272" max="272" width="13" style="1" customWidth="1"/>
    <col min="273" max="273" width="6.77734375" style="1" customWidth="1"/>
    <col min="274" max="512" width="10" style="1"/>
    <col min="513" max="513" width="6.109375" style="1" bestFit="1" customWidth="1"/>
    <col min="514" max="514" width="15.77734375" style="1" customWidth="1"/>
    <col min="515" max="515" width="27.77734375" style="1" bestFit="1" customWidth="1"/>
    <col min="516" max="516" width="6.109375" style="1" customWidth="1"/>
    <col min="517" max="518" width="7.88671875" style="1" customWidth="1"/>
    <col min="519" max="519" width="5.6640625" style="1" customWidth="1"/>
    <col min="520" max="520" width="11.6640625" style="1" customWidth="1"/>
    <col min="521" max="521" width="9.88671875" style="1" customWidth="1"/>
    <col min="522" max="523" width="10.44140625" style="1" customWidth="1"/>
    <col min="524" max="524" width="7.109375" style="1" customWidth="1"/>
    <col min="525" max="525" width="10.44140625" style="1" customWidth="1"/>
    <col min="526" max="526" width="10" style="1"/>
    <col min="527" max="527" width="32.109375" style="1" customWidth="1"/>
    <col min="528" max="528" width="13" style="1" customWidth="1"/>
    <col min="529" max="529" width="6.77734375" style="1" customWidth="1"/>
    <col min="530" max="768" width="10" style="1"/>
    <col min="769" max="769" width="6.109375" style="1" bestFit="1" customWidth="1"/>
    <col min="770" max="770" width="15.77734375" style="1" customWidth="1"/>
    <col min="771" max="771" width="27.77734375" style="1" bestFit="1" customWidth="1"/>
    <col min="772" max="772" width="6.109375" style="1" customWidth="1"/>
    <col min="773" max="774" width="7.88671875" style="1" customWidth="1"/>
    <col min="775" max="775" width="5.6640625" style="1" customWidth="1"/>
    <col min="776" max="776" width="11.6640625" style="1" customWidth="1"/>
    <col min="777" max="777" width="9.88671875" style="1" customWidth="1"/>
    <col min="778" max="779" width="10.44140625" style="1" customWidth="1"/>
    <col min="780" max="780" width="7.109375" style="1" customWidth="1"/>
    <col min="781" max="781" width="10.44140625" style="1" customWidth="1"/>
    <col min="782" max="782" width="10" style="1"/>
    <col min="783" max="783" width="32.109375" style="1" customWidth="1"/>
    <col min="784" max="784" width="13" style="1" customWidth="1"/>
    <col min="785" max="785" width="6.77734375" style="1" customWidth="1"/>
    <col min="786" max="1024" width="10" style="1"/>
    <col min="1025" max="1025" width="6.109375" style="1" bestFit="1" customWidth="1"/>
    <col min="1026" max="1026" width="15.77734375" style="1" customWidth="1"/>
    <col min="1027" max="1027" width="27.77734375" style="1" bestFit="1" customWidth="1"/>
    <col min="1028" max="1028" width="6.109375" style="1" customWidth="1"/>
    <col min="1029" max="1030" width="7.88671875" style="1" customWidth="1"/>
    <col min="1031" max="1031" width="5.6640625" style="1" customWidth="1"/>
    <col min="1032" max="1032" width="11.6640625" style="1" customWidth="1"/>
    <col min="1033" max="1033" width="9.88671875" style="1" customWidth="1"/>
    <col min="1034" max="1035" width="10.44140625" style="1" customWidth="1"/>
    <col min="1036" max="1036" width="7.109375" style="1" customWidth="1"/>
    <col min="1037" max="1037" width="10.44140625" style="1" customWidth="1"/>
    <col min="1038" max="1038" width="10" style="1"/>
    <col min="1039" max="1039" width="32.109375" style="1" customWidth="1"/>
    <col min="1040" max="1040" width="13" style="1" customWidth="1"/>
    <col min="1041" max="1041" width="6.77734375" style="1" customWidth="1"/>
    <col min="1042" max="1280" width="10" style="1"/>
    <col min="1281" max="1281" width="6.109375" style="1" bestFit="1" customWidth="1"/>
    <col min="1282" max="1282" width="15.77734375" style="1" customWidth="1"/>
    <col min="1283" max="1283" width="27.77734375" style="1" bestFit="1" customWidth="1"/>
    <col min="1284" max="1284" width="6.109375" style="1" customWidth="1"/>
    <col min="1285" max="1286" width="7.88671875" style="1" customWidth="1"/>
    <col min="1287" max="1287" width="5.6640625" style="1" customWidth="1"/>
    <col min="1288" max="1288" width="11.6640625" style="1" customWidth="1"/>
    <col min="1289" max="1289" width="9.88671875" style="1" customWidth="1"/>
    <col min="1290" max="1291" width="10.44140625" style="1" customWidth="1"/>
    <col min="1292" max="1292" width="7.109375" style="1" customWidth="1"/>
    <col min="1293" max="1293" width="10.44140625" style="1" customWidth="1"/>
    <col min="1294" max="1294" width="10" style="1"/>
    <col min="1295" max="1295" width="32.109375" style="1" customWidth="1"/>
    <col min="1296" max="1296" width="13" style="1" customWidth="1"/>
    <col min="1297" max="1297" width="6.77734375" style="1" customWidth="1"/>
    <col min="1298" max="1536" width="10" style="1"/>
    <col min="1537" max="1537" width="6.109375" style="1" bestFit="1" customWidth="1"/>
    <col min="1538" max="1538" width="15.77734375" style="1" customWidth="1"/>
    <col min="1539" max="1539" width="27.77734375" style="1" bestFit="1" customWidth="1"/>
    <col min="1540" max="1540" width="6.109375" style="1" customWidth="1"/>
    <col min="1541" max="1542" width="7.88671875" style="1" customWidth="1"/>
    <col min="1543" max="1543" width="5.6640625" style="1" customWidth="1"/>
    <col min="1544" max="1544" width="11.6640625" style="1" customWidth="1"/>
    <col min="1545" max="1545" width="9.88671875" style="1" customWidth="1"/>
    <col min="1546" max="1547" width="10.44140625" style="1" customWidth="1"/>
    <col min="1548" max="1548" width="7.109375" style="1" customWidth="1"/>
    <col min="1549" max="1549" width="10.44140625" style="1" customWidth="1"/>
    <col min="1550" max="1550" width="10" style="1"/>
    <col min="1551" max="1551" width="32.109375" style="1" customWidth="1"/>
    <col min="1552" max="1552" width="13" style="1" customWidth="1"/>
    <col min="1553" max="1553" width="6.77734375" style="1" customWidth="1"/>
    <col min="1554" max="1792" width="10" style="1"/>
    <col min="1793" max="1793" width="6.109375" style="1" bestFit="1" customWidth="1"/>
    <col min="1794" max="1794" width="15.77734375" style="1" customWidth="1"/>
    <col min="1795" max="1795" width="27.77734375" style="1" bestFit="1" customWidth="1"/>
    <col min="1796" max="1796" width="6.109375" style="1" customWidth="1"/>
    <col min="1797" max="1798" width="7.88671875" style="1" customWidth="1"/>
    <col min="1799" max="1799" width="5.6640625" style="1" customWidth="1"/>
    <col min="1800" max="1800" width="11.6640625" style="1" customWidth="1"/>
    <col min="1801" max="1801" width="9.88671875" style="1" customWidth="1"/>
    <col min="1802" max="1803" width="10.44140625" style="1" customWidth="1"/>
    <col min="1804" max="1804" width="7.109375" style="1" customWidth="1"/>
    <col min="1805" max="1805" width="10.44140625" style="1" customWidth="1"/>
    <col min="1806" max="1806" width="10" style="1"/>
    <col min="1807" max="1807" width="32.109375" style="1" customWidth="1"/>
    <col min="1808" max="1808" width="13" style="1" customWidth="1"/>
    <col min="1809" max="1809" width="6.77734375" style="1" customWidth="1"/>
    <col min="1810" max="2048" width="10" style="1"/>
    <col min="2049" max="2049" width="6.109375" style="1" bestFit="1" customWidth="1"/>
    <col min="2050" max="2050" width="15.77734375" style="1" customWidth="1"/>
    <col min="2051" max="2051" width="27.77734375" style="1" bestFit="1" customWidth="1"/>
    <col min="2052" max="2052" width="6.109375" style="1" customWidth="1"/>
    <col min="2053" max="2054" width="7.88671875" style="1" customWidth="1"/>
    <col min="2055" max="2055" width="5.6640625" style="1" customWidth="1"/>
    <col min="2056" max="2056" width="11.6640625" style="1" customWidth="1"/>
    <col min="2057" max="2057" width="9.88671875" style="1" customWidth="1"/>
    <col min="2058" max="2059" width="10.44140625" style="1" customWidth="1"/>
    <col min="2060" max="2060" width="7.109375" style="1" customWidth="1"/>
    <col min="2061" max="2061" width="10.44140625" style="1" customWidth="1"/>
    <col min="2062" max="2062" width="10" style="1"/>
    <col min="2063" max="2063" width="32.109375" style="1" customWidth="1"/>
    <col min="2064" max="2064" width="13" style="1" customWidth="1"/>
    <col min="2065" max="2065" width="6.77734375" style="1" customWidth="1"/>
    <col min="2066" max="2304" width="10" style="1"/>
    <col min="2305" max="2305" width="6.109375" style="1" bestFit="1" customWidth="1"/>
    <col min="2306" max="2306" width="15.77734375" style="1" customWidth="1"/>
    <col min="2307" max="2307" width="27.77734375" style="1" bestFit="1" customWidth="1"/>
    <col min="2308" max="2308" width="6.109375" style="1" customWidth="1"/>
    <col min="2309" max="2310" width="7.88671875" style="1" customWidth="1"/>
    <col min="2311" max="2311" width="5.6640625" style="1" customWidth="1"/>
    <col min="2312" max="2312" width="11.6640625" style="1" customWidth="1"/>
    <col min="2313" max="2313" width="9.88671875" style="1" customWidth="1"/>
    <col min="2314" max="2315" width="10.44140625" style="1" customWidth="1"/>
    <col min="2316" max="2316" width="7.109375" style="1" customWidth="1"/>
    <col min="2317" max="2317" width="10.44140625" style="1" customWidth="1"/>
    <col min="2318" max="2318" width="10" style="1"/>
    <col min="2319" max="2319" width="32.109375" style="1" customWidth="1"/>
    <col min="2320" max="2320" width="13" style="1" customWidth="1"/>
    <col min="2321" max="2321" width="6.77734375" style="1" customWidth="1"/>
    <col min="2322" max="2560" width="10" style="1"/>
    <col min="2561" max="2561" width="6.109375" style="1" bestFit="1" customWidth="1"/>
    <col min="2562" max="2562" width="15.77734375" style="1" customWidth="1"/>
    <col min="2563" max="2563" width="27.77734375" style="1" bestFit="1" customWidth="1"/>
    <col min="2564" max="2564" width="6.109375" style="1" customWidth="1"/>
    <col min="2565" max="2566" width="7.88671875" style="1" customWidth="1"/>
    <col min="2567" max="2567" width="5.6640625" style="1" customWidth="1"/>
    <col min="2568" max="2568" width="11.6640625" style="1" customWidth="1"/>
    <col min="2569" max="2569" width="9.88671875" style="1" customWidth="1"/>
    <col min="2570" max="2571" width="10.44140625" style="1" customWidth="1"/>
    <col min="2572" max="2572" width="7.109375" style="1" customWidth="1"/>
    <col min="2573" max="2573" width="10.44140625" style="1" customWidth="1"/>
    <col min="2574" max="2574" width="10" style="1"/>
    <col min="2575" max="2575" width="32.109375" style="1" customWidth="1"/>
    <col min="2576" max="2576" width="13" style="1" customWidth="1"/>
    <col min="2577" max="2577" width="6.77734375" style="1" customWidth="1"/>
    <col min="2578" max="2816" width="10" style="1"/>
    <col min="2817" max="2817" width="6.109375" style="1" bestFit="1" customWidth="1"/>
    <col min="2818" max="2818" width="15.77734375" style="1" customWidth="1"/>
    <col min="2819" max="2819" width="27.77734375" style="1" bestFit="1" customWidth="1"/>
    <col min="2820" max="2820" width="6.109375" style="1" customWidth="1"/>
    <col min="2821" max="2822" width="7.88671875" style="1" customWidth="1"/>
    <col min="2823" max="2823" width="5.6640625" style="1" customWidth="1"/>
    <col min="2824" max="2824" width="11.6640625" style="1" customWidth="1"/>
    <col min="2825" max="2825" width="9.88671875" style="1" customWidth="1"/>
    <col min="2826" max="2827" width="10.44140625" style="1" customWidth="1"/>
    <col min="2828" max="2828" width="7.109375" style="1" customWidth="1"/>
    <col min="2829" max="2829" width="10.44140625" style="1" customWidth="1"/>
    <col min="2830" max="2830" width="10" style="1"/>
    <col min="2831" max="2831" width="32.109375" style="1" customWidth="1"/>
    <col min="2832" max="2832" width="13" style="1" customWidth="1"/>
    <col min="2833" max="2833" width="6.77734375" style="1" customWidth="1"/>
    <col min="2834" max="3072" width="10" style="1"/>
    <col min="3073" max="3073" width="6.109375" style="1" bestFit="1" customWidth="1"/>
    <col min="3074" max="3074" width="15.77734375" style="1" customWidth="1"/>
    <col min="3075" max="3075" width="27.77734375" style="1" bestFit="1" customWidth="1"/>
    <col min="3076" max="3076" width="6.109375" style="1" customWidth="1"/>
    <col min="3077" max="3078" width="7.88671875" style="1" customWidth="1"/>
    <col min="3079" max="3079" width="5.6640625" style="1" customWidth="1"/>
    <col min="3080" max="3080" width="11.6640625" style="1" customWidth="1"/>
    <col min="3081" max="3081" width="9.88671875" style="1" customWidth="1"/>
    <col min="3082" max="3083" width="10.44140625" style="1" customWidth="1"/>
    <col min="3084" max="3084" width="7.109375" style="1" customWidth="1"/>
    <col min="3085" max="3085" width="10.44140625" style="1" customWidth="1"/>
    <col min="3086" max="3086" width="10" style="1"/>
    <col min="3087" max="3087" width="32.109375" style="1" customWidth="1"/>
    <col min="3088" max="3088" width="13" style="1" customWidth="1"/>
    <col min="3089" max="3089" width="6.77734375" style="1" customWidth="1"/>
    <col min="3090" max="3328" width="10" style="1"/>
    <col min="3329" max="3329" width="6.109375" style="1" bestFit="1" customWidth="1"/>
    <col min="3330" max="3330" width="15.77734375" style="1" customWidth="1"/>
    <col min="3331" max="3331" width="27.77734375" style="1" bestFit="1" customWidth="1"/>
    <col min="3332" max="3332" width="6.109375" style="1" customWidth="1"/>
    <col min="3333" max="3334" width="7.88671875" style="1" customWidth="1"/>
    <col min="3335" max="3335" width="5.6640625" style="1" customWidth="1"/>
    <col min="3336" max="3336" width="11.6640625" style="1" customWidth="1"/>
    <col min="3337" max="3337" width="9.88671875" style="1" customWidth="1"/>
    <col min="3338" max="3339" width="10.44140625" style="1" customWidth="1"/>
    <col min="3340" max="3340" width="7.109375" style="1" customWidth="1"/>
    <col min="3341" max="3341" width="10.44140625" style="1" customWidth="1"/>
    <col min="3342" max="3342" width="10" style="1"/>
    <col min="3343" max="3343" width="32.109375" style="1" customWidth="1"/>
    <col min="3344" max="3344" width="13" style="1" customWidth="1"/>
    <col min="3345" max="3345" width="6.77734375" style="1" customWidth="1"/>
    <col min="3346" max="3584" width="10" style="1"/>
    <col min="3585" max="3585" width="6.109375" style="1" bestFit="1" customWidth="1"/>
    <col min="3586" max="3586" width="15.77734375" style="1" customWidth="1"/>
    <col min="3587" max="3587" width="27.77734375" style="1" bestFit="1" customWidth="1"/>
    <col min="3588" max="3588" width="6.109375" style="1" customWidth="1"/>
    <col min="3589" max="3590" width="7.88671875" style="1" customWidth="1"/>
    <col min="3591" max="3591" width="5.6640625" style="1" customWidth="1"/>
    <col min="3592" max="3592" width="11.6640625" style="1" customWidth="1"/>
    <col min="3593" max="3593" width="9.88671875" style="1" customWidth="1"/>
    <col min="3594" max="3595" width="10.44140625" style="1" customWidth="1"/>
    <col min="3596" max="3596" width="7.109375" style="1" customWidth="1"/>
    <col min="3597" max="3597" width="10.44140625" style="1" customWidth="1"/>
    <col min="3598" max="3598" width="10" style="1"/>
    <col min="3599" max="3599" width="32.109375" style="1" customWidth="1"/>
    <col min="3600" max="3600" width="13" style="1" customWidth="1"/>
    <col min="3601" max="3601" width="6.77734375" style="1" customWidth="1"/>
    <col min="3602" max="3840" width="10" style="1"/>
    <col min="3841" max="3841" width="6.109375" style="1" bestFit="1" customWidth="1"/>
    <col min="3842" max="3842" width="15.77734375" style="1" customWidth="1"/>
    <col min="3843" max="3843" width="27.77734375" style="1" bestFit="1" customWidth="1"/>
    <col min="3844" max="3844" width="6.109375" style="1" customWidth="1"/>
    <col min="3845" max="3846" width="7.88671875" style="1" customWidth="1"/>
    <col min="3847" max="3847" width="5.6640625" style="1" customWidth="1"/>
    <col min="3848" max="3848" width="11.6640625" style="1" customWidth="1"/>
    <col min="3849" max="3849" width="9.88671875" style="1" customWidth="1"/>
    <col min="3850" max="3851" width="10.44140625" style="1" customWidth="1"/>
    <col min="3852" max="3852" width="7.109375" style="1" customWidth="1"/>
    <col min="3853" max="3853" width="10.44140625" style="1" customWidth="1"/>
    <col min="3854" max="3854" width="10" style="1"/>
    <col min="3855" max="3855" width="32.109375" style="1" customWidth="1"/>
    <col min="3856" max="3856" width="13" style="1" customWidth="1"/>
    <col min="3857" max="3857" width="6.77734375" style="1" customWidth="1"/>
    <col min="3858" max="4096" width="10" style="1"/>
    <col min="4097" max="4097" width="6.109375" style="1" bestFit="1" customWidth="1"/>
    <col min="4098" max="4098" width="15.77734375" style="1" customWidth="1"/>
    <col min="4099" max="4099" width="27.77734375" style="1" bestFit="1" customWidth="1"/>
    <col min="4100" max="4100" width="6.109375" style="1" customWidth="1"/>
    <col min="4101" max="4102" width="7.88671875" style="1" customWidth="1"/>
    <col min="4103" max="4103" width="5.6640625" style="1" customWidth="1"/>
    <col min="4104" max="4104" width="11.6640625" style="1" customWidth="1"/>
    <col min="4105" max="4105" width="9.88671875" style="1" customWidth="1"/>
    <col min="4106" max="4107" width="10.44140625" style="1" customWidth="1"/>
    <col min="4108" max="4108" width="7.109375" style="1" customWidth="1"/>
    <col min="4109" max="4109" width="10.44140625" style="1" customWidth="1"/>
    <col min="4110" max="4110" width="10" style="1"/>
    <col min="4111" max="4111" width="32.109375" style="1" customWidth="1"/>
    <col min="4112" max="4112" width="13" style="1" customWidth="1"/>
    <col min="4113" max="4113" width="6.77734375" style="1" customWidth="1"/>
    <col min="4114" max="4352" width="10" style="1"/>
    <col min="4353" max="4353" width="6.109375" style="1" bestFit="1" customWidth="1"/>
    <col min="4354" max="4354" width="15.77734375" style="1" customWidth="1"/>
    <col min="4355" max="4355" width="27.77734375" style="1" bestFit="1" customWidth="1"/>
    <col min="4356" max="4356" width="6.109375" style="1" customWidth="1"/>
    <col min="4357" max="4358" width="7.88671875" style="1" customWidth="1"/>
    <col min="4359" max="4359" width="5.6640625" style="1" customWidth="1"/>
    <col min="4360" max="4360" width="11.6640625" style="1" customWidth="1"/>
    <col min="4361" max="4361" width="9.88671875" style="1" customWidth="1"/>
    <col min="4362" max="4363" width="10.44140625" style="1" customWidth="1"/>
    <col min="4364" max="4364" width="7.109375" style="1" customWidth="1"/>
    <col min="4365" max="4365" width="10.44140625" style="1" customWidth="1"/>
    <col min="4366" max="4366" width="10" style="1"/>
    <col min="4367" max="4367" width="32.109375" style="1" customWidth="1"/>
    <col min="4368" max="4368" width="13" style="1" customWidth="1"/>
    <col min="4369" max="4369" width="6.77734375" style="1" customWidth="1"/>
    <col min="4370" max="4608" width="10" style="1"/>
    <col min="4609" max="4609" width="6.109375" style="1" bestFit="1" customWidth="1"/>
    <col min="4610" max="4610" width="15.77734375" style="1" customWidth="1"/>
    <col min="4611" max="4611" width="27.77734375" style="1" bestFit="1" customWidth="1"/>
    <col min="4612" max="4612" width="6.109375" style="1" customWidth="1"/>
    <col min="4613" max="4614" width="7.88671875" style="1" customWidth="1"/>
    <col min="4615" max="4615" width="5.6640625" style="1" customWidth="1"/>
    <col min="4616" max="4616" width="11.6640625" style="1" customWidth="1"/>
    <col min="4617" max="4617" width="9.88671875" style="1" customWidth="1"/>
    <col min="4618" max="4619" width="10.44140625" style="1" customWidth="1"/>
    <col min="4620" max="4620" width="7.109375" style="1" customWidth="1"/>
    <col min="4621" max="4621" width="10.44140625" style="1" customWidth="1"/>
    <col min="4622" max="4622" width="10" style="1"/>
    <col min="4623" max="4623" width="32.109375" style="1" customWidth="1"/>
    <col min="4624" max="4624" width="13" style="1" customWidth="1"/>
    <col min="4625" max="4625" width="6.77734375" style="1" customWidth="1"/>
    <col min="4626" max="4864" width="10" style="1"/>
    <col min="4865" max="4865" width="6.109375" style="1" bestFit="1" customWidth="1"/>
    <col min="4866" max="4866" width="15.77734375" style="1" customWidth="1"/>
    <col min="4867" max="4867" width="27.77734375" style="1" bestFit="1" customWidth="1"/>
    <col min="4868" max="4868" width="6.109375" style="1" customWidth="1"/>
    <col min="4869" max="4870" width="7.88671875" style="1" customWidth="1"/>
    <col min="4871" max="4871" width="5.6640625" style="1" customWidth="1"/>
    <col min="4872" max="4872" width="11.6640625" style="1" customWidth="1"/>
    <col min="4873" max="4873" width="9.88671875" style="1" customWidth="1"/>
    <col min="4874" max="4875" width="10.44140625" style="1" customWidth="1"/>
    <col min="4876" max="4876" width="7.109375" style="1" customWidth="1"/>
    <col min="4877" max="4877" width="10.44140625" style="1" customWidth="1"/>
    <col min="4878" max="4878" width="10" style="1"/>
    <col min="4879" max="4879" width="32.109375" style="1" customWidth="1"/>
    <col min="4880" max="4880" width="13" style="1" customWidth="1"/>
    <col min="4881" max="4881" width="6.77734375" style="1" customWidth="1"/>
    <col min="4882" max="5120" width="10" style="1"/>
    <col min="5121" max="5121" width="6.109375" style="1" bestFit="1" customWidth="1"/>
    <col min="5122" max="5122" width="15.77734375" style="1" customWidth="1"/>
    <col min="5123" max="5123" width="27.77734375" style="1" bestFit="1" customWidth="1"/>
    <col min="5124" max="5124" width="6.109375" style="1" customWidth="1"/>
    <col min="5125" max="5126" width="7.88671875" style="1" customWidth="1"/>
    <col min="5127" max="5127" width="5.6640625" style="1" customWidth="1"/>
    <col min="5128" max="5128" width="11.6640625" style="1" customWidth="1"/>
    <col min="5129" max="5129" width="9.88671875" style="1" customWidth="1"/>
    <col min="5130" max="5131" width="10.44140625" style="1" customWidth="1"/>
    <col min="5132" max="5132" width="7.109375" style="1" customWidth="1"/>
    <col min="5133" max="5133" width="10.44140625" style="1" customWidth="1"/>
    <col min="5134" max="5134" width="10" style="1"/>
    <col min="5135" max="5135" width="32.109375" style="1" customWidth="1"/>
    <col min="5136" max="5136" width="13" style="1" customWidth="1"/>
    <col min="5137" max="5137" width="6.77734375" style="1" customWidth="1"/>
    <col min="5138" max="5376" width="10" style="1"/>
    <col min="5377" max="5377" width="6.109375" style="1" bestFit="1" customWidth="1"/>
    <col min="5378" max="5378" width="15.77734375" style="1" customWidth="1"/>
    <col min="5379" max="5379" width="27.77734375" style="1" bestFit="1" customWidth="1"/>
    <col min="5380" max="5380" width="6.109375" style="1" customWidth="1"/>
    <col min="5381" max="5382" width="7.88671875" style="1" customWidth="1"/>
    <col min="5383" max="5383" width="5.6640625" style="1" customWidth="1"/>
    <col min="5384" max="5384" width="11.6640625" style="1" customWidth="1"/>
    <col min="5385" max="5385" width="9.88671875" style="1" customWidth="1"/>
    <col min="5386" max="5387" width="10.44140625" style="1" customWidth="1"/>
    <col min="5388" max="5388" width="7.109375" style="1" customWidth="1"/>
    <col min="5389" max="5389" width="10.44140625" style="1" customWidth="1"/>
    <col min="5390" max="5390" width="10" style="1"/>
    <col min="5391" max="5391" width="32.109375" style="1" customWidth="1"/>
    <col min="5392" max="5392" width="13" style="1" customWidth="1"/>
    <col min="5393" max="5393" width="6.77734375" style="1" customWidth="1"/>
    <col min="5394" max="5632" width="10" style="1"/>
    <col min="5633" max="5633" width="6.109375" style="1" bestFit="1" customWidth="1"/>
    <col min="5634" max="5634" width="15.77734375" style="1" customWidth="1"/>
    <col min="5635" max="5635" width="27.77734375" style="1" bestFit="1" customWidth="1"/>
    <col min="5636" max="5636" width="6.109375" style="1" customWidth="1"/>
    <col min="5637" max="5638" width="7.88671875" style="1" customWidth="1"/>
    <col min="5639" max="5639" width="5.6640625" style="1" customWidth="1"/>
    <col min="5640" max="5640" width="11.6640625" style="1" customWidth="1"/>
    <col min="5641" max="5641" width="9.88671875" style="1" customWidth="1"/>
    <col min="5642" max="5643" width="10.44140625" style="1" customWidth="1"/>
    <col min="5644" max="5644" width="7.109375" style="1" customWidth="1"/>
    <col min="5645" max="5645" width="10.44140625" style="1" customWidth="1"/>
    <col min="5646" max="5646" width="10" style="1"/>
    <col min="5647" max="5647" width="32.109375" style="1" customWidth="1"/>
    <col min="5648" max="5648" width="13" style="1" customWidth="1"/>
    <col min="5649" max="5649" width="6.77734375" style="1" customWidth="1"/>
    <col min="5650" max="5888" width="10" style="1"/>
    <col min="5889" max="5889" width="6.109375" style="1" bestFit="1" customWidth="1"/>
    <col min="5890" max="5890" width="15.77734375" style="1" customWidth="1"/>
    <col min="5891" max="5891" width="27.77734375" style="1" bestFit="1" customWidth="1"/>
    <col min="5892" max="5892" width="6.109375" style="1" customWidth="1"/>
    <col min="5893" max="5894" width="7.88671875" style="1" customWidth="1"/>
    <col min="5895" max="5895" width="5.6640625" style="1" customWidth="1"/>
    <col min="5896" max="5896" width="11.6640625" style="1" customWidth="1"/>
    <col min="5897" max="5897" width="9.88671875" style="1" customWidth="1"/>
    <col min="5898" max="5899" width="10.44140625" style="1" customWidth="1"/>
    <col min="5900" max="5900" width="7.109375" style="1" customWidth="1"/>
    <col min="5901" max="5901" width="10.44140625" style="1" customWidth="1"/>
    <col min="5902" max="5902" width="10" style="1"/>
    <col min="5903" max="5903" width="32.109375" style="1" customWidth="1"/>
    <col min="5904" max="5904" width="13" style="1" customWidth="1"/>
    <col min="5905" max="5905" width="6.77734375" style="1" customWidth="1"/>
    <col min="5906" max="6144" width="10" style="1"/>
    <col min="6145" max="6145" width="6.109375" style="1" bestFit="1" customWidth="1"/>
    <col min="6146" max="6146" width="15.77734375" style="1" customWidth="1"/>
    <col min="6147" max="6147" width="27.77734375" style="1" bestFit="1" customWidth="1"/>
    <col min="6148" max="6148" width="6.109375" style="1" customWidth="1"/>
    <col min="6149" max="6150" width="7.88671875" style="1" customWidth="1"/>
    <col min="6151" max="6151" width="5.6640625" style="1" customWidth="1"/>
    <col min="6152" max="6152" width="11.6640625" style="1" customWidth="1"/>
    <col min="6153" max="6153" width="9.88671875" style="1" customWidth="1"/>
    <col min="6154" max="6155" width="10.44140625" style="1" customWidth="1"/>
    <col min="6156" max="6156" width="7.109375" style="1" customWidth="1"/>
    <col min="6157" max="6157" width="10.44140625" style="1" customWidth="1"/>
    <col min="6158" max="6158" width="10" style="1"/>
    <col min="6159" max="6159" width="32.109375" style="1" customWidth="1"/>
    <col min="6160" max="6160" width="13" style="1" customWidth="1"/>
    <col min="6161" max="6161" width="6.77734375" style="1" customWidth="1"/>
    <col min="6162" max="6400" width="10" style="1"/>
    <col min="6401" max="6401" width="6.109375" style="1" bestFit="1" customWidth="1"/>
    <col min="6402" max="6402" width="15.77734375" style="1" customWidth="1"/>
    <col min="6403" max="6403" width="27.77734375" style="1" bestFit="1" customWidth="1"/>
    <col min="6404" max="6404" width="6.109375" style="1" customWidth="1"/>
    <col min="6405" max="6406" width="7.88671875" style="1" customWidth="1"/>
    <col min="6407" max="6407" width="5.6640625" style="1" customWidth="1"/>
    <col min="6408" max="6408" width="11.6640625" style="1" customWidth="1"/>
    <col min="6409" max="6409" width="9.88671875" style="1" customWidth="1"/>
    <col min="6410" max="6411" width="10.44140625" style="1" customWidth="1"/>
    <col min="6412" max="6412" width="7.109375" style="1" customWidth="1"/>
    <col min="6413" max="6413" width="10.44140625" style="1" customWidth="1"/>
    <col min="6414" max="6414" width="10" style="1"/>
    <col min="6415" max="6415" width="32.109375" style="1" customWidth="1"/>
    <col min="6416" max="6416" width="13" style="1" customWidth="1"/>
    <col min="6417" max="6417" width="6.77734375" style="1" customWidth="1"/>
    <col min="6418" max="6656" width="10" style="1"/>
    <col min="6657" max="6657" width="6.109375" style="1" bestFit="1" customWidth="1"/>
    <col min="6658" max="6658" width="15.77734375" style="1" customWidth="1"/>
    <col min="6659" max="6659" width="27.77734375" style="1" bestFit="1" customWidth="1"/>
    <col min="6660" max="6660" width="6.109375" style="1" customWidth="1"/>
    <col min="6661" max="6662" width="7.88671875" style="1" customWidth="1"/>
    <col min="6663" max="6663" width="5.6640625" style="1" customWidth="1"/>
    <col min="6664" max="6664" width="11.6640625" style="1" customWidth="1"/>
    <col min="6665" max="6665" width="9.88671875" style="1" customWidth="1"/>
    <col min="6666" max="6667" width="10.44140625" style="1" customWidth="1"/>
    <col min="6668" max="6668" width="7.109375" style="1" customWidth="1"/>
    <col min="6669" max="6669" width="10.44140625" style="1" customWidth="1"/>
    <col min="6670" max="6670" width="10" style="1"/>
    <col min="6671" max="6671" width="32.109375" style="1" customWidth="1"/>
    <col min="6672" max="6672" width="13" style="1" customWidth="1"/>
    <col min="6673" max="6673" width="6.77734375" style="1" customWidth="1"/>
    <col min="6674" max="6912" width="10" style="1"/>
    <col min="6913" max="6913" width="6.109375" style="1" bestFit="1" customWidth="1"/>
    <col min="6914" max="6914" width="15.77734375" style="1" customWidth="1"/>
    <col min="6915" max="6915" width="27.77734375" style="1" bestFit="1" customWidth="1"/>
    <col min="6916" max="6916" width="6.109375" style="1" customWidth="1"/>
    <col min="6917" max="6918" width="7.88671875" style="1" customWidth="1"/>
    <col min="6919" max="6919" width="5.6640625" style="1" customWidth="1"/>
    <col min="6920" max="6920" width="11.6640625" style="1" customWidth="1"/>
    <col min="6921" max="6921" width="9.88671875" style="1" customWidth="1"/>
    <col min="6922" max="6923" width="10.44140625" style="1" customWidth="1"/>
    <col min="6924" max="6924" width="7.109375" style="1" customWidth="1"/>
    <col min="6925" max="6925" width="10.44140625" style="1" customWidth="1"/>
    <col min="6926" max="6926" width="10" style="1"/>
    <col min="6927" max="6927" width="32.109375" style="1" customWidth="1"/>
    <col min="6928" max="6928" width="13" style="1" customWidth="1"/>
    <col min="6929" max="6929" width="6.77734375" style="1" customWidth="1"/>
    <col min="6930" max="7168" width="10" style="1"/>
    <col min="7169" max="7169" width="6.109375" style="1" bestFit="1" customWidth="1"/>
    <col min="7170" max="7170" width="15.77734375" style="1" customWidth="1"/>
    <col min="7171" max="7171" width="27.77734375" style="1" bestFit="1" customWidth="1"/>
    <col min="7172" max="7172" width="6.109375" style="1" customWidth="1"/>
    <col min="7173" max="7174" width="7.88671875" style="1" customWidth="1"/>
    <col min="7175" max="7175" width="5.6640625" style="1" customWidth="1"/>
    <col min="7176" max="7176" width="11.6640625" style="1" customWidth="1"/>
    <col min="7177" max="7177" width="9.88671875" style="1" customWidth="1"/>
    <col min="7178" max="7179" width="10.44140625" style="1" customWidth="1"/>
    <col min="7180" max="7180" width="7.109375" style="1" customWidth="1"/>
    <col min="7181" max="7181" width="10.44140625" style="1" customWidth="1"/>
    <col min="7182" max="7182" width="10" style="1"/>
    <col min="7183" max="7183" width="32.109375" style="1" customWidth="1"/>
    <col min="7184" max="7184" width="13" style="1" customWidth="1"/>
    <col min="7185" max="7185" width="6.77734375" style="1" customWidth="1"/>
    <col min="7186" max="7424" width="10" style="1"/>
    <col min="7425" max="7425" width="6.109375" style="1" bestFit="1" customWidth="1"/>
    <col min="7426" max="7426" width="15.77734375" style="1" customWidth="1"/>
    <col min="7427" max="7427" width="27.77734375" style="1" bestFit="1" customWidth="1"/>
    <col min="7428" max="7428" width="6.109375" style="1" customWidth="1"/>
    <col min="7429" max="7430" width="7.88671875" style="1" customWidth="1"/>
    <col min="7431" max="7431" width="5.6640625" style="1" customWidth="1"/>
    <col min="7432" max="7432" width="11.6640625" style="1" customWidth="1"/>
    <col min="7433" max="7433" width="9.88671875" style="1" customWidth="1"/>
    <col min="7434" max="7435" width="10.44140625" style="1" customWidth="1"/>
    <col min="7436" max="7436" width="7.109375" style="1" customWidth="1"/>
    <col min="7437" max="7437" width="10.44140625" style="1" customWidth="1"/>
    <col min="7438" max="7438" width="10" style="1"/>
    <col min="7439" max="7439" width="32.109375" style="1" customWidth="1"/>
    <col min="7440" max="7440" width="13" style="1" customWidth="1"/>
    <col min="7441" max="7441" width="6.77734375" style="1" customWidth="1"/>
    <col min="7442" max="7680" width="10" style="1"/>
    <col min="7681" max="7681" width="6.109375" style="1" bestFit="1" customWidth="1"/>
    <col min="7682" max="7682" width="15.77734375" style="1" customWidth="1"/>
    <col min="7683" max="7683" width="27.77734375" style="1" bestFit="1" customWidth="1"/>
    <col min="7684" max="7684" width="6.109375" style="1" customWidth="1"/>
    <col min="7685" max="7686" width="7.88671875" style="1" customWidth="1"/>
    <col min="7687" max="7687" width="5.6640625" style="1" customWidth="1"/>
    <col min="7688" max="7688" width="11.6640625" style="1" customWidth="1"/>
    <col min="7689" max="7689" width="9.88671875" style="1" customWidth="1"/>
    <col min="7690" max="7691" width="10.44140625" style="1" customWidth="1"/>
    <col min="7692" max="7692" width="7.109375" style="1" customWidth="1"/>
    <col min="7693" max="7693" width="10.44140625" style="1" customWidth="1"/>
    <col min="7694" max="7694" width="10" style="1"/>
    <col min="7695" max="7695" width="32.109375" style="1" customWidth="1"/>
    <col min="7696" max="7696" width="13" style="1" customWidth="1"/>
    <col min="7697" max="7697" width="6.77734375" style="1" customWidth="1"/>
    <col min="7698" max="7936" width="10" style="1"/>
    <col min="7937" max="7937" width="6.109375" style="1" bestFit="1" customWidth="1"/>
    <col min="7938" max="7938" width="15.77734375" style="1" customWidth="1"/>
    <col min="7939" max="7939" width="27.77734375" style="1" bestFit="1" customWidth="1"/>
    <col min="7940" max="7940" width="6.109375" style="1" customWidth="1"/>
    <col min="7941" max="7942" width="7.88671875" style="1" customWidth="1"/>
    <col min="7943" max="7943" width="5.6640625" style="1" customWidth="1"/>
    <col min="7944" max="7944" width="11.6640625" style="1" customWidth="1"/>
    <col min="7945" max="7945" width="9.88671875" style="1" customWidth="1"/>
    <col min="7946" max="7947" width="10.44140625" style="1" customWidth="1"/>
    <col min="7948" max="7948" width="7.109375" style="1" customWidth="1"/>
    <col min="7949" max="7949" width="10.44140625" style="1" customWidth="1"/>
    <col min="7950" max="7950" width="10" style="1"/>
    <col min="7951" max="7951" width="32.109375" style="1" customWidth="1"/>
    <col min="7952" max="7952" width="13" style="1" customWidth="1"/>
    <col min="7953" max="7953" width="6.77734375" style="1" customWidth="1"/>
    <col min="7954" max="8192" width="10" style="1"/>
    <col min="8193" max="8193" width="6.109375" style="1" bestFit="1" customWidth="1"/>
    <col min="8194" max="8194" width="15.77734375" style="1" customWidth="1"/>
    <col min="8195" max="8195" width="27.77734375" style="1" bestFit="1" customWidth="1"/>
    <col min="8196" max="8196" width="6.109375" style="1" customWidth="1"/>
    <col min="8197" max="8198" width="7.88671875" style="1" customWidth="1"/>
    <col min="8199" max="8199" width="5.6640625" style="1" customWidth="1"/>
    <col min="8200" max="8200" width="11.6640625" style="1" customWidth="1"/>
    <col min="8201" max="8201" width="9.88671875" style="1" customWidth="1"/>
    <col min="8202" max="8203" width="10.44140625" style="1" customWidth="1"/>
    <col min="8204" max="8204" width="7.109375" style="1" customWidth="1"/>
    <col min="8205" max="8205" width="10.44140625" style="1" customWidth="1"/>
    <col min="8206" max="8206" width="10" style="1"/>
    <col min="8207" max="8207" width="32.109375" style="1" customWidth="1"/>
    <col min="8208" max="8208" width="13" style="1" customWidth="1"/>
    <col min="8209" max="8209" width="6.77734375" style="1" customWidth="1"/>
    <col min="8210" max="8448" width="10" style="1"/>
    <col min="8449" max="8449" width="6.109375" style="1" bestFit="1" customWidth="1"/>
    <col min="8450" max="8450" width="15.77734375" style="1" customWidth="1"/>
    <col min="8451" max="8451" width="27.77734375" style="1" bestFit="1" customWidth="1"/>
    <col min="8452" max="8452" width="6.109375" style="1" customWidth="1"/>
    <col min="8453" max="8454" width="7.88671875" style="1" customWidth="1"/>
    <col min="8455" max="8455" width="5.6640625" style="1" customWidth="1"/>
    <col min="8456" max="8456" width="11.6640625" style="1" customWidth="1"/>
    <col min="8457" max="8457" width="9.88671875" style="1" customWidth="1"/>
    <col min="8458" max="8459" width="10.44140625" style="1" customWidth="1"/>
    <col min="8460" max="8460" width="7.109375" style="1" customWidth="1"/>
    <col min="8461" max="8461" width="10.44140625" style="1" customWidth="1"/>
    <col min="8462" max="8462" width="10" style="1"/>
    <col min="8463" max="8463" width="32.109375" style="1" customWidth="1"/>
    <col min="8464" max="8464" width="13" style="1" customWidth="1"/>
    <col min="8465" max="8465" width="6.77734375" style="1" customWidth="1"/>
    <col min="8466" max="8704" width="10" style="1"/>
    <col min="8705" max="8705" width="6.109375" style="1" bestFit="1" customWidth="1"/>
    <col min="8706" max="8706" width="15.77734375" style="1" customWidth="1"/>
    <col min="8707" max="8707" width="27.77734375" style="1" bestFit="1" customWidth="1"/>
    <col min="8708" max="8708" width="6.109375" style="1" customWidth="1"/>
    <col min="8709" max="8710" width="7.88671875" style="1" customWidth="1"/>
    <col min="8711" max="8711" width="5.6640625" style="1" customWidth="1"/>
    <col min="8712" max="8712" width="11.6640625" style="1" customWidth="1"/>
    <col min="8713" max="8713" width="9.88671875" style="1" customWidth="1"/>
    <col min="8714" max="8715" width="10.44140625" style="1" customWidth="1"/>
    <col min="8716" max="8716" width="7.109375" style="1" customWidth="1"/>
    <col min="8717" max="8717" width="10.44140625" style="1" customWidth="1"/>
    <col min="8718" max="8718" width="10" style="1"/>
    <col min="8719" max="8719" width="32.109375" style="1" customWidth="1"/>
    <col min="8720" max="8720" width="13" style="1" customWidth="1"/>
    <col min="8721" max="8721" width="6.77734375" style="1" customWidth="1"/>
    <col min="8722" max="8960" width="10" style="1"/>
    <col min="8961" max="8961" width="6.109375" style="1" bestFit="1" customWidth="1"/>
    <col min="8962" max="8962" width="15.77734375" style="1" customWidth="1"/>
    <col min="8963" max="8963" width="27.77734375" style="1" bestFit="1" customWidth="1"/>
    <col min="8964" max="8964" width="6.109375" style="1" customWidth="1"/>
    <col min="8965" max="8966" width="7.88671875" style="1" customWidth="1"/>
    <col min="8967" max="8967" width="5.6640625" style="1" customWidth="1"/>
    <col min="8968" max="8968" width="11.6640625" style="1" customWidth="1"/>
    <col min="8969" max="8969" width="9.88671875" style="1" customWidth="1"/>
    <col min="8970" max="8971" width="10.44140625" style="1" customWidth="1"/>
    <col min="8972" max="8972" width="7.109375" style="1" customWidth="1"/>
    <col min="8973" max="8973" width="10.44140625" style="1" customWidth="1"/>
    <col min="8974" max="8974" width="10" style="1"/>
    <col min="8975" max="8975" width="32.109375" style="1" customWidth="1"/>
    <col min="8976" max="8976" width="13" style="1" customWidth="1"/>
    <col min="8977" max="8977" width="6.77734375" style="1" customWidth="1"/>
    <col min="8978" max="9216" width="10" style="1"/>
    <col min="9217" max="9217" width="6.109375" style="1" bestFit="1" customWidth="1"/>
    <col min="9218" max="9218" width="15.77734375" style="1" customWidth="1"/>
    <col min="9219" max="9219" width="27.77734375" style="1" bestFit="1" customWidth="1"/>
    <col min="9220" max="9220" width="6.109375" style="1" customWidth="1"/>
    <col min="9221" max="9222" width="7.88671875" style="1" customWidth="1"/>
    <col min="9223" max="9223" width="5.6640625" style="1" customWidth="1"/>
    <col min="9224" max="9224" width="11.6640625" style="1" customWidth="1"/>
    <col min="9225" max="9225" width="9.88671875" style="1" customWidth="1"/>
    <col min="9226" max="9227" width="10.44140625" style="1" customWidth="1"/>
    <col min="9228" max="9228" width="7.109375" style="1" customWidth="1"/>
    <col min="9229" max="9229" width="10.44140625" style="1" customWidth="1"/>
    <col min="9230" max="9230" width="10" style="1"/>
    <col min="9231" max="9231" width="32.109375" style="1" customWidth="1"/>
    <col min="9232" max="9232" width="13" style="1" customWidth="1"/>
    <col min="9233" max="9233" width="6.77734375" style="1" customWidth="1"/>
    <col min="9234" max="9472" width="10" style="1"/>
    <col min="9473" max="9473" width="6.109375" style="1" bestFit="1" customWidth="1"/>
    <col min="9474" max="9474" width="15.77734375" style="1" customWidth="1"/>
    <col min="9475" max="9475" width="27.77734375" style="1" bestFit="1" customWidth="1"/>
    <col min="9476" max="9476" width="6.109375" style="1" customWidth="1"/>
    <col min="9477" max="9478" width="7.88671875" style="1" customWidth="1"/>
    <col min="9479" max="9479" width="5.6640625" style="1" customWidth="1"/>
    <col min="9480" max="9480" width="11.6640625" style="1" customWidth="1"/>
    <col min="9481" max="9481" width="9.88671875" style="1" customWidth="1"/>
    <col min="9482" max="9483" width="10.44140625" style="1" customWidth="1"/>
    <col min="9484" max="9484" width="7.109375" style="1" customWidth="1"/>
    <col min="9485" max="9485" width="10.44140625" style="1" customWidth="1"/>
    <col min="9486" max="9486" width="10" style="1"/>
    <col min="9487" max="9487" width="32.109375" style="1" customWidth="1"/>
    <col min="9488" max="9488" width="13" style="1" customWidth="1"/>
    <col min="9489" max="9489" width="6.77734375" style="1" customWidth="1"/>
    <col min="9490" max="9728" width="10" style="1"/>
    <col min="9729" max="9729" width="6.109375" style="1" bestFit="1" customWidth="1"/>
    <col min="9730" max="9730" width="15.77734375" style="1" customWidth="1"/>
    <col min="9731" max="9731" width="27.77734375" style="1" bestFit="1" customWidth="1"/>
    <col min="9732" max="9732" width="6.109375" style="1" customWidth="1"/>
    <col min="9733" max="9734" width="7.88671875" style="1" customWidth="1"/>
    <col min="9735" max="9735" width="5.6640625" style="1" customWidth="1"/>
    <col min="9736" max="9736" width="11.6640625" style="1" customWidth="1"/>
    <col min="9737" max="9737" width="9.88671875" style="1" customWidth="1"/>
    <col min="9738" max="9739" width="10.44140625" style="1" customWidth="1"/>
    <col min="9740" max="9740" width="7.109375" style="1" customWidth="1"/>
    <col min="9741" max="9741" width="10.44140625" style="1" customWidth="1"/>
    <col min="9742" max="9742" width="10" style="1"/>
    <col min="9743" max="9743" width="32.109375" style="1" customWidth="1"/>
    <col min="9744" max="9744" width="13" style="1" customWidth="1"/>
    <col min="9745" max="9745" width="6.77734375" style="1" customWidth="1"/>
    <col min="9746" max="9984" width="10" style="1"/>
    <col min="9985" max="9985" width="6.109375" style="1" bestFit="1" customWidth="1"/>
    <col min="9986" max="9986" width="15.77734375" style="1" customWidth="1"/>
    <col min="9987" max="9987" width="27.77734375" style="1" bestFit="1" customWidth="1"/>
    <col min="9988" max="9988" width="6.109375" style="1" customWidth="1"/>
    <col min="9989" max="9990" width="7.88671875" style="1" customWidth="1"/>
    <col min="9991" max="9991" width="5.6640625" style="1" customWidth="1"/>
    <col min="9992" max="9992" width="11.6640625" style="1" customWidth="1"/>
    <col min="9993" max="9993" width="9.88671875" style="1" customWidth="1"/>
    <col min="9994" max="9995" width="10.44140625" style="1" customWidth="1"/>
    <col min="9996" max="9996" width="7.109375" style="1" customWidth="1"/>
    <col min="9997" max="9997" width="10.44140625" style="1" customWidth="1"/>
    <col min="9998" max="9998" width="10" style="1"/>
    <col min="9999" max="9999" width="32.109375" style="1" customWidth="1"/>
    <col min="10000" max="10000" width="13" style="1" customWidth="1"/>
    <col min="10001" max="10001" width="6.77734375" style="1" customWidth="1"/>
    <col min="10002" max="10240" width="10" style="1"/>
    <col min="10241" max="10241" width="6.109375" style="1" bestFit="1" customWidth="1"/>
    <col min="10242" max="10242" width="15.77734375" style="1" customWidth="1"/>
    <col min="10243" max="10243" width="27.77734375" style="1" bestFit="1" customWidth="1"/>
    <col min="10244" max="10244" width="6.109375" style="1" customWidth="1"/>
    <col min="10245" max="10246" width="7.88671875" style="1" customWidth="1"/>
    <col min="10247" max="10247" width="5.6640625" style="1" customWidth="1"/>
    <col min="10248" max="10248" width="11.6640625" style="1" customWidth="1"/>
    <col min="10249" max="10249" width="9.88671875" style="1" customWidth="1"/>
    <col min="10250" max="10251" width="10.44140625" style="1" customWidth="1"/>
    <col min="10252" max="10252" width="7.109375" style="1" customWidth="1"/>
    <col min="10253" max="10253" width="10.44140625" style="1" customWidth="1"/>
    <col min="10254" max="10254" width="10" style="1"/>
    <col min="10255" max="10255" width="32.109375" style="1" customWidth="1"/>
    <col min="10256" max="10256" width="13" style="1" customWidth="1"/>
    <col min="10257" max="10257" width="6.77734375" style="1" customWidth="1"/>
    <col min="10258" max="10496" width="10" style="1"/>
    <col min="10497" max="10497" width="6.109375" style="1" bestFit="1" customWidth="1"/>
    <col min="10498" max="10498" width="15.77734375" style="1" customWidth="1"/>
    <col min="10499" max="10499" width="27.77734375" style="1" bestFit="1" customWidth="1"/>
    <col min="10500" max="10500" width="6.109375" style="1" customWidth="1"/>
    <col min="10501" max="10502" width="7.88671875" style="1" customWidth="1"/>
    <col min="10503" max="10503" width="5.6640625" style="1" customWidth="1"/>
    <col min="10504" max="10504" width="11.6640625" style="1" customWidth="1"/>
    <col min="10505" max="10505" width="9.88671875" style="1" customWidth="1"/>
    <col min="10506" max="10507" width="10.44140625" style="1" customWidth="1"/>
    <col min="10508" max="10508" width="7.109375" style="1" customWidth="1"/>
    <col min="10509" max="10509" width="10.44140625" style="1" customWidth="1"/>
    <col min="10510" max="10510" width="10" style="1"/>
    <col min="10511" max="10511" width="32.109375" style="1" customWidth="1"/>
    <col min="10512" max="10512" width="13" style="1" customWidth="1"/>
    <col min="10513" max="10513" width="6.77734375" style="1" customWidth="1"/>
    <col min="10514" max="10752" width="10" style="1"/>
    <col min="10753" max="10753" width="6.109375" style="1" bestFit="1" customWidth="1"/>
    <col min="10754" max="10754" width="15.77734375" style="1" customWidth="1"/>
    <col min="10755" max="10755" width="27.77734375" style="1" bestFit="1" customWidth="1"/>
    <col min="10756" max="10756" width="6.109375" style="1" customWidth="1"/>
    <col min="10757" max="10758" width="7.88671875" style="1" customWidth="1"/>
    <col min="10759" max="10759" width="5.6640625" style="1" customWidth="1"/>
    <col min="10760" max="10760" width="11.6640625" style="1" customWidth="1"/>
    <col min="10761" max="10761" width="9.88671875" style="1" customWidth="1"/>
    <col min="10762" max="10763" width="10.44140625" style="1" customWidth="1"/>
    <col min="10764" max="10764" width="7.109375" style="1" customWidth="1"/>
    <col min="10765" max="10765" width="10.44140625" style="1" customWidth="1"/>
    <col min="10766" max="10766" width="10" style="1"/>
    <col min="10767" max="10767" width="32.109375" style="1" customWidth="1"/>
    <col min="10768" max="10768" width="13" style="1" customWidth="1"/>
    <col min="10769" max="10769" width="6.77734375" style="1" customWidth="1"/>
    <col min="10770" max="11008" width="10" style="1"/>
    <col min="11009" max="11009" width="6.109375" style="1" bestFit="1" customWidth="1"/>
    <col min="11010" max="11010" width="15.77734375" style="1" customWidth="1"/>
    <col min="11011" max="11011" width="27.77734375" style="1" bestFit="1" customWidth="1"/>
    <col min="11012" max="11012" width="6.109375" style="1" customWidth="1"/>
    <col min="11013" max="11014" width="7.88671875" style="1" customWidth="1"/>
    <col min="11015" max="11015" width="5.6640625" style="1" customWidth="1"/>
    <col min="11016" max="11016" width="11.6640625" style="1" customWidth="1"/>
    <col min="11017" max="11017" width="9.88671875" style="1" customWidth="1"/>
    <col min="11018" max="11019" width="10.44140625" style="1" customWidth="1"/>
    <col min="11020" max="11020" width="7.109375" style="1" customWidth="1"/>
    <col min="11021" max="11021" width="10.44140625" style="1" customWidth="1"/>
    <col min="11022" max="11022" width="10" style="1"/>
    <col min="11023" max="11023" width="32.109375" style="1" customWidth="1"/>
    <col min="11024" max="11024" width="13" style="1" customWidth="1"/>
    <col min="11025" max="11025" width="6.77734375" style="1" customWidth="1"/>
    <col min="11026" max="11264" width="10" style="1"/>
    <col min="11265" max="11265" width="6.109375" style="1" bestFit="1" customWidth="1"/>
    <col min="11266" max="11266" width="15.77734375" style="1" customWidth="1"/>
    <col min="11267" max="11267" width="27.77734375" style="1" bestFit="1" customWidth="1"/>
    <col min="11268" max="11268" width="6.109375" style="1" customWidth="1"/>
    <col min="11269" max="11270" width="7.88671875" style="1" customWidth="1"/>
    <col min="11271" max="11271" width="5.6640625" style="1" customWidth="1"/>
    <col min="11272" max="11272" width="11.6640625" style="1" customWidth="1"/>
    <col min="11273" max="11273" width="9.88671875" style="1" customWidth="1"/>
    <col min="11274" max="11275" width="10.44140625" style="1" customWidth="1"/>
    <col min="11276" max="11276" width="7.109375" style="1" customWidth="1"/>
    <col min="11277" max="11277" width="10.44140625" style="1" customWidth="1"/>
    <col min="11278" max="11278" width="10" style="1"/>
    <col min="11279" max="11279" width="32.109375" style="1" customWidth="1"/>
    <col min="11280" max="11280" width="13" style="1" customWidth="1"/>
    <col min="11281" max="11281" width="6.77734375" style="1" customWidth="1"/>
    <col min="11282" max="11520" width="10" style="1"/>
    <col min="11521" max="11521" width="6.109375" style="1" bestFit="1" customWidth="1"/>
    <col min="11522" max="11522" width="15.77734375" style="1" customWidth="1"/>
    <col min="11523" max="11523" width="27.77734375" style="1" bestFit="1" customWidth="1"/>
    <col min="11524" max="11524" width="6.109375" style="1" customWidth="1"/>
    <col min="11525" max="11526" width="7.88671875" style="1" customWidth="1"/>
    <col min="11527" max="11527" width="5.6640625" style="1" customWidth="1"/>
    <col min="11528" max="11528" width="11.6640625" style="1" customWidth="1"/>
    <col min="11529" max="11529" width="9.88671875" style="1" customWidth="1"/>
    <col min="11530" max="11531" width="10.44140625" style="1" customWidth="1"/>
    <col min="11532" max="11532" width="7.109375" style="1" customWidth="1"/>
    <col min="11533" max="11533" width="10.44140625" style="1" customWidth="1"/>
    <col min="11534" max="11534" width="10" style="1"/>
    <col min="11535" max="11535" width="32.109375" style="1" customWidth="1"/>
    <col min="11536" max="11536" width="13" style="1" customWidth="1"/>
    <col min="11537" max="11537" width="6.77734375" style="1" customWidth="1"/>
    <col min="11538" max="11776" width="10" style="1"/>
    <col min="11777" max="11777" width="6.109375" style="1" bestFit="1" customWidth="1"/>
    <col min="11778" max="11778" width="15.77734375" style="1" customWidth="1"/>
    <col min="11779" max="11779" width="27.77734375" style="1" bestFit="1" customWidth="1"/>
    <col min="11780" max="11780" width="6.109375" style="1" customWidth="1"/>
    <col min="11781" max="11782" width="7.88671875" style="1" customWidth="1"/>
    <col min="11783" max="11783" width="5.6640625" style="1" customWidth="1"/>
    <col min="11784" max="11784" width="11.6640625" style="1" customWidth="1"/>
    <col min="11785" max="11785" width="9.88671875" style="1" customWidth="1"/>
    <col min="11786" max="11787" width="10.44140625" style="1" customWidth="1"/>
    <col min="11788" max="11788" width="7.109375" style="1" customWidth="1"/>
    <col min="11789" max="11789" width="10.44140625" style="1" customWidth="1"/>
    <col min="11790" max="11790" width="10" style="1"/>
    <col min="11791" max="11791" width="32.109375" style="1" customWidth="1"/>
    <col min="11792" max="11792" width="13" style="1" customWidth="1"/>
    <col min="11793" max="11793" width="6.77734375" style="1" customWidth="1"/>
    <col min="11794" max="12032" width="10" style="1"/>
    <col min="12033" max="12033" width="6.109375" style="1" bestFit="1" customWidth="1"/>
    <col min="12034" max="12034" width="15.77734375" style="1" customWidth="1"/>
    <col min="12035" max="12035" width="27.77734375" style="1" bestFit="1" customWidth="1"/>
    <col min="12036" max="12036" width="6.109375" style="1" customWidth="1"/>
    <col min="12037" max="12038" width="7.88671875" style="1" customWidth="1"/>
    <col min="12039" max="12039" width="5.6640625" style="1" customWidth="1"/>
    <col min="12040" max="12040" width="11.6640625" style="1" customWidth="1"/>
    <col min="12041" max="12041" width="9.88671875" style="1" customWidth="1"/>
    <col min="12042" max="12043" width="10.44140625" style="1" customWidth="1"/>
    <col min="12044" max="12044" width="7.109375" style="1" customWidth="1"/>
    <col min="12045" max="12045" width="10.44140625" style="1" customWidth="1"/>
    <col min="12046" max="12046" width="10" style="1"/>
    <col min="12047" max="12047" width="32.109375" style="1" customWidth="1"/>
    <col min="12048" max="12048" width="13" style="1" customWidth="1"/>
    <col min="12049" max="12049" width="6.77734375" style="1" customWidth="1"/>
    <col min="12050" max="12288" width="10" style="1"/>
    <col min="12289" max="12289" width="6.109375" style="1" bestFit="1" customWidth="1"/>
    <col min="12290" max="12290" width="15.77734375" style="1" customWidth="1"/>
    <col min="12291" max="12291" width="27.77734375" style="1" bestFit="1" customWidth="1"/>
    <col min="12292" max="12292" width="6.109375" style="1" customWidth="1"/>
    <col min="12293" max="12294" width="7.88671875" style="1" customWidth="1"/>
    <col min="12295" max="12295" width="5.6640625" style="1" customWidth="1"/>
    <col min="12296" max="12296" width="11.6640625" style="1" customWidth="1"/>
    <col min="12297" max="12297" width="9.88671875" style="1" customWidth="1"/>
    <col min="12298" max="12299" width="10.44140625" style="1" customWidth="1"/>
    <col min="12300" max="12300" width="7.109375" style="1" customWidth="1"/>
    <col min="12301" max="12301" width="10.44140625" style="1" customWidth="1"/>
    <col min="12302" max="12302" width="10" style="1"/>
    <col min="12303" max="12303" width="32.109375" style="1" customWidth="1"/>
    <col min="12304" max="12304" width="13" style="1" customWidth="1"/>
    <col min="12305" max="12305" width="6.77734375" style="1" customWidth="1"/>
    <col min="12306" max="12544" width="10" style="1"/>
    <col min="12545" max="12545" width="6.109375" style="1" bestFit="1" customWidth="1"/>
    <col min="12546" max="12546" width="15.77734375" style="1" customWidth="1"/>
    <col min="12547" max="12547" width="27.77734375" style="1" bestFit="1" customWidth="1"/>
    <col min="12548" max="12548" width="6.109375" style="1" customWidth="1"/>
    <col min="12549" max="12550" width="7.88671875" style="1" customWidth="1"/>
    <col min="12551" max="12551" width="5.6640625" style="1" customWidth="1"/>
    <col min="12552" max="12552" width="11.6640625" style="1" customWidth="1"/>
    <col min="12553" max="12553" width="9.88671875" style="1" customWidth="1"/>
    <col min="12554" max="12555" width="10.44140625" style="1" customWidth="1"/>
    <col min="12556" max="12556" width="7.109375" style="1" customWidth="1"/>
    <col min="12557" max="12557" width="10.44140625" style="1" customWidth="1"/>
    <col min="12558" max="12558" width="10" style="1"/>
    <col min="12559" max="12559" width="32.109375" style="1" customWidth="1"/>
    <col min="12560" max="12560" width="13" style="1" customWidth="1"/>
    <col min="12561" max="12561" width="6.77734375" style="1" customWidth="1"/>
    <col min="12562" max="12800" width="10" style="1"/>
    <col min="12801" max="12801" width="6.109375" style="1" bestFit="1" customWidth="1"/>
    <col min="12802" max="12802" width="15.77734375" style="1" customWidth="1"/>
    <col min="12803" max="12803" width="27.77734375" style="1" bestFit="1" customWidth="1"/>
    <col min="12804" max="12804" width="6.109375" style="1" customWidth="1"/>
    <col min="12805" max="12806" width="7.88671875" style="1" customWidth="1"/>
    <col min="12807" max="12807" width="5.6640625" style="1" customWidth="1"/>
    <col min="12808" max="12808" width="11.6640625" style="1" customWidth="1"/>
    <col min="12809" max="12809" width="9.88671875" style="1" customWidth="1"/>
    <col min="12810" max="12811" width="10.44140625" style="1" customWidth="1"/>
    <col min="12812" max="12812" width="7.109375" style="1" customWidth="1"/>
    <col min="12813" max="12813" width="10.44140625" style="1" customWidth="1"/>
    <col min="12814" max="12814" width="10" style="1"/>
    <col min="12815" max="12815" width="32.109375" style="1" customWidth="1"/>
    <col min="12816" max="12816" width="13" style="1" customWidth="1"/>
    <col min="12817" max="12817" width="6.77734375" style="1" customWidth="1"/>
    <col min="12818" max="13056" width="10" style="1"/>
    <col min="13057" max="13057" width="6.109375" style="1" bestFit="1" customWidth="1"/>
    <col min="13058" max="13058" width="15.77734375" style="1" customWidth="1"/>
    <col min="13059" max="13059" width="27.77734375" style="1" bestFit="1" customWidth="1"/>
    <col min="13060" max="13060" width="6.109375" style="1" customWidth="1"/>
    <col min="13061" max="13062" width="7.88671875" style="1" customWidth="1"/>
    <col min="13063" max="13063" width="5.6640625" style="1" customWidth="1"/>
    <col min="13064" max="13064" width="11.6640625" style="1" customWidth="1"/>
    <col min="13065" max="13065" width="9.88671875" style="1" customWidth="1"/>
    <col min="13066" max="13067" width="10.44140625" style="1" customWidth="1"/>
    <col min="13068" max="13068" width="7.109375" style="1" customWidth="1"/>
    <col min="13069" max="13069" width="10.44140625" style="1" customWidth="1"/>
    <col min="13070" max="13070" width="10" style="1"/>
    <col min="13071" max="13071" width="32.109375" style="1" customWidth="1"/>
    <col min="13072" max="13072" width="13" style="1" customWidth="1"/>
    <col min="13073" max="13073" width="6.77734375" style="1" customWidth="1"/>
    <col min="13074" max="13312" width="10" style="1"/>
    <col min="13313" max="13313" width="6.109375" style="1" bestFit="1" customWidth="1"/>
    <col min="13314" max="13314" width="15.77734375" style="1" customWidth="1"/>
    <col min="13315" max="13315" width="27.77734375" style="1" bestFit="1" customWidth="1"/>
    <col min="13316" max="13316" width="6.109375" style="1" customWidth="1"/>
    <col min="13317" max="13318" width="7.88671875" style="1" customWidth="1"/>
    <col min="13319" max="13319" width="5.6640625" style="1" customWidth="1"/>
    <col min="13320" max="13320" width="11.6640625" style="1" customWidth="1"/>
    <col min="13321" max="13321" width="9.88671875" style="1" customWidth="1"/>
    <col min="13322" max="13323" width="10.44140625" style="1" customWidth="1"/>
    <col min="13324" max="13324" width="7.109375" style="1" customWidth="1"/>
    <col min="13325" max="13325" width="10.44140625" style="1" customWidth="1"/>
    <col min="13326" max="13326" width="10" style="1"/>
    <col min="13327" max="13327" width="32.109375" style="1" customWidth="1"/>
    <col min="13328" max="13328" width="13" style="1" customWidth="1"/>
    <col min="13329" max="13329" width="6.77734375" style="1" customWidth="1"/>
    <col min="13330" max="13568" width="10" style="1"/>
    <col min="13569" max="13569" width="6.109375" style="1" bestFit="1" customWidth="1"/>
    <col min="13570" max="13570" width="15.77734375" style="1" customWidth="1"/>
    <col min="13571" max="13571" width="27.77734375" style="1" bestFit="1" customWidth="1"/>
    <col min="13572" max="13572" width="6.109375" style="1" customWidth="1"/>
    <col min="13573" max="13574" width="7.88671875" style="1" customWidth="1"/>
    <col min="13575" max="13575" width="5.6640625" style="1" customWidth="1"/>
    <col min="13576" max="13576" width="11.6640625" style="1" customWidth="1"/>
    <col min="13577" max="13577" width="9.88671875" style="1" customWidth="1"/>
    <col min="13578" max="13579" width="10.44140625" style="1" customWidth="1"/>
    <col min="13580" max="13580" width="7.109375" style="1" customWidth="1"/>
    <col min="13581" max="13581" width="10.44140625" style="1" customWidth="1"/>
    <col min="13582" max="13582" width="10" style="1"/>
    <col min="13583" max="13583" width="32.109375" style="1" customWidth="1"/>
    <col min="13584" max="13584" width="13" style="1" customWidth="1"/>
    <col min="13585" max="13585" width="6.77734375" style="1" customWidth="1"/>
    <col min="13586" max="13824" width="10" style="1"/>
    <col min="13825" max="13825" width="6.109375" style="1" bestFit="1" customWidth="1"/>
    <col min="13826" max="13826" width="15.77734375" style="1" customWidth="1"/>
    <col min="13827" max="13827" width="27.77734375" style="1" bestFit="1" customWidth="1"/>
    <col min="13828" max="13828" width="6.109375" style="1" customWidth="1"/>
    <col min="13829" max="13830" width="7.88671875" style="1" customWidth="1"/>
    <col min="13831" max="13831" width="5.6640625" style="1" customWidth="1"/>
    <col min="13832" max="13832" width="11.6640625" style="1" customWidth="1"/>
    <col min="13833" max="13833" width="9.88671875" style="1" customWidth="1"/>
    <col min="13834" max="13835" width="10.44140625" style="1" customWidth="1"/>
    <col min="13836" max="13836" width="7.109375" style="1" customWidth="1"/>
    <col min="13837" max="13837" width="10.44140625" style="1" customWidth="1"/>
    <col min="13838" max="13838" width="10" style="1"/>
    <col min="13839" max="13839" width="32.109375" style="1" customWidth="1"/>
    <col min="13840" max="13840" width="13" style="1" customWidth="1"/>
    <col min="13841" max="13841" width="6.77734375" style="1" customWidth="1"/>
    <col min="13842" max="14080" width="10" style="1"/>
    <col min="14081" max="14081" width="6.109375" style="1" bestFit="1" customWidth="1"/>
    <col min="14082" max="14082" width="15.77734375" style="1" customWidth="1"/>
    <col min="14083" max="14083" width="27.77734375" style="1" bestFit="1" customWidth="1"/>
    <col min="14084" max="14084" width="6.109375" style="1" customWidth="1"/>
    <col min="14085" max="14086" width="7.88671875" style="1" customWidth="1"/>
    <col min="14087" max="14087" width="5.6640625" style="1" customWidth="1"/>
    <col min="14088" max="14088" width="11.6640625" style="1" customWidth="1"/>
    <col min="14089" max="14089" width="9.88671875" style="1" customWidth="1"/>
    <col min="14090" max="14091" width="10.44140625" style="1" customWidth="1"/>
    <col min="14092" max="14092" width="7.109375" style="1" customWidth="1"/>
    <col min="14093" max="14093" width="10.44140625" style="1" customWidth="1"/>
    <col min="14094" max="14094" width="10" style="1"/>
    <col min="14095" max="14095" width="32.109375" style="1" customWidth="1"/>
    <col min="14096" max="14096" width="13" style="1" customWidth="1"/>
    <col min="14097" max="14097" width="6.77734375" style="1" customWidth="1"/>
    <col min="14098" max="14336" width="10" style="1"/>
    <col min="14337" max="14337" width="6.109375" style="1" bestFit="1" customWidth="1"/>
    <col min="14338" max="14338" width="15.77734375" style="1" customWidth="1"/>
    <col min="14339" max="14339" width="27.77734375" style="1" bestFit="1" customWidth="1"/>
    <col min="14340" max="14340" width="6.109375" style="1" customWidth="1"/>
    <col min="14341" max="14342" width="7.88671875" style="1" customWidth="1"/>
    <col min="14343" max="14343" width="5.6640625" style="1" customWidth="1"/>
    <col min="14344" max="14344" width="11.6640625" style="1" customWidth="1"/>
    <col min="14345" max="14345" width="9.88671875" style="1" customWidth="1"/>
    <col min="14346" max="14347" width="10.44140625" style="1" customWidth="1"/>
    <col min="14348" max="14348" width="7.109375" style="1" customWidth="1"/>
    <col min="14349" max="14349" width="10.44140625" style="1" customWidth="1"/>
    <col min="14350" max="14350" width="10" style="1"/>
    <col min="14351" max="14351" width="32.109375" style="1" customWidth="1"/>
    <col min="14352" max="14352" width="13" style="1" customWidth="1"/>
    <col min="14353" max="14353" width="6.77734375" style="1" customWidth="1"/>
    <col min="14354" max="14592" width="10" style="1"/>
    <col min="14593" max="14593" width="6.109375" style="1" bestFit="1" customWidth="1"/>
    <col min="14594" max="14594" width="15.77734375" style="1" customWidth="1"/>
    <col min="14595" max="14595" width="27.77734375" style="1" bestFit="1" customWidth="1"/>
    <col min="14596" max="14596" width="6.109375" style="1" customWidth="1"/>
    <col min="14597" max="14598" width="7.88671875" style="1" customWidth="1"/>
    <col min="14599" max="14599" width="5.6640625" style="1" customWidth="1"/>
    <col min="14600" max="14600" width="11.6640625" style="1" customWidth="1"/>
    <col min="14601" max="14601" width="9.88671875" style="1" customWidth="1"/>
    <col min="14602" max="14603" width="10.44140625" style="1" customWidth="1"/>
    <col min="14604" max="14604" width="7.109375" style="1" customWidth="1"/>
    <col min="14605" max="14605" width="10.44140625" style="1" customWidth="1"/>
    <col min="14606" max="14606" width="10" style="1"/>
    <col min="14607" max="14607" width="32.109375" style="1" customWidth="1"/>
    <col min="14608" max="14608" width="13" style="1" customWidth="1"/>
    <col min="14609" max="14609" width="6.77734375" style="1" customWidth="1"/>
    <col min="14610" max="14848" width="10" style="1"/>
    <col min="14849" max="14849" width="6.109375" style="1" bestFit="1" customWidth="1"/>
    <col min="14850" max="14850" width="15.77734375" style="1" customWidth="1"/>
    <col min="14851" max="14851" width="27.77734375" style="1" bestFit="1" customWidth="1"/>
    <col min="14852" max="14852" width="6.109375" style="1" customWidth="1"/>
    <col min="14853" max="14854" width="7.88671875" style="1" customWidth="1"/>
    <col min="14855" max="14855" width="5.6640625" style="1" customWidth="1"/>
    <col min="14856" max="14856" width="11.6640625" style="1" customWidth="1"/>
    <col min="14857" max="14857" width="9.88671875" style="1" customWidth="1"/>
    <col min="14858" max="14859" width="10.44140625" style="1" customWidth="1"/>
    <col min="14860" max="14860" width="7.109375" style="1" customWidth="1"/>
    <col min="14861" max="14861" width="10.44140625" style="1" customWidth="1"/>
    <col min="14862" max="14862" width="10" style="1"/>
    <col min="14863" max="14863" width="32.109375" style="1" customWidth="1"/>
    <col min="14864" max="14864" width="13" style="1" customWidth="1"/>
    <col min="14865" max="14865" width="6.77734375" style="1" customWidth="1"/>
    <col min="14866" max="15104" width="10" style="1"/>
    <col min="15105" max="15105" width="6.109375" style="1" bestFit="1" customWidth="1"/>
    <col min="15106" max="15106" width="15.77734375" style="1" customWidth="1"/>
    <col min="15107" max="15107" width="27.77734375" style="1" bestFit="1" customWidth="1"/>
    <col min="15108" max="15108" width="6.109375" style="1" customWidth="1"/>
    <col min="15109" max="15110" width="7.88671875" style="1" customWidth="1"/>
    <col min="15111" max="15111" width="5.6640625" style="1" customWidth="1"/>
    <col min="15112" max="15112" width="11.6640625" style="1" customWidth="1"/>
    <col min="15113" max="15113" width="9.88671875" style="1" customWidth="1"/>
    <col min="15114" max="15115" width="10.44140625" style="1" customWidth="1"/>
    <col min="15116" max="15116" width="7.109375" style="1" customWidth="1"/>
    <col min="15117" max="15117" width="10.44140625" style="1" customWidth="1"/>
    <col min="15118" max="15118" width="10" style="1"/>
    <col min="15119" max="15119" width="32.109375" style="1" customWidth="1"/>
    <col min="15120" max="15120" width="13" style="1" customWidth="1"/>
    <col min="15121" max="15121" width="6.77734375" style="1" customWidth="1"/>
    <col min="15122" max="15360" width="10" style="1"/>
    <col min="15361" max="15361" width="6.109375" style="1" bestFit="1" customWidth="1"/>
    <col min="15362" max="15362" width="15.77734375" style="1" customWidth="1"/>
    <col min="15363" max="15363" width="27.77734375" style="1" bestFit="1" customWidth="1"/>
    <col min="15364" max="15364" width="6.109375" style="1" customWidth="1"/>
    <col min="15365" max="15366" width="7.88671875" style="1" customWidth="1"/>
    <col min="15367" max="15367" width="5.6640625" style="1" customWidth="1"/>
    <col min="15368" max="15368" width="11.6640625" style="1" customWidth="1"/>
    <col min="15369" max="15369" width="9.88671875" style="1" customWidth="1"/>
    <col min="15370" max="15371" width="10.44140625" style="1" customWidth="1"/>
    <col min="15372" max="15372" width="7.109375" style="1" customWidth="1"/>
    <col min="15373" max="15373" width="10.44140625" style="1" customWidth="1"/>
    <col min="15374" max="15374" width="10" style="1"/>
    <col min="15375" max="15375" width="32.109375" style="1" customWidth="1"/>
    <col min="15376" max="15376" width="13" style="1" customWidth="1"/>
    <col min="15377" max="15377" width="6.77734375" style="1" customWidth="1"/>
    <col min="15378" max="15616" width="10" style="1"/>
    <col min="15617" max="15617" width="6.109375" style="1" bestFit="1" customWidth="1"/>
    <col min="15618" max="15618" width="15.77734375" style="1" customWidth="1"/>
    <col min="15619" max="15619" width="27.77734375" style="1" bestFit="1" customWidth="1"/>
    <col min="15620" max="15620" width="6.109375" style="1" customWidth="1"/>
    <col min="15621" max="15622" width="7.88671875" style="1" customWidth="1"/>
    <col min="15623" max="15623" width="5.6640625" style="1" customWidth="1"/>
    <col min="15624" max="15624" width="11.6640625" style="1" customWidth="1"/>
    <col min="15625" max="15625" width="9.88671875" style="1" customWidth="1"/>
    <col min="15626" max="15627" width="10.44140625" style="1" customWidth="1"/>
    <col min="15628" max="15628" width="7.109375" style="1" customWidth="1"/>
    <col min="15629" max="15629" width="10.44140625" style="1" customWidth="1"/>
    <col min="15630" max="15630" width="10" style="1"/>
    <col min="15631" max="15631" width="32.109375" style="1" customWidth="1"/>
    <col min="15632" max="15632" width="13" style="1" customWidth="1"/>
    <col min="15633" max="15633" width="6.77734375" style="1" customWidth="1"/>
    <col min="15634" max="15872" width="10" style="1"/>
    <col min="15873" max="15873" width="6.109375" style="1" bestFit="1" customWidth="1"/>
    <col min="15874" max="15874" width="15.77734375" style="1" customWidth="1"/>
    <col min="15875" max="15875" width="27.77734375" style="1" bestFit="1" customWidth="1"/>
    <col min="15876" max="15876" width="6.109375" style="1" customWidth="1"/>
    <col min="15877" max="15878" width="7.88671875" style="1" customWidth="1"/>
    <col min="15879" max="15879" width="5.6640625" style="1" customWidth="1"/>
    <col min="15880" max="15880" width="11.6640625" style="1" customWidth="1"/>
    <col min="15881" max="15881" width="9.88671875" style="1" customWidth="1"/>
    <col min="15882" max="15883" width="10.44140625" style="1" customWidth="1"/>
    <col min="15884" max="15884" width="7.109375" style="1" customWidth="1"/>
    <col min="15885" max="15885" width="10.44140625" style="1" customWidth="1"/>
    <col min="15886" max="15886" width="10" style="1"/>
    <col min="15887" max="15887" width="32.109375" style="1" customWidth="1"/>
    <col min="15888" max="15888" width="13" style="1" customWidth="1"/>
    <col min="15889" max="15889" width="6.77734375" style="1" customWidth="1"/>
    <col min="15890" max="16128" width="10" style="1"/>
    <col min="16129" max="16129" width="6.109375" style="1" bestFit="1" customWidth="1"/>
    <col min="16130" max="16130" width="15.77734375" style="1" customWidth="1"/>
    <col min="16131" max="16131" width="27.77734375" style="1" bestFit="1" customWidth="1"/>
    <col min="16132" max="16132" width="6.109375" style="1" customWidth="1"/>
    <col min="16133" max="16134" width="7.88671875" style="1" customWidth="1"/>
    <col min="16135" max="16135" width="5.6640625" style="1" customWidth="1"/>
    <col min="16136" max="16136" width="11.6640625" style="1" customWidth="1"/>
    <col min="16137" max="16137" width="9.88671875" style="1" customWidth="1"/>
    <col min="16138" max="16139" width="10.44140625" style="1" customWidth="1"/>
    <col min="16140" max="16140" width="7.109375" style="1" customWidth="1"/>
    <col min="16141" max="16141" width="10.44140625" style="1" customWidth="1"/>
    <col min="16142" max="16142" width="10" style="1"/>
    <col min="16143" max="16143" width="32.109375" style="1" customWidth="1"/>
    <col min="16144" max="16144" width="13" style="1" customWidth="1"/>
    <col min="16145" max="16145" width="6.77734375" style="1" customWidth="1"/>
    <col min="16146" max="16384" width="10" style="1"/>
  </cols>
  <sheetData>
    <row r="1" spans="1:18" ht="27.75" customHeight="1">
      <c r="A1" s="189" t="s">
        <v>660</v>
      </c>
      <c r="B1" s="189"/>
      <c r="C1" s="189"/>
      <c r="D1" s="189"/>
      <c r="E1" s="189"/>
      <c r="F1" s="189"/>
      <c r="G1" s="189"/>
      <c r="H1" s="189"/>
      <c r="I1" s="189"/>
      <c r="J1" s="189"/>
      <c r="K1" s="189"/>
      <c r="L1" s="189"/>
      <c r="M1" s="189"/>
      <c r="N1" s="189"/>
      <c r="O1" s="189"/>
      <c r="P1" s="189"/>
    </row>
    <row r="2" spans="1:18" ht="27.75" customHeight="1">
      <c r="A2" s="1" t="s">
        <v>661</v>
      </c>
      <c r="M2" s="190" t="s">
        <v>1</v>
      </c>
      <c r="N2" s="190"/>
      <c r="O2" s="190"/>
      <c r="P2" s="190"/>
    </row>
    <row r="3" spans="1:18" s="119" customFormat="1" ht="19.5" customHeight="1">
      <c r="A3" s="207" t="s">
        <v>2</v>
      </c>
      <c r="B3" s="207" t="s">
        <v>3</v>
      </c>
      <c r="C3" s="207" t="s">
        <v>4</v>
      </c>
      <c r="D3" s="207" t="s">
        <v>5</v>
      </c>
      <c r="E3" s="209" t="s">
        <v>662</v>
      </c>
      <c r="F3" s="210"/>
      <c r="G3" s="207" t="s">
        <v>663</v>
      </c>
      <c r="H3" s="207" t="s">
        <v>664</v>
      </c>
      <c r="I3" s="207" t="s">
        <v>665</v>
      </c>
      <c r="J3" s="211" t="s">
        <v>9</v>
      </c>
      <c r="K3" s="212"/>
      <c r="L3" s="213" t="s">
        <v>666</v>
      </c>
      <c r="M3" s="209" t="s">
        <v>10</v>
      </c>
      <c r="N3" s="210"/>
      <c r="O3" s="207" t="s">
        <v>667</v>
      </c>
      <c r="P3" s="207" t="s">
        <v>668</v>
      </c>
    </row>
    <row r="4" spans="1:18" s="119" customFormat="1" ht="48.6" customHeight="1">
      <c r="A4" s="208"/>
      <c r="B4" s="208"/>
      <c r="C4" s="208"/>
      <c r="D4" s="208"/>
      <c r="E4" s="3" t="s">
        <v>669</v>
      </c>
      <c r="F4" s="3" t="s">
        <v>670</v>
      </c>
      <c r="G4" s="208"/>
      <c r="H4" s="208"/>
      <c r="I4" s="208"/>
      <c r="J4" s="3" t="s">
        <v>671</v>
      </c>
      <c r="K4" s="118" t="s">
        <v>672</v>
      </c>
      <c r="L4" s="213"/>
      <c r="M4" s="3" t="s">
        <v>673</v>
      </c>
      <c r="N4" s="3" t="s">
        <v>674</v>
      </c>
      <c r="O4" s="208"/>
      <c r="P4" s="208"/>
    </row>
    <row r="5" spans="1:18" ht="27.75" customHeight="1">
      <c r="A5" s="6">
        <v>1</v>
      </c>
      <c r="B5" s="160" t="s">
        <v>839</v>
      </c>
      <c r="C5" s="161" t="s">
        <v>840</v>
      </c>
      <c r="D5" s="122" t="s">
        <v>20</v>
      </c>
      <c r="E5" s="162">
        <v>5.75</v>
      </c>
      <c r="F5" s="156">
        <f>E5+L5</f>
        <v>6.4833333333333334</v>
      </c>
      <c r="G5" s="163">
        <v>0.13</v>
      </c>
      <c r="H5" s="165"/>
      <c r="I5" s="162" t="s">
        <v>841</v>
      </c>
      <c r="J5" s="2" t="s">
        <v>842</v>
      </c>
      <c r="K5" s="165">
        <v>4.7</v>
      </c>
      <c r="L5" s="157">
        <f>22000/30000</f>
        <v>0.73333333333333328</v>
      </c>
      <c r="M5" s="162">
        <v>4.7</v>
      </c>
      <c r="N5" s="157">
        <f>M5+L5</f>
        <v>5.4333333333333336</v>
      </c>
      <c r="O5" s="166" t="s">
        <v>401</v>
      </c>
      <c r="P5" s="158" t="s">
        <v>843</v>
      </c>
      <c r="R5" s="153"/>
    </row>
    <row r="6" spans="1:18" ht="27.75" customHeight="1">
      <c r="A6" s="6"/>
      <c r="B6" s="160"/>
      <c r="C6" s="161"/>
      <c r="D6" s="122"/>
      <c r="E6" s="162"/>
      <c r="F6" s="156"/>
      <c r="G6" s="163"/>
      <c r="H6" s="164"/>
      <c r="I6" s="162"/>
      <c r="J6" s="2"/>
      <c r="K6" s="165"/>
      <c r="L6" s="157"/>
      <c r="M6" s="162"/>
      <c r="N6" s="157"/>
      <c r="O6" s="166"/>
      <c r="P6" s="158"/>
      <c r="R6" s="153"/>
    </row>
    <row r="7" spans="1:18" ht="27.75" customHeight="1">
      <c r="A7" s="6"/>
      <c r="B7" s="160"/>
      <c r="C7" s="161"/>
      <c r="D7" s="122"/>
      <c r="E7" s="162"/>
      <c r="F7" s="156"/>
      <c r="G7" s="163"/>
      <c r="H7" s="164"/>
      <c r="I7" s="162"/>
      <c r="J7" s="2"/>
      <c r="K7" s="165"/>
      <c r="L7" s="157"/>
      <c r="M7" s="162"/>
      <c r="N7" s="157"/>
      <c r="O7" s="166"/>
      <c r="P7" s="158"/>
      <c r="R7" s="153"/>
    </row>
    <row r="8" spans="1:18" ht="27.75" customHeight="1">
      <c r="A8" s="6"/>
      <c r="B8" s="160"/>
      <c r="C8" s="161"/>
      <c r="D8" s="122"/>
      <c r="E8" s="162"/>
      <c r="F8" s="156"/>
      <c r="G8" s="163"/>
      <c r="H8" s="164"/>
      <c r="I8" s="162"/>
      <c r="J8" s="2"/>
      <c r="K8" s="165"/>
      <c r="L8" s="157"/>
      <c r="M8" s="162"/>
      <c r="N8" s="157"/>
      <c r="O8" s="166"/>
      <c r="P8" s="158"/>
      <c r="R8" s="153"/>
    </row>
    <row r="9" spans="1:18" ht="27.75" customHeight="1">
      <c r="A9" s="6"/>
      <c r="B9" s="160"/>
      <c r="C9" s="161"/>
      <c r="D9" s="122"/>
      <c r="E9" s="162"/>
      <c r="F9" s="156"/>
      <c r="G9" s="163"/>
      <c r="H9" s="164"/>
      <c r="I9" s="162"/>
      <c r="J9" s="2"/>
      <c r="K9" s="165"/>
      <c r="L9" s="157"/>
      <c r="M9" s="162"/>
      <c r="N9" s="157"/>
      <c r="O9" s="166"/>
      <c r="P9" s="158"/>
      <c r="R9" s="153"/>
    </row>
    <row r="10" spans="1:18" ht="54" customHeight="1">
      <c r="A10" s="191" t="s">
        <v>844</v>
      </c>
      <c r="B10" s="206"/>
      <c r="C10" s="206"/>
      <c r="D10" s="206"/>
      <c r="E10" s="206"/>
      <c r="F10" s="206"/>
      <c r="G10" s="206"/>
      <c r="H10" s="206"/>
      <c r="I10" s="206"/>
      <c r="J10" s="206"/>
      <c r="K10" s="206"/>
      <c r="L10" s="206"/>
      <c r="M10" s="206"/>
      <c r="N10" s="206"/>
      <c r="O10" s="206"/>
      <c r="P10" s="206"/>
    </row>
    <row r="11" spans="1:18" ht="38.4" customHeight="1">
      <c r="A11" s="206"/>
      <c r="B11" s="206"/>
      <c r="C11" s="206"/>
      <c r="D11" s="206"/>
      <c r="E11" s="206"/>
      <c r="F11" s="206"/>
      <c r="G11" s="206"/>
      <c r="H11" s="206"/>
      <c r="I11" s="206"/>
      <c r="J11" s="206"/>
      <c r="K11" s="206"/>
      <c r="L11" s="206"/>
      <c r="M11" s="206"/>
      <c r="N11" s="206"/>
      <c r="O11" s="206"/>
      <c r="P11" s="206"/>
    </row>
    <row r="12" spans="1:18" ht="93" customHeight="1">
      <c r="A12" s="191" t="s">
        <v>13</v>
      </c>
      <c r="B12" s="191"/>
      <c r="C12" s="191"/>
      <c r="D12" s="191" t="s">
        <v>14</v>
      </c>
      <c r="E12" s="191"/>
      <c r="F12" s="191"/>
      <c r="G12" s="191"/>
      <c r="H12" s="191"/>
      <c r="I12" s="191" t="s">
        <v>15</v>
      </c>
      <c r="J12" s="191"/>
      <c r="K12" s="191"/>
      <c r="L12" s="191" t="s">
        <v>16</v>
      </c>
      <c r="M12" s="191"/>
      <c r="N12" s="191"/>
      <c r="O12" s="191" t="s">
        <v>17</v>
      </c>
      <c r="P12" s="191"/>
    </row>
  </sheetData>
  <mergeCells count="21">
    <mergeCell ref="A12:C12"/>
    <mergeCell ref="D12:H12"/>
    <mergeCell ref="I12:K12"/>
    <mergeCell ref="L12:N12"/>
    <mergeCell ref="O12:P12"/>
    <mergeCell ref="A10:P11"/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  <mergeCell ref="J3:K3"/>
    <mergeCell ref="L3:L4"/>
    <mergeCell ref="M3:N3"/>
    <mergeCell ref="O3:O4"/>
    <mergeCell ref="P3:P4"/>
  </mergeCells>
  <phoneticPr fontId="3" type="noConversion"/>
  <dataValidations count="1">
    <dataValidation type="list" allowBlank="1" showInputMessage="1" showErrorMessage="1" sqref="WVO983042:WVO983049 JC5:JC9 SY5:SY9 ACU5:ACU9 AMQ5:AMQ9 AWM5:AWM9 BGI5:BGI9 BQE5:BQE9 CAA5:CAA9 CJW5:CJW9 CTS5:CTS9 DDO5:DDO9 DNK5:DNK9 DXG5:DXG9 EHC5:EHC9 EQY5:EQY9 FAU5:FAU9 FKQ5:FKQ9 FUM5:FUM9 GEI5:GEI9 GOE5:GOE9 GYA5:GYA9 HHW5:HHW9 HRS5:HRS9 IBO5:IBO9 ILK5:ILK9 IVG5:IVG9 JFC5:JFC9 JOY5:JOY9 JYU5:JYU9 KIQ5:KIQ9 KSM5:KSM9 LCI5:LCI9 LME5:LME9 LWA5:LWA9 MFW5:MFW9 MPS5:MPS9 MZO5:MZO9 NJK5:NJK9 NTG5:NTG9 ODC5:ODC9 OMY5:OMY9 OWU5:OWU9 PGQ5:PGQ9 PQM5:PQM9 QAI5:QAI9 QKE5:QKE9 QUA5:QUA9 RDW5:RDW9 RNS5:RNS9 RXO5:RXO9 SHK5:SHK9 SRG5:SRG9 TBC5:TBC9 TKY5:TKY9 TUU5:TUU9 UEQ5:UEQ9 UOM5:UOM9 UYI5:UYI9 VIE5:VIE9 VSA5:VSA9 WBW5:WBW9 WLS5:WLS9 WVO5:WVO9 G65538:G65545 JC65538:JC65545 SY65538:SY65545 ACU65538:ACU65545 AMQ65538:AMQ65545 AWM65538:AWM65545 BGI65538:BGI65545 BQE65538:BQE65545 CAA65538:CAA65545 CJW65538:CJW65545 CTS65538:CTS65545 DDO65538:DDO65545 DNK65538:DNK65545 DXG65538:DXG65545 EHC65538:EHC65545 EQY65538:EQY65545 FAU65538:FAU65545 FKQ65538:FKQ65545 FUM65538:FUM65545 GEI65538:GEI65545 GOE65538:GOE65545 GYA65538:GYA65545 HHW65538:HHW65545 HRS65538:HRS65545 IBO65538:IBO65545 ILK65538:ILK65545 IVG65538:IVG65545 JFC65538:JFC65545 JOY65538:JOY65545 JYU65538:JYU65545 KIQ65538:KIQ65545 KSM65538:KSM65545 LCI65538:LCI65545 LME65538:LME65545 LWA65538:LWA65545 MFW65538:MFW65545 MPS65538:MPS65545 MZO65538:MZO65545 NJK65538:NJK65545 NTG65538:NTG65545 ODC65538:ODC65545 OMY65538:OMY65545 OWU65538:OWU65545 PGQ65538:PGQ65545 PQM65538:PQM65545 QAI65538:QAI65545 QKE65538:QKE65545 QUA65538:QUA65545 RDW65538:RDW65545 RNS65538:RNS65545 RXO65538:RXO65545 SHK65538:SHK65545 SRG65538:SRG65545 TBC65538:TBC65545 TKY65538:TKY65545 TUU65538:TUU65545 UEQ65538:UEQ65545 UOM65538:UOM65545 UYI65538:UYI65545 VIE65538:VIE65545 VSA65538:VSA65545 WBW65538:WBW65545 WLS65538:WLS65545 WVO65538:WVO65545 G131074:G131081 JC131074:JC131081 SY131074:SY131081 ACU131074:ACU131081 AMQ131074:AMQ131081 AWM131074:AWM131081 BGI131074:BGI131081 BQE131074:BQE131081 CAA131074:CAA131081 CJW131074:CJW131081 CTS131074:CTS131081 DDO131074:DDO131081 DNK131074:DNK131081 DXG131074:DXG131081 EHC131074:EHC131081 EQY131074:EQY131081 FAU131074:FAU131081 FKQ131074:FKQ131081 FUM131074:FUM131081 GEI131074:GEI131081 GOE131074:GOE131081 GYA131074:GYA131081 HHW131074:HHW131081 HRS131074:HRS131081 IBO131074:IBO131081 ILK131074:ILK131081 IVG131074:IVG131081 JFC131074:JFC131081 JOY131074:JOY131081 JYU131074:JYU131081 KIQ131074:KIQ131081 KSM131074:KSM131081 LCI131074:LCI131081 LME131074:LME131081 LWA131074:LWA131081 MFW131074:MFW131081 MPS131074:MPS131081 MZO131074:MZO131081 NJK131074:NJK131081 NTG131074:NTG131081 ODC131074:ODC131081 OMY131074:OMY131081 OWU131074:OWU131081 PGQ131074:PGQ131081 PQM131074:PQM131081 QAI131074:QAI131081 QKE131074:QKE131081 QUA131074:QUA131081 RDW131074:RDW131081 RNS131074:RNS131081 RXO131074:RXO131081 SHK131074:SHK131081 SRG131074:SRG131081 TBC131074:TBC131081 TKY131074:TKY131081 TUU131074:TUU131081 UEQ131074:UEQ131081 UOM131074:UOM131081 UYI131074:UYI131081 VIE131074:VIE131081 VSA131074:VSA131081 WBW131074:WBW131081 WLS131074:WLS131081 WVO131074:WVO131081 G196610:G196617 JC196610:JC196617 SY196610:SY196617 ACU196610:ACU196617 AMQ196610:AMQ196617 AWM196610:AWM196617 BGI196610:BGI196617 BQE196610:BQE196617 CAA196610:CAA196617 CJW196610:CJW196617 CTS196610:CTS196617 DDO196610:DDO196617 DNK196610:DNK196617 DXG196610:DXG196617 EHC196610:EHC196617 EQY196610:EQY196617 FAU196610:FAU196617 FKQ196610:FKQ196617 FUM196610:FUM196617 GEI196610:GEI196617 GOE196610:GOE196617 GYA196610:GYA196617 HHW196610:HHW196617 HRS196610:HRS196617 IBO196610:IBO196617 ILK196610:ILK196617 IVG196610:IVG196617 JFC196610:JFC196617 JOY196610:JOY196617 JYU196610:JYU196617 KIQ196610:KIQ196617 KSM196610:KSM196617 LCI196610:LCI196617 LME196610:LME196617 LWA196610:LWA196617 MFW196610:MFW196617 MPS196610:MPS196617 MZO196610:MZO196617 NJK196610:NJK196617 NTG196610:NTG196617 ODC196610:ODC196617 OMY196610:OMY196617 OWU196610:OWU196617 PGQ196610:PGQ196617 PQM196610:PQM196617 QAI196610:QAI196617 QKE196610:QKE196617 QUA196610:QUA196617 RDW196610:RDW196617 RNS196610:RNS196617 RXO196610:RXO196617 SHK196610:SHK196617 SRG196610:SRG196617 TBC196610:TBC196617 TKY196610:TKY196617 TUU196610:TUU196617 UEQ196610:UEQ196617 UOM196610:UOM196617 UYI196610:UYI196617 VIE196610:VIE196617 VSA196610:VSA196617 WBW196610:WBW196617 WLS196610:WLS196617 WVO196610:WVO196617 G262146:G262153 JC262146:JC262153 SY262146:SY262153 ACU262146:ACU262153 AMQ262146:AMQ262153 AWM262146:AWM262153 BGI262146:BGI262153 BQE262146:BQE262153 CAA262146:CAA262153 CJW262146:CJW262153 CTS262146:CTS262153 DDO262146:DDO262153 DNK262146:DNK262153 DXG262146:DXG262153 EHC262146:EHC262153 EQY262146:EQY262153 FAU262146:FAU262153 FKQ262146:FKQ262153 FUM262146:FUM262153 GEI262146:GEI262153 GOE262146:GOE262153 GYA262146:GYA262153 HHW262146:HHW262153 HRS262146:HRS262153 IBO262146:IBO262153 ILK262146:ILK262153 IVG262146:IVG262153 JFC262146:JFC262153 JOY262146:JOY262153 JYU262146:JYU262153 KIQ262146:KIQ262153 KSM262146:KSM262153 LCI262146:LCI262153 LME262146:LME262153 LWA262146:LWA262153 MFW262146:MFW262153 MPS262146:MPS262153 MZO262146:MZO262153 NJK262146:NJK262153 NTG262146:NTG262153 ODC262146:ODC262153 OMY262146:OMY262153 OWU262146:OWU262153 PGQ262146:PGQ262153 PQM262146:PQM262153 QAI262146:QAI262153 QKE262146:QKE262153 QUA262146:QUA262153 RDW262146:RDW262153 RNS262146:RNS262153 RXO262146:RXO262153 SHK262146:SHK262153 SRG262146:SRG262153 TBC262146:TBC262153 TKY262146:TKY262153 TUU262146:TUU262153 UEQ262146:UEQ262153 UOM262146:UOM262153 UYI262146:UYI262153 VIE262146:VIE262153 VSA262146:VSA262153 WBW262146:WBW262153 WLS262146:WLS262153 WVO262146:WVO262153 G327682:G327689 JC327682:JC327689 SY327682:SY327689 ACU327682:ACU327689 AMQ327682:AMQ327689 AWM327682:AWM327689 BGI327682:BGI327689 BQE327682:BQE327689 CAA327682:CAA327689 CJW327682:CJW327689 CTS327682:CTS327689 DDO327682:DDO327689 DNK327682:DNK327689 DXG327682:DXG327689 EHC327682:EHC327689 EQY327682:EQY327689 FAU327682:FAU327689 FKQ327682:FKQ327689 FUM327682:FUM327689 GEI327682:GEI327689 GOE327682:GOE327689 GYA327682:GYA327689 HHW327682:HHW327689 HRS327682:HRS327689 IBO327682:IBO327689 ILK327682:ILK327689 IVG327682:IVG327689 JFC327682:JFC327689 JOY327682:JOY327689 JYU327682:JYU327689 KIQ327682:KIQ327689 KSM327682:KSM327689 LCI327682:LCI327689 LME327682:LME327689 LWA327682:LWA327689 MFW327682:MFW327689 MPS327682:MPS327689 MZO327682:MZO327689 NJK327682:NJK327689 NTG327682:NTG327689 ODC327682:ODC327689 OMY327682:OMY327689 OWU327682:OWU327689 PGQ327682:PGQ327689 PQM327682:PQM327689 QAI327682:QAI327689 QKE327682:QKE327689 QUA327682:QUA327689 RDW327682:RDW327689 RNS327682:RNS327689 RXO327682:RXO327689 SHK327682:SHK327689 SRG327682:SRG327689 TBC327682:TBC327689 TKY327682:TKY327689 TUU327682:TUU327689 UEQ327682:UEQ327689 UOM327682:UOM327689 UYI327682:UYI327689 VIE327682:VIE327689 VSA327682:VSA327689 WBW327682:WBW327689 WLS327682:WLS327689 WVO327682:WVO327689 G393218:G393225 JC393218:JC393225 SY393218:SY393225 ACU393218:ACU393225 AMQ393218:AMQ393225 AWM393218:AWM393225 BGI393218:BGI393225 BQE393218:BQE393225 CAA393218:CAA393225 CJW393218:CJW393225 CTS393218:CTS393225 DDO393218:DDO393225 DNK393218:DNK393225 DXG393218:DXG393225 EHC393218:EHC393225 EQY393218:EQY393225 FAU393218:FAU393225 FKQ393218:FKQ393225 FUM393218:FUM393225 GEI393218:GEI393225 GOE393218:GOE393225 GYA393218:GYA393225 HHW393218:HHW393225 HRS393218:HRS393225 IBO393218:IBO393225 ILK393218:ILK393225 IVG393218:IVG393225 JFC393218:JFC393225 JOY393218:JOY393225 JYU393218:JYU393225 KIQ393218:KIQ393225 KSM393218:KSM393225 LCI393218:LCI393225 LME393218:LME393225 LWA393218:LWA393225 MFW393218:MFW393225 MPS393218:MPS393225 MZO393218:MZO393225 NJK393218:NJK393225 NTG393218:NTG393225 ODC393218:ODC393225 OMY393218:OMY393225 OWU393218:OWU393225 PGQ393218:PGQ393225 PQM393218:PQM393225 QAI393218:QAI393225 QKE393218:QKE393225 QUA393218:QUA393225 RDW393218:RDW393225 RNS393218:RNS393225 RXO393218:RXO393225 SHK393218:SHK393225 SRG393218:SRG393225 TBC393218:TBC393225 TKY393218:TKY393225 TUU393218:TUU393225 UEQ393218:UEQ393225 UOM393218:UOM393225 UYI393218:UYI393225 VIE393218:VIE393225 VSA393218:VSA393225 WBW393218:WBW393225 WLS393218:WLS393225 WVO393218:WVO393225 G458754:G458761 JC458754:JC458761 SY458754:SY458761 ACU458754:ACU458761 AMQ458754:AMQ458761 AWM458754:AWM458761 BGI458754:BGI458761 BQE458754:BQE458761 CAA458754:CAA458761 CJW458754:CJW458761 CTS458754:CTS458761 DDO458754:DDO458761 DNK458754:DNK458761 DXG458754:DXG458761 EHC458754:EHC458761 EQY458754:EQY458761 FAU458754:FAU458761 FKQ458754:FKQ458761 FUM458754:FUM458761 GEI458754:GEI458761 GOE458754:GOE458761 GYA458754:GYA458761 HHW458754:HHW458761 HRS458754:HRS458761 IBO458754:IBO458761 ILK458754:ILK458761 IVG458754:IVG458761 JFC458754:JFC458761 JOY458754:JOY458761 JYU458754:JYU458761 KIQ458754:KIQ458761 KSM458754:KSM458761 LCI458754:LCI458761 LME458754:LME458761 LWA458754:LWA458761 MFW458754:MFW458761 MPS458754:MPS458761 MZO458754:MZO458761 NJK458754:NJK458761 NTG458754:NTG458761 ODC458754:ODC458761 OMY458754:OMY458761 OWU458754:OWU458761 PGQ458754:PGQ458761 PQM458754:PQM458761 QAI458754:QAI458761 QKE458754:QKE458761 QUA458754:QUA458761 RDW458754:RDW458761 RNS458754:RNS458761 RXO458754:RXO458761 SHK458754:SHK458761 SRG458754:SRG458761 TBC458754:TBC458761 TKY458754:TKY458761 TUU458754:TUU458761 UEQ458754:UEQ458761 UOM458754:UOM458761 UYI458754:UYI458761 VIE458754:VIE458761 VSA458754:VSA458761 WBW458754:WBW458761 WLS458754:WLS458761 WVO458754:WVO458761 G524290:G524297 JC524290:JC524297 SY524290:SY524297 ACU524290:ACU524297 AMQ524290:AMQ524297 AWM524290:AWM524297 BGI524290:BGI524297 BQE524290:BQE524297 CAA524290:CAA524297 CJW524290:CJW524297 CTS524290:CTS524297 DDO524290:DDO524297 DNK524290:DNK524297 DXG524290:DXG524297 EHC524290:EHC524297 EQY524290:EQY524297 FAU524290:FAU524297 FKQ524290:FKQ524297 FUM524290:FUM524297 GEI524290:GEI524297 GOE524290:GOE524297 GYA524290:GYA524297 HHW524290:HHW524297 HRS524290:HRS524297 IBO524290:IBO524297 ILK524290:ILK524297 IVG524290:IVG524297 JFC524290:JFC524297 JOY524290:JOY524297 JYU524290:JYU524297 KIQ524290:KIQ524297 KSM524290:KSM524297 LCI524290:LCI524297 LME524290:LME524297 LWA524290:LWA524297 MFW524290:MFW524297 MPS524290:MPS524297 MZO524290:MZO524297 NJK524290:NJK524297 NTG524290:NTG524297 ODC524290:ODC524297 OMY524290:OMY524297 OWU524290:OWU524297 PGQ524290:PGQ524297 PQM524290:PQM524297 QAI524290:QAI524297 QKE524290:QKE524297 QUA524290:QUA524297 RDW524290:RDW524297 RNS524290:RNS524297 RXO524290:RXO524297 SHK524290:SHK524297 SRG524290:SRG524297 TBC524290:TBC524297 TKY524290:TKY524297 TUU524290:TUU524297 UEQ524290:UEQ524297 UOM524290:UOM524297 UYI524290:UYI524297 VIE524290:VIE524297 VSA524290:VSA524297 WBW524290:WBW524297 WLS524290:WLS524297 WVO524290:WVO524297 G589826:G589833 JC589826:JC589833 SY589826:SY589833 ACU589826:ACU589833 AMQ589826:AMQ589833 AWM589826:AWM589833 BGI589826:BGI589833 BQE589826:BQE589833 CAA589826:CAA589833 CJW589826:CJW589833 CTS589826:CTS589833 DDO589826:DDO589833 DNK589826:DNK589833 DXG589826:DXG589833 EHC589826:EHC589833 EQY589826:EQY589833 FAU589826:FAU589833 FKQ589826:FKQ589833 FUM589826:FUM589833 GEI589826:GEI589833 GOE589826:GOE589833 GYA589826:GYA589833 HHW589826:HHW589833 HRS589826:HRS589833 IBO589826:IBO589833 ILK589826:ILK589833 IVG589826:IVG589833 JFC589826:JFC589833 JOY589826:JOY589833 JYU589826:JYU589833 KIQ589826:KIQ589833 KSM589826:KSM589833 LCI589826:LCI589833 LME589826:LME589833 LWA589826:LWA589833 MFW589826:MFW589833 MPS589826:MPS589833 MZO589826:MZO589833 NJK589826:NJK589833 NTG589826:NTG589833 ODC589826:ODC589833 OMY589826:OMY589833 OWU589826:OWU589833 PGQ589826:PGQ589833 PQM589826:PQM589833 QAI589826:QAI589833 QKE589826:QKE589833 QUA589826:QUA589833 RDW589826:RDW589833 RNS589826:RNS589833 RXO589826:RXO589833 SHK589826:SHK589833 SRG589826:SRG589833 TBC589826:TBC589833 TKY589826:TKY589833 TUU589826:TUU589833 UEQ589826:UEQ589833 UOM589826:UOM589833 UYI589826:UYI589833 VIE589826:VIE589833 VSA589826:VSA589833 WBW589826:WBW589833 WLS589826:WLS589833 WVO589826:WVO589833 G655362:G655369 JC655362:JC655369 SY655362:SY655369 ACU655362:ACU655369 AMQ655362:AMQ655369 AWM655362:AWM655369 BGI655362:BGI655369 BQE655362:BQE655369 CAA655362:CAA655369 CJW655362:CJW655369 CTS655362:CTS655369 DDO655362:DDO655369 DNK655362:DNK655369 DXG655362:DXG655369 EHC655362:EHC655369 EQY655362:EQY655369 FAU655362:FAU655369 FKQ655362:FKQ655369 FUM655362:FUM655369 GEI655362:GEI655369 GOE655362:GOE655369 GYA655362:GYA655369 HHW655362:HHW655369 HRS655362:HRS655369 IBO655362:IBO655369 ILK655362:ILK655369 IVG655362:IVG655369 JFC655362:JFC655369 JOY655362:JOY655369 JYU655362:JYU655369 KIQ655362:KIQ655369 KSM655362:KSM655369 LCI655362:LCI655369 LME655362:LME655369 LWA655362:LWA655369 MFW655362:MFW655369 MPS655362:MPS655369 MZO655362:MZO655369 NJK655362:NJK655369 NTG655362:NTG655369 ODC655362:ODC655369 OMY655362:OMY655369 OWU655362:OWU655369 PGQ655362:PGQ655369 PQM655362:PQM655369 QAI655362:QAI655369 QKE655362:QKE655369 QUA655362:QUA655369 RDW655362:RDW655369 RNS655362:RNS655369 RXO655362:RXO655369 SHK655362:SHK655369 SRG655362:SRG655369 TBC655362:TBC655369 TKY655362:TKY655369 TUU655362:TUU655369 UEQ655362:UEQ655369 UOM655362:UOM655369 UYI655362:UYI655369 VIE655362:VIE655369 VSA655362:VSA655369 WBW655362:WBW655369 WLS655362:WLS655369 WVO655362:WVO655369 G720898:G720905 JC720898:JC720905 SY720898:SY720905 ACU720898:ACU720905 AMQ720898:AMQ720905 AWM720898:AWM720905 BGI720898:BGI720905 BQE720898:BQE720905 CAA720898:CAA720905 CJW720898:CJW720905 CTS720898:CTS720905 DDO720898:DDO720905 DNK720898:DNK720905 DXG720898:DXG720905 EHC720898:EHC720905 EQY720898:EQY720905 FAU720898:FAU720905 FKQ720898:FKQ720905 FUM720898:FUM720905 GEI720898:GEI720905 GOE720898:GOE720905 GYA720898:GYA720905 HHW720898:HHW720905 HRS720898:HRS720905 IBO720898:IBO720905 ILK720898:ILK720905 IVG720898:IVG720905 JFC720898:JFC720905 JOY720898:JOY720905 JYU720898:JYU720905 KIQ720898:KIQ720905 KSM720898:KSM720905 LCI720898:LCI720905 LME720898:LME720905 LWA720898:LWA720905 MFW720898:MFW720905 MPS720898:MPS720905 MZO720898:MZO720905 NJK720898:NJK720905 NTG720898:NTG720905 ODC720898:ODC720905 OMY720898:OMY720905 OWU720898:OWU720905 PGQ720898:PGQ720905 PQM720898:PQM720905 QAI720898:QAI720905 QKE720898:QKE720905 QUA720898:QUA720905 RDW720898:RDW720905 RNS720898:RNS720905 RXO720898:RXO720905 SHK720898:SHK720905 SRG720898:SRG720905 TBC720898:TBC720905 TKY720898:TKY720905 TUU720898:TUU720905 UEQ720898:UEQ720905 UOM720898:UOM720905 UYI720898:UYI720905 VIE720898:VIE720905 VSA720898:VSA720905 WBW720898:WBW720905 WLS720898:WLS720905 WVO720898:WVO720905 G786434:G786441 JC786434:JC786441 SY786434:SY786441 ACU786434:ACU786441 AMQ786434:AMQ786441 AWM786434:AWM786441 BGI786434:BGI786441 BQE786434:BQE786441 CAA786434:CAA786441 CJW786434:CJW786441 CTS786434:CTS786441 DDO786434:DDO786441 DNK786434:DNK786441 DXG786434:DXG786441 EHC786434:EHC786441 EQY786434:EQY786441 FAU786434:FAU786441 FKQ786434:FKQ786441 FUM786434:FUM786441 GEI786434:GEI786441 GOE786434:GOE786441 GYA786434:GYA786441 HHW786434:HHW786441 HRS786434:HRS786441 IBO786434:IBO786441 ILK786434:ILK786441 IVG786434:IVG786441 JFC786434:JFC786441 JOY786434:JOY786441 JYU786434:JYU786441 KIQ786434:KIQ786441 KSM786434:KSM786441 LCI786434:LCI786441 LME786434:LME786441 LWA786434:LWA786441 MFW786434:MFW786441 MPS786434:MPS786441 MZO786434:MZO786441 NJK786434:NJK786441 NTG786434:NTG786441 ODC786434:ODC786441 OMY786434:OMY786441 OWU786434:OWU786441 PGQ786434:PGQ786441 PQM786434:PQM786441 QAI786434:QAI786441 QKE786434:QKE786441 QUA786434:QUA786441 RDW786434:RDW786441 RNS786434:RNS786441 RXO786434:RXO786441 SHK786434:SHK786441 SRG786434:SRG786441 TBC786434:TBC786441 TKY786434:TKY786441 TUU786434:TUU786441 UEQ786434:UEQ786441 UOM786434:UOM786441 UYI786434:UYI786441 VIE786434:VIE786441 VSA786434:VSA786441 WBW786434:WBW786441 WLS786434:WLS786441 WVO786434:WVO786441 G851970:G851977 JC851970:JC851977 SY851970:SY851977 ACU851970:ACU851977 AMQ851970:AMQ851977 AWM851970:AWM851977 BGI851970:BGI851977 BQE851970:BQE851977 CAA851970:CAA851977 CJW851970:CJW851977 CTS851970:CTS851977 DDO851970:DDO851977 DNK851970:DNK851977 DXG851970:DXG851977 EHC851970:EHC851977 EQY851970:EQY851977 FAU851970:FAU851977 FKQ851970:FKQ851977 FUM851970:FUM851977 GEI851970:GEI851977 GOE851970:GOE851977 GYA851970:GYA851977 HHW851970:HHW851977 HRS851970:HRS851977 IBO851970:IBO851977 ILK851970:ILK851977 IVG851970:IVG851977 JFC851970:JFC851977 JOY851970:JOY851977 JYU851970:JYU851977 KIQ851970:KIQ851977 KSM851970:KSM851977 LCI851970:LCI851977 LME851970:LME851977 LWA851970:LWA851977 MFW851970:MFW851977 MPS851970:MPS851977 MZO851970:MZO851977 NJK851970:NJK851977 NTG851970:NTG851977 ODC851970:ODC851977 OMY851970:OMY851977 OWU851970:OWU851977 PGQ851970:PGQ851977 PQM851970:PQM851977 QAI851970:QAI851977 QKE851970:QKE851977 QUA851970:QUA851977 RDW851970:RDW851977 RNS851970:RNS851977 RXO851970:RXO851977 SHK851970:SHK851977 SRG851970:SRG851977 TBC851970:TBC851977 TKY851970:TKY851977 TUU851970:TUU851977 UEQ851970:UEQ851977 UOM851970:UOM851977 UYI851970:UYI851977 VIE851970:VIE851977 VSA851970:VSA851977 WBW851970:WBW851977 WLS851970:WLS851977 WVO851970:WVO851977 G917506:G917513 JC917506:JC917513 SY917506:SY917513 ACU917506:ACU917513 AMQ917506:AMQ917513 AWM917506:AWM917513 BGI917506:BGI917513 BQE917506:BQE917513 CAA917506:CAA917513 CJW917506:CJW917513 CTS917506:CTS917513 DDO917506:DDO917513 DNK917506:DNK917513 DXG917506:DXG917513 EHC917506:EHC917513 EQY917506:EQY917513 FAU917506:FAU917513 FKQ917506:FKQ917513 FUM917506:FUM917513 GEI917506:GEI917513 GOE917506:GOE917513 GYA917506:GYA917513 HHW917506:HHW917513 HRS917506:HRS917513 IBO917506:IBO917513 ILK917506:ILK917513 IVG917506:IVG917513 JFC917506:JFC917513 JOY917506:JOY917513 JYU917506:JYU917513 KIQ917506:KIQ917513 KSM917506:KSM917513 LCI917506:LCI917513 LME917506:LME917513 LWA917506:LWA917513 MFW917506:MFW917513 MPS917506:MPS917513 MZO917506:MZO917513 NJK917506:NJK917513 NTG917506:NTG917513 ODC917506:ODC917513 OMY917506:OMY917513 OWU917506:OWU917513 PGQ917506:PGQ917513 PQM917506:PQM917513 QAI917506:QAI917513 QKE917506:QKE917513 QUA917506:QUA917513 RDW917506:RDW917513 RNS917506:RNS917513 RXO917506:RXO917513 SHK917506:SHK917513 SRG917506:SRG917513 TBC917506:TBC917513 TKY917506:TKY917513 TUU917506:TUU917513 UEQ917506:UEQ917513 UOM917506:UOM917513 UYI917506:UYI917513 VIE917506:VIE917513 VSA917506:VSA917513 WBW917506:WBW917513 WLS917506:WLS917513 WVO917506:WVO917513 G983042:G983049 JC983042:JC983049 SY983042:SY983049 ACU983042:ACU983049 AMQ983042:AMQ983049 AWM983042:AWM983049 BGI983042:BGI983049 BQE983042:BQE983049 CAA983042:CAA983049 CJW983042:CJW983049 CTS983042:CTS983049 DDO983042:DDO983049 DNK983042:DNK983049 DXG983042:DXG983049 EHC983042:EHC983049 EQY983042:EQY983049 FAU983042:FAU983049 FKQ983042:FKQ983049 FUM983042:FUM983049 GEI983042:GEI983049 GOE983042:GOE983049 GYA983042:GYA983049 HHW983042:HHW983049 HRS983042:HRS983049 IBO983042:IBO983049 ILK983042:ILK983049 IVG983042:IVG983049 JFC983042:JFC983049 JOY983042:JOY983049 JYU983042:JYU983049 KIQ983042:KIQ983049 KSM983042:KSM983049 LCI983042:LCI983049 LME983042:LME983049 LWA983042:LWA983049 MFW983042:MFW983049 MPS983042:MPS983049 MZO983042:MZO983049 NJK983042:NJK983049 NTG983042:NTG983049 ODC983042:ODC983049 OMY983042:OMY983049 OWU983042:OWU983049 PGQ983042:PGQ983049 PQM983042:PQM983049 QAI983042:QAI983049 QKE983042:QKE983049 QUA983042:QUA983049 RDW983042:RDW983049 RNS983042:RNS983049 RXO983042:RXO983049 SHK983042:SHK983049 SRG983042:SRG983049 TBC983042:TBC983049 TKY983042:TKY983049 TUU983042:TUU983049 UEQ983042:UEQ983049 UOM983042:UOM983049 UYI983042:UYI983049 VIE983042:VIE983049 VSA983042:VSA983049 WBW983042:WBW983049 WLS983042:WLS983049" xr:uid="{9C9DB54A-A8E3-44C1-9D1B-3D3C9DEDC83F}">
      <formula1>$Q$5:$Q$10</formula1>
    </dataValidation>
  </dataValidations>
  <pageMargins left="0.75" right="0.75" top="1" bottom="1" header="0.5" footer="0.5"/>
  <pageSetup paperSize="9" scale="93" orientation="landscape" r:id="rId1"/>
  <headerFooter alignWithMargins="0"/>
  <legacy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52939F-0F30-4719-9A9F-4907D2DE6B1E}">
  <sheetPr>
    <pageSetUpPr fitToPage="1"/>
  </sheetPr>
  <dimension ref="A1:X510"/>
  <sheetViews>
    <sheetView zoomScale="70" zoomScaleNormal="70" workbookViewId="0">
      <selection activeCell="A7" sqref="A7:L8"/>
    </sheetView>
  </sheetViews>
  <sheetFormatPr defaultColWidth="10" defaultRowHeight="27.75" customHeight="1"/>
  <cols>
    <col min="1" max="1" width="6.109375" style="1" bestFit="1" customWidth="1"/>
    <col min="2" max="2" width="18.77734375" style="1" customWidth="1"/>
    <col min="3" max="3" width="23.44140625" style="1" customWidth="1"/>
    <col min="4" max="4" width="16" style="1" customWidth="1"/>
    <col min="5" max="5" width="8" style="1" customWidth="1"/>
    <col min="6" max="6" width="17.5546875" style="21" customWidth="1"/>
    <col min="7" max="7" width="5.6640625" style="1" customWidth="1"/>
    <col min="8" max="8" width="11.77734375" style="21" customWidth="1"/>
    <col min="9" max="10" width="13.21875" style="21" customWidth="1"/>
    <col min="11" max="11" width="23.109375" style="1" customWidth="1"/>
    <col min="12" max="12" width="36.5546875" style="1" customWidth="1"/>
    <col min="13" max="14" width="10" style="1"/>
    <col min="15" max="15" width="11" style="1" customWidth="1"/>
    <col min="16" max="16" width="11.21875" style="1" customWidth="1"/>
    <col min="17" max="17" width="14.33203125" style="1" customWidth="1"/>
    <col min="18" max="18" width="10" style="1"/>
    <col min="19" max="19" width="11.44140625" style="1" customWidth="1"/>
    <col min="20" max="25" width="10" style="1"/>
    <col min="26" max="26" width="21" style="1" customWidth="1"/>
    <col min="27" max="257" width="10" style="1"/>
    <col min="258" max="258" width="6.109375" style="1" bestFit="1" customWidth="1"/>
    <col min="259" max="259" width="25.5546875" style="1" customWidth="1"/>
    <col min="260" max="260" width="23.44140625" style="1" customWidth="1"/>
    <col min="261" max="261" width="7.21875" style="1" customWidth="1"/>
    <col min="262" max="262" width="11.77734375" style="1" customWidth="1"/>
    <col min="263" max="263" width="5.6640625" style="1" customWidth="1"/>
    <col min="264" max="264" width="11.77734375" style="1" customWidth="1"/>
    <col min="265" max="266" width="11.88671875" style="1" customWidth="1"/>
    <col min="267" max="267" width="15.21875" style="1" customWidth="1"/>
    <col min="268" max="268" width="11.6640625" style="1" customWidth="1"/>
    <col min="269" max="513" width="10" style="1"/>
    <col min="514" max="514" width="6.109375" style="1" bestFit="1" customWidth="1"/>
    <col min="515" max="515" width="25.5546875" style="1" customWidth="1"/>
    <col min="516" max="516" width="23.44140625" style="1" customWidth="1"/>
    <col min="517" max="517" width="7.21875" style="1" customWidth="1"/>
    <col min="518" max="518" width="11.77734375" style="1" customWidth="1"/>
    <col min="519" max="519" width="5.6640625" style="1" customWidth="1"/>
    <col min="520" max="520" width="11.77734375" style="1" customWidth="1"/>
    <col min="521" max="522" width="11.88671875" style="1" customWidth="1"/>
    <col min="523" max="523" width="15.21875" style="1" customWidth="1"/>
    <col min="524" max="524" width="11.6640625" style="1" customWidth="1"/>
    <col min="525" max="769" width="10" style="1"/>
    <col min="770" max="770" width="6.109375" style="1" bestFit="1" customWidth="1"/>
    <col min="771" max="771" width="25.5546875" style="1" customWidth="1"/>
    <col min="772" max="772" width="23.44140625" style="1" customWidth="1"/>
    <col min="773" max="773" width="7.21875" style="1" customWidth="1"/>
    <col min="774" max="774" width="11.77734375" style="1" customWidth="1"/>
    <col min="775" max="775" width="5.6640625" style="1" customWidth="1"/>
    <col min="776" max="776" width="11.77734375" style="1" customWidth="1"/>
    <col min="777" max="778" width="11.88671875" style="1" customWidth="1"/>
    <col min="779" max="779" width="15.21875" style="1" customWidth="1"/>
    <col min="780" max="780" width="11.6640625" style="1" customWidth="1"/>
    <col min="781" max="1025" width="10" style="1"/>
    <col min="1026" max="1026" width="6.109375" style="1" bestFit="1" customWidth="1"/>
    <col min="1027" max="1027" width="25.5546875" style="1" customWidth="1"/>
    <col min="1028" max="1028" width="23.44140625" style="1" customWidth="1"/>
    <col min="1029" max="1029" width="7.21875" style="1" customWidth="1"/>
    <col min="1030" max="1030" width="11.77734375" style="1" customWidth="1"/>
    <col min="1031" max="1031" width="5.6640625" style="1" customWidth="1"/>
    <col min="1032" max="1032" width="11.77734375" style="1" customWidth="1"/>
    <col min="1033" max="1034" width="11.88671875" style="1" customWidth="1"/>
    <col min="1035" max="1035" width="15.21875" style="1" customWidth="1"/>
    <col min="1036" max="1036" width="11.6640625" style="1" customWidth="1"/>
    <col min="1037" max="1281" width="10" style="1"/>
    <col min="1282" max="1282" width="6.109375" style="1" bestFit="1" customWidth="1"/>
    <col min="1283" max="1283" width="25.5546875" style="1" customWidth="1"/>
    <col min="1284" max="1284" width="23.44140625" style="1" customWidth="1"/>
    <col min="1285" max="1285" width="7.21875" style="1" customWidth="1"/>
    <col min="1286" max="1286" width="11.77734375" style="1" customWidth="1"/>
    <col min="1287" max="1287" width="5.6640625" style="1" customWidth="1"/>
    <col min="1288" max="1288" width="11.77734375" style="1" customWidth="1"/>
    <col min="1289" max="1290" width="11.88671875" style="1" customWidth="1"/>
    <col min="1291" max="1291" width="15.21875" style="1" customWidth="1"/>
    <col min="1292" max="1292" width="11.6640625" style="1" customWidth="1"/>
    <col min="1293" max="1537" width="10" style="1"/>
    <col min="1538" max="1538" width="6.109375" style="1" bestFit="1" customWidth="1"/>
    <col min="1539" max="1539" width="25.5546875" style="1" customWidth="1"/>
    <col min="1540" max="1540" width="23.44140625" style="1" customWidth="1"/>
    <col min="1541" max="1541" width="7.21875" style="1" customWidth="1"/>
    <col min="1542" max="1542" width="11.77734375" style="1" customWidth="1"/>
    <col min="1543" max="1543" width="5.6640625" style="1" customWidth="1"/>
    <col min="1544" max="1544" width="11.77734375" style="1" customWidth="1"/>
    <col min="1545" max="1546" width="11.88671875" style="1" customWidth="1"/>
    <col min="1547" max="1547" width="15.21875" style="1" customWidth="1"/>
    <col min="1548" max="1548" width="11.6640625" style="1" customWidth="1"/>
    <col min="1549" max="1793" width="10" style="1"/>
    <col min="1794" max="1794" width="6.109375" style="1" bestFit="1" customWidth="1"/>
    <col min="1795" max="1795" width="25.5546875" style="1" customWidth="1"/>
    <col min="1796" max="1796" width="23.44140625" style="1" customWidth="1"/>
    <col min="1797" max="1797" width="7.21875" style="1" customWidth="1"/>
    <col min="1798" max="1798" width="11.77734375" style="1" customWidth="1"/>
    <col min="1799" max="1799" width="5.6640625" style="1" customWidth="1"/>
    <col min="1800" max="1800" width="11.77734375" style="1" customWidth="1"/>
    <col min="1801" max="1802" width="11.88671875" style="1" customWidth="1"/>
    <col min="1803" max="1803" width="15.21875" style="1" customWidth="1"/>
    <col min="1804" max="1804" width="11.6640625" style="1" customWidth="1"/>
    <col min="1805" max="2049" width="10" style="1"/>
    <col min="2050" max="2050" width="6.109375" style="1" bestFit="1" customWidth="1"/>
    <col min="2051" max="2051" width="25.5546875" style="1" customWidth="1"/>
    <col min="2052" max="2052" width="23.44140625" style="1" customWidth="1"/>
    <col min="2053" max="2053" width="7.21875" style="1" customWidth="1"/>
    <col min="2054" max="2054" width="11.77734375" style="1" customWidth="1"/>
    <col min="2055" max="2055" width="5.6640625" style="1" customWidth="1"/>
    <col min="2056" max="2056" width="11.77734375" style="1" customWidth="1"/>
    <col min="2057" max="2058" width="11.88671875" style="1" customWidth="1"/>
    <col min="2059" max="2059" width="15.21875" style="1" customWidth="1"/>
    <col min="2060" max="2060" width="11.6640625" style="1" customWidth="1"/>
    <col min="2061" max="2305" width="10" style="1"/>
    <col min="2306" max="2306" width="6.109375" style="1" bestFit="1" customWidth="1"/>
    <col min="2307" max="2307" width="25.5546875" style="1" customWidth="1"/>
    <col min="2308" max="2308" width="23.44140625" style="1" customWidth="1"/>
    <col min="2309" max="2309" width="7.21875" style="1" customWidth="1"/>
    <col min="2310" max="2310" width="11.77734375" style="1" customWidth="1"/>
    <col min="2311" max="2311" width="5.6640625" style="1" customWidth="1"/>
    <col min="2312" max="2312" width="11.77734375" style="1" customWidth="1"/>
    <col min="2313" max="2314" width="11.88671875" style="1" customWidth="1"/>
    <col min="2315" max="2315" width="15.21875" style="1" customWidth="1"/>
    <col min="2316" max="2316" width="11.6640625" style="1" customWidth="1"/>
    <col min="2317" max="2561" width="10" style="1"/>
    <col min="2562" max="2562" width="6.109375" style="1" bestFit="1" customWidth="1"/>
    <col min="2563" max="2563" width="25.5546875" style="1" customWidth="1"/>
    <col min="2564" max="2564" width="23.44140625" style="1" customWidth="1"/>
    <col min="2565" max="2565" width="7.21875" style="1" customWidth="1"/>
    <col min="2566" max="2566" width="11.77734375" style="1" customWidth="1"/>
    <col min="2567" max="2567" width="5.6640625" style="1" customWidth="1"/>
    <col min="2568" max="2568" width="11.77734375" style="1" customWidth="1"/>
    <col min="2569" max="2570" width="11.88671875" style="1" customWidth="1"/>
    <col min="2571" max="2571" width="15.21875" style="1" customWidth="1"/>
    <col min="2572" max="2572" width="11.6640625" style="1" customWidth="1"/>
    <col min="2573" max="2817" width="10" style="1"/>
    <col min="2818" max="2818" width="6.109375" style="1" bestFit="1" customWidth="1"/>
    <col min="2819" max="2819" width="25.5546875" style="1" customWidth="1"/>
    <col min="2820" max="2820" width="23.44140625" style="1" customWidth="1"/>
    <col min="2821" max="2821" width="7.21875" style="1" customWidth="1"/>
    <col min="2822" max="2822" width="11.77734375" style="1" customWidth="1"/>
    <col min="2823" max="2823" width="5.6640625" style="1" customWidth="1"/>
    <col min="2824" max="2824" width="11.77734375" style="1" customWidth="1"/>
    <col min="2825" max="2826" width="11.88671875" style="1" customWidth="1"/>
    <col min="2827" max="2827" width="15.21875" style="1" customWidth="1"/>
    <col min="2828" max="2828" width="11.6640625" style="1" customWidth="1"/>
    <col min="2829" max="3073" width="10" style="1"/>
    <col min="3074" max="3074" width="6.109375" style="1" bestFit="1" customWidth="1"/>
    <col min="3075" max="3075" width="25.5546875" style="1" customWidth="1"/>
    <col min="3076" max="3076" width="23.44140625" style="1" customWidth="1"/>
    <col min="3077" max="3077" width="7.21875" style="1" customWidth="1"/>
    <col min="3078" max="3078" width="11.77734375" style="1" customWidth="1"/>
    <col min="3079" max="3079" width="5.6640625" style="1" customWidth="1"/>
    <col min="3080" max="3080" width="11.77734375" style="1" customWidth="1"/>
    <col min="3081" max="3082" width="11.88671875" style="1" customWidth="1"/>
    <col min="3083" max="3083" width="15.21875" style="1" customWidth="1"/>
    <col min="3084" max="3084" width="11.6640625" style="1" customWidth="1"/>
    <col min="3085" max="3329" width="10" style="1"/>
    <col min="3330" max="3330" width="6.109375" style="1" bestFit="1" customWidth="1"/>
    <col min="3331" max="3331" width="25.5546875" style="1" customWidth="1"/>
    <col min="3332" max="3332" width="23.44140625" style="1" customWidth="1"/>
    <col min="3333" max="3333" width="7.21875" style="1" customWidth="1"/>
    <col min="3334" max="3334" width="11.77734375" style="1" customWidth="1"/>
    <col min="3335" max="3335" width="5.6640625" style="1" customWidth="1"/>
    <col min="3336" max="3336" width="11.77734375" style="1" customWidth="1"/>
    <col min="3337" max="3338" width="11.88671875" style="1" customWidth="1"/>
    <col min="3339" max="3339" width="15.21875" style="1" customWidth="1"/>
    <col min="3340" max="3340" width="11.6640625" style="1" customWidth="1"/>
    <col min="3341" max="3585" width="10" style="1"/>
    <col min="3586" max="3586" width="6.109375" style="1" bestFit="1" customWidth="1"/>
    <col min="3587" max="3587" width="25.5546875" style="1" customWidth="1"/>
    <col min="3588" max="3588" width="23.44140625" style="1" customWidth="1"/>
    <col min="3589" max="3589" width="7.21875" style="1" customWidth="1"/>
    <col min="3590" max="3590" width="11.77734375" style="1" customWidth="1"/>
    <col min="3591" max="3591" width="5.6640625" style="1" customWidth="1"/>
    <col min="3592" max="3592" width="11.77734375" style="1" customWidth="1"/>
    <col min="3593" max="3594" width="11.88671875" style="1" customWidth="1"/>
    <col min="3595" max="3595" width="15.21875" style="1" customWidth="1"/>
    <col min="3596" max="3596" width="11.6640625" style="1" customWidth="1"/>
    <col min="3597" max="3841" width="10" style="1"/>
    <col min="3842" max="3842" width="6.109375" style="1" bestFit="1" customWidth="1"/>
    <col min="3843" max="3843" width="25.5546875" style="1" customWidth="1"/>
    <col min="3844" max="3844" width="23.44140625" style="1" customWidth="1"/>
    <col min="3845" max="3845" width="7.21875" style="1" customWidth="1"/>
    <col min="3846" max="3846" width="11.77734375" style="1" customWidth="1"/>
    <col min="3847" max="3847" width="5.6640625" style="1" customWidth="1"/>
    <col min="3848" max="3848" width="11.77734375" style="1" customWidth="1"/>
    <col min="3849" max="3850" width="11.88671875" style="1" customWidth="1"/>
    <col min="3851" max="3851" width="15.21875" style="1" customWidth="1"/>
    <col min="3852" max="3852" width="11.6640625" style="1" customWidth="1"/>
    <col min="3853" max="4097" width="10" style="1"/>
    <col min="4098" max="4098" width="6.109375" style="1" bestFit="1" customWidth="1"/>
    <col min="4099" max="4099" width="25.5546875" style="1" customWidth="1"/>
    <col min="4100" max="4100" width="23.44140625" style="1" customWidth="1"/>
    <col min="4101" max="4101" width="7.21875" style="1" customWidth="1"/>
    <col min="4102" max="4102" width="11.77734375" style="1" customWidth="1"/>
    <col min="4103" max="4103" width="5.6640625" style="1" customWidth="1"/>
    <col min="4104" max="4104" width="11.77734375" style="1" customWidth="1"/>
    <col min="4105" max="4106" width="11.88671875" style="1" customWidth="1"/>
    <col min="4107" max="4107" width="15.21875" style="1" customWidth="1"/>
    <col min="4108" max="4108" width="11.6640625" style="1" customWidth="1"/>
    <col min="4109" max="4353" width="10" style="1"/>
    <col min="4354" max="4354" width="6.109375" style="1" bestFit="1" customWidth="1"/>
    <col min="4355" max="4355" width="25.5546875" style="1" customWidth="1"/>
    <col min="4356" max="4356" width="23.44140625" style="1" customWidth="1"/>
    <col min="4357" max="4357" width="7.21875" style="1" customWidth="1"/>
    <col min="4358" max="4358" width="11.77734375" style="1" customWidth="1"/>
    <col min="4359" max="4359" width="5.6640625" style="1" customWidth="1"/>
    <col min="4360" max="4360" width="11.77734375" style="1" customWidth="1"/>
    <col min="4361" max="4362" width="11.88671875" style="1" customWidth="1"/>
    <col min="4363" max="4363" width="15.21875" style="1" customWidth="1"/>
    <col min="4364" max="4364" width="11.6640625" style="1" customWidth="1"/>
    <col min="4365" max="4609" width="10" style="1"/>
    <col min="4610" max="4610" width="6.109375" style="1" bestFit="1" customWidth="1"/>
    <col min="4611" max="4611" width="25.5546875" style="1" customWidth="1"/>
    <col min="4612" max="4612" width="23.44140625" style="1" customWidth="1"/>
    <col min="4613" max="4613" width="7.21875" style="1" customWidth="1"/>
    <col min="4614" max="4614" width="11.77734375" style="1" customWidth="1"/>
    <col min="4615" max="4615" width="5.6640625" style="1" customWidth="1"/>
    <col min="4616" max="4616" width="11.77734375" style="1" customWidth="1"/>
    <col min="4617" max="4618" width="11.88671875" style="1" customWidth="1"/>
    <col min="4619" max="4619" width="15.21875" style="1" customWidth="1"/>
    <col min="4620" max="4620" width="11.6640625" style="1" customWidth="1"/>
    <col min="4621" max="4865" width="10" style="1"/>
    <col min="4866" max="4866" width="6.109375" style="1" bestFit="1" customWidth="1"/>
    <col min="4867" max="4867" width="25.5546875" style="1" customWidth="1"/>
    <col min="4868" max="4868" width="23.44140625" style="1" customWidth="1"/>
    <col min="4869" max="4869" width="7.21875" style="1" customWidth="1"/>
    <col min="4870" max="4870" width="11.77734375" style="1" customWidth="1"/>
    <col min="4871" max="4871" width="5.6640625" style="1" customWidth="1"/>
    <col min="4872" max="4872" width="11.77734375" style="1" customWidth="1"/>
    <col min="4873" max="4874" width="11.88671875" style="1" customWidth="1"/>
    <col min="4875" max="4875" width="15.21875" style="1" customWidth="1"/>
    <col min="4876" max="4876" width="11.6640625" style="1" customWidth="1"/>
    <col min="4877" max="5121" width="10" style="1"/>
    <col min="5122" max="5122" width="6.109375" style="1" bestFit="1" customWidth="1"/>
    <col min="5123" max="5123" width="25.5546875" style="1" customWidth="1"/>
    <col min="5124" max="5124" width="23.44140625" style="1" customWidth="1"/>
    <col min="5125" max="5125" width="7.21875" style="1" customWidth="1"/>
    <col min="5126" max="5126" width="11.77734375" style="1" customWidth="1"/>
    <col min="5127" max="5127" width="5.6640625" style="1" customWidth="1"/>
    <col min="5128" max="5128" width="11.77734375" style="1" customWidth="1"/>
    <col min="5129" max="5130" width="11.88671875" style="1" customWidth="1"/>
    <col min="5131" max="5131" width="15.21875" style="1" customWidth="1"/>
    <col min="5132" max="5132" width="11.6640625" style="1" customWidth="1"/>
    <col min="5133" max="5377" width="10" style="1"/>
    <col min="5378" max="5378" width="6.109375" style="1" bestFit="1" customWidth="1"/>
    <col min="5379" max="5379" width="25.5546875" style="1" customWidth="1"/>
    <col min="5380" max="5380" width="23.44140625" style="1" customWidth="1"/>
    <col min="5381" max="5381" width="7.21875" style="1" customWidth="1"/>
    <col min="5382" max="5382" width="11.77734375" style="1" customWidth="1"/>
    <col min="5383" max="5383" width="5.6640625" style="1" customWidth="1"/>
    <col min="5384" max="5384" width="11.77734375" style="1" customWidth="1"/>
    <col min="5385" max="5386" width="11.88671875" style="1" customWidth="1"/>
    <col min="5387" max="5387" width="15.21875" style="1" customWidth="1"/>
    <col min="5388" max="5388" width="11.6640625" style="1" customWidth="1"/>
    <col min="5389" max="5633" width="10" style="1"/>
    <col min="5634" max="5634" width="6.109375" style="1" bestFit="1" customWidth="1"/>
    <col min="5635" max="5635" width="25.5546875" style="1" customWidth="1"/>
    <col min="5636" max="5636" width="23.44140625" style="1" customWidth="1"/>
    <col min="5637" max="5637" width="7.21875" style="1" customWidth="1"/>
    <col min="5638" max="5638" width="11.77734375" style="1" customWidth="1"/>
    <col min="5639" max="5639" width="5.6640625" style="1" customWidth="1"/>
    <col min="5640" max="5640" width="11.77734375" style="1" customWidth="1"/>
    <col min="5641" max="5642" width="11.88671875" style="1" customWidth="1"/>
    <col min="5643" max="5643" width="15.21875" style="1" customWidth="1"/>
    <col min="5644" max="5644" width="11.6640625" style="1" customWidth="1"/>
    <col min="5645" max="5889" width="10" style="1"/>
    <col min="5890" max="5890" width="6.109375" style="1" bestFit="1" customWidth="1"/>
    <col min="5891" max="5891" width="25.5546875" style="1" customWidth="1"/>
    <col min="5892" max="5892" width="23.44140625" style="1" customWidth="1"/>
    <col min="5893" max="5893" width="7.21875" style="1" customWidth="1"/>
    <col min="5894" max="5894" width="11.77734375" style="1" customWidth="1"/>
    <col min="5895" max="5895" width="5.6640625" style="1" customWidth="1"/>
    <col min="5896" max="5896" width="11.77734375" style="1" customWidth="1"/>
    <col min="5897" max="5898" width="11.88671875" style="1" customWidth="1"/>
    <col min="5899" max="5899" width="15.21875" style="1" customWidth="1"/>
    <col min="5900" max="5900" width="11.6640625" style="1" customWidth="1"/>
    <col min="5901" max="6145" width="10" style="1"/>
    <col min="6146" max="6146" width="6.109375" style="1" bestFit="1" customWidth="1"/>
    <col min="6147" max="6147" width="25.5546875" style="1" customWidth="1"/>
    <col min="6148" max="6148" width="23.44140625" style="1" customWidth="1"/>
    <col min="6149" max="6149" width="7.21875" style="1" customWidth="1"/>
    <col min="6150" max="6150" width="11.77734375" style="1" customWidth="1"/>
    <col min="6151" max="6151" width="5.6640625" style="1" customWidth="1"/>
    <col min="6152" max="6152" width="11.77734375" style="1" customWidth="1"/>
    <col min="6153" max="6154" width="11.88671875" style="1" customWidth="1"/>
    <col min="6155" max="6155" width="15.21875" style="1" customWidth="1"/>
    <col min="6156" max="6156" width="11.6640625" style="1" customWidth="1"/>
    <col min="6157" max="6401" width="10" style="1"/>
    <col min="6402" max="6402" width="6.109375" style="1" bestFit="1" customWidth="1"/>
    <col min="6403" max="6403" width="25.5546875" style="1" customWidth="1"/>
    <col min="6404" max="6404" width="23.44140625" style="1" customWidth="1"/>
    <col min="6405" max="6405" width="7.21875" style="1" customWidth="1"/>
    <col min="6406" max="6406" width="11.77734375" style="1" customWidth="1"/>
    <col min="6407" max="6407" width="5.6640625" style="1" customWidth="1"/>
    <col min="6408" max="6408" width="11.77734375" style="1" customWidth="1"/>
    <col min="6409" max="6410" width="11.88671875" style="1" customWidth="1"/>
    <col min="6411" max="6411" width="15.21875" style="1" customWidth="1"/>
    <col min="6412" max="6412" width="11.6640625" style="1" customWidth="1"/>
    <col min="6413" max="6657" width="10" style="1"/>
    <col min="6658" max="6658" width="6.109375" style="1" bestFit="1" customWidth="1"/>
    <col min="6659" max="6659" width="25.5546875" style="1" customWidth="1"/>
    <col min="6660" max="6660" width="23.44140625" style="1" customWidth="1"/>
    <col min="6661" max="6661" width="7.21875" style="1" customWidth="1"/>
    <col min="6662" max="6662" width="11.77734375" style="1" customWidth="1"/>
    <col min="6663" max="6663" width="5.6640625" style="1" customWidth="1"/>
    <col min="6664" max="6664" width="11.77734375" style="1" customWidth="1"/>
    <col min="6665" max="6666" width="11.88671875" style="1" customWidth="1"/>
    <col min="6667" max="6667" width="15.21875" style="1" customWidth="1"/>
    <col min="6668" max="6668" width="11.6640625" style="1" customWidth="1"/>
    <col min="6669" max="6913" width="10" style="1"/>
    <col min="6914" max="6914" width="6.109375" style="1" bestFit="1" customWidth="1"/>
    <col min="6915" max="6915" width="25.5546875" style="1" customWidth="1"/>
    <col min="6916" max="6916" width="23.44140625" style="1" customWidth="1"/>
    <col min="6917" max="6917" width="7.21875" style="1" customWidth="1"/>
    <col min="6918" max="6918" width="11.77734375" style="1" customWidth="1"/>
    <col min="6919" max="6919" width="5.6640625" style="1" customWidth="1"/>
    <col min="6920" max="6920" width="11.77734375" style="1" customWidth="1"/>
    <col min="6921" max="6922" width="11.88671875" style="1" customWidth="1"/>
    <col min="6923" max="6923" width="15.21875" style="1" customWidth="1"/>
    <col min="6924" max="6924" width="11.6640625" style="1" customWidth="1"/>
    <col min="6925" max="7169" width="10" style="1"/>
    <col min="7170" max="7170" width="6.109375" style="1" bestFit="1" customWidth="1"/>
    <col min="7171" max="7171" width="25.5546875" style="1" customWidth="1"/>
    <col min="7172" max="7172" width="23.44140625" style="1" customWidth="1"/>
    <col min="7173" max="7173" width="7.21875" style="1" customWidth="1"/>
    <col min="7174" max="7174" width="11.77734375" style="1" customWidth="1"/>
    <col min="7175" max="7175" width="5.6640625" style="1" customWidth="1"/>
    <col min="7176" max="7176" width="11.77734375" style="1" customWidth="1"/>
    <col min="7177" max="7178" width="11.88671875" style="1" customWidth="1"/>
    <col min="7179" max="7179" width="15.21875" style="1" customWidth="1"/>
    <col min="7180" max="7180" width="11.6640625" style="1" customWidth="1"/>
    <col min="7181" max="7425" width="10" style="1"/>
    <col min="7426" max="7426" width="6.109375" style="1" bestFit="1" customWidth="1"/>
    <col min="7427" max="7427" width="25.5546875" style="1" customWidth="1"/>
    <col min="7428" max="7428" width="23.44140625" style="1" customWidth="1"/>
    <col min="7429" max="7429" width="7.21875" style="1" customWidth="1"/>
    <col min="7430" max="7430" width="11.77734375" style="1" customWidth="1"/>
    <col min="7431" max="7431" width="5.6640625" style="1" customWidth="1"/>
    <col min="7432" max="7432" width="11.77734375" style="1" customWidth="1"/>
    <col min="7433" max="7434" width="11.88671875" style="1" customWidth="1"/>
    <col min="7435" max="7435" width="15.21875" style="1" customWidth="1"/>
    <col min="7436" max="7436" width="11.6640625" style="1" customWidth="1"/>
    <col min="7437" max="7681" width="10" style="1"/>
    <col min="7682" max="7682" width="6.109375" style="1" bestFit="1" customWidth="1"/>
    <col min="7683" max="7683" width="25.5546875" style="1" customWidth="1"/>
    <col min="7684" max="7684" width="23.44140625" style="1" customWidth="1"/>
    <col min="7685" max="7685" width="7.21875" style="1" customWidth="1"/>
    <col min="7686" max="7686" width="11.77734375" style="1" customWidth="1"/>
    <col min="7687" max="7687" width="5.6640625" style="1" customWidth="1"/>
    <col min="7688" max="7688" width="11.77734375" style="1" customWidth="1"/>
    <col min="7689" max="7690" width="11.88671875" style="1" customWidth="1"/>
    <col min="7691" max="7691" width="15.21875" style="1" customWidth="1"/>
    <col min="7692" max="7692" width="11.6640625" style="1" customWidth="1"/>
    <col min="7693" max="7937" width="10" style="1"/>
    <col min="7938" max="7938" width="6.109375" style="1" bestFit="1" customWidth="1"/>
    <col min="7939" max="7939" width="25.5546875" style="1" customWidth="1"/>
    <col min="7940" max="7940" width="23.44140625" style="1" customWidth="1"/>
    <col min="7941" max="7941" width="7.21875" style="1" customWidth="1"/>
    <col min="7942" max="7942" width="11.77734375" style="1" customWidth="1"/>
    <col min="7943" max="7943" width="5.6640625" style="1" customWidth="1"/>
    <col min="7944" max="7944" width="11.77734375" style="1" customWidth="1"/>
    <col min="7945" max="7946" width="11.88671875" style="1" customWidth="1"/>
    <col min="7947" max="7947" width="15.21875" style="1" customWidth="1"/>
    <col min="7948" max="7948" width="11.6640625" style="1" customWidth="1"/>
    <col min="7949" max="8193" width="10" style="1"/>
    <col min="8194" max="8194" width="6.109375" style="1" bestFit="1" customWidth="1"/>
    <col min="8195" max="8195" width="25.5546875" style="1" customWidth="1"/>
    <col min="8196" max="8196" width="23.44140625" style="1" customWidth="1"/>
    <col min="8197" max="8197" width="7.21875" style="1" customWidth="1"/>
    <col min="8198" max="8198" width="11.77734375" style="1" customWidth="1"/>
    <col min="8199" max="8199" width="5.6640625" style="1" customWidth="1"/>
    <col min="8200" max="8200" width="11.77734375" style="1" customWidth="1"/>
    <col min="8201" max="8202" width="11.88671875" style="1" customWidth="1"/>
    <col min="8203" max="8203" width="15.21875" style="1" customWidth="1"/>
    <col min="8204" max="8204" width="11.6640625" style="1" customWidth="1"/>
    <col min="8205" max="8449" width="10" style="1"/>
    <col min="8450" max="8450" width="6.109375" style="1" bestFit="1" customWidth="1"/>
    <col min="8451" max="8451" width="25.5546875" style="1" customWidth="1"/>
    <col min="8452" max="8452" width="23.44140625" style="1" customWidth="1"/>
    <col min="8453" max="8453" width="7.21875" style="1" customWidth="1"/>
    <col min="8454" max="8454" width="11.77734375" style="1" customWidth="1"/>
    <col min="8455" max="8455" width="5.6640625" style="1" customWidth="1"/>
    <col min="8456" max="8456" width="11.77734375" style="1" customWidth="1"/>
    <col min="8457" max="8458" width="11.88671875" style="1" customWidth="1"/>
    <col min="8459" max="8459" width="15.21875" style="1" customWidth="1"/>
    <col min="8460" max="8460" width="11.6640625" style="1" customWidth="1"/>
    <col min="8461" max="8705" width="10" style="1"/>
    <col min="8706" max="8706" width="6.109375" style="1" bestFit="1" customWidth="1"/>
    <col min="8707" max="8707" width="25.5546875" style="1" customWidth="1"/>
    <col min="8708" max="8708" width="23.44140625" style="1" customWidth="1"/>
    <col min="8709" max="8709" width="7.21875" style="1" customWidth="1"/>
    <col min="8710" max="8710" width="11.77734375" style="1" customWidth="1"/>
    <col min="8711" max="8711" width="5.6640625" style="1" customWidth="1"/>
    <col min="8712" max="8712" width="11.77734375" style="1" customWidth="1"/>
    <col min="8713" max="8714" width="11.88671875" style="1" customWidth="1"/>
    <col min="8715" max="8715" width="15.21875" style="1" customWidth="1"/>
    <col min="8716" max="8716" width="11.6640625" style="1" customWidth="1"/>
    <col min="8717" max="8961" width="10" style="1"/>
    <col min="8962" max="8962" width="6.109375" style="1" bestFit="1" customWidth="1"/>
    <col min="8963" max="8963" width="25.5546875" style="1" customWidth="1"/>
    <col min="8964" max="8964" width="23.44140625" style="1" customWidth="1"/>
    <col min="8965" max="8965" width="7.21875" style="1" customWidth="1"/>
    <col min="8966" max="8966" width="11.77734375" style="1" customWidth="1"/>
    <col min="8967" max="8967" width="5.6640625" style="1" customWidth="1"/>
    <col min="8968" max="8968" width="11.77734375" style="1" customWidth="1"/>
    <col min="8969" max="8970" width="11.88671875" style="1" customWidth="1"/>
    <col min="8971" max="8971" width="15.21875" style="1" customWidth="1"/>
    <col min="8972" max="8972" width="11.6640625" style="1" customWidth="1"/>
    <col min="8973" max="9217" width="10" style="1"/>
    <col min="9218" max="9218" width="6.109375" style="1" bestFit="1" customWidth="1"/>
    <col min="9219" max="9219" width="25.5546875" style="1" customWidth="1"/>
    <col min="9220" max="9220" width="23.44140625" style="1" customWidth="1"/>
    <col min="9221" max="9221" width="7.21875" style="1" customWidth="1"/>
    <col min="9222" max="9222" width="11.77734375" style="1" customWidth="1"/>
    <col min="9223" max="9223" width="5.6640625" style="1" customWidth="1"/>
    <col min="9224" max="9224" width="11.77734375" style="1" customWidth="1"/>
    <col min="9225" max="9226" width="11.88671875" style="1" customWidth="1"/>
    <col min="9227" max="9227" width="15.21875" style="1" customWidth="1"/>
    <col min="9228" max="9228" width="11.6640625" style="1" customWidth="1"/>
    <col min="9229" max="9473" width="10" style="1"/>
    <col min="9474" max="9474" width="6.109375" style="1" bestFit="1" customWidth="1"/>
    <col min="9475" max="9475" width="25.5546875" style="1" customWidth="1"/>
    <col min="9476" max="9476" width="23.44140625" style="1" customWidth="1"/>
    <col min="9477" max="9477" width="7.21875" style="1" customWidth="1"/>
    <col min="9478" max="9478" width="11.77734375" style="1" customWidth="1"/>
    <col min="9479" max="9479" width="5.6640625" style="1" customWidth="1"/>
    <col min="9480" max="9480" width="11.77734375" style="1" customWidth="1"/>
    <col min="9481" max="9482" width="11.88671875" style="1" customWidth="1"/>
    <col min="9483" max="9483" width="15.21875" style="1" customWidth="1"/>
    <col min="9484" max="9484" width="11.6640625" style="1" customWidth="1"/>
    <col min="9485" max="9729" width="10" style="1"/>
    <col min="9730" max="9730" width="6.109375" style="1" bestFit="1" customWidth="1"/>
    <col min="9731" max="9731" width="25.5546875" style="1" customWidth="1"/>
    <col min="9732" max="9732" width="23.44140625" style="1" customWidth="1"/>
    <col min="9733" max="9733" width="7.21875" style="1" customWidth="1"/>
    <col min="9734" max="9734" width="11.77734375" style="1" customWidth="1"/>
    <col min="9735" max="9735" width="5.6640625" style="1" customWidth="1"/>
    <col min="9736" max="9736" width="11.77734375" style="1" customWidth="1"/>
    <col min="9737" max="9738" width="11.88671875" style="1" customWidth="1"/>
    <col min="9739" max="9739" width="15.21875" style="1" customWidth="1"/>
    <col min="9740" max="9740" width="11.6640625" style="1" customWidth="1"/>
    <col min="9741" max="9985" width="10" style="1"/>
    <col min="9986" max="9986" width="6.109375" style="1" bestFit="1" customWidth="1"/>
    <col min="9987" max="9987" width="25.5546875" style="1" customWidth="1"/>
    <col min="9988" max="9988" width="23.44140625" style="1" customWidth="1"/>
    <col min="9989" max="9989" width="7.21875" style="1" customWidth="1"/>
    <col min="9990" max="9990" width="11.77734375" style="1" customWidth="1"/>
    <col min="9991" max="9991" width="5.6640625" style="1" customWidth="1"/>
    <col min="9992" max="9992" width="11.77734375" style="1" customWidth="1"/>
    <col min="9993" max="9994" width="11.88671875" style="1" customWidth="1"/>
    <col min="9995" max="9995" width="15.21875" style="1" customWidth="1"/>
    <col min="9996" max="9996" width="11.6640625" style="1" customWidth="1"/>
    <col min="9997" max="10241" width="10" style="1"/>
    <col min="10242" max="10242" width="6.109375" style="1" bestFit="1" customWidth="1"/>
    <col min="10243" max="10243" width="25.5546875" style="1" customWidth="1"/>
    <col min="10244" max="10244" width="23.44140625" style="1" customWidth="1"/>
    <col min="10245" max="10245" width="7.21875" style="1" customWidth="1"/>
    <col min="10246" max="10246" width="11.77734375" style="1" customWidth="1"/>
    <col min="10247" max="10247" width="5.6640625" style="1" customWidth="1"/>
    <col min="10248" max="10248" width="11.77734375" style="1" customWidth="1"/>
    <col min="10249" max="10250" width="11.88671875" style="1" customWidth="1"/>
    <col min="10251" max="10251" width="15.21875" style="1" customWidth="1"/>
    <col min="10252" max="10252" width="11.6640625" style="1" customWidth="1"/>
    <col min="10253" max="10497" width="10" style="1"/>
    <col min="10498" max="10498" width="6.109375" style="1" bestFit="1" customWidth="1"/>
    <col min="10499" max="10499" width="25.5546875" style="1" customWidth="1"/>
    <col min="10500" max="10500" width="23.44140625" style="1" customWidth="1"/>
    <col min="10501" max="10501" width="7.21875" style="1" customWidth="1"/>
    <col min="10502" max="10502" width="11.77734375" style="1" customWidth="1"/>
    <col min="10503" max="10503" width="5.6640625" style="1" customWidth="1"/>
    <col min="10504" max="10504" width="11.77734375" style="1" customWidth="1"/>
    <col min="10505" max="10506" width="11.88671875" style="1" customWidth="1"/>
    <col min="10507" max="10507" width="15.21875" style="1" customWidth="1"/>
    <col min="10508" max="10508" width="11.6640625" style="1" customWidth="1"/>
    <col min="10509" max="10753" width="10" style="1"/>
    <col min="10754" max="10754" width="6.109375" style="1" bestFit="1" customWidth="1"/>
    <col min="10755" max="10755" width="25.5546875" style="1" customWidth="1"/>
    <col min="10756" max="10756" width="23.44140625" style="1" customWidth="1"/>
    <col min="10757" max="10757" width="7.21875" style="1" customWidth="1"/>
    <col min="10758" max="10758" width="11.77734375" style="1" customWidth="1"/>
    <col min="10759" max="10759" width="5.6640625" style="1" customWidth="1"/>
    <col min="10760" max="10760" width="11.77734375" style="1" customWidth="1"/>
    <col min="10761" max="10762" width="11.88671875" style="1" customWidth="1"/>
    <col min="10763" max="10763" width="15.21875" style="1" customWidth="1"/>
    <col min="10764" max="10764" width="11.6640625" style="1" customWidth="1"/>
    <col min="10765" max="11009" width="10" style="1"/>
    <col min="11010" max="11010" width="6.109375" style="1" bestFit="1" customWidth="1"/>
    <col min="11011" max="11011" width="25.5546875" style="1" customWidth="1"/>
    <col min="11012" max="11012" width="23.44140625" style="1" customWidth="1"/>
    <col min="11013" max="11013" width="7.21875" style="1" customWidth="1"/>
    <col min="11014" max="11014" width="11.77734375" style="1" customWidth="1"/>
    <col min="11015" max="11015" width="5.6640625" style="1" customWidth="1"/>
    <col min="11016" max="11016" width="11.77734375" style="1" customWidth="1"/>
    <col min="11017" max="11018" width="11.88671875" style="1" customWidth="1"/>
    <col min="11019" max="11019" width="15.21875" style="1" customWidth="1"/>
    <col min="11020" max="11020" width="11.6640625" style="1" customWidth="1"/>
    <col min="11021" max="11265" width="10" style="1"/>
    <col min="11266" max="11266" width="6.109375" style="1" bestFit="1" customWidth="1"/>
    <col min="11267" max="11267" width="25.5546875" style="1" customWidth="1"/>
    <col min="11268" max="11268" width="23.44140625" style="1" customWidth="1"/>
    <col min="11269" max="11269" width="7.21875" style="1" customWidth="1"/>
    <col min="11270" max="11270" width="11.77734375" style="1" customWidth="1"/>
    <col min="11271" max="11271" width="5.6640625" style="1" customWidth="1"/>
    <col min="11272" max="11272" width="11.77734375" style="1" customWidth="1"/>
    <col min="11273" max="11274" width="11.88671875" style="1" customWidth="1"/>
    <col min="11275" max="11275" width="15.21875" style="1" customWidth="1"/>
    <col min="11276" max="11276" width="11.6640625" style="1" customWidth="1"/>
    <col min="11277" max="11521" width="10" style="1"/>
    <col min="11522" max="11522" width="6.109375" style="1" bestFit="1" customWidth="1"/>
    <col min="11523" max="11523" width="25.5546875" style="1" customWidth="1"/>
    <col min="11524" max="11524" width="23.44140625" style="1" customWidth="1"/>
    <col min="11525" max="11525" width="7.21875" style="1" customWidth="1"/>
    <col min="11526" max="11526" width="11.77734375" style="1" customWidth="1"/>
    <col min="11527" max="11527" width="5.6640625" style="1" customWidth="1"/>
    <col min="11528" max="11528" width="11.77734375" style="1" customWidth="1"/>
    <col min="11529" max="11530" width="11.88671875" style="1" customWidth="1"/>
    <col min="11531" max="11531" width="15.21875" style="1" customWidth="1"/>
    <col min="11532" max="11532" width="11.6640625" style="1" customWidth="1"/>
    <col min="11533" max="11777" width="10" style="1"/>
    <col min="11778" max="11778" width="6.109375" style="1" bestFit="1" customWidth="1"/>
    <col min="11779" max="11779" width="25.5546875" style="1" customWidth="1"/>
    <col min="11780" max="11780" width="23.44140625" style="1" customWidth="1"/>
    <col min="11781" max="11781" width="7.21875" style="1" customWidth="1"/>
    <col min="11782" max="11782" width="11.77734375" style="1" customWidth="1"/>
    <col min="11783" max="11783" width="5.6640625" style="1" customWidth="1"/>
    <col min="11784" max="11784" width="11.77734375" style="1" customWidth="1"/>
    <col min="11785" max="11786" width="11.88671875" style="1" customWidth="1"/>
    <col min="11787" max="11787" width="15.21875" style="1" customWidth="1"/>
    <col min="11788" max="11788" width="11.6640625" style="1" customWidth="1"/>
    <col min="11789" max="12033" width="10" style="1"/>
    <col min="12034" max="12034" width="6.109375" style="1" bestFit="1" customWidth="1"/>
    <col min="12035" max="12035" width="25.5546875" style="1" customWidth="1"/>
    <col min="12036" max="12036" width="23.44140625" style="1" customWidth="1"/>
    <col min="12037" max="12037" width="7.21875" style="1" customWidth="1"/>
    <col min="12038" max="12038" width="11.77734375" style="1" customWidth="1"/>
    <col min="12039" max="12039" width="5.6640625" style="1" customWidth="1"/>
    <col min="12040" max="12040" width="11.77734375" style="1" customWidth="1"/>
    <col min="12041" max="12042" width="11.88671875" style="1" customWidth="1"/>
    <col min="12043" max="12043" width="15.21875" style="1" customWidth="1"/>
    <col min="12044" max="12044" width="11.6640625" style="1" customWidth="1"/>
    <col min="12045" max="12289" width="10" style="1"/>
    <col min="12290" max="12290" width="6.109375" style="1" bestFit="1" customWidth="1"/>
    <col min="12291" max="12291" width="25.5546875" style="1" customWidth="1"/>
    <col min="12292" max="12292" width="23.44140625" style="1" customWidth="1"/>
    <col min="12293" max="12293" width="7.21875" style="1" customWidth="1"/>
    <col min="12294" max="12294" width="11.77734375" style="1" customWidth="1"/>
    <col min="12295" max="12295" width="5.6640625" style="1" customWidth="1"/>
    <col min="12296" max="12296" width="11.77734375" style="1" customWidth="1"/>
    <col min="12297" max="12298" width="11.88671875" style="1" customWidth="1"/>
    <col min="12299" max="12299" width="15.21875" style="1" customWidth="1"/>
    <col min="12300" max="12300" width="11.6640625" style="1" customWidth="1"/>
    <col min="12301" max="12545" width="10" style="1"/>
    <col min="12546" max="12546" width="6.109375" style="1" bestFit="1" customWidth="1"/>
    <col min="12547" max="12547" width="25.5546875" style="1" customWidth="1"/>
    <col min="12548" max="12548" width="23.44140625" style="1" customWidth="1"/>
    <col min="12549" max="12549" width="7.21875" style="1" customWidth="1"/>
    <col min="12550" max="12550" width="11.77734375" style="1" customWidth="1"/>
    <col min="12551" max="12551" width="5.6640625" style="1" customWidth="1"/>
    <col min="12552" max="12552" width="11.77734375" style="1" customWidth="1"/>
    <col min="12553" max="12554" width="11.88671875" style="1" customWidth="1"/>
    <col min="12555" max="12555" width="15.21875" style="1" customWidth="1"/>
    <col min="12556" max="12556" width="11.6640625" style="1" customWidth="1"/>
    <col min="12557" max="12801" width="10" style="1"/>
    <col min="12802" max="12802" width="6.109375" style="1" bestFit="1" customWidth="1"/>
    <col min="12803" max="12803" width="25.5546875" style="1" customWidth="1"/>
    <col min="12804" max="12804" width="23.44140625" style="1" customWidth="1"/>
    <col min="12805" max="12805" width="7.21875" style="1" customWidth="1"/>
    <col min="12806" max="12806" width="11.77734375" style="1" customWidth="1"/>
    <col min="12807" max="12807" width="5.6640625" style="1" customWidth="1"/>
    <col min="12808" max="12808" width="11.77734375" style="1" customWidth="1"/>
    <col min="12809" max="12810" width="11.88671875" style="1" customWidth="1"/>
    <col min="12811" max="12811" width="15.21875" style="1" customWidth="1"/>
    <col min="12812" max="12812" width="11.6640625" style="1" customWidth="1"/>
    <col min="12813" max="13057" width="10" style="1"/>
    <col min="13058" max="13058" width="6.109375" style="1" bestFit="1" customWidth="1"/>
    <col min="13059" max="13059" width="25.5546875" style="1" customWidth="1"/>
    <col min="13060" max="13060" width="23.44140625" style="1" customWidth="1"/>
    <col min="13061" max="13061" width="7.21875" style="1" customWidth="1"/>
    <col min="13062" max="13062" width="11.77734375" style="1" customWidth="1"/>
    <col min="13063" max="13063" width="5.6640625" style="1" customWidth="1"/>
    <col min="13064" max="13064" width="11.77734375" style="1" customWidth="1"/>
    <col min="13065" max="13066" width="11.88671875" style="1" customWidth="1"/>
    <col min="13067" max="13067" width="15.21875" style="1" customWidth="1"/>
    <col min="13068" max="13068" width="11.6640625" style="1" customWidth="1"/>
    <col min="13069" max="13313" width="10" style="1"/>
    <col min="13314" max="13314" width="6.109375" style="1" bestFit="1" customWidth="1"/>
    <col min="13315" max="13315" width="25.5546875" style="1" customWidth="1"/>
    <col min="13316" max="13316" width="23.44140625" style="1" customWidth="1"/>
    <col min="13317" max="13317" width="7.21875" style="1" customWidth="1"/>
    <col min="13318" max="13318" width="11.77734375" style="1" customWidth="1"/>
    <col min="13319" max="13319" width="5.6640625" style="1" customWidth="1"/>
    <col min="13320" max="13320" width="11.77734375" style="1" customWidth="1"/>
    <col min="13321" max="13322" width="11.88671875" style="1" customWidth="1"/>
    <col min="13323" max="13323" width="15.21875" style="1" customWidth="1"/>
    <col min="13324" max="13324" width="11.6640625" style="1" customWidth="1"/>
    <col min="13325" max="13569" width="10" style="1"/>
    <col min="13570" max="13570" width="6.109375" style="1" bestFit="1" customWidth="1"/>
    <col min="13571" max="13571" width="25.5546875" style="1" customWidth="1"/>
    <col min="13572" max="13572" width="23.44140625" style="1" customWidth="1"/>
    <col min="13573" max="13573" width="7.21875" style="1" customWidth="1"/>
    <col min="13574" max="13574" width="11.77734375" style="1" customWidth="1"/>
    <col min="13575" max="13575" width="5.6640625" style="1" customWidth="1"/>
    <col min="13576" max="13576" width="11.77734375" style="1" customWidth="1"/>
    <col min="13577" max="13578" width="11.88671875" style="1" customWidth="1"/>
    <col min="13579" max="13579" width="15.21875" style="1" customWidth="1"/>
    <col min="13580" max="13580" width="11.6640625" style="1" customWidth="1"/>
    <col min="13581" max="13825" width="10" style="1"/>
    <col min="13826" max="13826" width="6.109375" style="1" bestFit="1" customWidth="1"/>
    <col min="13827" max="13827" width="25.5546875" style="1" customWidth="1"/>
    <col min="13828" max="13828" width="23.44140625" style="1" customWidth="1"/>
    <col min="13829" max="13829" width="7.21875" style="1" customWidth="1"/>
    <col min="13830" max="13830" width="11.77734375" style="1" customWidth="1"/>
    <col min="13831" max="13831" width="5.6640625" style="1" customWidth="1"/>
    <col min="13832" max="13832" width="11.77734375" style="1" customWidth="1"/>
    <col min="13833" max="13834" width="11.88671875" style="1" customWidth="1"/>
    <col min="13835" max="13835" width="15.21875" style="1" customWidth="1"/>
    <col min="13836" max="13836" width="11.6640625" style="1" customWidth="1"/>
    <col min="13837" max="14081" width="10" style="1"/>
    <col min="14082" max="14082" width="6.109375" style="1" bestFit="1" customWidth="1"/>
    <col min="14083" max="14083" width="25.5546875" style="1" customWidth="1"/>
    <col min="14084" max="14084" width="23.44140625" style="1" customWidth="1"/>
    <col min="14085" max="14085" width="7.21875" style="1" customWidth="1"/>
    <col min="14086" max="14086" width="11.77734375" style="1" customWidth="1"/>
    <col min="14087" max="14087" width="5.6640625" style="1" customWidth="1"/>
    <col min="14088" max="14088" width="11.77734375" style="1" customWidth="1"/>
    <col min="14089" max="14090" width="11.88671875" style="1" customWidth="1"/>
    <col min="14091" max="14091" width="15.21875" style="1" customWidth="1"/>
    <col min="14092" max="14092" width="11.6640625" style="1" customWidth="1"/>
    <col min="14093" max="14337" width="10" style="1"/>
    <col min="14338" max="14338" width="6.109375" style="1" bestFit="1" customWidth="1"/>
    <col min="14339" max="14339" width="25.5546875" style="1" customWidth="1"/>
    <col min="14340" max="14340" width="23.44140625" style="1" customWidth="1"/>
    <col min="14341" max="14341" width="7.21875" style="1" customWidth="1"/>
    <col min="14342" max="14342" width="11.77734375" style="1" customWidth="1"/>
    <col min="14343" max="14343" width="5.6640625" style="1" customWidth="1"/>
    <col min="14344" max="14344" width="11.77734375" style="1" customWidth="1"/>
    <col min="14345" max="14346" width="11.88671875" style="1" customWidth="1"/>
    <col min="14347" max="14347" width="15.21875" style="1" customWidth="1"/>
    <col min="14348" max="14348" width="11.6640625" style="1" customWidth="1"/>
    <col min="14349" max="14593" width="10" style="1"/>
    <col min="14594" max="14594" width="6.109375" style="1" bestFit="1" customWidth="1"/>
    <col min="14595" max="14595" width="25.5546875" style="1" customWidth="1"/>
    <col min="14596" max="14596" width="23.44140625" style="1" customWidth="1"/>
    <col min="14597" max="14597" width="7.21875" style="1" customWidth="1"/>
    <col min="14598" max="14598" width="11.77734375" style="1" customWidth="1"/>
    <col min="14599" max="14599" width="5.6640625" style="1" customWidth="1"/>
    <col min="14600" max="14600" width="11.77734375" style="1" customWidth="1"/>
    <col min="14601" max="14602" width="11.88671875" style="1" customWidth="1"/>
    <col min="14603" max="14603" width="15.21875" style="1" customWidth="1"/>
    <col min="14604" max="14604" width="11.6640625" style="1" customWidth="1"/>
    <col min="14605" max="14849" width="10" style="1"/>
    <col min="14850" max="14850" width="6.109375" style="1" bestFit="1" customWidth="1"/>
    <col min="14851" max="14851" width="25.5546875" style="1" customWidth="1"/>
    <col min="14852" max="14852" width="23.44140625" style="1" customWidth="1"/>
    <col min="14853" max="14853" width="7.21875" style="1" customWidth="1"/>
    <col min="14854" max="14854" width="11.77734375" style="1" customWidth="1"/>
    <col min="14855" max="14855" width="5.6640625" style="1" customWidth="1"/>
    <col min="14856" max="14856" width="11.77734375" style="1" customWidth="1"/>
    <col min="14857" max="14858" width="11.88671875" style="1" customWidth="1"/>
    <col min="14859" max="14859" width="15.21875" style="1" customWidth="1"/>
    <col min="14860" max="14860" width="11.6640625" style="1" customWidth="1"/>
    <col min="14861" max="15105" width="10" style="1"/>
    <col min="15106" max="15106" width="6.109375" style="1" bestFit="1" customWidth="1"/>
    <col min="15107" max="15107" width="25.5546875" style="1" customWidth="1"/>
    <col min="15108" max="15108" width="23.44140625" style="1" customWidth="1"/>
    <col min="15109" max="15109" width="7.21875" style="1" customWidth="1"/>
    <col min="15110" max="15110" width="11.77734375" style="1" customWidth="1"/>
    <col min="15111" max="15111" width="5.6640625" style="1" customWidth="1"/>
    <col min="15112" max="15112" width="11.77734375" style="1" customWidth="1"/>
    <col min="15113" max="15114" width="11.88671875" style="1" customWidth="1"/>
    <col min="15115" max="15115" width="15.21875" style="1" customWidth="1"/>
    <col min="15116" max="15116" width="11.6640625" style="1" customWidth="1"/>
    <col min="15117" max="15361" width="10" style="1"/>
    <col min="15362" max="15362" width="6.109375" style="1" bestFit="1" customWidth="1"/>
    <col min="15363" max="15363" width="25.5546875" style="1" customWidth="1"/>
    <col min="15364" max="15364" width="23.44140625" style="1" customWidth="1"/>
    <col min="15365" max="15365" width="7.21875" style="1" customWidth="1"/>
    <col min="15366" max="15366" width="11.77734375" style="1" customWidth="1"/>
    <col min="15367" max="15367" width="5.6640625" style="1" customWidth="1"/>
    <col min="15368" max="15368" width="11.77734375" style="1" customWidth="1"/>
    <col min="15369" max="15370" width="11.88671875" style="1" customWidth="1"/>
    <col min="15371" max="15371" width="15.21875" style="1" customWidth="1"/>
    <col min="15372" max="15372" width="11.6640625" style="1" customWidth="1"/>
    <col min="15373" max="15617" width="10" style="1"/>
    <col min="15618" max="15618" width="6.109375" style="1" bestFit="1" customWidth="1"/>
    <col min="15619" max="15619" width="25.5546875" style="1" customWidth="1"/>
    <col min="15620" max="15620" width="23.44140625" style="1" customWidth="1"/>
    <col min="15621" max="15621" width="7.21875" style="1" customWidth="1"/>
    <col min="15622" max="15622" width="11.77734375" style="1" customWidth="1"/>
    <col min="15623" max="15623" width="5.6640625" style="1" customWidth="1"/>
    <col min="15624" max="15624" width="11.77734375" style="1" customWidth="1"/>
    <col min="15625" max="15626" width="11.88671875" style="1" customWidth="1"/>
    <col min="15627" max="15627" width="15.21875" style="1" customWidth="1"/>
    <col min="15628" max="15628" width="11.6640625" style="1" customWidth="1"/>
    <col min="15629" max="15873" width="10" style="1"/>
    <col min="15874" max="15874" width="6.109375" style="1" bestFit="1" customWidth="1"/>
    <col min="15875" max="15875" width="25.5546875" style="1" customWidth="1"/>
    <col min="15876" max="15876" width="23.44140625" style="1" customWidth="1"/>
    <col min="15877" max="15877" width="7.21875" style="1" customWidth="1"/>
    <col min="15878" max="15878" width="11.77734375" style="1" customWidth="1"/>
    <col min="15879" max="15879" width="5.6640625" style="1" customWidth="1"/>
    <col min="15880" max="15880" width="11.77734375" style="1" customWidth="1"/>
    <col min="15881" max="15882" width="11.88671875" style="1" customWidth="1"/>
    <col min="15883" max="15883" width="15.21875" style="1" customWidth="1"/>
    <col min="15884" max="15884" width="11.6640625" style="1" customWidth="1"/>
    <col min="15885" max="16129" width="10" style="1"/>
    <col min="16130" max="16130" width="6.109375" style="1" bestFit="1" customWidth="1"/>
    <col min="16131" max="16131" width="25.5546875" style="1" customWidth="1"/>
    <col min="16132" max="16132" width="23.44140625" style="1" customWidth="1"/>
    <col min="16133" max="16133" width="7.21875" style="1" customWidth="1"/>
    <col min="16134" max="16134" width="11.77734375" style="1" customWidth="1"/>
    <col min="16135" max="16135" width="5.6640625" style="1" customWidth="1"/>
    <col min="16136" max="16136" width="11.77734375" style="1" customWidth="1"/>
    <col min="16137" max="16138" width="11.88671875" style="1" customWidth="1"/>
    <col min="16139" max="16139" width="15.21875" style="1" customWidth="1"/>
    <col min="16140" max="16140" width="11.6640625" style="1" customWidth="1"/>
    <col min="16141" max="16384" width="10" style="1"/>
  </cols>
  <sheetData>
    <row r="1" spans="1:24" ht="27.75" customHeight="1">
      <c r="A1" s="189" t="s">
        <v>0</v>
      </c>
      <c r="B1" s="189"/>
      <c r="C1" s="189"/>
      <c r="D1" s="189"/>
      <c r="E1" s="189"/>
      <c r="F1" s="189"/>
      <c r="G1" s="189"/>
      <c r="H1" s="189"/>
      <c r="I1" s="189"/>
      <c r="J1" s="189"/>
      <c r="K1" s="189"/>
      <c r="L1" s="189"/>
    </row>
    <row r="2" spans="1:24" s="39" customFormat="1" ht="27.75" customHeight="1">
      <c r="J2" s="195" t="s">
        <v>1</v>
      </c>
      <c r="K2" s="195"/>
      <c r="L2" s="195"/>
      <c r="T2" s="195"/>
      <c r="U2" s="195"/>
      <c r="V2" s="195"/>
      <c r="W2" s="195"/>
    </row>
    <row r="3" spans="1:24" s="83" customFormat="1" ht="39" customHeight="1">
      <c r="A3" s="81" t="s">
        <v>2</v>
      </c>
      <c r="B3" s="81" t="s">
        <v>3</v>
      </c>
      <c r="C3" s="81" t="s">
        <v>4</v>
      </c>
      <c r="D3" s="81" t="s">
        <v>141</v>
      </c>
      <c r="E3" s="81" t="s">
        <v>5</v>
      </c>
      <c r="F3" s="82" t="s">
        <v>6</v>
      </c>
      <c r="G3" s="82" t="s">
        <v>7</v>
      </c>
      <c r="H3" s="82" t="s">
        <v>8</v>
      </c>
      <c r="I3" s="82" t="s">
        <v>9</v>
      </c>
      <c r="J3" s="82" t="s">
        <v>10</v>
      </c>
      <c r="K3" s="81" t="s">
        <v>11</v>
      </c>
      <c r="L3" s="81" t="s">
        <v>12</v>
      </c>
    </row>
    <row r="4" spans="1:24" s="83" customFormat="1" ht="67.8" customHeight="1">
      <c r="A4" s="34">
        <v>1</v>
      </c>
      <c r="B4" s="34" t="s">
        <v>845</v>
      </c>
      <c r="C4" s="35" t="s">
        <v>846</v>
      </c>
      <c r="D4" s="35"/>
      <c r="E4" s="34" t="s">
        <v>20</v>
      </c>
      <c r="F4" s="80">
        <v>1.8</v>
      </c>
      <c r="G4" s="36">
        <v>0.13</v>
      </c>
      <c r="H4" s="45"/>
      <c r="I4" s="80">
        <v>1.8</v>
      </c>
      <c r="J4" s="80">
        <v>1.8</v>
      </c>
      <c r="K4" s="93" t="s">
        <v>278</v>
      </c>
      <c r="L4" s="37" t="s">
        <v>850</v>
      </c>
      <c r="N4" s="182">
        <v>2344</v>
      </c>
      <c r="O4" s="83">
        <f>J4*N4</f>
        <v>4219.2</v>
      </c>
    </row>
    <row r="5" spans="1:24" s="39" customFormat="1" ht="67.8" customHeight="1">
      <c r="A5" s="34">
        <v>2</v>
      </c>
      <c r="B5" s="34" t="s">
        <v>847</v>
      </c>
      <c r="C5" s="35" t="s">
        <v>848</v>
      </c>
      <c r="D5" s="35"/>
      <c r="E5" s="34" t="s">
        <v>20</v>
      </c>
      <c r="F5" s="80">
        <v>1.3</v>
      </c>
      <c r="G5" s="36">
        <v>0.13</v>
      </c>
      <c r="H5" s="45"/>
      <c r="I5" s="80">
        <v>1.3</v>
      </c>
      <c r="J5" s="80">
        <v>1.3</v>
      </c>
      <c r="K5" s="93" t="s">
        <v>278</v>
      </c>
      <c r="L5" s="37" t="s">
        <v>851</v>
      </c>
      <c r="M5" s="38"/>
      <c r="N5" s="39">
        <v>1877</v>
      </c>
      <c r="O5" s="83">
        <f t="shared" ref="O5:O6" si="0">J5*N5</f>
        <v>2440.1</v>
      </c>
      <c r="Q5" s="83"/>
      <c r="R5" s="83"/>
      <c r="T5" s="83"/>
      <c r="V5" s="83"/>
      <c r="X5" s="38"/>
    </row>
    <row r="6" spans="1:24" s="39" customFormat="1" ht="67.8" customHeight="1">
      <c r="A6" s="34">
        <v>3</v>
      </c>
      <c r="B6" s="34" t="s">
        <v>849</v>
      </c>
      <c r="C6" s="35" t="s">
        <v>32</v>
      </c>
      <c r="D6" s="35"/>
      <c r="E6" s="34" t="s">
        <v>20</v>
      </c>
      <c r="F6" s="80">
        <v>2.2000000000000002</v>
      </c>
      <c r="G6" s="36">
        <v>0.13</v>
      </c>
      <c r="H6" s="45"/>
      <c r="I6" s="80">
        <v>2.2000000000000002</v>
      </c>
      <c r="J6" s="80">
        <v>2.2000000000000002</v>
      </c>
      <c r="K6" s="93" t="s">
        <v>278</v>
      </c>
      <c r="L6" s="37" t="s">
        <v>852</v>
      </c>
      <c r="M6" s="38"/>
      <c r="N6" s="39">
        <v>1851</v>
      </c>
      <c r="O6" s="83">
        <f t="shared" si="0"/>
        <v>4072.2000000000003</v>
      </c>
      <c r="Q6" s="83"/>
      <c r="R6" s="83"/>
      <c r="T6" s="83"/>
      <c r="V6" s="83"/>
      <c r="X6" s="38"/>
    </row>
    <row r="7" spans="1:24" s="39" customFormat="1" ht="27.75" customHeight="1">
      <c r="A7" s="196" t="s">
        <v>853</v>
      </c>
      <c r="B7" s="196"/>
      <c r="C7" s="196"/>
      <c r="D7" s="196"/>
      <c r="E7" s="196"/>
      <c r="F7" s="196"/>
      <c r="G7" s="196"/>
      <c r="H7" s="196"/>
      <c r="I7" s="196"/>
      <c r="J7" s="196"/>
      <c r="K7" s="196"/>
      <c r="L7" s="196"/>
      <c r="O7" s="39">
        <f>SUM(O4:O6)</f>
        <v>10731.5</v>
      </c>
    </row>
    <row r="8" spans="1:24" s="39" customFormat="1" ht="63" customHeight="1">
      <c r="A8" s="196"/>
      <c r="B8" s="196"/>
      <c r="C8" s="196"/>
      <c r="D8" s="196"/>
      <c r="E8" s="196"/>
      <c r="F8" s="196"/>
      <c r="G8" s="196"/>
      <c r="H8" s="196"/>
      <c r="I8" s="196"/>
      <c r="J8" s="196"/>
      <c r="K8" s="196"/>
      <c r="L8" s="196"/>
    </row>
    <row r="9" spans="1:24" s="39" customFormat="1" ht="93" customHeight="1">
      <c r="A9" s="197" t="s">
        <v>13</v>
      </c>
      <c r="B9" s="198"/>
      <c r="C9" s="199" t="s">
        <v>14</v>
      </c>
      <c r="D9" s="199"/>
      <c r="E9" s="199"/>
      <c r="F9" s="200" t="s">
        <v>15</v>
      </c>
      <c r="G9" s="201"/>
      <c r="H9" s="201"/>
      <c r="I9" s="200" t="s">
        <v>16</v>
      </c>
      <c r="J9" s="201"/>
      <c r="K9" s="196" t="s">
        <v>17</v>
      </c>
      <c r="L9" s="196"/>
    </row>
    <row r="10" spans="1:24" s="39" customFormat="1" ht="27.75" customHeight="1"/>
    <row r="11" spans="1:24" s="39" customFormat="1" ht="27.75" customHeight="1"/>
    <row r="12" spans="1:24" s="39" customFormat="1" ht="27.75" customHeight="1"/>
    <row r="13" spans="1:24" s="39" customFormat="1" ht="27.75" customHeight="1"/>
    <row r="14" spans="1:24" s="39" customFormat="1" ht="27.75" customHeight="1"/>
    <row r="15" spans="1:24" s="39" customFormat="1" ht="27.75" customHeight="1"/>
    <row r="16" spans="1:24" s="39" customFormat="1" ht="27.75" customHeight="1"/>
    <row r="17" s="39" customFormat="1" ht="27.75" customHeight="1"/>
    <row r="18" s="39" customFormat="1" ht="27.75" customHeight="1"/>
    <row r="19" s="39" customFormat="1" ht="27.75" customHeight="1"/>
    <row r="20" s="39" customFormat="1" ht="27.75" customHeight="1"/>
    <row r="21" s="39" customFormat="1" ht="27.75" customHeight="1"/>
    <row r="22" s="39" customFormat="1" ht="27.75" customHeight="1"/>
    <row r="23" s="39" customFormat="1" ht="27.75" customHeight="1"/>
    <row r="24" s="39" customFormat="1" ht="27.75" customHeight="1"/>
    <row r="25" s="39" customFormat="1" ht="27.75" customHeight="1"/>
    <row r="26" s="39" customFormat="1" ht="27.75" customHeight="1"/>
    <row r="27" s="39" customFormat="1" ht="27.75" customHeight="1"/>
    <row r="28" s="39" customFormat="1" ht="27.75" customHeight="1"/>
    <row r="29" s="39" customFormat="1" ht="27.75" customHeight="1"/>
    <row r="30" s="39" customFormat="1" ht="27.75" customHeight="1"/>
    <row r="31" s="39" customFormat="1" ht="27.75" customHeight="1"/>
    <row r="32" s="39" customFormat="1" ht="27.75" customHeight="1"/>
    <row r="33" s="39" customFormat="1" ht="27.75" customHeight="1"/>
    <row r="34" s="39" customFormat="1" ht="27.75" customHeight="1"/>
    <row r="35" s="39" customFormat="1" ht="27.75" customHeight="1"/>
    <row r="36" s="39" customFormat="1" ht="27.75" customHeight="1"/>
    <row r="37" s="39" customFormat="1" ht="27.75" customHeight="1"/>
    <row r="38" s="39" customFormat="1" ht="27.75" customHeight="1"/>
    <row r="39" s="39" customFormat="1" ht="27.75" customHeight="1"/>
    <row r="40" s="39" customFormat="1" ht="27.75" customHeight="1"/>
    <row r="41" s="39" customFormat="1" ht="27.75" customHeight="1"/>
    <row r="42" s="39" customFormat="1" ht="27.75" customHeight="1"/>
    <row r="43" s="39" customFormat="1" ht="27.75" customHeight="1"/>
    <row r="44" s="39" customFormat="1" ht="27.75" customHeight="1"/>
    <row r="45" s="39" customFormat="1" ht="27.75" customHeight="1"/>
    <row r="46" s="39" customFormat="1" ht="27.75" customHeight="1"/>
    <row r="47" s="39" customFormat="1" ht="27.75" customHeight="1"/>
    <row r="48" s="39" customFormat="1" ht="27.75" customHeight="1"/>
    <row r="49" s="39" customFormat="1" ht="27.75" customHeight="1"/>
    <row r="50" s="39" customFormat="1" ht="27.75" customHeight="1"/>
    <row r="51" s="39" customFormat="1" ht="27.75" customHeight="1"/>
    <row r="52" s="39" customFormat="1" ht="27.75" customHeight="1"/>
    <row r="53" s="39" customFormat="1" ht="27.75" customHeight="1"/>
    <row r="54" s="39" customFormat="1" ht="27.75" customHeight="1"/>
    <row r="55" s="39" customFormat="1" ht="27.75" customHeight="1"/>
    <row r="56" s="39" customFormat="1" ht="27.75" customHeight="1"/>
    <row r="57" s="39" customFormat="1" ht="27.75" customHeight="1"/>
    <row r="58" s="39" customFormat="1" ht="27.75" customHeight="1"/>
    <row r="59" s="39" customFormat="1" ht="27.75" customHeight="1"/>
    <row r="60" s="39" customFormat="1" ht="27.75" customHeight="1"/>
    <row r="61" s="39" customFormat="1" ht="27.75" customHeight="1"/>
    <row r="62" s="39" customFormat="1" ht="27.75" customHeight="1"/>
    <row r="63" s="39" customFormat="1" ht="27.75" customHeight="1"/>
    <row r="64" s="39" customFormat="1" ht="27.75" customHeight="1"/>
    <row r="65" s="39" customFormat="1" ht="27.75" customHeight="1"/>
    <row r="66" s="39" customFormat="1" ht="27.75" customHeight="1"/>
    <row r="67" s="39" customFormat="1" ht="27.75" customHeight="1"/>
    <row r="68" s="39" customFormat="1" ht="27.75" customHeight="1"/>
    <row r="69" s="39" customFormat="1" ht="27.75" customHeight="1"/>
    <row r="70" s="39" customFormat="1" ht="27.75" customHeight="1"/>
    <row r="71" s="39" customFormat="1" ht="27.75" customHeight="1"/>
    <row r="72" s="39" customFormat="1" ht="27.75" customHeight="1"/>
    <row r="73" s="39" customFormat="1" ht="27.75" customHeight="1"/>
    <row r="74" s="39" customFormat="1" ht="27.75" customHeight="1"/>
    <row r="75" s="39" customFormat="1" ht="27.75" customHeight="1"/>
    <row r="76" s="39" customFormat="1" ht="27.75" customHeight="1"/>
    <row r="77" s="39" customFormat="1" ht="27.75" customHeight="1"/>
    <row r="78" s="39" customFormat="1" ht="27.75" customHeight="1"/>
    <row r="79" s="39" customFormat="1" ht="27.75" customHeight="1"/>
    <row r="80" s="39" customFormat="1" ht="27.75" customHeight="1"/>
    <row r="81" s="39" customFormat="1" ht="27.75" customHeight="1"/>
    <row r="82" s="39" customFormat="1" ht="27.75" customHeight="1"/>
    <row r="83" s="39" customFormat="1" ht="27.75" customHeight="1"/>
    <row r="84" s="39" customFormat="1" ht="27.75" customHeight="1"/>
    <row r="85" s="39" customFormat="1" ht="27.75" customHeight="1"/>
    <row r="86" s="39" customFormat="1" ht="27.75" customHeight="1"/>
    <row r="87" s="39" customFormat="1" ht="27.75" customHeight="1"/>
    <row r="88" s="39" customFormat="1" ht="27.75" customHeight="1"/>
    <row r="89" s="39" customFormat="1" ht="27.75" customHeight="1"/>
    <row r="90" s="39" customFormat="1" ht="27.75" customHeight="1"/>
    <row r="91" s="39" customFormat="1" ht="27.75" customHeight="1"/>
    <row r="92" s="39" customFormat="1" ht="27.75" customHeight="1"/>
    <row r="93" s="39" customFormat="1" ht="27.75" customHeight="1"/>
    <row r="94" s="39" customFormat="1" ht="27.75" customHeight="1"/>
    <row r="95" s="39" customFormat="1" ht="27.75" customHeight="1"/>
    <row r="96" s="39" customFormat="1" ht="27.75" customHeight="1"/>
    <row r="97" s="39" customFormat="1" ht="27.75" customHeight="1"/>
    <row r="98" s="39" customFormat="1" ht="27.75" customHeight="1"/>
    <row r="99" s="39" customFormat="1" ht="27.75" customHeight="1"/>
    <row r="100" s="39" customFormat="1" ht="27.75" customHeight="1"/>
    <row r="101" s="39" customFormat="1" ht="27.75" customHeight="1"/>
    <row r="102" s="39" customFormat="1" ht="27.75" customHeight="1"/>
    <row r="103" s="39" customFormat="1" ht="27.75" customHeight="1"/>
    <row r="104" s="39" customFormat="1" ht="27.75" customHeight="1"/>
    <row r="105" s="39" customFormat="1" ht="27.75" customHeight="1"/>
    <row r="106" s="39" customFormat="1" ht="27.75" customHeight="1"/>
    <row r="107" s="39" customFormat="1" ht="27.75" customHeight="1"/>
    <row r="108" s="39" customFormat="1" ht="27.75" customHeight="1"/>
    <row r="109" s="39" customFormat="1" ht="27.75" customHeight="1"/>
    <row r="110" s="39" customFormat="1" ht="27.75" customHeight="1"/>
    <row r="111" s="39" customFormat="1" ht="27.75" customHeight="1"/>
    <row r="112" s="39" customFormat="1" ht="27.75" customHeight="1"/>
    <row r="113" s="39" customFormat="1" ht="27.75" customHeight="1"/>
    <row r="114" s="39" customFormat="1" ht="27.75" customHeight="1"/>
    <row r="115" s="39" customFormat="1" ht="27.75" customHeight="1"/>
    <row r="116" s="39" customFormat="1" ht="27.75" customHeight="1"/>
    <row r="117" s="39" customFormat="1" ht="27.75" customHeight="1"/>
    <row r="118" s="39" customFormat="1" ht="27.75" customHeight="1"/>
    <row r="119" s="39" customFormat="1" ht="27.75" customHeight="1"/>
    <row r="120" s="39" customFormat="1" ht="27.75" customHeight="1"/>
    <row r="121" s="39" customFormat="1" ht="27.75" customHeight="1"/>
    <row r="122" s="39" customFormat="1" ht="27.75" customHeight="1"/>
    <row r="123" s="39" customFormat="1" ht="27.75" customHeight="1"/>
    <row r="124" s="39" customFormat="1" ht="27.75" customHeight="1"/>
    <row r="125" s="39" customFormat="1" ht="27.75" customHeight="1"/>
    <row r="126" s="39" customFormat="1" ht="27.75" customHeight="1"/>
    <row r="127" s="39" customFormat="1" ht="27.75" customHeight="1"/>
    <row r="128" s="39" customFormat="1" ht="27.75" customHeight="1"/>
    <row r="129" s="39" customFormat="1" ht="27.75" customHeight="1"/>
    <row r="130" s="39" customFormat="1" ht="27.75" customHeight="1"/>
    <row r="131" s="39" customFormat="1" ht="27.75" customHeight="1"/>
    <row r="132" s="39" customFormat="1" ht="27.75" customHeight="1"/>
    <row r="133" s="39" customFormat="1" ht="27.75" customHeight="1"/>
    <row r="134" s="39" customFormat="1" ht="27.75" customHeight="1"/>
    <row r="135" s="39" customFormat="1" ht="27.75" customHeight="1"/>
    <row r="136" s="39" customFormat="1" ht="27.75" customHeight="1"/>
    <row r="137" s="39" customFormat="1" ht="27.75" customHeight="1"/>
    <row r="138" s="39" customFormat="1" ht="27.75" customHeight="1"/>
    <row r="139" s="39" customFormat="1" ht="27.75" customHeight="1"/>
    <row r="140" s="39" customFormat="1" ht="27.75" customHeight="1"/>
    <row r="141" s="39" customFormat="1" ht="27.75" customHeight="1"/>
    <row r="142" s="39" customFormat="1" ht="27.75" customHeight="1"/>
    <row r="143" s="39" customFormat="1" ht="27.75" customHeight="1"/>
    <row r="144" s="39" customFormat="1" ht="27.75" customHeight="1"/>
    <row r="145" s="39" customFormat="1" ht="27.75" customHeight="1"/>
    <row r="146" s="39" customFormat="1" ht="27.75" customHeight="1"/>
    <row r="147" s="39" customFormat="1" ht="27.75" customHeight="1"/>
    <row r="148" s="39" customFormat="1" ht="27.75" customHeight="1"/>
    <row r="149" s="39" customFormat="1" ht="27.75" customHeight="1"/>
    <row r="150" s="39" customFormat="1" ht="27.75" customHeight="1"/>
    <row r="151" s="39" customFormat="1" ht="27.75" customHeight="1"/>
    <row r="152" s="39" customFormat="1" ht="27.75" customHeight="1"/>
    <row r="153" s="39" customFormat="1" ht="27.75" customHeight="1"/>
    <row r="154" s="39" customFormat="1" ht="27.75" customHeight="1"/>
    <row r="155" s="39" customFormat="1" ht="27.75" customHeight="1"/>
    <row r="156" s="39" customFormat="1" ht="27.75" customHeight="1"/>
    <row r="157" s="39" customFormat="1" ht="27.75" customHeight="1"/>
    <row r="158" s="39" customFormat="1" ht="27.75" customHeight="1"/>
    <row r="159" s="39" customFormat="1" ht="27.75" customHeight="1"/>
    <row r="160" s="39" customFormat="1" ht="27.75" customHeight="1"/>
    <row r="161" s="39" customFormat="1" ht="27.75" customHeight="1"/>
    <row r="162" s="39" customFormat="1" ht="27.75" customHeight="1"/>
    <row r="163" s="39" customFormat="1" ht="27.75" customHeight="1"/>
    <row r="164" s="39" customFormat="1" ht="27.75" customHeight="1"/>
    <row r="165" s="39" customFormat="1" ht="27.75" customHeight="1"/>
    <row r="166" s="39" customFormat="1" ht="27.75" customHeight="1"/>
    <row r="167" s="39" customFormat="1" ht="27.75" customHeight="1"/>
    <row r="168" s="39" customFormat="1" ht="27.75" customHeight="1"/>
    <row r="169" s="39" customFormat="1" ht="27.75" customHeight="1"/>
    <row r="170" s="39" customFormat="1" ht="27.75" customHeight="1"/>
    <row r="171" s="39" customFormat="1" ht="27.75" customHeight="1"/>
    <row r="172" s="39" customFormat="1" ht="27.75" customHeight="1"/>
    <row r="173" s="39" customFormat="1" ht="27.75" customHeight="1"/>
    <row r="174" s="39" customFormat="1" ht="27.75" customHeight="1"/>
    <row r="175" s="39" customFormat="1" ht="27.75" customHeight="1"/>
    <row r="176" s="39" customFormat="1" ht="27.75" customHeight="1"/>
    <row r="177" s="39" customFormat="1" ht="27.75" customHeight="1"/>
    <row r="178" s="39" customFormat="1" ht="27.75" customHeight="1"/>
    <row r="179" s="39" customFormat="1" ht="27.75" customHeight="1"/>
    <row r="180" s="39" customFormat="1" ht="27.75" customHeight="1"/>
    <row r="181" s="39" customFormat="1" ht="27.75" customHeight="1"/>
    <row r="182" s="39" customFormat="1" ht="27.75" customHeight="1"/>
    <row r="183" s="39" customFormat="1" ht="27.75" customHeight="1"/>
    <row r="184" s="39" customFormat="1" ht="27.75" customHeight="1"/>
    <row r="185" s="39" customFormat="1" ht="27.75" customHeight="1"/>
    <row r="186" s="39" customFormat="1" ht="27.75" customHeight="1"/>
    <row r="187" s="39" customFormat="1" ht="27.75" customHeight="1"/>
    <row r="188" s="39" customFormat="1" ht="27.75" customHeight="1"/>
    <row r="189" s="39" customFormat="1" ht="27.75" customHeight="1"/>
    <row r="190" s="39" customFormat="1" ht="27.75" customHeight="1"/>
    <row r="191" s="39" customFormat="1" ht="27.75" customHeight="1"/>
    <row r="192" s="39" customFormat="1" ht="27.75" customHeight="1"/>
    <row r="193" s="39" customFormat="1" ht="27.75" customHeight="1"/>
    <row r="194" s="39" customFormat="1" ht="27.75" customHeight="1"/>
    <row r="195" s="39" customFormat="1" ht="27.75" customHeight="1"/>
    <row r="196" s="39" customFormat="1" ht="27.75" customHeight="1"/>
    <row r="197" s="39" customFormat="1" ht="27.75" customHeight="1"/>
    <row r="198" s="39" customFormat="1" ht="27.75" customHeight="1"/>
    <row r="199" s="39" customFormat="1" ht="27.75" customHeight="1"/>
    <row r="200" s="39" customFormat="1" ht="27.75" customHeight="1"/>
    <row r="201" s="39" customFormat="1" ht="27.75" customHeight="1"/>
    <row r="202" s="39" customFormat="1" ht="27.75" customHeight="1"/>
    <row r="203" s="39" customFormat="1" ht="27.75" customHeight="1"/>
    <row r="204" s="39" customFormat="1" ht="27.75" customHeight="1"/>
    <row r="205" s="39" customFormat="1" ht="27.75" customHeight="1"/>
    <row r="206" s="39" customFormat="1" ht="27.75" customHeight="1"/>
    <row r="207" s="39" customFormat="1" ht="27.75" customHeight="1"/>
    <row r="208" s="39" customFormat="1" ht="27.75" customHeight="1"/>
    <row r="209" s="39" customFormat="1" ht="27.75" customHeight="1"/>
    <row r="210" s="39" customFormat="1" ht="27.75" customHeight="1"/>
    <row r="211" s="39" customFormat="1" ht="27.75" customHeight="1"/>
    <row r="212" s="39" customFormat="1" ht="27.75" customHeight="1"/>
    <row r="213" s="39" customFormat="1" ht="27.75" customHeight="1"/>
    <row r="214" s="39" customFormat="1" ht="27.75" customHeight="1"/>
    <row r="215" s="39" customFormat="1" ht="27.75" customHeight="1"/>
    <row r="216" s="39" customFormat="1" ht="27.75" customHeight="1"/>
    <row r="217" s="39" customFormat="1" ht="27.75" customHeight="1"/>
    <row r="218" s="39" customFormat="1" ht="27.75" customHeight="1"/>
    <row r="219" s="39" customFormat="1" ht="27.75" customHeight="1"/>
    <row r="220" s="39" customFormat="1" ht="27.75" customHeight="1"/>
    <row r="221" s="39" customFormat="1" ht="27.75" customHeight="1"/>
    <row r="222" s="39" customFormat="1" ht="27.75" customHeight="1"/>
    <row r="223" s="39" customFormat="1" ht="27.75" customHeight="1"/>
    <row r="224" s="39" customFormat="1" ht="27.75" customHeight="1"/>
    <row r="225" s="39" customFormat="1" ht="27.75" customHeight="1"/>
    <row r="226" s="39" customFormat="1" ht="27.75" customHeight="1"/>
    <row r="227" s="39" customFormat="1" ht="27.75" customHeight="1"/>
    <row r="228" s="39" customFormat="1" ht="27.75" customHeight="1"/>
    <row r="229" s="39" customFormat="1" ht="27.75" customHeight="1"/>
    <row r="230" s="39" customFormat="1" ht="27.75" customHeight="1"/>
    <row r="231" s="39" customFormat="1" ht="27.75" customHeight="1"/>
    <row r="232" s="39" customFormat="1" ht="27.75" customHeight="1"/>
    <row r="233" s="39" customFormat="1" ht="27.75" customHeight="1"/>
    <row r="234" s="39" customFormat="1" ht="27.75" customHeight="1"/>
    <row r="235" s="39" customFormat="1" ht="27.75" customHeight="1"/>
    <row r="236" s="39" customFormat="1" ht="27.75" customHeight="1"/>
    <row r="237" s="39" customFormat="1" ht="27.75" customHeight="1"/>
    <row r="238" s="39" customFormat="1" ht="27.75" customHeight="1"/>
    <row r="239" s="39" customFormat="1" ht="27.75" customHeight="1"/>
    <row r="240" s="39" customFormat="1" ht="27.75" customHeight="1"/>
    <row r="241" s="39" customFormat="1" ht="27.75" customHeight="1"/>
    <row r="242" s="39" customFormat="1" ht="27.75" customHeight="1"/>
    <row r="243" s="39" customFormat="1" ht="27.75" customHeight="1"/>
    <row r="244" s="39" customFormat="1" ht="27.75" customHeight="1"/>
    <row r="245" s="39" customFormat="1" ht="27.75" customHeight="1"/>
    <row r="246" s="39" customFormat="1" ht="27.75" customHeight="1"/>
    <row r="247" s="39" customFormat="1" ht="27.75" customHeight="1"/>
    <row r="248" s="39" customFormat="1" ht="27.75" customHeight="1"/>
    <row r="249" s="39" customFormat="1" ht="27.75" customHeight="1"/>
    <row r="250" s="39" customFormat="1" ht="27.75" customHeight="1"/>
    <row r="251" s="39" customFormat="1" ht="27.75" customHeight="1"/>
    <row r="252" s="39" customFormat="1" ht="27.75" customHeight="1"/>
    <row r="253" s="39" customFormat="1" ht="27.75" customHeight="1"/>
    <row r="254" s="39" customFormat="1" ht="27.75" customHeight="1"/>
    <row r="255" s="39" customFormat="1" ht="27.75" customHeight="1"/>
    <row r="256" s="39" customFormat="1" ht="27.75" customHeight="1"/>
    <row r="257" s="39" customFormat="1" ht="27.75" customHeight="1"/>
    <row r="258" s="39" customFormat="1" ht="27.75" customHeight="1"/>
    <row r="259" s="39" customFormat="1" ht="27.75" customHeight="1"/>
    <row r="260" s="39" customFormat="1" ht="27.75" customHeight="1"/>
    <row r="261" s="39" customFormat="1" ht="27.75" customHeight="1"/>
    <row r="262" s="39" customFormat="1" ht="27.75" customHeight="1"/>
    <row r="263" s="39" customFormat="1" ht="27.75" customHeight="1"/>
    <row r="264" s="39" customFormat="1" ht="27.75" customHeight="1"/>
    <row r="265" s="39" customFormat="1" ht="27.75" customHeight="1"/>
    <row r="266" s="39" customFormat="1" ht="27.75" customHeight="1"/>
    <row r="267" s="39" customFormat="1" ht="27.75" customHeight="1"/>
    <row r="268" s="39" customFormat="1" ht="27.75" customHeight="1"/>
    <row r="269" s="39" customFormat="1" ht="27.75" customHeight="1"/>
    <row r="270" s="39" customFormat="1" ht="27.75" customHeight="1"/>
    <row r="271" s="39" customFormat="1" ht="27.75" customHeight="1"/>
    <row r="272" s="39" customFormat="1" ht="27.75" customHeight="1"/>
    <row r="273" s="39" customFormat="1" ht="27.75" customHeight="1"/>
    <row r="274" s="39" customFormat="1" ht="27.75" customHeight="1"/>
    <row r="275" s="39" customFormat="1" ht="27.75" customHeight="1"/>
    <row r="276" s="39" customFormat="1" ht="27.75" customHeight="1"/>
    <row r="277" s="39" customFormat="1" ht="27.75" customHeight="1"/>
    <row r="278" s="39" customFormat="1" ht="27.75" customHeight="1"/>
    <row r="279" s="39" customFormat="1" ht="27.75" customHeight="1"/>
    <row r="280" s="39" customFormat="1" ht="27.75" customHeight="1"/>
    <row r="281" s="39" customFormat="1" ht="27.75" customHeight="1"/>
    <row r="282" s="39" customFormat="1" ht="27.75" customHeight="1"/>
    <row r="283" s="39" customFormat="1" ht="27.75" customHeight="1"/>
    <row r="284" s="39" customFormat="1" ht="27.75" customHeight="1"/>
    <row r="285" s="39" customFormat="1" ht="27.75" customHeight="1"/>
    <row r="286" s="39" customFormat="1" ht="27.75" customHeight="1"/>
    <row r="287" s="39" customFormat="1" ht="27.75" customHeight="1"/>
    <row r="288" s="39" customFormat="1" ht="27.75" customHeight="1"/>
    <row r="289" s="39" customFormat="1" ht="27.75" customHeight="1"/>
    <row r="290" s="39" customFormat="1" ht="27.75" customHeight="1"/>
    <row r="291" s="39" customFormat="1" ht="27.75" customHeight="1"/>
    <row r="292" s="39" customFormat="1" ht="27.75" customHeight="1"/>
    <row r="293" s="39" customFormat="1" ht="27.75" customHeight="1"/>
    <row r="294" s="39" customFormat="1" ht="27.75" customHeight="1"/>
    <row r="295" s="39" customFormat="1" ht="27.75" customHeight="1"/>
    <row r="296" s="39" customFormat="1" ht="27.75" customHeight="1"/>
    <row r="297" s="39" customFormat="1" ht="27.75" customHeight="1"/>
    <row r="298" s="39" customFormat="1" ht="27.75" customHeight="1"/>
    <row r="299" s="39" customFormat="1" ht="27.75" customHeight="1"/>
    <row r="300" s="39" customFormat="1" ht="27.75" customHeight="1"/>
    <row r="301" s="39" customFormat="1" ht="27.75" customHeight="1"/>
    <row r="302" s="39" customFormat="1" ht="27.75" customHeight="1"/>
    <row r="303" s="39" customFormat="1" ht="27.75" customHeight="1"/>
    <row r="304" s="39" customFormat="1" ht="27.75" customHeight="1"/>
    <row r="305" s="39" customFormat="1" ht="27.75" customHeight="1"/>
    <row r="306" s="39" customFormat="1" ht="27.75" customHeight="1"/>
    <row r="307" s="39" customFormat="1" ht="27.75" customHeight="1"/>
    <row r="308" s="39" customFormat="1" ht="27.75" customHeight="1"/>
    <row r="309" s="39" customFormat="1" ht="27.75" customHeight="1"/>
    <row r="310" s="39" customFormat="1" ht="27.75" customHeight="1"/>
    <row r="311" s="39" customFormat="1" ht="27.75" customHeight="1"/>
    <row r="312" s="39" customFormat="1" ht="27.75" customHeight="1"/>
    <row r="313" s="39" customFormat="1" ht="27.75" customHeight="1"/>
    <row r="314" s="39" customFormat="1" ht="27.75" customHeight="1"/>
    <row r="315" s="39" customFormat="1" ht="27.75" customHeight="1"/>
    <row r="316" s="39" customFormat="1" ht="27.75" customHeight="1"/>
    <row r="317" s="39" customFormat="1" ht="27.75" customHeight="1"/>
    <row r="318" s="39" customFormat="1" ht="27.75" customHeight="1"/>
    <row r="319" s="39" customFormat="1" ht="27.75" customHeight="1"/>
    <row r="320" s="39" customFormat="1" ht="27.75" customHeight="1"/>
    <row r="321" s="39" customFormat="1" ht="27.75" customHeight="1"/>
    <row r="322" s="39" customFormat="1" ht="27.75" customHeight="1"/>
    <row r="323" s="39" customFormat="1" ht="27.75" customHeight="1"/>
    <row r="324" s="39" customFormat="1" ht="27.75" customHeight="1"/>
    <row r="325" s="39" customFormat="1" ht="27.75" customHeight="1"/>
    <row r="326" s="39" customFormat="1" ht="27.75" customHeight="1"/>
    <row r="327" s="39" customFormat="1" ht="27.75" customHeight="1"/>
    <row r="328" s="39" customFormat="1" ht="27.75" customHeight="1"/>
    <row r="329" s="39" customFormat="1" ht="27.75" customHeight="1"/>
    <row r="330" s="39" customFormat="1" ht="27.75" customHeight="1"/>
    <row r="331" s="39" customFormat="1" ht="27.75" customHeight="1"/>
    <row r="332" s="39" customFormat="1" ht="27.75" customHeight="1"/>
    <row r="333" s="39" customFormat="1" ht="27.75" customHeight="1"/>
    <row r="334" s="39" customFormat="1" ht="27.75" customHeight="1"/>
    <row r="335" s="39" customFormat="1" ht="27.75" customHeight="1"/>
    <row r="336" s="39" customFormat="1" ht="27.75" customHeight="1"/>
    <row r="337" s="39" customFormat="1" ht="27.75" customHeight="1"/>
    <row r="338" s="39" customFormat="1" ht="27.75" customHeight="1"/>
    <row r="339" s="39" customFormat="1" ht="27.75" customHeight="1"/>
    <row r="340" s="39" customFormat="1" ht="27.75" customHeight="1"/>
    <row r="341" s="39" customFormat="1" ht="27.75" customHeight="1"/>
    <row r="342" s="39" customFormat="1" ht="27.75" customHeight="1"/>
    <row r="343" s="39" customFormat="1" ht="27.75" customHeight="1"/>
    <row r="344" s="39" customFormat="1" ht="27.75" customHeight="1"/>
    <row r="345" s="39" customFormat="1" ht="27.75" customHeight="1"/>
    <row r="346" s="39" customFormat="1" ht="27.75" customHeight="1"/>
    <row r="347" s="39" customFormat="1" ht="27.75" customHeight="1"/>
    <row r="348" s="39" customFormat="1" ht="27.75" customHeight="1"/>
    <row r="349" s="39" customFormat="1" ht="27.75" customHeight="1"/>
    <row r="350" s="39" customFormat="1" ht="27.75" customHeight="1"/>
    <row r="351" s="39" customFormat="1" ht="27.75" customHeight="1"/>
    <row r="352" s="39" customFormat="1" ht="27.75" customHeight="1"/>
    <row r="353" s="39" customFormat="1" ht="27.75" customHeight="1"/>
    <row r="354" s="39" customFormat="1" ht="27.75" customHeight="1"/>
    <row r="355" s="39" customFormat="1" ht="27.75" customHeight="1"/>
    <row r="356" s="39" customFormat="1" ht="27.75" customHeight="1"/>
    <row r="357" s="39" customFormat="1" ht="27.75" customHeight="1"/>
    <row r="358" s="39" customFormat="1" ht="27.75" customHeight="1"/>
    <row r="359" s="39" customFormat="1" ht="27.75" customHeight="1"/>
    <row r="360" s="39" customFormat="1" ht="27.75" customHeight="1"/>
    <row r="361" s="39" customFormat="1" ht="27.75" customHeight="1"/>
    <row r="362" s="39" customFormat="1" ht="27.75" customHeight="1"/>
    <row r="363" s="39" customFormat="1" ht="27.75" customHeight="1"/>
    <row r="364" s="39" customFormat="1" ht="27.75" customHeight="1"/>
    <row r="365" s="39" customFormat="1" ht="27.75" customHeight="1"/>
    <row r="366" s="39" customFormat="1" ht="27.75" customHeight="1"/>
    <row r="367" s="39" customFormat="1" ht="27.75" customHeight="1"/>
    <row r="368" s="39" customFormat="1" ht="27.75" customHeight="1"/>
    <row r="369" s="39" customFormat="1" ht="27.75" customHeight="1"/>
    <row r="370" s="39" customFormat="1" ht="27.75" customHeight="1"/>
    <row r="371" s="39" customFormat="1" ht="27.75" customHeight="1"/>
    <row r="372" s="39" customFormat="1" ht="27.75" customHeight="1"/>
    <row r="373" s="39" customFormat="1" ht="27.75" customHeight="1"/>
    <row r="374" s="39" customFormat="1" ht="27.75" customHeight="1"/>
    <row r="375" s="39" customFormat="1" ht="27.75" customHeight="1"/>
    <row r="376" s="39" customFormat="1" ht="27.75" customHeight="1"/>
    <row r="377" s="39" customFormat="1" ht="27.75" customHeight="1"/>
    <row r="378" s="39" customFormat="1" ht="27.75" customHeight="1"/>
    <row r="379" s="39" customFormat="1" ht="27.75" customHeight="1"/>
    <row r="380" s="39" customFormat="1" ht="27.75" customHeight="1"/>
    <row r="381" s="39" customFormat="1" ht="27.75" customHeight="1"/>
    <row r="382" s="39" customFormat="1" ht="27.75" customHeight="1"/>
    <row r="383" s="39" customFormat="1" ht="27.75" customHeight="1"/>
    <row r="384" s="39" customFormat="1" ht="27.75" customHeight="1"/>
    <row r="385" s="39" customFormat="1" ht="27.75" customHeight="1"/>
    <row r="386" s="39" customFormat="1" ht="27.75" customHeight="1"/>
    <row r="387" s="39" customFormat="1" ht="27.75" customHeight="1"/>
    <row r="388" s="39" customFormat="1" ht="27.75" customHeight="1"/>
    <row r="389" s="39" customFormat="1" ht="27.75" customHeight="1"/>
    <row r="390" s="39" customFormat="1" ht="27.75" customHeight="1"/>
    <row r="391" s="39" customFormat="1" ht="27.75" customHeight="1"/>
    <row r="392" s="39" customFormat="1" ht="27.75" customHeight="1"/>
    <row r="393" s="39" customFormat="1" ht="27.75" customHeight="1"/>
    <row r="394" s="39" customFormat="1" ht="27.75" customHeight="1"/>
    <row r="395" s="39" customFormat="1" ht="27.75" customHeight="1"/>
    <row r="396" s="39" customFormat="1" ht="27.75" customHeight="1"/>
    <row r="397" s="39" customFormat="1" ht="27.75" customHeight="1"/>
    <row r="398" s="39" customFormat="1" ht="27.75" customHeight="1"/>
    <row r="399" s="39" customFormat="1" ht="27.75" customHeight="1"/>
    <row r="400" s="39" customFormat="1" ht="27.75" customHeight="1"/>
    <row r="401" s="39" customFormat="1" ht="27.75" customHeight="1"/>
    <row r="402" s="39" customFormat="1" ht="27.75" customHeight="1"/>
    <row r="403" s="39" customFormat="1" ht="27.75" customHeight="1"/>
    <row r="404" s="39" customFormat="1" ht="27.75" customHeight="1"/>
    <row r="405" s="39" customFormat="1" ht="27.75" customHeight="1"/>
    <row r="406" s="39" customFormat="1" ht="27.75" customHeight="1"/>
    <row r="407" s="39" customFormat="1" ht="27.75" customHeight="1"/>
    <row r="408" s="39" customFormat="1" ht="27.75" customHeight="1"/>
    <row r="409" s="39" customFormat="1" ht="27.75" customHeight="1"/>
    <row r="410" s="39" customFormat="1" ht="27.75" customHeight="1"/>
    <row r="411" s="39" customFormat="1" ht="27.75" customHeight="1"/>
    <row r="412" s="39" customFormat="1" ht="27.75" customHeight="1"/>
    <row r="413" s="39" customFormat="1" ht="27.75" customHeight="1"/>
    <row r="414" s="39" customFormat="1" ht="27.75" customHeight="1"/>
    <row r="415" s="39" customFormat="1" ht="27.75" customHeight="1"/>
    <row r="416" s="39" customFormat="1" ht="27.75" customHeight="1"/>
    <row r="417" s="39" customFormat="1" ht="27.75" customHeight="1"/>
    <row r="418" s="39" customFormat="1" ht="27.75" customHeight="1"/>
    <row r="419" s="39" customFormat="1" ht="27.75" customHeight="1"/>
    <row r="420" s="39" customFormat="1" ht="27.75" customHeight="1"/>
    <row r="421" s="39" customFormat="1" ht="27.75" customHeight="1"/>
    <row r="422" s="39" customFormat="1" ht="27.75" customHeight="1"/>
    <row r="423" s="39" customFormat="1" ht="27.75" customHeight="1"/>
    <row r="424" s="39" customFormat="1" ht="27.75" customHeight="1"/>
    <row r="425" s="39" customFormat="1" ht="27.75" customHeight="1"/>
    <row r="426" s="39" customFormat="1" ht="27.75" customHeight="1"/>
    <row r="427" s="39" customFormat="1" ht="27.75" customHeight="1"/>
    <row r="428" s="39" customFormat="1" ht="27.75" customHeight="1"/>
    <row r="429" s="39" customFormat="1" ht="27.75" customHeight="1"/>
    <row r="430" s="39" customFormat="1" ht="27.75" customHeight="1"/>
    <row r="431" s="39" customFormat="1" ht="27.75" customHeight="1"/>
    <row r="432" s="39" customFormat="1" ht="27.75" customHeight="1"/>
    <row r="433" s="39" customFormat="1" ht="27.75" customHeight="1"/>
    <row r="434" s="39" customFormat="1" ht="27.75" customHeight="1"/>
    <row r="435" s="39" customFormat="1" ht="27.75" customHeight="1"/>
    <row r="436" s="39" customFormat="1" ht="27.75" customHeight="1"/>
    <row r="437" s="39" customFormat="1" ht="27.75" customHeight="1"/>
    <row r="438" s="39" customFormat="1" ht="27.75" customHeight="1"/>
    <row r="439" s="39" customFormat="1" ht="27.75" customHeight="1"/>
    <row r="440" s="39" customFormat="1" ht="27.75" customHeight="1"/>
    <row r="441" s="39" customFormat="1" ht="27.75" customHeight="1"/>
    <row r="442" s="39" customFormat="1" ht="27.75" customHeight="1"/>
    <row r="443" s="39" customFormat="1" ht="27.75" customHeight="1"/>
    <row r="444" s="39" customFormat="1" ht="27.75" customHeight="1"/>
    <row r="445" s="39" customFormat="1" ht="27.75" customHeight="1"/>
    <row r="446" s="39" customFormat="1" ht="27.75" customHeight="1"/>
    <row r="447" s="39" customFormat="1" ht="27.75" customHeight="1"/>
    <row r="448" s="39" customFormat="1" ht="27.75" customHeight="1"/>
    <row r="449" s="39" customFormat="1" ht="27.75" customHeight="1"/>
    <row r="450" s="39" customFormat="1" ht="27.75" customHeight="1"/>
    <row r="451" s="39" customFormat="1" ht="27.75" customHeight="1"/>
    <row r="452" s="39" customFormat="1" ht="27.75" customHeight="1"/>
    <row r="453" s="39" customFormat="1" ht="27.75" customHeight="1"/>
    <row r="454" s="39" customFormat="1" ht="27.75" customHeight="1"/>
    <row r="455" s="39" customFormat="1" ht="27.75" customHeight="1"/>
    <row r="456" s="39" customFormat="1" ht="27.75" customHeight="1"/>
    <row r="457" s="39" customFormat="1" ht="27.75" customHeight="1"/>
    <row r="458" s="39" customFormat="1" ht="27.75" customHeight="1"/>
    <row r="459" s="39" customFormat="1" ht="27.75" customHeight="1"/>
    <row r="460" s="39" customFormat="1" ht="27.75" customHeight="1"/>
    <row r="461" s="39" customFormat="1" ht="27.75" customHeight="1"/>
    <row r="462" s="39" customFormat="1" ht="27.75" customHeight="1"/>
    <row r="463" s="39" customFormat="1" ht="27.75" customHeight="1"/>
    <row r="464" s="39" customFormat="1" ht="27.75" customHeight="1"/>
    <row r="465" s="39" customFormat="1" ht="27.75" customHeight="1"/>
    <row r="466" s="39" customFormat="1" ht="27.75" customHeight="1"/>
    <row r="467" s="39" customFormat="1" ht="27.75" customHeight="1"/>
    <row r="468" s="39" customFormat="1" ht="27.75" customHeight="1"/>
    <row r="469" s="39" customFormat="1" ht="27.75" customHeight="1"/>
    <row r="470" s="39" customFormat="1" ht="27.75" customHeight="1"/>
    <row r="471" s="39" customFormat="1" ht="27.75" customHeight="1"/>
    <row r="472" s="39" customFormat="1" ht="27.75" customHeight="1"/>
    <row r="473" s="39" customFormat="1" ht="27.75" customHeight="1"/>
    <row r="474" s="39" customFormat="1" ht="27.75" customHeight="1"/>
    <row r="475" s="39" customFormat="1" ht="27.75" customHeight="1"/>
    <row r="476" s="39" customFormat="1" ht="27.75" customHeight="1"/>
    <row r="477" s="39" customFormat="1" ht="27.75" customHeight="1"/>
    <row r="478" s="39" customFormat="1" ht="27.75" customHeight="1"/>
    <row r="479" s="39" customFormat="1" ht="27.75" customHeight="1"/>
    <row r="480" s="39" customFormat="1" ht="27.75" customHeight="1"/>
    <row r="481" s="39" customFormat="1" ht="27.75" customHeight="1"/>
    <row r="482" s="39" customFormat="1" ht="27.75" customHeight="1"/>
    <row r="483" s="39" customFormat="1" ht="27.75" customHeight="1"/>
    <row r="484" s="39" customFormat="1" ht="27.75" customHeight="1"/>
    <row r="485" s="39" customFormat="1" ht="27.75" customHeight="1"/>
    <row r="486" s="39" customFormat="1" ht="27.75" customHeight="1"/>
    <row r="487" s="39" customFormat="1" ht="27.75" customHeight="1"/>
    <row r="488" s="39" customFormat="1" ht="27.75" customHeight="1"/>
    <row r="489" s="39" customFormat="1" ht="27.75" customHeight="1"/>
    <row r="490" s="39" customFormat="1" ht="27.75" customHeight="1"/>
    <row r="491" s="39" customFormat="1" ht="27.75" customHeight="1"/>
    <row r="492" s="39" customFormat="1" ht="27.75" customHeight="1"/>
    <row r="493" s="39" customFormat="1" ht="27.75" customHeight="1"/>
    <row r="494" s="39" customFormat="1" ht="27.75" customHeight="1"/>
    <row r="495" s="39" customFormat="1" ht="27.75" customHeight="1"/>
    <row r="496" s="39" customFormat="1" ht="27.75" customHeight="1"/>
    <row r="497" s="39" customFormat="1" ht="27.75" customHeight="1"/>
    <row r="498" s="39" customFormat="1" ht="27.75" customHeight="1"/>
    <row r="499" s="39" customFormat="1" ht="27.75" customHeight="1"/>
    <row r="500" s="39" customFormat="1" ht="27.75" customHeight="1"/>
    <row r="501" s="39" customFormat="1" ht="27.75" customHeight="1"/>
    <row r="502" s="39" customFormat="1" ht="27.75" customHeight="1"/>
    <row r="503" s="39" customFormat="1" ht="27.75" customHeight="1"/>
    <row r="504" s="39" customFormat="1" ht="27.75" customHeight="1"/>
    <row r="505" s="39" customFormat="1" ht="27.75" customHeight="1"/>
    <row r="506" s="39" customFormat="1" ht="27.75" customHeight="1"/>
    <row r="507" s="39" customFormat="1" ht="27.75" customHeight="1"/>
    <row r="508" s="39" customFormat="1" ht="27.75" customHeight="1"/>
    <row r="509" s="39" customFormat="1" ht="27.75" customHeight="1"/>
    <row r="510" s="39" customFormat="1" ht="27.75" customHeight="1"/>
  </sheetData>
  <autoFilter ref="A3:M9" xr:uid="{5E8330BB-28EE-4D19-A3B7-0FB7B91864ED}"/>
  <mergeCells count="9">
    <mergeCell ref="A1:L1"/>
    <mergeCell ref="J2:L2"/>
    <mergeCell ref="T2:W2"/>
    <mergeCell ref="A7:L8"/>
    <mergeCell ref="A9:B9"/>
    <mergeCell ref="C9:E9"/>
    <mergeCell ref="F9:H9"/>
    <mergeCell ref="I9:J9"/>
    <mergeCell ref="K9:L9"/>
  </mergeCells>
  <phoneticPr fontId="3" type="noConversion"/>
  <pageMargins left="0.75" right="0.75" top="1" bottom="1" header="0.5" footer="0.5"/>
  <pageSetup paperSize="9" scale="93" orientation="landscape" r:id="rId1"/>
  <headerFooter alignWithMargins="0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D80EBA-9314-4F75-AC2C-5FEDF3005485}">
  <sheetPr>
    <pageSetUpPr fitToPage="1"/>
  </sheetPr>
  <dimension ref="A1:T12"/>
  <sheetViews>
    <sheetView zoomScale="70" zoomScaleNormal="70" workbookViewId="0">
      <selection activeCell="J8" sqref="J8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30.88671875" style="1" customWidth="1"/>
    <col min="4" max="4" width="6.109375" style="1" customWidth="1"/>
    <col min="5" max="5" width="10.44140625" style="1" customWidth="1"/>
    <col min="6" max="6" width="9.6640625" style="4" customWidth="1"/>
    <col min="7" max="7" width="7.109375" style="1" customWidth="1"/>
    <col min="8" max="8" width="7.44140625" style="1" customWidth="1"/>
    <col min="9" max="9" width="9.33203125" style="1" customWidth="1"/>
    <col min="10" max="11" width="10.44140625" style="1" customWidth="1"/>
    <col min="12" max="12" width="8.6640625" style="1" customWidth="1"/>
    <col min="13" max="13" width="10.44140625" style="1" customWidth="1"/>
    <col min="14" max="14" width="9.33203125" style="1" customWidth="1"/>
    <col min="15" max="15" width="34.44140625" style="1" customWidth="1"/>
    <col min="16" max="16" width="24.77734375" style="1" customWidth="1"/>
    <col min="17" max="17" width="6.77734375" style="1" customWidth="1"/>
    <col min="18" max="18" width="10" style="1"/>
    <col min="19" max="20" width="16.21875" style="1" customWidth="1"/>
    <col min="21" max="256" width="10" style="1"/>
    <col min="257" max="257" width="6.109375" style="1" bestFit="1" customWidth="1"/>
    <col min="258" max="258" width="15.77734375" style="1" customWidth="1"/>
    <col min="259" max="259" width="27.77734375" style="1" bestFit="1" customWidth="1"/>
    <col min="260" max="260" width="6.109375" style="1" customWidth="1"/>
    <col min="261" max="262" width="7.88671875" style="1" customWidth="1"/>
    <col min="263" max="263" width="5.6640625" style="1" customWidth="1"/>
    <col min="264" max="264" width="11.6640625" style="1" customWidth="1"/>
    <col min="265" max="265" width="9.88671875" style="1" customWidth="1"/>
    <col min="266" max="267" width="10.44140625" style="1" customWidth="1"/>
    <col min="268" max="268" width="7.109375" style="1" customWidth="1"/>
    <col min="269" max="269" width="10.44140625" style="1" customWidth="1"/>
    <col min="270" max="270" width="10" style="1"/>
    <col min="271" max="271" width="32.109375" style="1" customWidth="1"/>
    <col min="272" max="272" width="13" style="1" customWidth="1"/>
    <col min="273" max="273" width="6.77734375" style="1" customWidth="1"/>
    <col min="274" max="512" width="10" style="1"/>
    <col min="513" max="513" width="6.109375" style="1" bestFit="1" customWidth="1"/>
    <col min="514" max="514" width="15.77734375" style="1" customWidth="1"/>
    <col min="515" max="515" width="27.77734375" style="1" bestFit="1" customWidth="1"/>
    <col min="516" max="516" width="6.109375" style="1" customWidth="1"/>
    <col min="517" max="518" width="7.88671875" style="1" customWidth="1"/>
    <col min="519" max="519" width="5.6640625" style="1" customWidth="1"/>
    <col min="520" max="520" width="11.6640625" style="1" customWidth="1"/>
    <col min="521" max="521" width="9.88671875" style="1" customWidth="1"/>
    <col min="522" max="523" width="10.44140625" style="1" customWidth="1"/>
    <col min="524" max="524" width="7.109375" style="1" customWidth="1"/>
    <col min="525" max="525" width="10.44140625" style="1" customWidth="1"/>
    <col min="526" max="526" width="10" style="1"/>
    <col min="527" max="527" width="32.109375" style="1" customWidth="1"/>
    <col min="528" max="528" width="13" style="1" customWidth="1"/>
    <col min="529" max="529" width="6.77734375" style="1" customWidth="1"/>
    <col min="530" max="768" width="10" style="1"/>
    <col min="769" max="769" width="6.109375" style="1" bestFit="1" customWidth="1"/>
    <col min="770" max="770" width="15.77734375" style="1" customWidth="1"/>
    <col min="771" max="771" width="27.77734375" style="1" bestFit="1" customWidth="1"/>
    <col min="772" max="772" width="6.109375" style="1" customWidth="1"/>
    <col min="773" max="774" width="7.88671875" style="1" customWidth="1"/>
    <col min="775" max="775" width="5.6640625" style="1" customWidth="1"/>
    <col min="776" max="776" width="11.6640625" style="1" customWidth="1"/>
    <col min="777" max="777" width="9.88671875" style="1" customWidth="1"/>
    <col min="778" max="779" width="10.44140625" style="1" customWidth="1"/>
    <col min="780" max="780" width="7.109375" style="1" customWidth="1"/>
    <col min="781" max="781" width="10.44140625" style="1" customWidth="1"/>
    <col min="782" max="782" width="10" style="1"/>
    <col min="783" max="783" width="32.109375" style="1" customWidth="1"/>
    <col min="784" max="784" width="13" style="1" customWidth="1"/>
    <col min="785" max="785" width="6.77734375" style="1" customWidth="1"/>
    <col min="786" max="1024" width="10" style="1"/>
    <col min="1025" max="1025" width="6.109375" style="1" bestFit="1" customWidth="1"/>
    <col min="1026" max="1026" width="15.77734375" style="1" customWidth="1"/>
    <col min="1027" max="1027" width="27.77734375" style="1" bestFit="1" customWidth="1"/>
    <col min="1028" max="1028" width="6.109375" style="1" customWidth="1"/>
    <col min="1029" max="1030" width="7.88671875" style="1" customWidth="1"/>
    <col min="1031" max="1031" width="5.6640625" style="1" customWidth="1"/>
    <col min="1032" max="1032" width="11.6640625" style="1" customWidth="1"/>
    <col min="1033" max="1033" width="9.88671875" style="1" customWidth="1"/>
    <col min="1034" max="1035" width="10.44140625" style="1" customWidth="1"/>
    <col min="1036" max="1036" width="7.109375" style="1" customWidth="1"/>
    <col min="1037" max="1037" width="10.44140625" style="1" customWidth="1"/>
    <col min="1038" max="1038" width="10" style="1"/>
    <col min="1039" max="1039" width="32.109375" style="1" customWidth="1"/>
    <col min="1040" max="1040" width="13" style="1" customWidth="1"/>
    <col min="1041" max="1041" width="6.77734375" style="1" customWidth="1"/>
    <col min="1042" max="1280" width="10" style="1"/>
    <col min="1281" max="1281" width="6.109375" style="1" bestFit="1" customWidth="1"/>
    <col min="1282" max="1282" width="15.77734375" style="1" customWidth="1"/>
    <col min="1283" max="1283" width="27.77734375" style="1" bestFit="1" customWidth="1"/>
    <col min="1284" max="1284" width="6.109375" style="1" customWidth="1"/>
    <col min="1285" max="1286" width="7.88671875" style="1" customWidth="1"/>
    <col min="1287" max="1287" width="5.6640625" style="1" customWidth="1"/>
    <col min="1288" max="1288" width="11.6640625" style="1" customWidth="1"/>
    <col min="1289" max="1289" width="9.88671875" style="1" customWidth="1"/>
    <col min="1290" max="1291" width="10.44140625" style="1" customWidth="1"/>
    <col min="1292" max="1292" width="7.109375" style="1" customWidth="1"/>
    <col min="1293" max="1293" width="10.44140625" style="1" customWidth="1"/>
    <col min="1294" max="1294" width="10" style="1"/>
    <col min="1295" max="1295" width="32.109375" style="1" customWidth="1"/>
    <col min="1296" max="1296" width="13" style="1" customWidth="1"/>
    <col min="1297" max="1297" width="6.77734375" style="1" customWidth="1"/>
    <col min="1298" max="1536" width="10" style="1"/>
    <col min="1537" max="1537" width="6.109375" style="1" bestFit="1" customWidth="1"/>
    <col min="1538" max="1538" width="15.77734375" style="1" customWidth="1"/>
    <col min="1539" max="1539" width="27.77734375" style="1" bestFit="1" customWidth="1"/>
    <col min="1540" max="1540" width="6.109375" style="1" customWidth="1"/>
    <col min="1541" max="1542" width="7.88671875" style="1" customWidth="1"/>
    <col min="1543" max="1543" width="5.6640625" style="1" customWidth="1"/>
    <col min="1544" max="1544" width="11.6640625" style="1" customWidth="1"/>
    <col min="1545" max="1545" width="9.88671875" style="1" customWidth="1"/>
    <col min="1546" max="1547" width="10.44140625" style="1" customWidth="1"/>
    <col min="1548" max="1548" width="7.109375" style="1" customWidth="1"/>
    <col min="1549" max="1549" width="10.44140625" style="1" customWidth="1"/>
    <col min="1550" max="1550" width="10" style="1"/>
    <col min="1551" max="1551" width="32.109375" style="1" customWidth="1"/>
    <col min="1552" max="1552" width="13" style="1" customWidth="1"/>
    <col min="1553" max="1553" width="6.77734375" style="1" customWidth="1"/>
    <col min="1554" max="1792" width="10" style="1"/>
    <col min="1793" max="1793" width="6.109375" style="1" bestFit="1" customWidth="1"/>
    <col min="1794" max="1794" width="15.77734375" style="1" customWidth="1"/>
    <col min="1795" max="1795" width="27.77734375" style="1" bestFit="1" customWidth="1"/>
    <col min="1796" max="1796" width="6.109375" style="1" customWidth="1"/>
    <col min="1797" max="1798" width="7.88671875" style="1" customWidth="1"/>
    <col min="1799" max="1799" width="5.6640625" style="1" customWidth="1"/>
    <col min="1800" max="1800" width="11.6640625" style="1" customWidth="1"/>
    <col min="1801" max="1801" width="9.88671875" style="1" customWidth="1"/>
    <col min="1802" max="1803" width="10.44140625" style="1" customWidth="1"/>
    <col min="1804" max="1804" width="7.109375" style="1" customWidth="1"/>
    <col min="1805" max="1805" width="10.44140625" style="1" customWidth="1"/>
    <col min="1806" max="1806" width="10" style="1"/>
    <col min="1807" max="1807" width="32.109375" style="1" customWidth="1"/>
    <col min="1808" max="1808" width="13" style="1" customWidth="1"/>
    <col min="1809" max="1809" width="6.77734375" style="1" customWidth="1"/>
    <col min="1810" max="2048" width="10" style="1"/>
    <col min="2049" max="2049" width="6.109375" style="1" bestFit="1" customWidth="1"/>
    <col min="2050" max="2050" width="15.77734375" style="1" customWidth="1"/>
    <col min="2051" max="2051" width="27.77734375" style="1" bestFit="1" customWidth="1"/>
    <col min="2052" max="2052" width="6.109375" style="1" customWidth="1"/>
    <col min="2053" max="2054" width="7.88671875" style="1" customWidth="1"/>
    <col min="2055" max="2055" width="5.6640625" style="1" customWidth="1"/>
    <col min="2056" max="2056" width="11.6640625" style="1" customWidth="1"/>
    <col min="2057" max="2057" width="9.88671875" style="1" customWidth="1"/>
    <col min="2058" max="2059" width="10.44140625" style="1" customWidth="1"/>
    <col min="2060" max="2060" width="7.109375" style="1" customWidth="1"/>
    <col min="2061" max="2061" width="10.44140625" style="1" customWidth="1"/>
    <col min="2062" max="2062" width="10" style="1"/>
    <col min="2063" max="2063" width="32.109375" style="1" customWidth="1"/>
    <col min="2064" max="2064" width="13" style="1" customWidth="1"/>
    <col min="2065" max="2065" width="6.77734375" style="1" customWidth="1"/>
    <col min="2066" max="2304" width="10" style="1"/>
    <col min="2305" max="2305" width="6.109375" style="1" bestFit="1" customWidth="1"/>
    <col min="2306" max="2306" width="15.77734375" style="1" customWidth="1"/>
    <col min="2307" max="2307" width="27.77734375" style="1" bestFit="1" customWidth="1"/>
    <col min="2308" max="2308" width="6.109375" style="1" customWidth="1"/>
    <col min="2309" max="2310" width="7.88671875" style="1" customWidth="1"/>
    <col min="2311" max="2311" width="5.6640625" style="1" customWidth="1"/>
    <col min="2312" max="2312" width="11.6640625" style="1" customWidth="1"/>
    <col min="2313" max="2313" width="9.88671875" style="1" customWidth="1"/>
    <col min="2314" max="2315" width="10.44140625" style="1" customWidth="1"/>
    <col min="2316" max="2316" width="7.109375" style="1" customWidth="1"/>
    <col min="2317" max="2317" width="10.44140625" style="1" customWidth="1"/>
    <col min="2318" max="2318" width="10" style="1"/>
    <col min="2319" max="2319" width="32.109375" style="1" customWidth="1"/>
    <col min="2320" max="2320" width="13" style="1" customWidth="1"/>
    <col min="2321" max="2321" width="6.77734375" style="1" customWidth="1"/>
    <col min="2322" max="2560" width="10" style="1"/>
    <col min="2561" max="2561" width="6.109375" style="1" bestFit="1" customWidth="1"/>
    <col min="2562" max="2562" width="15.77734375" style="1" customWidth="1"/>
    <col min="2563" max="2563" width="27.77734375" style="1" bestFit="1" customWidth="1"/>
    <col min="2564" max="2564" width="6.109375" style="1" customWidth="1"/>
    <col min="2565" max="2566" width="7.88671875" style="1" customWidth="1"/>
    <col min="2567" max="2567" width="5.6640625" style="1" customWidth="1"/>
    <col min="2568" max="2568" width="11.6640625" style="1" customWidth="1"/>
    <col min="2569" max="2569" width="9.88671875" style="1" customWidth="1"/>
    <col min="2570" max="2571" width="10.44140625" style="1" customWidth="1"/>
    <col min="2572" max="2572" width="7.109375" style="1" customWidth="1"/>
    <col min="2573" max="2573" width="10.44140625" style="1" customWidth="1"/>
    <col min="2574" max="2574" width="10" style="1"/>
    <col min="2575" max="2575" width="32.109375" style="1" customWidth="1"/>
    <col min="2576" max="2576" width="13" style="1" customWidth="1"/>
    <col min="2577" max="2577" width="6.77734375" style="1" customWidth="1"/>
    <col min="2578" max="2816" width="10" style="1"/>
    <col min="2817" max="2817" width="6.109375" style="1" bestFit="1" customWidth="1"/>
    <col min="2818" max="2818" width="15.77734375" style="1" customWidth="1"/>
    <col min="2819" max="2819" width="27.77734375" style="1" bestFit="1" customWidth="1"/>
    <col min="2820" max="2820" width="6.109375" style="1" customWidth="1"/>
    <col min="2821" max="2822" width="7.88671875" style="1" customWidth="1"/>
    <col min="2823" max="2823" width="5.6640625" style="1" customWidth="1"/>
    <col min="2824" max="2824" width="11.6640625" style="1" customWidth="1"/>
    <col min="2825" max="2825" width="9.88671875" style="1" customWidth="1"/>
    <col min="2826" max="2827" width="10.44140625" style="1" customWidth="1"/>
    <col min="2828" max="2828" width="7.109375" style="1" customWidth="1"/>
    <col min="2829" max="2829" width="10.44140625" style="1" customWidth="1"/>
    <col min="2830" max="2830" width="10" style="1"/>
    <col min="2831" max="2831" width="32.109375" style="1" customWidth="1"/>
    <col min="2832" max="2832" width="13" style="1" customWidth="1"/>
    <col min="2833" max="2833" width="6.77734375" style="1" customWidth="1"/>
    <col min="2834" max="3072" width="10" style="1"/>
    <col min="3073" max="3073" width="6.109375" style="1" bestFit="1" customWidth="1"/>
    <col min="3074" max="3074" width="15.77734375" style="1" customWidth="1"/>
    <col min="3075" max="3075" width="27.77734375" style="1" bestFit="1" customWidth="1"/>
    <col min="3076" max="3076" width="6.109375" style="1" customWidth="1"/>
    <col min="3077" max="3078" width="7.88671875" style="1" customWidth="1"/>
    <col min="3079" max="3079" width="5.6640625" style="1" customWidth="1"/>
    <col min="3080" max="3080" width="11.6640625" style="1" customWidth="1"/>
    <col min="3081" max="3081" width="9.88671875" style="1" customWidth="1"/>
    <col min="3082" max="3083" width="10.44140625" style="1" customWidth="1"/>
    <col min="3084" max="3084" width="7.109375" style="1" customWidth="1"/>
    <col min="3085" max="3085" width="10.44140625" style="1" customWidth="1"/>
    <col min="3086" max="3086" width="10" style="1"/>
    <col min="3087" max="3087" width="32.109375" style="1" customWidth="1"/>
    <col min="3088" max="3088" width="13" style="1" customWidth="1"/>
    <col min="3089" max="3089" width="6.77734375" style="1" customWidth="1"/>
    <col min="3090" max="3328" width="10" style="1"/>
    <col min="3329" max="3329" width="6.109375" style="1" bestFit="1" customWidth="1"/>
    <col min="3330" max="3330" width="15.77734375" style="1" customWidth="1"/>
    <col min="3331" max="3331" width="27.77734375" style="1" bestFit="1" customWidth="1"/>
    <col min="3332" max="3332" width="6.109375" style="1" customWidth="1"/>
    <col min="3333" max="3334" width="7.88671875" style="1" customWidth="1"/>
    <col min="3335" max="3335" width="5.6640625" style="1" customWidth="1"/>
    <col min="3336" max="3336" width="11.6640625" style="1" customWidth="1"/>
    <col min="3337" max="3337" width="9.88671875" style="1" customWidth="1"/>
    <col min="3338" max="3339" width="10.44140625" style="1" customWidth="1"/>
    <col min="3340" max="3340" width="7.109375" style="1" customWidth="1"/>
    <col min="3341" max="3341" width="10.44140625" style="1" customWidth="1"/>
    <col min="3342" max="3342" width="10" style="1"/>
    <col min="3343" max="3343" width="32.109375" style="1" customWidth="1"/>
    <col min="3344" max="3344" width="13" style="1" customWidth="1"/>
    <col min="3345" max="3345" width="6.77734375" style="1" customWidth="1"/>
    <col min="3346" max="3584" width="10" style="1"/>
    <col min="3585" max="3585" width="6.109375" style="1" bestFit="1" customWidth="1"/>
    <col min="3586" max="3586" width="15.77734375" style="1" customWidth="1"/>
    <col min="3587" max="3587" width="27.77734375" style="1" bestFit="1" customWidth="1"/>
    <col min="3588" max="3588" width="6.109375" style="1" customWidth="1"/>
    <col min="3589" max="3590" width="7.88671875" style="1" customWidth="1"/>
    <col min="3591" max="3591" width="5.6640625" style="1" customWidth="1"/>
    <col min="3592" max="3592" width="11.6640625" style="1" customWidth="1"/>
    <col min="3593" max="3593" width="9.88671875" style="1" customWidth="1"/>
    <col min="3594" max="3595" width="10.44140625" style="1" customWidth="1"/>
    <col min="3596" max="3596" width="7.109375" style="1" customWidth="1"/>
    <col min="3597" max="3597" width="10.44140625" style="1" customWidth="1"/>
    <col min="3598" max="3598" width="10" style="1"/>
    <col min="3599" max="3599" width="32.109375" style="1" customWidth="1"/>
    <col min="3600" max="3600" width="13" style="1" customWidth="1"/>
    <col min="3601" max="3601" width="6.77734375" style="1" customWidth="1"/>
    <col min="3602" max="3840" width="10" style="1"/>
    <col min="3841" max="3841" width="6.109375" style="1" bestFit="1" customWidth="1"/>
    <col min="3842" max="3842" width="15.77734375" style="1" customWidth="1"/>
    <col min="3843" max="3843" width="27.77734375" style="1" bestFit="1" customWidth="1"/>
    <col min="3844" max="3844" width="6.109375" style="1" customWidth="1"/>
    <col min="3845" max="3846" width="7.88671875" style="1" customWidth="1"/>
    <col min="3847" max="3847" width="5.6640625" style="1" customWidth="1"/>
    <col min="3848" max="3848" width="11.6640625" style="1" customWidth="1"/>
    <col min="3849" max="3849" width="9.88671875" style="1" customWidth="1"/>
    <col min="3850" max="3851" width="10.44140625" style="1" customWidth="1"/>
    <col min="3852" max="3852" width="7.109375" style="1" customWidth="1"/>
    <col min="3853" max="3853" width="10.44140625" style="1" customWidth="1"/>
    <col min="3854" max="3854" width="10" style="1"/>
    <col min="3855" max="3855" width="32.109375" style="1" customWidth="1"/>
    <col min="3856" max="3856" width="13" style="1" customWidth="1"/>
    <col min="3857" max="3857" width="6.77734375" style="1" customWidth="1"/>
    <col min="3858" max="4096" width="10" style="1"/>
    <col min="4097" max="4097" width="6.109375" style="1" bestFit="1" customWidth="1"/>
    <col min="4098" max="4098" width="15.77734375" style="1" customWidth="1"/>
    <col min="4099" max="4099" width="27.77734375" style="1" bestFit="1" customWidth="1"/>
    <col min="4100" max="4100" width="6.109375" style="1" customWidth="1"/>
    <col min="4101" max="4102" width="7.88671875" style="1" customWidth="1"/>
    <col min="4103" max="4103" width="5.6640625" style="1" customWidth="1"/>
    <col min="4104" max="4104" width="11.6640625" style="1" customWidth="1"/>
    <col min="4105" max="4105" width="9.88671875" style="1" customWidth="1"/>
    <col min="4106" max="4107" width="10.44140625" style="1" customWidth="1"/>
    <col min="4108" max="4108" width="7.109375" style="1" customWidth="1"/>
    <col min="4109" max="4109" width="10.44140625" style="1" customWidth="1"/>
    <col min="4110" max="4110" width="10" style="1"/>
    <col min="4111" max="4111" width="32.109375" style="1" customWidth="1"/>
    <col min="4112" max="4112" width="13" style="1" customWidth="1"/>
    <col min="4113" max="4113" width="6.77734375" style="1" customWidth="1"/>
    <col min="4114" max="4352" width="10" style="1"/>
    <col min="4353" max="4353" width="6.109375" style="1" bestFit="1" customWidth="1"/>
    <col min="4354" max="4354" width="15.77734375" style="1" customWidth="1"/>
    <col min="4355" max="4355" width="27.77734375" style="1" bestFit="1" customWidth="1"/>
    <col min="4356" max="4356" width="6.109375" style="1" customWidth="1"/>
    <col min="4357" max="4358" width="7.88671875" style="1" customWidth="1"/>
    <col min="4359" max="4359" width="5.6640625" style="1" customWidth="1"/>
    <col min="4360" max="4360" width="11.6640625" style="1" customWidth="1"/>
    <col min="4361" max="4361" width="9.88671875" style="1" customWidth="1"/>
    <col min="4362" max="4363" width="10.44140625" style="1" customWidth="1"/>
    <col min="4364" max="4364" width="7.109375" style="1" customWidth="1"/>
    <col min="4365" max="4365" width="10.44140625" style="1" customWidth="1"/>
    <col min="4366" max="4366" width="10" style="1"/>
    <col min="4367" max="4367" width="32.109375" style="1" customWidth="1"/>
    <col min="4368" max="4368" width="13" style="1" customWidth="1"/>
    <col min="4369" max="4369" width="6.77734375" style="1" customWidth="1"/>
    <col min="4370" max="4608" width="10" style="1"/>
    <col min="4609" max="4609" width="6.109375" style="1" bestFit="1" customWidth="1"/>
    <col min="4610" max="4610" width="15.77734375" style="1" customWidth="1"/>
    <col min="4611" max="4611" width="27.77734375" style="1" bestFit="1" customWidth="1"/>
    <col min="4612" max="4612" width="6.109375" style="1" customWidth="1"/>
    <col min="4613" max="4614" width="7.88671875" style="1" customWidth="1"/>
    <col min="4615" max="4615" width="5.6640625" style="1" customWidth="1"/>
    <col min="4616" max="4616" width="11.6640625" style="1" customWidth="1"/>
    <col min="4617" max="4617" width="9.88671875" style="1" customWidth="1"/>
    <col min="4618" max="4619" width="10.44140625" style="1" customWidth="1"/>
    <col min="4620" max="4620" width="7.109375" style="1" customWidth="1"/>
    <col min="4621" max="4621" width="10.44140625" style="1" customWidth="1"/>
    <col min="4622" max="4622" width="10" style="1"/>
    <col min="4623" max="4623" width="32.109375" style="1" customWidth="1"/>
    <col min="4624" max="4624" width="13" style="1" customWidth="1"/>
    <col min="4625" max="4625" width="6.77734375" style="1" customWidth="1"/>
    <col min="4626" max="4864" width="10" style="1"/>
    <col min="4865" max="4865" width="6.109375" style="1" bestFit="1" customWidth="1"/>
    <col min="4866" max="4866" width="15.77734375" style="1" customWidth="1"/>
    <col min="4867" max="4867" width="27.77734375" style="1" bestFit="1" customWidth="1"/>
    <col min="4868" max="4868" width="6.109375" style="1" customWidth="1"/>
    <col min="4869" max="4870" width="7.88671875" style="1" customWidth="1"/>
    <col min="4871" max="4871" width="5.6640625" style="1" customWidth="1"/>
    <col min="4872" max="4872" width="11.6640625" style="1" customWidth="1"/>
    <col min="4873" max="4873" width="9.88671875" style="1" customWidth="1"/>
    <col min="4874" max="4875" width="10.44140625" style="1" customWidth="1"/>
    <col min="4876" max="4876" width="7.109375" style="1" customWidth="1"/>
    <col min="4877" max="4877" width="10.44140625" style="1" customWidth="1"/>
    <col min="4878" max="4878" width="10" style="1"/>
    <col min="4879" max="4879" width="32.109375" style="1" customWidth="1"/>
    <col min="4880" max="4880" width="13" style="1" customWidth="1"/>
    <col min="4881" max="4881" width="6.77734375" style="1" customWidth="1"/>
    <col min="4882" max="5120" width="10" style="1"/>
    <col min="5121" max="5121" width="6.109375" style="1" bestFit="1" customWidth="1"/>
    <col min="5122" max="5122" width="15.77734375" style="1" customWidth="1"/>
    <col min="5123" max="5123" width="27.77734375" style="1" bestFit="1" customWidth="1"/>
    <col min="5124" max="5124" width="6.109375" style="1" customWidth="1"/>
    <col min="5125" max="5126" width="7.88671875" style="1" customWidth="1"/>
    <col min="5127" max="5127" width="5.6640625" style="1" customWidth="1"/>
    <col min="5128" max="5128" width="11.6640625" style="1" customWidth="1"/>
    <col min="5129" max="5129" width="9.88671875" style="1" customWidth="1"/>
    <col min="5130" max="5131" width="10.44140625" style="1" customWidth="1"/>
    <col min="5132" max="5132" width="7.109375" style="1" customWidth="1"/>
    <col min="5133" max="5133" width="10.44140625" style="1" customWidth="1"/>
    <col min="5134" max="5134" width="10" style="1"/>
    <col min="5135" max="5135" width="32.109375" style="1" customWidth="1"/>
    <col min="5136" max="5136" width="13" style="1" customWidth="1"/>
    <col min="5137" max="5137" width="6.77734375" style="1" customWidth="1"/>
    <col min="5138" max="5376" width="10" style="1"/>
    <col min="5377" max="5377" width="6.109375" style="1" bestFit="1" customWidth="1"/>
    <col min="5378" max="5378" width="15.77734375" style="1" customWidth="1"/>
    <col min="5379" max="5379" width="27.77734375" style="1" bestFit="1" customWidth="1"/>
    <col min="5380" max="5380" width="6.109375" style="1" customWidth="1"/>
    <col min="5381" max="5382" width="7.88671875" style="1" customWidth="1"/>
    <col min="5383" max="5383" width="5.6640625" style="1" customWidth="1"/>
    <col min="5384" max="5384" width="11.6640625" style="1" customWidth="1"/>
    <col min="5385" max="5385" width="9.88671875" style="1" customWidth="1"/>
    <col min="5386" max="5387" width="10.44140625" style="1" customWidth="1"/>
    <col min="5388" max="5388" width="7.109375" style="1" customWidth="1"/>
    <col min="5389" max="5389" width="10.44140625" style="1" customWidth="1"/>
    <col min="5390" max="5390" width="10" style="1"/>
    <col min="5391" max="5391" width="32.109375" style="1" customWidth="1"/>
    <col min="5392" max="5392" width="13" style="1" customWidth="1"/>
    <col min="5393" max="5393" width="6.77734375" style="1" customWidth="1"/>
    <col min="5394" max="5632" width="10" style="1"/>
    <col min="5633" max="5633" width="6.109375" style="1" bestFit="1" customWidth="1"/>
    <col min="5634" max="5634" width="15.77734375" style="1" customWidth="1"/>
    <col min="5635" max="5635" width="27.77734375" style="1" bestFit="1" customWidth="1"/>
    <col min="5636" max="5636" width="6.109375" style="1" customWidth="1"/>
    <col min="5637" max="5638" width="7.88671875" style="1" customWidth="1"/>
    <col min="5639" max="5639" width="5.6640625" style="1" customWidth="1"/>
    <col min="5640" max="5640" width="11.6640625" style="1" customWidth="1"/>
    <col min="5641" max="5641" width="9.88671875" style="1" customWidth="1"/>
    <col min="5642" max="5643" width="10.44140625" style="1" customWidth="1"/>
    <col min="5644" max="5644" width="7.109375" style="1" customWidth="1"/>
    <col min="5645" max="5645" width="10.44140625" style="1" customWidth="1"/>
    <col min="5646" max="5646" width="10" style="1"/>
    <col min="5647" max="5647" width="32.109375" style="1" customWidth="1"/>
    <col min="5648" max="5648" width="13" style="1" customWidth="1"/>
    <col min="5649" max="5649" width="6.77734375" style="1" customWidth="1"/>
    <col min="5650" max="5888" width="10" style="1"/>
    <col min="5889" max="5889" width="6.109375" style="1" bestFit="1" customWidth="1"/>
    <col min="5890" max="5890" width="15.77734375" style="1" customWidth="1"/>
    <col min="5891" max="5891" width="27.77734375" style="1" bestFit="1" customWidth="1"/>
    <col min="5892" max="5892" width="6.109375" style="1" customWidth="1"/>
    <col min="5893" max="5894" width="7.88671875" style="1" customWidth="1"/>
    <col min="5895" max="5895" width="5.6640625" style="1" customWidth="1"/>
    <col min="5896" max="5896" width="11.6640625" style="1" customWidth="1"/>
    <col min="5897" max="5897" width="9.88671875" style="1" customWidth="1"/>
    <col min="5898" max="5899" width="10.44140625" style="1" customWidth="1"/>
    <col min="5900" max="5900" width="7.109375" style="1" customWidth="1"/>
    <col min="5901" max="5901" width="10.44140625" style="1" customWidth="1"/>
    <col min="5902" max="5902" width="10" style="1"/>
    <col min="5903" max="5903" width="32.109375" style="1" customWidth="1"/>
    <col min="5904" max="5904" width="13" style="1" customWidth="1"/>
    <col min="5905" max="5905" width="6.77734375" style="1" customWidth="1"/>
    <col min="5906" max="6144" width="10" style="1"/>
    <col min="6145" max="6145" width="6.109375" style="1" bestFit="1" customWidth="1"/>
    <col min="6146" max="6146" width="15.77734375" style="1" customWidth="1"/>
    <col min="6147" max="6147" width="27.77734375" style="1" bestFit="1" customWidth="1"/>
    <col min="6148" max="6148" width="6.109375" style="1" customWidth="1"/>
    <col min="6149" max="6150" width="7.88671875" style="1" customWidth="1"/>
    <col min="6151" max="6151" width="5.6640625" style="1" customWidth="1"/>
    <col min="6152" max="6152" width="11.6640625" style="1" customWidth="1"/>
    <col min="6153" max="6153" width="9.88671875" style="1" customWidth="1"/>
    <col min="6154" max="6155" width="10.44140625" style="1" customWidth="1"/>
    <col min="6156" max="6156" width="7.109375" style="1" customWidth="1"/>
    <col min="6157" max="6157" width="10.44140625" style="1" customWidth="1"/>
    <col min="6158" max="6158" width="10" style="1"/>
    <col min="6159" max="6159" width="32.109375" style="1" customWidth="1"/>
    <col min="6160" max="6160" width="13" style="1" customWidth="1"/>
    <col min="6161" max="6161" width="6.77734375" style="1" customWidth="1"/>
    <col min="6162" max="6400" width="10" style="1"/>
    <col min="6401" max="6401" width="6.109375" style="1" bestFit="1" customWidth="1"/>
    <col min="6402" max="6402" width="15.77734375" style="1" customWidth="1"/>
    <col min="6403" max="6403" width="27.77734375" style="1" bestFit="1" customWidth="1"/>
    <col min="6404" max="6404" width="6.109375" style="1" customWidth="1"/>
    <col min="6405" max="6406" width="7.88671875" style="1" customWidth="1"/>
    <col min="6407" max="6407" width="5.6640625" style="1" customWidth="1"/>
    <col min="6408" max="6408" width="11.6640625" style="1" customWidth="1"/>
    <col min="6409" max="6409" width="9.88671875" style="1" customWidth="1"/>
    <col min="6410" max="6411" width="10.44140625" style="1" customWidth="1"/>
    <col min="6412" max="6412" width="7.109375" style="1" customWidth="1"/>
    <col min="6413" max="6413" width="10.44140625" style="1" customWidth="1"/>
    <col min="6414" max="6414" width="10" style="1"/>
    <col min="6415" max="6415" width="32.109375" style="1" customWidth="1"/>
    <col min="6416" max="6416" width="13" style="1" customWidth="1"/>
    <col min="6417" max="6417" width="6.77734375" style="1" customWidth="1"/>
    <col min="6418" max="6656" width="10" style="1"/>
    <col min="6657" max="6657" width="6.109375" style="1" bestFit="1" customWidth="1"/>
    <col min="6658" max="6658" width="15.77734375" style="1" customWidth="1"/>
    <col min="6659" max="6659" width="27.77734375" style="1" bestFit="1" customWidth="1"/>
    <col min="6660" max="6660" width="6.109375" style="1" customWidth="1"/>
    <col min="6661" max="6662" width="7.88671875" style="1" customWidth="1"/>
    <col min="6663" max="6663" width="5.6640625" style="1" customWidth="1"/>
    <col min="6664" max="6664" width="11.6640625" style="1" customWidth="1"/>
    <col min="6665" max="6665" width="9.88671875" style="1" customWidth="1"/>
    <col min="6666" max="6667" width="10.44140625" style="1" customWidth="1"/>
    <col min="6668" max="6668" width="7.109375" style="1" customWidth="1"/>
    <col min="6669" max="6669" width="10.44140625" style="1" customWidth="1"/>
    <col min="6670" max="6670" width="10" style="1"/>
    <col min="6671" max="6671" width="32.109375" style="1" customWidth="1"/>
    <col min="6672" max="6672" width="13" style="1" customWidth="1"/>
    <col min="6673" max="6673" width="6.77734375" style="1" customWidth="1"/>
    <col min="6674" max="6912" width="10" style="1"/>
    <col min="6913" max="6913" width="6.109375" style="1" bestFit="1" customWidth="1"/>
    <col min="6914" max="6914" width="15.77734375" style="1" customWidth="1"/>
    <col min="6915" max="6915" width="27.77734375" style="1" bestFit="1" customWidth="1"/>
    <col min="6916" max="6916" width="6.109375" style="1" customWidth="1"/>
    <col min="6917" max="6918" width="7.88671875" style="1" customWidth="1"/>
    <col min="6919" max="6919" width="5.6640625" style="1" customWidth="1"/>
    <col min="6920" max="6920" width="11.6640625" style="1" customWidth="1"/>
    <col min="6921" max="6921" width="9.88671875" style="1" customWidth="1"/>
    <col min="6922" max="6923" width="10.44140625" style="1" customWidth="1"/>
    <col min="6924" max="6924" width="7.109375" style="1" customWidth="1"/>
    <col min="6925" max="6925" width="10.44140625" style="1" customWidth="1"/>
    <col min="6926" max="6926" width="10" style="1"/>
    <col min="6927" max="6927" width="32.109375" style="1" customWidth="1"/>
    <col min="6928" max="6928" width="13" style="1" customWidth="1"/>
    <col min="6929" max="6929" width="6.77734375" style="1" customWidth="1"/>
    <col min="6930" max="7168" width="10" style="1"/>
    <col min="7169" max="7169" width="6.109375" style="1" bestFit="1" customWidth="1"/>
    <col min="7170" max="7170" width="15.77734375" style="1" customWidth="1"/>
    <col min="7171" max="7171" width="27.77734375" style="1" bestFit="1" customWidth="1"/>
    <col min="7172" max="7172" width="6.109375" style="1" customWidth="1"/>
    <col min="7173" max="7174" width="7.88671875" style="1" customWidth="1"/>
    <col min="7175" max="7175" width="5.6640625" style="1" customWidth="1"/>
    <col min="7176" max="7176" width="11.6640625" style="1" customWidth="1"/>
    <col min="7177" max="7177" width="9.88671875" style="1" customWidth="1"/>
    <col min="7178" max="7179" width="10.44140625" style="1" customWidth="1"/>
    <col min="7180" max="7180" width="7.109375" style="1" customWidth="1"/>
    <col min="7181" max="7181" width="10.44140625" style="1" customWidth="1"/>
    <col min="7182" max="7182" width="10" style="1"/>
    <col min="7183" max="7183" width="32.109375" style="1" customWidth="1"/>
    <col min="7184" max="7184" width="13" style="1" customWidth="1"/>
    <col min="7185" max="7185" width="6.77734375" style="1" customWidth="1"/>
    <col min="7186" max="7424" width="10" style="1"/>
    <col min="7425" max="7425" width="6.109375" style="1" bestFit="1" customWidth="1"/>
    <col min="7426" max="7426" width="15.77734375" style="1" customWidth="1"/>
    <col min="7427" max="7427" width="27.77734375" style="1" bestFit="1" customWidth="1"/>
    <col min="7428" max="7428" width="6.109375" style="1" customWidth="1"/>
    <col min="7429" max="7430" width="7.88671875" style="1" customWidth="1"/>
    <col min="7431" max="7431" width="5.6640625" style="1" customWidth="1"/>
    <col min="7432" max="7432" width="11.6640625" style="1" customWidth="1"/>
    <col min="7433" max="7433" width="9.88671875" style="1" customWidth="1"/>
    <col min="7434" max="7435" width="10.44140625" style="1" customWidth="1"/>
    <col min="7436" max="7436" width="7.109375" style="1" customWidth="1"/>
    <col min="7437" max="7437" width="10.44140625" style="1" customWidth="1"/>
    <col min="7438" max="7438" width="10" style="1"/>
    <col min="7439" max="7439" width="32.109375" style="1" customWidth="1"/>
    <col min="7440" max="7440" width="13" style="1" customWidth="1"/>
    <col min="7441" max="7441" width="6.77734375" style="1" customWidth="1"/>
    <col min="7442" max="7680" width="10" style="1"/>
    <col min="7681" max="7681" width="6.109375" style="1" bestFit="1" customWidth="1"/>
    <col min="7682" max="7682" width="15.77734375" style="1" customWidth="1"/>
    <col min="7683" max="7683" width="27.77734375" style="1" bestFit="1" customWidth="1"/>
    <col min="7684" max="7684" width="6.109375" style="1" customWidth="1"/>
    <col min="7685" max="7686" width="7.88671875" style="1" customWidth="1"/>
    <col min="7687" max="7687" width="5.6640625" style="1" customWidth="1"/>
    <col min="7688" max="7688" width="11.6640625" style="1" customWidth="1"/>
    <col min="7689" max="7689" width="9.88671875" style="1" customWidth="1"/>
    <col min="7690" max="7691" width="10.44140625" style="1" customWidth="1"/>
    <col min="7692" max="7692" width="7.109375" style="1" customWidth="1"/>
    <col min="7693" max="7693" width="10.44140625" style="1" customWidth="1"/>
    <col min="7694" max="7694" width="10" style="1"/>
    <col min="7695" max="7695" width="32.109375" style="1" customWidth="1"/>
    <col min="7696" max="7696" width="13" style="1" customWidth="1"/>
    <col min="7697" max="7697" width="6.77734375" style="1" customWidth="1"/>
    <col min="7698" max="7936" width="10" style="1"/>
    <col min="7937" max="7937" width="6.109375" style="1" bestFit="1" customWidth="1"/>
    <col min="7938" max="7938" width="15.77734375" style="1" customWidth="1"/>
    <col min="7939" max="7939" width="27.77734375" style="1" bestFit="1" customWidth="1"/>
    <col min="7940" max="7940" width="6.109375" style="1" customWidth="1"/>
    <col min="7941" max="7942" width="7.88671875" style="1" customWidth="1"/>
    <col min="7943" max="7943" width="5.6640625" style="1" customWidth="1"/>
    <col min="7944" max="7944" width="11.6640625" style="1" customWidth="1"/>
    <col min="7945" max="7945" width="9.88671875" style="1" customWidth="1"/>
    <col min="7946" max="7947" width="10.44140625" style="1" customWidth="1"/>
    <col min="7948" max="7948" width="7.109375" style="1" customWidth="1"/>
    <col min="7949" max="7949" width="10.44140625" style="1" customWidth="1"/>
    <col min="7950" max="7950" width="10" style="1"/>
    <col min="7951" max="7951" width="32.109375" style="1" customWidth="1"/>
    <col min="7952" max="7952" width="13" style="1" customWidth="1"/>
    <col min="7953" max="7953" width="6.77734375" style="1" customWidth="1"/>
    <col min="7954" max="8192" width="10" style="1"/>
    <col min="8193" max="8193" width="6.109375" style="1" bestFit="1" customWidth="1"/>
    <col min="8194" max="8194" width="15.77734375" style="1" customWidth="1"/>
    <col min="8195" max="8195" width="27.77734375" style="1" bestFit="1" customWidth="1"/>
    <col min="8196" max="8196" width="6.109375" style="1" customWidth="1"/>
    <col min="8197" max="8198" width="7.88671875" style="1" customWidth="1"/>
    <col min="8199" max="8199" width="5.6640625" style="1" customWidth="1"/>
    <col min="8200" max="8200" width="11.6640625" style="1" customWidth="1"/>
    <col min="8201" max="8201" width="9.88671875" style="1" customWidth="1"/>
    <col min="8202" max="8203" width="10.44140625" style="1" customWidth="1"/>
    <col min="8204" max="8204" width="7.109375" style="1" customWidth="1"/>
    <col min="8205" max="8205" width="10.44140625" style="1" customWidth="1"/>
    <col min="8206" max="8206" width="10" style="1"/>
    <col min="8207" max="8207" width="32.109375" style="1" customWidth="1"/>
    <col min="8208" max="8208" width="13" style="1" customWidth="1"/>
    <col min="8209" max="8209" width="6.77734375" style="1" customWidth="1"/>
    <col min="8210" max="8448" width="10" style="1"/>
    <col min="8449" max="8449" width="6.109375" style="1" bestFit="1" customWidth="1"/>
    <col min="8450" max="8450" width="15.77734375" style="1" customWidth="1"/>
    <col min="8451" max="8451" width="27.77734375" style="1" bestFit="1" customWidth="1"/>
    <col min="8452" max="8452" width="6.109375" style="1" customWidth="1"/>
    <col min="8453" max="8454" width="7.88671875" style="1" customWidth="1"/>
    <col min="8455" max="8455" width="5.6640625" style="1" customWidth="1"/>
    <col min="8456" max="8456" width="11.6640625" style="1" customWidth="1"/>
    <col min="8457" max="8457" width="9.88671875" style="1" customWidth="1"/>
    <col min="8458" max="8459" width="10.44140625" style="1" customWidth="1"/>
    <col min="8460" max="8460" width="7.109375" style="1" customWidth="1"/>
    <col min="8461" max="8461" width="10.44140625" style="1" customWidth="1"/>
    <col min="8462" max="8462" width="10" style="1"/>
    <col min="8463" max="8463" width="32.109375" style="1" customWidth="1"/>
    <col min="8464" max="8464" width="13" style="1" customWidth="1"/>
    <col min="8465" max="8465" width="6.77734375" style="1" customWidth="1"/>
    <col min="8466" max="8704" width="10" style="1"/>
    <col min="8705" max="8705" width="6.109375" style="1" bestFit="1" customWidth="1"/>
    <col min="8706" max="8706" width="15.77734375" style="1" customWidth="1"/>
    <col min="8707" max="8707" width="27.77734375" style="1" bestFit="1" customWidth="1"/>
    <col min="8708" max="8708" width="6.109375" style="1" customWidth="1"/>
    <col min="8709" max="8710" width="7.88671875" style="1" customWidth="1"/>
    <col min="8711" max="8711" width="5.6640625" style="1" customWidth="1"/>
    <col min="8712" max="8712" width="11.6640625" style="1" customWidth="1"/>
    <col min="8713" max="8713" width="9.88671875" style="1" customWidth="1"/>
    <col min="8714" max="8715" width="10.44140625" style="1" customWidth="1"/>
    <col min="8716" max="8716" width="7.109375" style="1" customWidth="1"/>
    <col min="8717" max="8717" width="10.44140625" style="1" customWidth="1"/>
    <col min="8718" max="8718" width="10" style="1"/>
    <col min="8719" max="8719" width="32.109375" style="1" customWidth="1"/>
    <col min="8720" max="8720" width="13" style="1" customWidth="1"/>
    <col min="8721" max="8721" width="6.77734375" style="1" customWidth="1"/>
    <col min="8722" max="8960" width="10" style="1"/>
    <col min="8961" max="8961" width="6.109375" style="1" bestFit="1" customWidth="1"/>
    <col min="8962" max="8962" width="15.77734375" style="1" customWidth="1"/>
    <col min="8963" max="8963" width="27.77734375" style="1" bestFit="1" customWidth="1"/>
    <col min="8964" max="8964" width="6.109375" style="1" customWidth="1"/>
    <col min="8965" max="8966" width="7.88671875" style="1" customWidth="1"/>
    <col min="8967" max="8967" width="5.6640625" style="1" customWidth="1"/>
    <col min="8968" max="8968" width="11.6640625" style="1" customWidth="1"/>
    <col min="8969" max="8969" width="9.88671875" style="1" customWidth="1"/>
    <col min="8970" max="8971" width="10.44140625" style="1" customWidth="1"/>
    <col min="8972" max="8972" width="7.109375" style="1" customWidth="1"/>
    <col min="8973" max="8973" width="10.44140625" style="1" customWidth="1"/>
    <col min="8974" max="8974" width="10" style="1"/>
    <col min="8975" max="8975" width="32.109375" style="1" customWidth="1"/>
    <col min="8976" max="8976" width="13" style="1" customWidth="1"/>
    <col min="8977" max="8977" width="6.77734375" style="1" customWidth="1"/>
    <col min="8978" max="9216" width="10" style="1"/>
    <col min="9217" max="9217" width="6.109375" style="1" bestFit="1" customWidth="1"/>
    <col min="9218" max="9218" width="15.77734375" style="1" customWidth="1"/>
    <col min="9219" max="9219" width="27.77734375" style="1" bestFit="1" customWidth="1"/>
    <col min="9220" max="9220" width="6.109375" style="1" customWidth="1"/>
    <col min="9221" max="9222" width="7.88671875" style="1" customWidth="1"/>
    <col min="9223" max="9223" width="5.6640625" style="1" customWidth="1"/>
    <col min="9224" max="9224" width="11.6640625" style="1" customWidth="1"/>
    <col min="9225" max="9225" width="9.88671875" style="1" customWidth="1"/>
    <col min="9226" max="9227" width="10.44140625" style="1" customWidth="1"/>
    <col min="9228" max="9228" width="7.109375" style="1" customWidth="1"/>
    <col min="9229" max="9229" width="10.44140625" style="1" customWidth="1"/>
    <col min="9230" max="9230" width="10" style="1"/>
    <col min="9231" max="9231" width="32.109375" style="1" customWidth="1"/>
    <col min="9232" max="9232" width="13" style="1" customWidth="1"/>
    <col min="9233" max="9233" width="6.77734375" style="1" customWidth="1"/>
    <col min="9234" max="9472" width="10" style="1"/>
    <col min="9473" max="9473" width="6.109375" style="1" bestFit="1" customWidth="1"/>
    <col min="9474" max="9474" width="15.77734375" style="1" customWidth="1"/>
    <col min="9475" max="9475" width="27.77734375" style="1" bestFit="1" customWidth="1"/>
    <col min="9476" max="9476" width="6.109375" style="1" customWidth="1"/>
    <col min="9477" max="9478" width="7.88671875" style="1" customWidth="1"/>
    <col min="9479" max="9479" width="5.6640625" style="1" customWidth="1"/>
    <col min="9480" max="9480" width="11.6640625" style="1" customWidth="1"/>
    <col min="9481" max="9481" width="9.88671875" style="1" customWidth="1"/>
    <col min="9482" max="9483" width="10.44140625" style="1" customWidth="1"/>
    <col min="9484" max="9484" width="7.109375" style="1" customWidth="1"/>
    <col min="9485" max="9485" width="10.44140625" style="1" customWidth="1"/>
    <col min="9486" max="9486" width="10" style="1"/>
    <col min="9487" max="9487" width="32.109375" style="1" customWidth="1"/>
    <col min="9488" max="9488" width="13" style="1" customWidth="1"/>
    <col min="9489" max="9489" width="6.77734375" style="1" customWidth="1"/>
    <col min="9490" max="9728" width="10" style="1"/>
    <col min="9729" max="9729" width="6.109375" style="1" bestFit="1" customWidth="1"/>
    <col min="9730" max="9730" width="15.77734375" style="1" customWidth="1"/>
    <col min="9731" max="9731" width="27.77734375" style="1" bestFit="1" customWidth="1"/>
    <col min="9732" max="9732" width="6.109375" style="1" customWidth="1"/>
    <col min="9733" max="9734" width="7.88671875" style="1" customWidth="1"/>
    <col min="9735" max="9735" width="5.6640625" style="1" customWidth="1"/>
    <col min="9736" max="9736" width="11.6640625" style="1" customWidth="1"/>
    <col min="9737" max="9737" width="9.88671875" style="1" customWidth="1"/>
    <col min="9738" max="9739" width="10.44140625" style="1" customWidth="1"/>
    <col min="9740" max="9740" width="7.109375" style="1" customWidth="1"/>
    <col min="9741" max="9741" width="10.44140625" style="1" customWidth="1"/>
    <col min="9742" max="9742" width="10" style="1"/>
    <col min="9743" max="9743" width="32.109375" style="1" customWidth="1"/>
    <col min="9744" max="9744" width="13" style="1" customWidth="1"/>
    <col min="9745" max="9745" width="6.77734375" style="1" customWidth="1"/>
    <col min="9746" max="9984" width="10" style="1"/>
    <col min="9985" max="9985" width="6.109375" style="1" bestFit="1" customWidth="1"/>
    <col min="9986" max="9986" width="15.77734375" style="1" customWidth="1"/>
    <col min="9987" max="9987" width="27.77734375" style="1" bestFit="1" customWidth="1"/>
    <col min="9988" max="9988" width="6.109375" style="1" customWidth="1"/>
    <col min="9989" max="9990" width="7.88671875" style="1" customWidth="1"/>
    <col min="9991" max="9991" width="5.6640625" style="1" customWidth="1"/>
    <col min="9992" max="9992" width="11.6640625" style="1" customWidth="1"/>
    <col min="9993" max="9993" width="9.88671875" style="1" customWidth="1"/>
    <col min="9994" max="9995" width="10.44140625" style="1" customWidth="1"/>
    <col min="9996" max="9996" width="7.109375" style="1" customWidth="1"/>
    <col min="9997" max="9997" width="10.44140625" style="1" customWidth="1"/>
    <col min="9998" max="9998" width="10" style="1"/>
    <col min="9999" max="9999" width="32.109375" style="1" customWidth="1"/>
    <col min="10000" max="10000" width="13" style="1" customWidth="1"/>
    <col min="10001" max="10001" width="6.77734375" style="1" customWidth="1"/>
    <col min="10002" max="10240" width="10" style="1"/>
    <col min="10241" max="10241" width="6.109375" style="1" bestFit="1" customWidth="1"/>
    <col min="10242" max="10242" width="15.77734375" style="1" customWidth="1"/>
    <col min="10243" max="10243" width="27.77734375" style="1" bestFit="1" customWidth="1"/>
    <col min="10244" max="10244" width="6.109375" style="1" customWidth="1"/>
    <col min="10245" max="10246" width="7.88671875" style="1" customWidth="1"/>
    <col min="10247" max="10247" width="5.6640625" style="1" customWidth="1"/>
    <col min="10248" max="10248" width="11.6640625" style="1" customWidth="1"/>
    <col min="10249" max="10249" width="9.88671875" style="1" customWidth="1"/>
    <col min="10250" max="10251" width="10.44140625" style="1" customWidth="1"/>
    <col min="10252" max="10252" width="7.109375" style="1" customWidth="1"/>
    <col min="10253" max="10253" width="10.44140625" style="1" customWidth="1"/>
    <col min="10254" max="10254" width="10" style="1"/>
    <col min="10255" max="10255" width="32.109375" style="1" customWidth="1"/>
    <col min="10256" max="10256" width="13" style="1" customWidth="1"/>
    <col min="10257" max="10257" width="6.77734375" style="1" customWidth="1"/>
    <col min="10258" max="10496" width="10" style="1"/>
    <col min="10497" max="10497" width="6.109375" style="1" bestFit="1" customWidth="1"/>
    <col min="10498" max="10498" width="15.77734375" style="1" customWidth="1"/>
    <col min="10499" max="10499" width="27.77734375" style="1" bestFit="1" customWidth="1"/>
    <col min="10500" max="10500" width="6.109375" style="1" customWidth="1"/>
    <col min="10501" max="10502" width="7.88671875" style="1" customWidth="1"/>
    <col min="10503" max="10503" width="5.6640625" style="1" customWidth="1"/>
    <col min="10504" max="10504" width="11.6640625" style="1" customWidth="1"/>
    <col min="10505" max="10505" width="9.88671875" style="1" customWidth="1"/>
    <col min="10506" max="10507" width="10.44140625" style="1" customWidth="1"/>
    <col min="10508" max="10508" width="7.109375" style="1" customWidth="1"/>
    <col min="10509" max="10509" width="10.44140625" style="1" customWidth="1"/>
    <col min="10510" max="10510" width="10" style="1"/>
    <col min="10511" max="10511" width="32.109375" style="1" customWidth="1"/>
    <col min="10512" max="10512" width="13" style="1" customWidth="1"/>
    <col min="10513" max="10513" width="6.77734375" style="1" customWidth="1"/>
    <col min="10514" max="10752" width="10" style="1"/>
    <col min="10753" max="10753" width="6.109375" style="1" bestFit="1" customWidth="1"/>
    <col min="10754" max="10754" width="15.77734375" style="1" customWidth="1"/>
    <col min="10755" max="10755" width="27.77734375" style="1" bestFit="1" customWidth="1"/>
    <col min="10756" max="10756" width="6.109375" style="1" customWidth="1"/>
    <col min="10757" max="10758" width="7.88671875" style="1" customWidth="1"/>
    <col min="10759" max="10759" width="5.6640625" style="1" customWidth="1"/>
    <col min="10760" max="10760" width="11.6640625" style="1" customWidth="1"/>
    <col min="10761" max="10761" width="9.88671875" style="1" customWidth="1"/>
    <col min="10762" max="10763" width="10.44140625" style="1" customWidth="1"/>
    <col min="10764" max="10764" width="7.109375" style="1" customWidth="1"/>
    <col min="10765" max="10765" width="10.44140625" style="1" customWidth="1"/>
    <col min="10766" max="10766" width="10" style="1"/>
    <col min="10767" max="10767" width="32.109375" style="1" customWidth="1"/>
    <col min="10768" max="10768" width="13" style="1" customWidth="1"/>
    <col min="10769" max="10769" width="6.77734375" style="1" customWidth="1"/>
    <col min="10770" max="11008" width="10" style="1"/>
    <col min="11009" max="11009" width="6.109375" style="1" bestFit="1" customWidth="1"/>
    <col min="11010" max="11010" width="15.77734375" style="1" customWidth="1"/>
    <col min="11011" max="11011" width="27.77734375" style="1" bestFit="1" customWidth="1"/>
    <col min="11012" max="11012" width="6.109375" style="1" customWidth="1"/>
    <col min="11013" max="11014" width="7.88671875" style="1" customWidth="1"/>
    <col min="11015" max="11015" width="5.6640625" style="1" customWidth="1"/>
    <col min="11016" max="11016" width="11.6640625" style="1" customWidth="1"/>
    <col min="11017" max="11017" width="9.88671875" style="1" customWidth="1"/>
    <col min="11018" max="11019" width="10.44140625" style="1" customWidth="1"/>
    <col min="11020" max="11020" width="7.109375" style="1" customWidth="1"/>
    <col min="11021" max="11021" width="10.44140625" style="1" customWidth="1"/>
    <col min="11022" max="11022" width="10" style="1"/>
    <col min="11023" max="11023" width="32.109375" style="1" customWidth="1"/>
    <col min="11024" max="11024" width="13" style="1" customWidth="1"/>
    <col min="11025" max="11025" width="6.77734375" style="1" customWidth="1"/>
    <col min="11026" max="11264" width="10" style="1"/>
    <col min="11265" max="11265" width="6.109375" style="1" bestFit="1" customWidth="1"/>
    <col min="11266" max="11266" width="15.77734375" style="1" customWidth="1"/>
    <col min="11267" max="11267" width="27.77734375" style="1" bestFit="1" customWidth="1"/>
    <col min="11268" max="11268" width="6.109375" style="1" customWidth="1"/>
    <col min="11269" max="11270" width="7.88671875" style="1" customWidth="1"/>
    <col min="11271" max="11271" width="5.6640625" style="1" customWidth="1"/>
    <col min="11272" max="11272" width="11.6640625" style="1" customWidth="1"/>
    <col min="11273" max="11273" width="9.88671875" style="1" customWidth="1"/>
    <col min="11274" max="11275" width="10.44140625" style="1" customWidth="1"/>
    <col min="11276" max="11276" width="7.109375" style="1" customWidth="1"/>
    <col min="11277" max="11277" width="10.44140625" style="1" customWidth="1"/>
    <col min="11278" max="11278" width="10" style="1"/>
    <col min="11279" max="11279" width="32.109375" style="1" customWidth="1"/>
    <col min="11280" max="11280" width="13" style="1" customWidth="1"/>
    <col min="11281" max="11281" width="6.77734375" style="1" customWidth="1"/>
    <col min="11282" max="11520" width="10" style="1"/>
    <col min="11521" max="11521" width="6.109375" style="1" bestFit="1" customWidth="1"/>
    <col min="11522" max="11522" width="15.77734375" style="1" customWidth="1"/>
    <col min="11523" max="11523" width="27.77734375" style="1" bestFit="1" customWidth="1"/>
    <col min="11524" max="11524" width="6.109375" style="1" customWidth="1"/>
    <col min="11525" max="11526" width="7.88671875" style="1" customWidth="1"/>
    <col min="11527" max="11527" width="5.6640625" style="1" customWidth="1"/>
    <col min="11528" max="11528" width="11.6640625" style="1" customWidth="1"/>
    <col min="11529" max="11529" width="9.88671875" style="1" customWidth="1"/>
    <col min="11530" max="11531" width="10.44140625" style="1" customWidth="1"/>
    <col min="11532" max="11532" width="7.109375" style="1" customWidth="1"/>
    <col min="11533" max="11533" width="10.44140625" style="1" customWidth="1"/>
    <col min="11534" max="11534" width="10" style="1"/>
    <col min="11535" max="11535" width="32.109375" style="1" customWidth="1"/>
    <col min="11536" max="11536" width="13" style="1" customWidth="1"/>
    <col min="11537" max="11537" width="6.77734375" style="1" customWidth="1"/>
    <col min="11538" max="11776" width="10" style="1"/>
    <col min="11777" max="11777" width="6.109375" style="1" bestFit="1" customWidth="1"/>
    <col min="11778" max="11778" width="15.77734375" style="1" customWidth="1"/>
    <col min="11779" max="11779" width="27.77734375" style="1" bestFit="1" customWidth="1"/>
    <col min="11780" max="11780" width="6.109375" style="1" customWidth="1"/>
    <col min="11781" max="11782" width="7.88671875" style="1" customWidth="1"/>
    <col min="11783" max="11783" width="5.6640625" style="1" customWidth="1"/>
    <col min="11784" max="11784" width="11.6640625" style="1" customWidth="1"/>
    <col min="11785" max="11785" width="9.88671875" style="1" customWidth="1"/>
    <col min="11786" max="11787" width="10.44140625" style="1" customWidth="1"/>
    <col min="11788" max="11788" width="7.109375" style="1" customWidth="1"/>
    <col min="11789" max="11789" width="10.44140625" style="1" customWidth="1"/>
    <col min="11790" max="11790" width="10" style="1"/>
    <col min="11791" max="11791" width="32.109375" style="1" customWidth="1"/>
    <col min="11792" max="11792" width="13" style="1" customWidth="1"/>
    <col min="11793" max="11793" width="6.77734375" style="1" customWidth="1"/>
    <col min="11794" max="12032" width="10" style="1"/>
    <col min="12033" max="12033" width="6.109375" style="1" bestFit="1" customWidth="1"/>
    <col min="12034" max="12034" width="15.77734375" style="1" customWidth="1"/>
    <col min="12035" max="12035" width="27.77734375" style="1" bestFit="1" customWidth="1"/>
    <col min="12036" max="12036" width="6.109375" style="1" customWidth="1"/>
    <col min="12037" max="12038" width="7.88671875" style="1" customWidth="1"/>
    <col min="12039" max="12039" width="5.6640625" style="1" customWidth="1"/>
    <col min="12040" max="12040" width="11.6640625" style="1" customWidth="1"/>
    <col min="12041" max="12041" width="9.88671875" style="1" customWidth="1"/>
    <col min="12042" max="12043" width="10.44140625" style="1" customWidth="1"/>
    <col min="12044" max="12044" width="7.109375" style="1" customWidth="1"/>
    <col min="12045" max="12045" width="10.44140625" style="1" customWidth="1"/>
    <col min="12046" max="12046" width="10" style="1"/>
    <col min="12047" max="12047" width="32.109375" style="1" customWidth="1"/>
    <col min="12048" max="12048" width="13" style="1" customWidth="1"/>
    <col min="12049" max="12049" width="6.77734375" style="1" customWidth="1"/>
    <col min="12050" max="12288" width="10" style="1"/>
    <col min="12289" max="12289" width="6.109375" style="1" bestFit="1" customWidth="1"/>
    <col min="12290" max="12290" width="15.77734375" style="1" customWidth="1"/>
    <col min="12291" max="12291" width="27.77734375" style="1" bestFit="1" customWidth="1"/>
    <col min="12292" max="12292" width="6.109375" style="1" customWidth="1"/>
    <col min="12293" max="12294" width="7.88671875" style="1" customWidth="1"/>
    <col min="12295" max="12295" width="5.6640625" style="1" customWidth="1"/>
    <col min="12296" max="12296" width="11.6640625" style="1" customWidth="1"/>
    <col min="12297" max="12297" width="9.88671875" style="1" customWidth="1"/>
    <col min="12298" max="12299" width="10.44140625" style="1" customWidth="1"/>
    <col min="12300" max="12300" width="7.109375" style="1" customWidth="1"/>
    <col min="12301" max="12301" width="10.44140625" style="1" customWidth="1"/>
    <col min="12302" max="12302" width="10" style="1"/>
    <col min="12303" max="12303" width="32.109375" style="1" customWidth="1"/>
    <col min="12304" max="12304" width="13" style="1" customWidth="1"/>
    <col min="12305" max="12305" width="6.77734375" style="1" customWidth="1"/>
    <col min="12306" max="12544" width="10" style="1"/>
    <col min="12545" max="12545" width="6.109375" style="1" bestFit="1" customWidth="1"/>
    <col min="12546" max="12546" width="15.77734375" style="1" customWidth="1"/>
    <col min="12547" max="12547" width="27.77734375" style="1" bestFit="1" customWidth="1"/>
    <col min="12548" max="12548" width="6.109375" style="1" customWidth="1"/>
    <col min="12549" max="12550" width="7.88671875" style="1" customWidth="1"/>
    <col min="12551" max="12551" width="5.6640625" style="1" customWidth="1"/>
    <col min="12552" max="12552" width="11.6640625" style="1" customWidth="1"/>
    <col min="12553" max="12553" width="9.88671875" style="1" customWidth="1"/>
    <col min="12554" max="12555" width="10.44140625" style="1" customWidth="1"/>
    <col min="12556" max="12556" width="7.109375" style="1" customWidth="1"/>
    <col min="12557" max="12557" width="10.44140625" style="1" customWidth="1"/>
    <col min="12558" max="12558" width="10" style="1"/>
    <col min="12559" max="12559" width="32.109375" style="1" customWidth="1"/>
    <col min="12560" max="12560" width="13" style="1" customWidth="1"/>
    <col min="12561" max="12561" width="6.77734375" style="1" customWidth="1"/>
    <col min="12562" max="12800" width="10" style="1"/>
    <col min="12801" max="12801" width="6.109375" style="1" bestFit="1" customWidth="1"/>
    <col min="12802" max="12802" width="15.77734375" style="1" customWidth="1"/>
    <col min="12803" max="12803" width="27.77734375" style="1" bestFit="1" customWidth="1"/>
    <col min="12804" max="12804" width="6.109375" style="1" customWidth="1"/>
    <col min="12805" max="12806" width="7.88671875" style="1" customWidth="1"/>
    <col min="12807" max="12807" width="5.6640625" style="1" customWidth="1"/>
    <col min="12808" max="12808" width="11.6640625" style="1" customWidth="1"/>
    <col min="12809" max="12809" width="9.88671875" style="1" customWidth="1"/>
    <col min="12810" max="12811" width="10.44140625" style="1" customWidth="1"/>
    <col min="12812" max="12812" width="7.109375" style="1" customWidth="1"/>
    <col min="12813" max="12813" width="10.44140625" style="1" customWidth="1"/>
    <col min="12814" max="12814" width="10" style="1"/>
    <col min="12815" max="12815" width="32.109375" style="1" customWidth="1"/>
    <col min="12816" max="12816" width="13" style="1" customWidth="1"/>
    <col min="12817" max="12817" width="6.77734375" style="1" customWidth="1"/>
    <col min="12818" max="13056" width="10" style="1"/>
    <col min="13057" max="13057" width="6.109375" style="1" bestFit="1" customWidth="1"/>
    <col min="13058" max="13058" width="15.77734375" style="1" customWidth="1"/>
    <col min="13059" max="13059" width="27.77734375" style="1" bestFit="1" customWidth="1"/>
    <col min="13060" max="13060" width="6.109375" style="1" customWidth="1"/>
    <col min="13061" max="13062" width="7.88671875" style="1" customWidth="1"/>
    <col min="13063" max="13063" width="5.6640625" style="1" customWidth="1"/>
    <col min="13064" max="13064" width="11.6640625" style="1" customWidth="1"/>
    <col min="13065" max="13065" width="9.88671875" style="1" customWidth="1"/>
    <col min="13066" max="13067" width="10.44140625" style="1" customWidth="1"/>
    <col min="13068" max="13068" width="7.109375" style="1" customWidth="1"/>
    <col min="13069" max="13069" width="10.44140625" style="1" customWidth="1"/>
    <col min="13070" max="13070" width="10" style="1"/>
    <col min="13071" max="13071" width="32.109375" style="1" customWidth="1"/>
    <col min="13072" max="13072" width="13" style="1" customWidth="1"/>
    <col min="13073" max="13073" width="6.77734375" style="1" customWidth="1"/>
    <col min="13074" max="13312" width="10" style="1"/>
    <col min="13313" max="13313" width="6.109375" style="1" bestFit="1" customWidth="1"/>
    <col min="13314" max="13314" width="15.77734375" style="1" customWidth="1"/>
    <col min="13315" max="13315" width="27.77734375" style="1" bestFit="1" customWidth="1"/>
    <col min="13316" max="13316" width="6.109375" style="1" customWidth="1"/>
    <col min="13317" max="13318" width="7.88671875" style="1" customWidth="1"/>
    <col min="13319" max="13319" width="5.6640625" style="1" customWidth="1"/>
    <col min="13320" max="13320" width="11.6640625" style="1" customWidth="1"/>
    <col min="13321" max="13321" width="9.88671875" style="1" customWidth="1"/>
    <col min="13322" max="13323" width="10.44140625" style="1" customWidth="1"/>
    <col min="13324" max="13324" width="7.109375" style="1" customWidth="1"/>
    <col min="13325" max="13325" width="10.44140625" style="1" customWidth="1"/>
    <col min="13326" max="13326" width="10" style="1"/>
    <col min="13327" max="13327" width="32.109375" style="1" customWidth="1"/>
    <col min="13328" max="13328" width="13" style="1" customWidth="1"/>
    <col min="13329" max="13329" width="6.77734375" style="1" customWidth="1"/>
    <col min="13330" max="13568" width="10" style="1"/>
    <col min="13569" max="13569" width="6.109375" style="1" bestFit="1" customWidth="1"/>
    <col min="13570" max="13570" width="15.77734375" style="1" customWidth="1"/>
    <col min="13571" max="13571" width="27.77734375" style="1" bestFit="1" customWidth="1"/>
    <col min="13572" max="13572" width="6.109375" style="1" customWidth="1"/>
    <col min="13573" max="13574" width="7.88671875" style="1" customWidth="1"/>
    <col min="13575" max="13575" width="5.6640625" style="1" customWidth="1"/>
    <col min="13576" max="13576" width="11.6640625" style="1" customWidth="1"/>
    <col min="13577" max="13577" width="9.88671875" style="1" customWidth="1"/>
    <col min="13578" max="13579" width="10.44140625" style="1" customWidth="1"/>
    <col min="13580" max="13580" width="7.109375" style="1" customWidth="1"/>
    <col min="13581" max="13581" width="10.44140625" style="1" customWidth="1"/>
    <col min="13582" max="13582" width="10" style="1"/>
    <col min="13583" max="13583" width="32.109375" style="1" customWidth="1"/>
    <col min="13584" max="13584" width="13" style="1" customWidth="1"/>
    <col min="13585" max="13585" width="6.77734375" style="1" customWidth="1"/>
    <col min="13586" max="13824" width="10" style="1"/>
    <col min="13825" max="13825" width="6.109375" style="1" bestFit="1" customWidth="1"/>
    <col min="13826" max="13826" width="15.77734375" style="1" customWidth="1"/>
    <col min="13827" max="13827" width="27.77734375" style="1" bestFit="1" customWidth="1"/>
    <col min="13828" max="13828" width="6.109375" style="1" customWidth="1"/>
    <col min="13829" max="13830" width="7.88671875" style="1" customWidth="1"/>
    <col min="13831" max="13831" width="5.6640625" style="1" customWidth="1"/>
    <col min="13832" max="13832" width="11.6640625" style="1" customWidth="1"/>
    <col min="13833" max="13833" width="9.88671875" style="1" customWidth="1"/>
    <col min="13834" max="13835" width="10.44140625" style="1" customWidth="1"/>
    <col min="13836" max="13836" width="7.109375" style="1" customWidth="1"/>
    <col min="13837" max="13837" width="10.44140625" style="1" customWidth="1"/>
    <col min="13838" max="13838" width="10" style="1"/>
    <col min="13839" max="13839" width="32.109375" style="1" customWidth="1"/>
    <col min="13840" max="13840" width="13" style="1" customWidth="1"/>
    <col min="13841" max="13841" width="6.77734375" style="1" customWidth="1"/>
    <col min="13842" max="14080" width="10" style="1"/>
    <col min="14081" max="14081" width="6.109375" style="1" bestFit="1" customWidth="1"/>
    <col min="14082" max="14082" width="15.77734375" style="1" customWidth="1"/>
    <col min="14083" max="14083" width="27.77734375" style="1" bestFit="1" customWidth="1"/>
    <col min="14084" max="14084" width="6.109375" style="1" customWidth="1"/>
    <col min="14085" max="14086" width="7.88671875" style="1" customWidth="1"/>
    <col min="14087" max="14087" width="5.6640625" style="1" customWidth="1"/>
    <col min="14088" max="14088" width="11.6640625" style="1" customWidth="1"/>
    <col min="14089" max="14089" width="9.88671875" style="1" customWidth="1"/>
    <col min="14090" max="14091" width="10.44140625" style="1" customWidth="1"/>
    <col min="14092" max="14092" width="7.109375" style="1" customWidth="1"/>
    <col min="14093" max="14093" width="10.44140625" style="1" customWidth="1"/>
    <col min="14094" max="14094" width="10" style="1"/>
    <col min="14095" max="14095" width="32.109375" style="1" customWidth="1"/>
    <col min="14096" max="14096" width="13" style="1" customWidth="1"/>
    <col min="14097" max="14097" width="6.77734375" style="1" customWidth="1"/>
    <col min="14098" max="14336" width="10" style="1"/>
    <col min="14337" max="14337" width="6.109375" style="1" bestFit="1" customWidth="1"/>
    <col min="14338" max="14338" width="15.77734375" style="1" customWidth="1"/>
    <col min="14339" max="14339" width="27.77734375" style="1" bestFit="1" customWidth="1"/>
    <col min="14340" max="14340" width="6.109375" style="1" customWidth="1"/>
    <col min="14341" max="14342" width="7.88671875" style="1" customWidth="1"/>
    <col min="14343" max="14343" width="5.6640625" style="1" customWidth="1"/>
    <col min="14344" max="14344" width="11.6640625" style="1" customWidth="1"/>
    <col min="14345" max="14345" width="9.88671875" style="1" customWidth="1"/>
    <col min="14346" max="14347" width="10.44140625" style="1" customWidth="1"/>
    <col min="14348" max="14348" width="7.109375" style="1" customWidth="1"/>
    <col min="14349" max="14349" width="10.44140625" style="1" customWidth="1"/>
    <col min="14350" max="14350" width="10" style="1"/>
    <col min="14351" max="14351" width="32.109375" style="1" customWidth="1"/>
    <col min="14352" max="14352" width="13" style="1" customWidth="1"/>
    <col min="14353" max="14353" width="6.77734375" style="1" customWidth="1"/>
    <col min="14354" max="14592" width="10" style="1"/>
    <col min="14593" max="14593" width="6.109375" style="1" bestFit="1" customWidth="1"/>
    <col min="14594" max="14594" width="15.77734375" style="1" customWidth="1"/>
    <col min="14595" max="14595" width="27.77734375" style="1" bestFit="1" customWidth="1"/>
    <col min="14596" max="14596" width="6.109375" style="1" customWidth="1"/>
    <col min="14597" max="14598" width="7.88671875" style="1" customWidth="1"/>
    <col min="14599" max="14599" width="5.6640625" style="1" customWidth="1"/>
    <col min="14600" max="14600" width="11.6640625" style="1" customWidth="1"/>
    <col min="14601" max="14601" width="9.88671875" style="1" customWidth="1"/>
    <col min="14602" max="14603" width="10.44140625" style="1" customWidth="1"/>
    <col min="14604" max="14604" width="7.109375" style="1" customWidth="1"/>
    <col min="14605" max="14605" width="10.44140625" style="1" customWidth="1"/>
    <col min="14606" max="14606" width="10" style="1"/>
    <col min="14607" max="14607" width="32.109375" style="1" customWidth="1"/>
    <col min="14608" max="14608" width="13" style="1" customWidth="1"/>
    <col min="14609" max="14609" width="6.77734375" style="1" customWidth="1"/>
    <col min="14610" max="14848" width="10" style="1"/>
    <col min="14849" max="14849" width="6.109375" style="1" bestFit="1" customWidth="1"/>
    <col min="14850" max="14850" width="15.77734375" style="1" customWidth="1"/>
    <col min="14851" max="14851" width="27.77734375" style="1" bestFit="1" customWidth="1"/>
    <col min="14852" max="14852" width="6.109375" style="1" customWidth="1"/>
    <col min="14853" max="14854" width="7.88671875" style="1" customWidth="1"/>
    <col min="14855" max="14855" width="5.6640625" style="1" customWidth="1"/>
    <col min="14856" max="14856" width="11.6640625" style="1" customWidth="1"/>
    <col min="14857" max="14857" width="9.88671875" style="1" customWidth="1"/>
    <col min="14858" max="14859" width="10.44140625" style="1" customWidth="1"/>
    <col min="14860" max="14860" width="7.109375" style="1" customWidth="1"/>
    <col min="14861" max="14861" width="10.44140625" style="1" customWidth="1"/>
    <col min="14862" max="14862" width="10" style="1"/>
    <col min="14863" max="14863" width="32.109375" style="1" customWidth="1"/>
    <col min="14864" max="14864" width="13" style="1" customWidth="1"/>
    <col min="14865" max="14865" width="6.77734375" style="1" customWidth="1"/>
    <col min="14866" max="15104" width="10" style="1"/>
    <col min="15105" max="15105" width="6.109375" style="1" bestFit="1" customWidth="1"/>
    <col min="15106" max="15106" width="15.77734375" style="1" customWidth="1"/>
    <col min="15107" max="15107" width="27.77734375" style="1" bestFit="1" customWidth="1"/>
    <col min="15108" max="15108" width="6.109375" style="1" customWidth="1"/>
    <col min="15109" max="15110" width="7.88671875" style="1" customWidth="1"/>
    <col min="15111" max="15111" width="5.6640625" style="1" customWidth="1"/>
    <col min="15112" max="15112" width="11.6640625" style="1" customWidth="1"/>
    <col min="15113" max="15113" width="9.88671875" style="1" customWidth="1"/>
    <col min="15114" max="15115" width="10.44140625" style="1" customWidth="1"/>
    <col min="15116" max="15116" width="7.109375" style="1" customWidth="1"/>
    <col min="15117" max="15117" width="10.44140625" style="1" customWidth="1"/>
    <col min="15118" max="15118" width="10" style="1"/>
    <col min="15119" max="15119" width="32.109375" style="1" customWidth="1"/>
    <col min="15120" max="15120" width="13" style="1" customWidth="1"/>
    <col min="15121" max="15121" width="6.77734375" style="1" customWidth="1"/>
    <col min="15122" max="15360" width="10" style="1"/>
    <col min="15361" max="15361" width="6.109375" style="1" bestFit="1" customWidth="1"/>
    <col min="15362" max="15362" width="15.77734375" style="1" customWidth="1"/>
    <col min="15363" max="15363" width="27.77734375" style="1" bestFit="1" customWidth="1"/>
    <col min="15364" max="15364" width="6.109375" style="1" customWidth="1"/>
    <col min="15365" max="15366" width="7.88671875" style="1" customWidth="1"/>
    <col min="15367" max="15367" width="5.6640625" style="1" customWidth="1"/>
    <col min="15368" max="15368" width="11.6640625" style="1" customWidth="1"/>
    <col min="15369" max="15369" width="9.88671875" style="1" customWidth="1"/>
    <col min="15370" max="15371" width="10.44140625" style="1" customWidth="1"/>
    <col min="15372" max="15372" width="7.109375" style="1" customWidth="1"/>
    <col min="15373" max="15373" width="10.44140625" style="1" customWidth="1"/>
    <col min="15374" max="15374" width="10" style="1"/>
    <col min="15375" max="15375" width="32.109375" style="1" customWidth="1"/>
    <col min="15376" max="15376" width="13" style="1" customWidth="1"/>
    <col min="15377" max="15377" width="6.77734375" style="1" customWidth="1"/>
    <col min="15378" max="15616" width="10" style="1"/>
    <col min="15617" max="15617" width="6.109375" style="1" bestFit="1" customWidth="1"/>
    <col min="15618" max="15618" width="15.77734375" style="1" customWidth="1"/>
    <col min="15619" max="15619" width="27.77734375" style="1" bestFit="1" customWidth="1"/>
    <col min="15620" max="15620" width="6.109375" style="1" customWidth="1"/>
    <col min="15621" max="15622" width="7.88671875" style="1" customWidth="1"/>
    <col min="15623" max="15623" width="5.6640625" style="1" customWidth="1"/>
    <col min="15624" max="15624" width="11.6640625" style="1" customWidth="1"/>
    <col min="15625" max="15625" width="9.88671875" style="1" customWidth="1"/>
    <col min="15626" max="15627" width="10.44140625" style="1" customWidth="1"/>
    <col min="15628" max="15628" width="7.109375" style="1" customWidth="1"/>
    <col min="15629" max="15629" width="10.44140625" style="1" customWidth="1"/>
    <col min="15630" max="15630" width="10" style="1"/>
    <col min="15631" max="15631" width="32.109375" style="1" customWidth="1"/>
    <col min="15632" max="15632" width="13" style="1" customWidth="1"/>
    <col min="15633" max="15633" width="6.77734375" style="1" customWidth="1"/>
    <col min="15634" max="15872" width="10" style="1"/>
    <col min="15873" max="15873" width="6.109375" style="1" bestFit="1" customWidth="1"/>
    <col min="15874" max="15874" width="15.77734375" style="1" customWidth="1"/>
    <col min="15875" max="15875" width="27.77734375" style="1" bestFit="1" customWidth="1"/>
    <col min="15876" max="15876" width="6.109375" style="1" customWidth="1"/>
    <col min="15877" max="15878" width="7.88671875" style="1" customWidth="1"/>
    <col min="15879" max="15879" width="5.6640625" style="1" customWidth="1"/>
    <col min="15880" max="15880" width="11.6640625" style="1" customWidth="1"/>
    <col min="15881" max="15881" width="9.88671875" style="1" customWidth="1"/>
    <col min="15882" max="15883" width="10.44140625" style="1" customWidth="1"/>
    <col min="15884" max="15884" width="7.109375" style="1" customWidth="1"/>
    <col min="15885" max="15885" width="10.44140625" style="1" customWidth="1"/>
    <col min="15886" max="15886" width="10" style="1"/>
    <col min="15887" max="15887" width="32.109375" style="1" customWidth="1"/>
    <col min="15888" max="15888" width="13" style="1" customWidth="1"/>
    <col min="15889" max="15889" width="6.77734375" style="1" customWidth="1"/>
    <col min="15890" max="16128" width="10" style="1"/>
    <col min="16129" max="16129" width="6.109375" style="1" bestFit="1" customWidth="1"/>
    <col min="16130" max="16130" width="15.77734375" style="1" customWidth="1"/>
    <col min="16131" max="16131" width="27.77734375" style="1" bestFit="1" customWidth="1"/>
    <col min="16132" max="16132" width="6.109375" style="1" customWidth="1"/>
    <col min="16133" max="16134" width="7.88671875" style="1" customWidth="1"/>
    <col min="16135" max="16135" width="5.6640625" style="1" customWidth="1"/>
    <col min="16136" max="16136" width="11.6640625" style="1" customWidth="1"/>
    <col min="16137" max="16137" width="9.88671875" style="1" customWidth="1"/>
    <col min="16138" max="16139" width="10.44140625" style="1" customWidth="1"/>
    <col min="16140" max="16140" width="7.109375" style="1" customWidth="1"/>
    <col min="16141" max="16141" width="10.44140625" style="1" customWidth="1"/>
    <col min="16142" max="16142" width="10" style="1"/>
    <col min="16143" max="16143" width="32.109375" style="1" customWidth="1"/>
    <col min="16144" max="16144" width="13" style="1" customWidth="1"/>
    <col min="16145" max="16145" width="6.77734375" style="1" customWidth="1"/>
    <col min="16146" max="16384" width="10" style="1"/>
  </cols>
  <sheetData>
    <row r="1" spans="1:20" ht="27.75" customHeight="1">
      <c r="A1" s="189" t="s">
        <v>660</v>
      </c>
      <c r="B1" s="189"/>
      <c r="C1" s="189"/>
      <c r="D1" s="189"/>
      <c r="E1" s="189"/>
      <c r="F1" s="189"/>
      <c r="G1" s="189"/>
      <c r="H1" s="189"/>
      <c r="I1" s="189"/>
      <c r="J1" s="189"/>
      <c r="K1" s="189"/>
      <c r="L1" s="189"/>
      <c r="M1" s="189"/>
      <c r="N1" s="189"/>
      <c r="O1" s="189"/>
      <c r="P1" s="189"/>
    </row>
    <row r="2" spans="1:20" ht="27.75" customHeight="1">
      <c r="A2" s="1" t="s">
        <v>661</v>
      </c>
      <c r="M2" s="190" t="s">
        <v>1</v>
      </c>
      <c r="N2" s="190"/>
      <c r="O2" s="190"/>
      <c r="P2" s="190"/>
    </row>
    <row r="3" spans="1:20" s="119" customFormat="1" ht="19.5" customHeight="1">
      <c r="A3" s="207" t="s">
        <v>2</v>
      </c>
      <c r="B3" s="207" t="s">
        <v>3</v>
      </c>
      <c r="C3" s="207" t="s">
        <v>4</v>
      </c>
      <c r="D3" s="207" t="s">
        <v>5</v>
      </c>
      <c r="E3" s="209" t="s">
        <v>662</v>
      </c>
      <c r="F3" s="210"/>
      <c r="G3" s="207" t="s">
        <v>663</v>
      </c>
      <c r="H3" s="207" t="s">
        <v>664</v>
      </c>
      <c r="I3" s="207" t="s">
        <v>665</v>
      </c>
      <c r="J3" s="211" t="s">
        <v>9</v>
      </c>
      <c r="K3" s="212"/>
      <c r="L3" s="213" t="s">
        <v>666</v>
      </c>
      <c r="M3" s="209" t="s">
        <v>10</v>
      </c>
      <c r="N3" s="210"/>
      <c r="O3" s="207" t="s">
        <v>667</v>
      </c>
      <c r="P3" s="207" t="s">
        <v>668</v>
      </c>
    </row>
    <row r="4" spans="1:20" s="119" customFormat="1" ht="48.6" customHeight="1">
      <c r="A4" s="208"/>
      <c r="B4" s="208"/>
      <c r="C4" s="208"/>
      <c r="D4" s="208"/>
      <c r="E4" s="3" t="s">
        <v>669</v>
      </c>
      <c r="F4" s="3" t="s">
        <v>670</v>
      </c>
      <c r="G4" s="208"/>
      <c r="H4" s="208"/>
      <c r="I4" s="208"/>
      <c r="J4" s="3" t="s">
        <v>671</v>
      </c>
      <c r="K4" s="118" t="s">
        <v>672</v>
      </c>
      <c r="L4" s="213"/>
      <c r="M4" s="3" t="s">
        <v>673</v>
      </c>
      <c r="N4" s="3" t="s">
        <v>674</v>
      </c>
      <c r="O4" s="208"/>
      <c r="P4" s="208"/>
      <c r="S4" s="119" t="s">
        <v>860</v>
      </c>
      <c r="T4" s="119" t="s">
        <v>861</v>
      </c>
    </row>
    <row r="5" spans="1:20" ht="27.75" customHeight="1">
      <c r="A5" s="6">
        <v>1</v>
      </c>
      <c r="B5" s="183" t="s">
        <v>854</v>
      </c>
      <c r="C5" s="184" t="s">
        <v>855</v>
      </c>
      <c r="D5" s="122" t="s">
        <v>20</v>
      </c>
      <c r="E5" s="162">
        <v>12</v>
      </c>
      <c r="F5" s="156"/>
      <c r="G5" s="163">
        <v>0.13</v>
      </c>
      <c r="H5" s="165"/>
      <c r="I5" s="162">
        <v>11</v>
      </c>
      <c r="J5" s="2" t="s">
        <v>859</v>
      </c>
      <c r="K5" s="165">
        <v>5.32</v>
      </c>
      <c r="L5" s="157"/>
      <c r="M5" s="162">
        <v>11.8</v>
      </c>
      <c r="N5" s="157"/>
      <c r="O5" s="166" t="s">
        <v>52</v>
      </c>
      <c r="P5" s="158"/>
      <c r="R5" s="153"/>
      <c r="S5" s="185">
        <v>11.5</v>
      </c>
      <c r="T5" s="185">
        <v>12.261733733368732</v>
      </c>
    </row>
    <row r="6" spans="1:20" ht="27.75" customHeight="1">
      <c r="A6" s="6"/>
      <c r="B6" s="183" t="s">
        <v>137</v>
      </c>
      <c r="C6" s="184" t="s">
        <v>856</v>
      </c>
      <c r="D6" s="122" t="s">
        <v>20</v>
      </c>
      <c r="E6" s="162">
        <v>12</v>
      </c>
      <c r="F6" s="156"/>
      <c r="G6" s="163">
        <v>0.13</v>
      </c>
      <c r="H6" s="164"/>
      <c r="I6" s="162">
        <v>11</v>
      </c>
      <c r="J6" s="2" t="s">
        <v>859</v>
      </c>
      <c r="K6" s="165">
        <v>5.32</v>
      </c>
      <c r="L6" s="157"/>
      <c r="M6" s="162">
        <v>11.8</v>
      </c>
      <c r="N6" s="157"/>
      <c r="O6" s="166" t="s">
        <v>52</v>
      </c>
      <c r="P6" s="158"/>
      <c r="R6" s="153"/>
      <c r="S6" s="185">
        <v>11.6</v>
      </c>
      <c r="T6" s="185">
        <v>11.987501733368731</v>
      </c>
    </row>
    <row r="7" spans="1:20" ht="27.75" customHeight="1">
      <c r="A7" s="6"/>
      <c r="B7" s="183" t="s">
        <v>857</v>
      </c>
      <c r="C7" s="184" t="s">
        <v>858</v>
      </c>
      <c r="D7" s="122" t="s">
        <v>20</v>
      </c>
      <c r="E7" s="162">
        <v>12</v>
      </c>
      <c r="F7" s="156"/>
      <c r="G7" s="163">
        <v>0.13</v>
      </c>
      <c r="H7" s="164"/>
      <c r="I7" s="162">
        <v>11</v>
      </c>
      <c r="J7" s="2" t="s">
        <v>859</v>
      </c>
      <c r="K7" s="165">
        <v>5.32</v>
      </c>
      <c r="L7" s="157"/>
      <c r="M7" s="162">
        <v>11.8</v>
      </c>
      <c r="N7" s="157"/>
      <c r="O7" s="166" t="s">
        <v>52</v>
      </c>
      <c r="P7" s="158"/>
      <c r="R7" s="153"/>
      <c r="S7" s="185">
        <v>11.9</v>
      </c>
      <c r="T7" s="185">
        <v>11.928973733368732</v>
      </c>
    </row>
    <row r="8" spans="1:20" ht="27.75" customHeight="1">
      <c r="A8" s="6"/>
      <c r="B8" s="160"/>
      <c r="C8" s="161"/>
      <c r="D8" s="122"/>
      <c r="E8" s="162"/>
      <c r="F8" s="156"/>
      <c r="G8" s="163"/>
      <c r="H8" s="164"/>
      <c r="I8" s="162"/>
      <c r="J8" s="2"/>
      <c r="K8" s="165"/>
      <c r="L8" s="157"/>
      <c r="M8" s="162"/>
      <c r="N8" s="157"/>
      <c r="O8" s="166"/>
      <c r="P8" s="158"/>
      <c r="R8" s="153"/>
    </row>
    <row r="9" spans="1:20" ht="27.75" customHeight="1">
      <c r="A9" s="6"/>
      <c r="B9" s="160"/>
      <c r="C9" s="161"/>
      <c r="D9" s="122"/>
      <c r="E9" s="162"/>
      <c r="F9" s="156"/>
      <c r="G9" s="163"/>
      <c r="H9" s="164"/>
      <c r="I9" s="162"/>
      <c r="J9" s="2"/>
      <c r="K9" s="165"/>
      <c r="L9" s="157"/>
      <c r="M9" s="162"/>
      <c r="N9" s="157"/>
      <c r="O9" s="166"/>
      <c r="P9" s="158"/>
      <c r="R9" s="153"/>
    </row>
    <row r="10" spans="1:20" ht="54" customHeight="1">
      <c r="A10" s="191" t="s">
        <v>862</v>
      </c>
      <c r="B10" s="206"/>
      <c r="C10" s="206"/>
      <c r="D10" s="206"/>
      <c r="E10" s="206"/>
      <c r="F10" s="206"/>
      <c r="G10" s="206"/>
      <c r="H10" s="206"/>
      <c r="I10" s="206"/>
      <c r="J10" s="206"/>
      <c r="K10" s="206"/>
      <c r="L10" s="206"/>
      <c r="M10" s="206"/>
      <c r="N10" s="206"/>
      <c r="O10" s="206"/>
      <c r="P10" s="206"/>
    </row>
    <row r="11" spans="1:20" ht="38.4" customHeight="1">
      <c r="A11" s="206"/>
      <c r="B11" s="206"/>
      <c r="C11" s="206"/>
      <c r="D11" s="206"/>
      <c r="E11" s="206"/>
      <c r="F11" s="206"/>
      <c r="G11" s="206"/>
      <c r="H11" s="206"/>
      <c r="I11" s="206"/>
      <c r="J11" s="206"/>
      <c r="K11" s="206"/>
      <c r="L11" s="206"/>
      <c r="M11" s="206"/>
      <c r="N11" s="206"/>
      <c r="O11" s="206"/>
      <c r="P11" s="206"/>
    </row>
    <row r="12" spans="1:20" ht="93" customHeight="1">
      <c r="A12" s="191" t="s">
        <v>13</v>
      </c>
      <c r="B12" s="191"/>
      <c r="C12" s="191"/>
      <c r="D12" s="191" t="s">
        <v>14</v>
      </c>
      <c r="E12" s="191"/>
      <c r="F12" s="191"/>
      <c r="G12" s="191"/>
      <c r="H12" s="191"/>
      <c r="I12" s="191" t="s">
        <v>15</v>
      </c>
      <c r="J12" s="191"/>
      <c r="K12" s="191"/>
      <c r="L12" s="191" t="s">
        <v>16</v>
      </c>
      <c r="M12" s="191"/>
      <c r="N12" s="191"/>
      <c r="O12" s="191" t="s">
        <v>17</v>
      </c>
      <c r="P12" s="191"/>
    </row>
  </sheetData>
  <mergeCells count="21">
    <mergeCell ref="A12:C12"/>
    <mergeCell ref="D12:H12"/>
    <mergeCell ref="I12:K12"/>
    <mergeCell ref="L12:N12"/>
    <mergeCell ref="O12:P12"/>
    <mergeCell ref="A10:P11"/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  <mergeCell ref="J3:K3"/>
    <mergeCell ref="L3:L4"/>
    <mergeCell ref="M3:N3"/>
    <mergeCell ref="O3:O4"/>
    <mergeCell ref="P3:P4"/>
  </mergeCells>
  <phoneticPr fontId="3" type="noConversion"/>
  <dataValidations count="1">
    <dataValidation type="list" allowBlank="1" showInputMessage="1" showErrorMessage="1" sqref="WVO983042:WVO983049 JC5:JC9 SY5:SY9 ACU5:ACU9 AMQ5:AMQ9 AWM5:AWM9 BGI5:BGI9 BQE5:BQE9 CAA5:CAA9 CJW5:CJW9 CTS5:CTS9 DDO5:DDO9 DNK5:DNK9 DXG5:DXG9 EHC5:EHC9 EQY5:EQY9 FAU5:FAU9 FKQ5:FKQ9 FUM5:FUM9 GEI5:GEI9 GOE5:GOE9 GYA5:GYA9 HHW5:HHW9 HRS5:HRS9 IBO5:IBO9 ILK5:ILK9 IVG5:IVG9 JFC5:JFC9 JOY5:JOY9 JYU5:JYU9 KIQ5:KIQ9 KSM5:KSM9 LCI5:LCI9 LME5:LME9 LWA5:LWA9 MFW5:MFW9 MPS5:MPS9 MZO5:MZO9 NJK5:NJK9 NTG5:NTG9 ODC5:ODC9 OMY5:OMY9 OWU5:OWU9 PGQ5:PGQ9 PQM5:PQM9 QAI5:QAI9 QKE5:QKE9 QUA5:QUA9 RDW5:RDW9 RNS5:RNS9 RXO5:RXO9 SHK5:SHK9 SRG5:SRG9 TBC5:TBC9 TKY5:TKY9 TUU5:TUU9 UEQ5:UEQ9 UOM5:UOM9 UYI5:UYI9 VIE5:VIE9 VSA5:VSA9 WBW5:WBW9 WLS5:WLS9 WVO5:WVO9 G65538:G65545 JC65538:JC65545 SY65538:SY65545 ACU65538:ACU65545 AMQ65538:AMQ65545 AWM65538:AWM65545 BGI65538:BGI65545 BQE65538:BQE65545 CAA65538:CAA65545 CJW65538:CJW65545 CTS65538:CTS65545 DDO65538:DDO65545 DNK65538:DNK65545 DXG65538:DXG65545 EHC65538:EHC65545 EQY65538:EQY65545 FAU65538:FAU65545 FKQ65538:FKQ65545 FUM65538:FUM65545 GEI65538:GEI65545 GOE65538:GOE65545 GYA65538:GYA65545 HHW65538:HHW65545 HRS65538:HRS65545 IBO65538:IBO65545 ILK65538:ILK65545 IVG65538:IVG65545 JFC65538:JFC65545 JOY65538:JOY65545 JYU65538:JYU65545 KIQ65538:KIQ65545 KSM65538:KSM65545 LCI65538:LCI65545 LME65538:LME65545 LWA65538:LWA65545 MFW65538:MFW65545 MPS65538:MPS65545 MZO65538:MZO65545 NJK65538:NJK65545 NTG65538:NTG65545 ODC65538:ODC65545 OMY65538:OMY65545 OWU65538:OWU65545 PGQ65538:PGQ65545 PQM65538:PQM65545 QAI65538:QAI65545 QKE65538:QKE65545 QUA65538:QUA65545 RDW65538:RDW65545 RNS65538:RNS65545 RXO65538:RXO65545 SHK65538:SHK65545 SRG65538:SRG65545 TBC65538:TBC65545 TKY65538:TKY65545 TUU65538:TUU65545 UEQ65538:UEQ65545 UOM65538:UOM65545 UYI65538:UYI65545 VIE65538:VIE65545 VSA65538:VSA65545 WBW65538:WBW65545 WLS65538:WLS65545 WVO65538:WVO65545 G131074:G131081 JC131074:JC131081 SY131074:SY131081 ACU131074:ACU131081 AMQ131074:AMQ131081 AWM131074:AWM131081 BGI131074:BGI131081 BQE131074:BQE131081 CAA131074:CAA131081 CJW131074:CJW131081 CTS131074:CTS131081 DDO131074:DDO131081 DNK131074:DNK131081 DXG131074:DXG131081 EHC131074:EHC131081 EQY131074:EQY131081 FAU131074:FAU131081 FKQ131074:FKQ131081 FUM131074:FUM131081 GEI131074:GEI131081 GOE131074:GOE131081 GYA131074:GYA131081 HHW131074:HHW131081 HRS131074:HRS131081 IBO131074:IBO131081 ILK131074:ILK131081 IVG131074:IVG131081 JFC131074:JFC131081 JOY131074:JOY131081 JYU131074:JYU131081 KIQ131074:KIQ131081 KSM131074:KSM131081 LCI131074:LCI131081 LME131074:LME131081 LWA131074:LWA131081 MFW131074:MFW131081 MPS131074:MPS131081 MZO131074:MZO131081 NJK131074:NJK131081 NTG131074:NTG131081 ODC131074:ODC131081 OMY131074:OMY131081 OWU131074:OWU131081 PGQ131074:PGQ131081 PQM131074:PQM131081 QAI131074:QAI131081 QKE131074:QKE131081 QUA131074:QUA131081 RDW131074:RDW131081 RNS131074:RNS131081 RXO131074:RXO131081 SHK131074:SHK131081 SRG131074:SRG131081 TBC131074:TBC131081 TKY131074:TKY131081 TUU131074:TUU131081 UEQ131074:UEQ131081 UOM131074:UOM131081 UYI131074:UYI131081 VIE131074:VIE131081 VSA131074:VSA131081 WBW131074:WBW131081 WLS131074:WLS131081 WVO131074:WVO131081 G196610:G196617 JC196610:JC196617 SY196610:SY196617 ACU196610:ACU196617 AMQ196610:AMQ196617 AWM196610:AWM196617 BGI196610:BGI196617 BQE196610:BQE196617 CAA196610:CAA196617 CJW196610:CJW196617 CTS196610:CTS196617 DDO196610:DDO196617 DNK196610:DNK196617 DXG196610:DXG196617 EHC196610:EHC196617 EQY196610:EQY196617 FAU196610:FAU196617 FKQ196610:FKQ196617 FUM196610:FUM196617 GEI196610:GEI196617 GOE196610:GOE196617 GYA196610:GYA196617 HHW196610:HHW196617 HRS196610:HRS196617 IBO196610:IBO196617 ILK196610:ILK196617 IVG196610:IVG196617 JFC196610:JFC196617 JOY196610:JOY196617 JYU196610:JYU196617 KIQ196610:KIQ196617 KSM196610:KSM196617 LCI196610:LCI196617 LME196610:LME196617 LWA196610:LWA196617 MFW196610:MFW196617 MPS196610:MPS196617 MZO196610:MZO196617 NJK196610:NJK196617 NTG196610:NTG196617 ODC196610:ODC196617 OMY196610:OMY196617 OWU196610:OWU196617 PGQ196610:PGQ196617 PQM196610:PQM196617 QAI196610:QAI196617 QKE196610:QKE196617 QUA196610:QUA196617 RDW196610:RDW196617 RNS196610:RNS196617 RXO196610:RXO196617 SHK196610:SHK196617 SRG196610:SRG196617 TBC196610:TBC196617 TKY196610:TKY196617 TUU196610:TUU196617 UEQ196610:UEQ196617 UOM196610:UOM196617 UYI196610:UYI196617 VIE196610:VIE196617 VSA196610:VSA196617 WBW196610:WBW196617 WLS196610:WLS196617 WVO196610:WVO196617 G262146:G262153 JC262146:JC262153 SY262146:SY262153 ACU262146:ACU262153 AMQ262146:AMQ262153 AWM262146:AWM262153 BGI262146:BGI262153 BQE262146:BQE262153 CAA262146:CAA262153 CJW262146:CJW262153 CTS262146:CTS262153 DDO262146:DDO262153 DNK262146:DNK262153 DXG262146:DXG262153 EHC262146:EHC262153 EQY262146:EQY262153 FAU262146:FAU262153 FKQ262146:FKQ262153 FUM262146:FUM262153 GEI262146:GEI262153 GOE262146:GOE262153 GYA262146:GYA262153 HHW262146:HHW262153 HRS262146:HRS262153 IBO262146:IBO262153 ILK262146:ILK262153 IVG262146:IVG262153 JFC262146:JFC262153 JOY262146:JOY262153 JYU262146:JYU262153 KIQ262146:KIQ262153 KSM262146:KSM262153 LCI262146:LCI262153 LME262146:LME262153 LWA262146:LWA262153 MFW262146:MFW262153 MPS262146:MPS262153 MZO262146:MZO262153 NJK262146:NJK262153 NTG262146:NTG262153 ODC262146:ODC262153 OMY262146:OMY262153 OWU262146:OWU262153 PGQ262146:PGQ262153 PQM262146:PQM262153 QAI262146:QAI262153 QKE262146:QKE262153 QUA262146:QUA262153 RDW262146:RDW262153 RNS262146:RNS262153 RXO262146:RXO262153 SHK262146:SHK262153 SRG262146:SRG262153 TBC262146:TBC262153 TKY262146:TKY262153 TUU262146:TUU262153 UEQ262146:UEQ262153 UOM262146:UOM262153 UYI262146:UYI262153 VIE262146:VIE262153 VSA262146:VSA262153 WBW262146:WBW262153 WLS262146:WLS262153 WVO262146:WVO262153 G327682:G327689 JC327682:JC327689 SY327682:SY327689 ACU327682:ACU327689 AMQ327682:AMQ327689 AWM327682:AWM327689 BGI327682:BGI327689 BQE327682:BQE327689 CAA327682:CAA327689 CJW327682:CJW327689 CTS327682:CTS327689 DDO327682:DDO327689 DNK327682:DNK327689 DXG327682:DXG327689 EHC327682:EHC327689 EQY327682:EQY327689 FAU327682:FAU327689 FKQ327682:FKQ327689 FUM327682:FUM327689 GEI327682:GEI327689 GOE327682:GOE327689 GYA327682:GYA327689 HHW327682:HHW327689 HRS327682:HRS327689 IBO327682:IBO327689 ILK327682:ILK327689 IVG327682:IVG327689 JFC327682:JFC327689 JOY327682:JOY327689 JYU327682:JYU327689 KIQ327682:KIQ327689 KSM327682:KSM327689 LCI327682:LCI327689 LME327682:LME327689 LWA327682:LWA327689 MFW327682:MFW327689 MPS327682:MPS327689 MZO327682:MZO327689 NJK327682:NJK327689 NTG327682:NTG327689 ODC327682:ODC327689 OMY327682:OMY327689 OWU327682:OWU327689 PGQ327682:PGQ327689 PQM327682:PQM327689 QAI327682:QAI327689 QKE327682:QKE327689 QUA327682:QUA327689 RDW327682:RDW327689 RNS327682:RNS327689 RXO327682:RXO327689 SHK327682:SHK327689 SRG327682:SRG327689 TBC327682:TBC327689 TKY327682:TKY327689 TUU327682:TUU327689 UEQ327682:UEQ327689 UOM327682:UOM327689 UYI327682:UYI327689 VIE327682:VIE327689 VSA327682:VSA327689 WBW327682:WBW327689 WLS327682:WLS327689 WVO327682:WVO327689 G393218:G393225 JC393218:JC393225 SY393218:SY393225 ACU393218:ACU393225 AMQ393218:AMQ393225 AWM393218:AWM393225 BGI393218:BGI393225 BQE393218:BQE393225 CAA393218:CAA393225 CJW393218:CJW393225 CTS393218:CTS393225 DDO393218:DDO393225 DNK393218:DNK393225 DXG393218:DXG393225 EHC393218:EHC393225 EQY393218:EQY393225 FAU393218:FAU393225 FKQ393218:FKQ393225 FUM393218:FUM393225 GEI393218:GEI393225 GOE393218:GOE393225 GYA393218:GYA393225 HHW393218:HHW393225 HRS393218:HRS393225 IBO393218:IBO393225 ILK393218:ILK393225 IVG393218:IVG393225 JFC393218:JFC393225 JOY393218:JOY393225 JYU393218:JYU393225 KIQ393218:KIQ393225 KSM393218:KSM393225 LCI393218:LCI393225 LME393218:LME393225 LWA393218:LWA393225 MFW393218:MFW393225 MPS393218:MPS393225 MZO393218:MZO393225 NJK393218:NJK393225 NTG393218:NTG393225 ODC393218:ODC393225 OMY393218:OMY393225 OWU393218:OWU393225 PGQ393218:PGQ393225 PQM393218:PQM393225 QAI393218:QAI393225 QKE393218:QKE393225 QUA393218:QUA393225 RDW393218:RDW393225 RNS393218:RNS393225 RXO393218:RXO393225 SHK393218:SHK393225 SRG393218:SRG393225 TBC393218:TBC393225 TKY393218:TKY393225 TUU393218:TUU393225 UEQ393218:UEQ393225 UOM393218:UOM393225 UYI393218:UYI393225 VIE393218:VIE393225 VSA393218:VSA393225 WBW393218:WBW393225 WLS393218:WLS393225 WVO393218:WVO393225 G458754:G458761 JC458754:JC458761 SY458754:SY458761 ACU458754:ACU458761 AMQ458754:AMQ458761 AWM458754:AWM458761 BGI458754:BGI458761 BQE458754:BQE458761 CAA458754:CAA458761 CJW458754:CJW458761 CTS458754:CTS458761 DDO458754:DDO458761 DNK458754:DNK458761 DXG458754:DXG458761 EHC458754:EHC458761 EQY458754:EQY458761 FAU458754:FAU458761 FKQ458754:FKQ458761 FUM458754:FUM458761 GEI458754:GEI458761 GOE458754:GOE458761 GYA458754:GYA458761 HHW458754:HHW458761 HRS458754:HRS458761 IBO458754:IBO458761 ILK458754:ILK458761 IVG458754:IVG458761 JFC458754:JFC458761 JOY458754:JOY458761 JYU458754:JYU458761 KIQ458754:KIQ458761 KSM458754:KSM458761 LCI458754:LCI458761 LME458754:LME458761 LWA458754:LWA458761 MFW458754:MFW458761 MPS458754:MPS458761 MZO458754:MZO458761 NJK458754:NJK458761 NTG458754:NTG458761 ODC458754:ODC458761 OMY458754:OMY458761 OWU458754:OWU458761 PGQ458754:PGQ458761 PQM458754:PQM458761 QAI458754:QAI458761 QKE458754:QKE458761 QUA458754:QUA458761 RDW458754:RDW458761 RNS458754:RNS458761 RXO458754:RXO458761 SHK458754:SHK458761 SRG458754:SRG458761 TBC458754:TBC458761 TKY458754:TKY458761 TUU458754:TUU458761 UEQ458754:UEQ458761 UOM458754:UOM458761 UYI458754:UYI458761 VIE458754:VIE458761 VSA458754:VSA458761 WBW458754:WBW458761 WLS458754:WLS458761 WVO458754:WVO458761 G524290:G524297 JC524290:JC524297 SY524290:SY524297 ACU524290:ACU524297 AMQ524290:AMQ524297 AWM524290:AWM524297 BGI524290:BGI524297 BQE524290:BQE524297 CAA524290:CAA524297 CJW524290:CJW524297 CTS524290:CTS524297 DDO524290:DDO524297 DNK524290:DNK524297 DXG524290:DXG524297 EHC524290:EHC524297 EQY524290:EQY524297 FAU524290:FAU524297 FKQ524290:FKQ524297 FUM524290:FUM524297 GEI524290:GEI524297 GOE524290:GOE524297 GYA524290:GYA524297 HHW524290:HHW524297 HRS524290:HRS524297 IBO524290:IBO524297 ILK524290:ILK524297 IVG524290:IVG524297 JFC524290:JFC524297 JOY524290:JOY524297 JYU524290:JYU524297 KIQ524290:KIQ524297 KSM524290:KSM524297 LCI524290:LCI524297 LME524290:LME524297 LWA524290:LWA524297 MFW524290:MFW524297 MPS524290:MPS524297 MZO524290:MZO524297 NJK524290:NJK524297 NTG524290:NTG524297 ODC524290:ODC524297 OMY524290:OMY524297 OWU524290:OWU524297 PGQ524290:PGQ524297 PQM524290:PQM524297 QAI524290:QAI524297 QKE524290:QKE524297 QUA524290:QUA524297 RDW524290:RDW524297 RNS524290:RNS524297 RXO524290:RXO524297 SHK524290:SHK524297 SRG524290:SRG524297 TBC524290:TBC524297 TKY524290:TKY524297 TUU524290:TUU524297 UEQ524290:UEQ524297 UOM524290:UOM524297 UYI524290:UYI524297 VIE524290:VIE524297 VSA524290:VSA524297 WBW524290:WBW524297 WLS524290:WLS524297 WVO524290:WVO524297 G589826:G589833 JC589826:JC589833 SY589826:SY589833 ACU589826:ACU589833 AMQ589826:AMQ589833 AWM589826:AWM589833 BGI589826:BGI589833 BQE589826:BQE589833 CAA589826:CAA589833 CJW589826:CJW589833 CTS589826:CTS589833 DDO589826:DDO589833 DNK589826:DNK589833 DXG589826:DXG589833 EHC589826:EHC589833 EQY589826:EQY589833 FAU589826:FAU589833 FKQ589826:FKQ589833 FUM589826:FUM589833 GEI589826:GEI589833 GOE589826:GOE589833 GYA589826:GYA589833 HHW589826:HHW589833 HRS589826:HRS589833 IBO589826:IBO589833 ILK589826:ILK589833 IVG589826:IVG589833 JFC589826:JFC589833 JOY589826:JOY589833 JYU589826:JYU589833 KIQ589826:KIQ589833 KSM589826:KSM589833 LCI589826:LCI589833 LME589826:LME589833 LWA589826:LWA589833 MFW589826:MFW589833 MPS589826:MPS589833 MZO589826:MZO589833 NJK589826:NJK589833 NTG589826:NTG589833 ODC589826:ODC589833 OMY589826:OMY589833 OWU589826:OWU589833 PGQ589826:PGQ589833 PQM589826:PQM589833 QAI589826:QAI589833 QKE589826:QKE589833 QUA589826:QUA589833 RDW589826:RDW589833 RNS589826:RNS589833 RXO589826:RXO589833 SHK589826:SHK589833 SRG589826:SRG589833 TBC589826:TBC589833 TKY589826:TKY589833 TUU589826:TUU589833 UEQ589826:UEQ589833 UOM589826:UOM589833 UYI589826:UYI589833 VIE589826:VIE589833 VSA589826:VSA589833 WBW589826:WBW589833 WLS589826:WLS589833 WVO589826:WVO589833 G655362:G655369 JC655362:JC655369 SY655362:SY655369 ACU655362:ACU655369 AMQ655362:AMQ655369 AWM655362:AWM655369 BGI655362:BGI655369 BQE655362:BQE655369 CAA655362:CAA655369 CJW655362:CJW655369 CTS655362:CTS655369 DDO655362:DDO655369 DNK655362:DNK655369 DXG655362:DXG655369 EHC655362:EHC655369 EQY655362:EQY655369 FAU655362:FAU655369 FKQ655362:FKQ655369 FUM655362:FUM655369 GEI655362:GEI655369 GOE655362:GOE655369 GYA655362:GYA655369 HHW655362:HHW655369 HRS655362:HRS655369 IBO655362:IBO655369 ILK655362:ILK655369 IVG655362:IVG655369 JFC655362:JFC655369 JOY655362:JOY655369 JYU655362:JYU655369 KIQ655362:KIQ655369 KSM655362:KSM655369 LCI655362:LCI655369 LME655362:LME655369 LWA655362:LWA655369 MFW655362:MFW655369 MPS655362:MPS655369 MZO655362:MZO655369 NJK655362:NJK655369 NTG655362:NTG655369 ODC655362:ODC655369 OMY655362:OMY655369 OWU655362:OWU655369 PGQ655362:PGQ655369 PQM655362:PQM655369 QAI655362:QAI655369 QKE655362:QKE655369 QUA655362:QUA655369 RDW655362:RDW655369 RNS655362:RNS655369 RXO655362:RXO655369 SHK655362:SHK655369 SRG655362:SRG655369 TBC655362:TBC655369 TKY655362:TKY655369 TUU655362:TUU655369 UEQ655362:UEQ655369 UOM655362:UOM655369 UYI655362:UYI655369 VIE655362:VIE655369 VSA655362:VSA655369 WBW655362:WBW655369 WLS655362:WLS655369 WVO655362:WVO655369 G720898:G720905 JC720898:JC720905 SY720898:SY720905 ACU720898:ACU720905 AMQ720898:AMQ720905 AWM720898:AWM720905 BGI720898:BGI720905 BQE720898:BQE720905 CAA720898:CAA720905 CJW720898:CJW720905 CTS720898:CTS720905 DDO720898:DDO720905 DNK720898:DNK720905 DXG720898:DXG720905 EHC720898:EHC720905 EQY720898:EQY720905 FAU720898:FAU720905 FKQ720898:FKQ720905 FUM720898:FUM720905 GEI720898:GEI720905 GOE720898:GOE720905 GYA720898:GYA720905 HHW720898:HHW720905 HRS720898:HRS720905 IBO720898:IBO720905 ILK720898:ILK720905 IVG720898:IVG720905 JFC720898:JFC720905 JOY720898:JOY720905 JYU720898:JYU720905 KIQ720898:KIQ720905 KSM720898:KSM720905 LCI720898:LCI720905 LME720898:LME720905 LWA720898:LWA720905 MFW720898:MFW720905 MPS720898:MPS720905 MZO720898:MZO720905 NJK720898:NJK720905 NTG720898:NTG720905 ODC720898:ODC720905 OMY720898:OMY720905 OWU720898:OWU720905 PGQ720898:PGQ720905 PQM720898:PQM720905 QAI720898:QAI720905 QKE720898:QKE720905 QUA720898:QUA720905 RDW720898:RDW720905 RNS720898:RNS720905 RXO720898:RXO720905 SHK720898:SHK720905 SRG720898:SRG720905 TBC720898:TBC720905 TKY720898:TKY720905 TUU720898:TUU720905 UEQ720898:UEQ720905 UOM720898:UOM720905 UYI720898:UYI720905 VIE720898:VIE720905 VSA720898:VSA720905 WBW720898:WBW720905 WLS720898:WLS720905 WVO720898:WVO720905 G786434:G786441 JC786434:JC786441 SY786434:SY786441 ACU786434:ACU786441 AMQ786434:AMQ786441 AWM786434:AWM786441 BGI786434:BGI786441 BQE786434:BQE786441 CAA786434:CAA786441 CJW786434:CJW786441 CTS786434:CTS786441 DDO786434:DDO786441 DNK786434:DNK786441 DXG786434:DXG786441 EHC786434:EHC786441 EQY786434:EQY786441 FAU786434:FAU786441 FKQ786434:FKQ786441 FUM786434:FUM786441 GEI786434:GEI786441 GOE786434:GOE786441 GYA786434:GYA786441 HHW786434:HHW786441 HRS786434:HRS786441 IBO786434:IBO786441 ILK786434:ILK786441 IVG786434:IVG786441 JFC786434:JFC786441 JOY786434:JOY786441 JYU786434:JYU786441 KIQ786434:KIQ786441 KSM786434:KSM786441 LCI786434:LCI786441 LME786434:LME786441 LWA786434:LWA786441 MFW786434:MFW786441 MPS786434:MPS786441 MZO786434:MZO786441 NJK786434:NJK786441 NTG786434:NTG786441 ODC786434:ODC786441 OMY786434:OMY786441 OWU786434:OWU786441 PGQ786434:PGQ786441 PQM786434:PQM786441 QAI786434:QAI786441 QKE786434:QKE786441 QUA786434:QUA786441 RDW786434:RDW786441 RNS786434:RNS786441 RXO786434:RXO786441 SHK786434:SHK786441 SRG786434:SRG786441 TBC786434:TBC786441 TKY786434:TKY786441 TUU786434:TUU786441 UEQ786434:UEQ786441 UOM786434:UOM786441 UYI786434:UYI786441 VIE786434:VIE786441 VSA786434:VSA786441 WBW786434:WBW786441 WLS786434:WLS786441 WVO786434:WVO786441 G851970:G851977 JC851970:JC851977 SY851970:SY851977 ACU851970:ACU851977 AMQ851970:AMQ851977 AWM851970:AWM851977 BGI851970:BGI851977 BQE851970:BQE851977 CAA851970:CAA851977 CJW851970:CJW851977 CTS851970:CTS851977 DDO851970:DDO851977 DNK851970:DNK851977 DXG851970:DXG851977 EHC851970:EHC851977 EQY851970:EQY851977 FAU851970:FAU851977 FKQ851970:FKQ851977 FUM851970:FUM851977 GEI851970:GEI851977 GOE851970:GOE851977 GYA851970:GYA851977 HHW851970:HHW851977 HRS851970:HRS851977 IBO851970:IBO851977 ILK851970:ILK851977 IVG851970:IVG851977 JFC851970:JFC851977 JOY851970:JOY851977 JYU851970:JYU851977 KIQ851970:KIQ851977 KSM851970:KSM851977 LCI851970:LCI851977 LME851970:LME851977 LWA851970:LWA851977 MFW851970:MFW851977 MPS851970:MPS851977 MZO851970:MZO851977 NJK851970:NJK851977 NTG851970:NTG851977 ODC851970:ODC851977 OMY851970:OMY851977 OWU851970:OWU851977 PGQ851970:PGQ851977 PQM851970:PQM851977 QAI851970:QAI851977 QKE851970:QKE851977 QUA851970:QUA851977 RDW851970:RDW851977 RNS851970:RNS851977 RXO851970:RXO851977 SHK851970:SHK851977 SRG851970:SRG851977 TBC851970:TBC851977 TKY851970:TKY851977 TUU851970:TUU851977 UEQ851970:UEQ851977 UOM851970:UOM851977 UYI851970:UYI851977 VIE851970:VIE851977 VSA851970:VSA851977 WBW851970:WBW851977 WLS851970:WLS851977 WVO851970:WVO851977 G917506:G917513 JC917506:JC917513 SY917506:SY917513 ACU917506:ACU917513 AMQ917506:AMQ917513 AWM917506:AWM917513 BGI917506:BGI917513 BQE917506:BQE917513 CAA917506:CAA917513 CJW917506:CJW917513 CTS917506:CTS917513 DDO917506:DDO917513 DNK917506:DNK917513 DXG917506:DXG917513 EHC917506:EHC917513 EQY917506:EQY917513 FAU917506:FAU917513 FKQ917506:FKQ917513 FUM917506:FUM917513 GEI917506:GEI917513 GOE917506:GOE917513 GYA917506:GYA917513 HHW917506:HHW917513 HRS917506:HRS917513 IBO917506:IBO917513 ILK917506:ILK917513 IVG917506:IVG917513 JFC917506:JFC917513 JOY917506:JOY917513 JYU917506:JYU917513 KIQ917506:KIQ917513 KSM917506:KSM917513 LCI917506:LCI917513 LME917506:LME917513 LWA917506:LWA917513 MFW917506:MFW917513 MPS917506:MPS917513 MZO917506:MZO917513 NJK917506:NJK917513 NTG917506:NTG917513 ODC917506:ODC917513 OMY917506:OMY917513 OWU917506:OWU917513 PGQ917506:PGQ917513 PQM917506:PQM917513 QAI917506:QAI917513 QKE917506:QKE917513 QUA917506:QUA917513 RDW917506:RDW917513 RNS917506:RNS917513 RXO917506:RXO917513 SHK917506:SHK917513 SRG917506:SRG917513 TBC917506:TBC917513 TKY917506:TKY917513 TUU917506:TUU917513 UEQ917506:UEQ917513 UOM917506:UOM917513 UYI917506:UYI917513 VIE917506:VIE917513 VSA917506:VSA917513 WBW917506:WBW917513 WLS917506:WLS917513 WVO917506:WVO917513 G983042:G983049 JC983042:JC983049 SY983042:SY983049 ACU983042:ACU983049 AMQ983042:AMQ983049 AWM983042:AWM983049 BGI983042:BGI983049 BQE983042:BQE983049 CAA983042:CAA983049 CJW983042:CJW983049 CTS983042:CTS983049 DDO983042:DDO983049 DNK983042:DNK983049 DXG983042:DXG983049 EHC983042:EHC983049 EQY983042:EQY983049 FAU983042:FAU983049 FKQ983042:FKQ983049 FUM983042:FUM983049 GEI983042:GEI983049 GOE983042:GOE983049 GYA983042:GYA983049 HHW983042:HHW983049 HRS983042:HRS983049 IBO983042:IBO983049 ILK983042:ILK983049 IVG983042:IVG983049 JFC983042:JFC983049 JOY983042:JOY983049 JYU983042:JYU983049 KIQ983042:KIQ983049 KSM983042:KSM983049 LCI983042:LCI983049 LME983042:LME983049 LWA983042:LWA983049 MFW983042:MFW983049 MPS983042:MPS983049 MZO983042:MZO983049 NJK983042:NJK983049 NTG983042:NTG983049 ODC983042:ODC983049 OMY983042:OMY983049 OWU983042:OWU983049 PGQ983042:PGQ983049 PQM983042:PQM983049 QAI983042:QAI983049 QKE983042:QKE983049 QUA983042:QUA983049 RDW983042:RDW983049 RNS983042:RNS983049 RXO983042:RXO983049 SHK983042:SHK983049 SRG983042:SRG983049 TBC983042:TBC983049 TKY983042:TKY983049 TUU983042:TUU983049 UEQ983042:UEQ983049 UOM983042:UOM983049 UYI983042:UYI983049 VIE983042:VIE983049 VSA983042:VSA983049 WBW983042:WBW983049 WLS983042:WLS983049" xr:uid="{119D1D93-984E-4533-8483-B63D3D6693B4}">
      <formula1>$Q$5:$Q$10</formula1>
    </dataValidation>
  </dataValidations>
  <pageMargins left="0.75" right="0.75" top="1" bottom="1" header="0.5" footer="0.5"/>
  <pageSetup paperSize="9" scale="93" orientation="landscape" r:id="rId1"/>
  <headerFooter alignWithMargins="0"/>
  <legacy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B3F4CA-A2FB-47EF-8661-E5F16040FA85}">
  <sheetPr>
    <pageSetUpPr fitToPage="1"/>
  </sheetPr>
  <dimension ref="A1:T11"/>
  <sheetViews>
    <sheetView zoomScale="70" zoomScaleNormal="70" workbookViewId="0">
      <selection activeCell="B8" sqref="B8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30.88671875" style="1" customWidth="1"/>
    <col min="4" max="4" width="6.109375" style="1" customWidth="1"/>
    <col min="5" max="5" width="10.44140625" style="1" customWidth="1"/>
    <col min="6" max="6" width="9.6640625" style="4" customWidth="1"/>
    <col min="7" max="7" width="7.109375" style="1" customWidth="1"/>
    <col min="8" max="8" width="7.44140625" style="1" customWidth="1"/>
    <col min="9" max="9" width="9.33203125" style="1" customWidth="1"/>
    <col min="10" max="11" width="10.44140625" style="1" customWidth="1"/>
    <col min="12" max="12" width="8.6640625" style="1" customWidth="1"/>
    <col min="13" max="13" width="10.44140625" style="1" customWidth="1"/>
    <col min="14" max="14" width="9.33203125" style="1" customWidth="1"/>
    <col min="15" max="15" width="34.44140625" style="1" customWidth="1"/>
    <col min="16" max="16" width="24.77734375" style="1" customWidth="1"/>
    <col min="17" max="17" width="16.6640625" style="1" customWidth="1"/>
    <col min="18" max="18" width="10" style="1"/>
    <col min="19" max="20" width="16.21875" style="1" customWidth="1"/>
    <col min="21" max="256" width="10" style="1"/>
    <col min="257" max="257" width="6.109375" style="1" bestFit="1" customWidth="1"/>
    <col min="258" max="258" width="15.77734375" style="1" customWidth="1"/>
    <col min="259" max="259" width="27.77734375" style="1" bestFit="1" customWidth="1"/>
    <col min="260" max="260" width="6.109375" style="1" customWidth="1"/>
    <col min="261" max="262" width="7.88671875" style="1" customWidth="1"/>
    <col min="263" max="263" width="5.6640625" style="1" customWidth="1"/>
    <col min="264" max="264" width="11.6640625" style="1" customWidth="1"/>
    <col min="265" max="265" width="9.88671875" style="1" customWidth="1"/>
    <col min="266" max="267" width="10.44140625" style="1" customWidth="1"/>
    <col min="268" max="268" width="7.109375" style="1" customWidth="1"/>
    <col min="269" max="269" width="10.44140625" style="1" customWidth="1"/>
    <col min="270" max="270" width="10" style="1"/>
    <col min="271" max="271" width="32.109375" style="1" customWidth="1"/>
    <col min="272" max="272" width="13" style="1" customWidth="1"/>
    <col min="273" max="273" width="6.77734375" style="1" customWidth="1"/>
    <col min="274" max="512" width="10" style="1"/>
    <col min="513" max="513" width="6.109375" style="1" bestFit="1" customWidth="1"/>
    <col min="514" max="514" width="15.77734375" style="1" customWidth="1"/>
    <col min="515" max="515" width="27.77734375" style="1" bestFit="1" customWidth="1"/>
    <col min="516" max="516" width="6.109375" style="1" customWidth="1"/>
    <col min="517" max="518" width="7.88671875" style="1" customWidth="1"/>
    <col min="519" max="519" width="5.6640625" style="1" customWidth="1"/>
    <col min="520" max="520" width="11.6640625" style="1" customWidth="1"/>
    <col min="521" max="521" width="9.88671875" style="1" customWidth="1"/>
    <col min="522" max="523" width="10.44140625" style="1" customWidth="1"/>
    <col min="524" max="524" width="7.109375" style="1" customWidth="1"/>
    <col min="525" max="525" width="10.44140625" style="1" customWidth="1"/>
    <col min="526" max="526" width="10" style="1"/>
    <col min="527" max="527" width="32.109375" style="1" customWidth="1"/>
    <col min="528" max="528" width="13" style="1" customWidth="1"/>
    <col min="529" max="529" width="6.77734375" style="1" customWidth="1"/>
    <col min="530" max="768" width="10" style="1"/>
    <col min="769" max="769" width="6.109375" style="1" bestFit="1" customWidth="1"/>
    <col min="770" max="770" width="15.77734375" style="1" customWidth="1"/>
    <col min="771" max="771" width="27.77734375" style="1" bestFit="1" customWidth="1"/>
    <col min="772" max="772" width="6.109375" style="1" customWidth="1"/>
    <col min="773" max="774" width="7.88671875" style="1" customWidth="1"/>
    <col min="775" max="775" width="5.6640625" style="1" customWidth="1"/>
    <col min="776" max="776" width="11.6640625" style="1" customWidth="1"/>
    <col min="777" max="777" width="9.88671875" style="1" customWidth="1"/>
    <col min="778" max="779" width="10.44140625" style="1" customWidth="1"/>
    <col min="780" max="780" width="7.109375" style="1" customWidth="1"/>
    <col min="781" max="781" width="10.44140625" style="1" customWidth="1"/>
    <col min="782" max="782" width="10" style="1"/>
    <col min="783" max="783" width="32.109375" style="1" customWidth="1"/>
    <col min="784" max="784" width="13" style="1" customWidth="1"/>
    <col min="785" max="785" width="6.77734375" style="1" customWidth="1"/>
    <col min="786" max="1024" width="10" style="1"/>
    <col min="1025" max="1025" width="6.109375" style="1" bestFit="1" customWidth="1"/>
    <col min="1026" max="1026" width="15.77734375" style="1" customWidth="1"/>
    <col min="1027" max="1027" width="27.77734375" style="1" bestFit="1" customWidth="1"/>
    <col min="1028" max="1028" width="6.109375" style="1" customWidth="1"/>
    <col min="1029" max="1030" width="7.88671875" style="1" customWidth="1"/>
    <col min="1031" max="1031" width="5.6640625" style="1" customWidth="1"/>
    <col min="1032" max="1032" width="11.6640625" style="1" customWidth="1"/>
    <col min="1033" max="1033" width="9.88671875" style="1" customWidth="1"/>
    <col min="1034" max="1035" width="10.44140625" style="1" customWidth="1"/>
    <col min="1036" max="1036" width="7.109375" style="1" customWidth="1"/>
    <col min="1037" max="1037" width="10.44140625" style="1" customWidth="1"/>
    <col min="1038" max="1038" width="10" style="1"/>
    <col min="1039" max="1039" width="32.109375" style="1" customWidth="1"/>
    <col min="1040" max="1040" width="13" style="1" customWidth="1"/>
    <col min="1041" max="1041" width="6.77734375" style="1" customWidth="1"/>
    <col min="1042" max="1280" width="10" style="1"/>
    <col min="1281" max="1281" width="6.109375" style="1" bestFit="1" customWidth="1"/>
    <col min="1282" max="1282" width="15.77734375" style="1" customWidth="1"/>
    <col min="1283" max="1283" width="27.77734375" style="1" bestFit="1" customWidth="1"/>
    <col min="1284" max="1284" width="6.109375" style="1" customWidth="1"/>
    <col min="1285" max="1286" width="7.88671875" style="1" customWidth="1"/>
    <col min="1287" max="1287" width="5.6640625" style="1" customWidth="1"/>
    <col min="1288" max="1288" width="11.6640625" style="1" customWidth="1"/>
    <col min="1289" max="1289" width="9.88671875" style="1" customWidth="1"/>
    <col min="1290" max="1291" width="10.44140625" style="1" customWidth="1"/>
    <col min="1292" max="1292" width="7.109375" style="1" customWidth="1"/>
    <col min="1293" max="1293" width="10.44140625" style="1" customWidth="1"/>
    <col min="1294" max="1294" width="10" style="1"/>
    <col min="1295" max="1295" width="32.109375" style="1" customWidth="1"/>
    <col min="1296" max="1296" width="13" style="1" customWidth="1"/>
    <col min="1297" max="1297" width="6.77734375" style="1" customWidth="1"/>
    <col min="1298" max="1536" width="10" style="1"/>
    <col min="1537" max="1537" width="6.109375" style="1" bestFit="1" customWidth="1"/>
    <col min="1538" max="1538" width="15.77734375" style="1" customWidth="1"/>
    <col min="1539" max="1539" width="27.77734375" style="1" bestFit="1" customWidth="1"/>
    <col min="1540" max="1540" width="6.109375" style="1" customWidth="1"/>
    <col min="1541" max="1542" width="7.88671875" style="1" customWidth="1"/>
    <col min="1543" max="1543" width="5.6640625" style="1" customWidth="1"/>
    <col min="1544" max="1544" width="11.6640625" style="1" customWidth="1"/>
    <col min="1545" max="1545" width="9.88671875" style="1" customWidth="1"/>
    <col min="1546" max="1547" width="10.44140625" style="1" customWidth="1"/>
    <col min="1548" max="1548" width="7.109375" style="1" customWidth="1"/>
    <col min="1549" max="1549" width="10.44140625" style="1" customWidth="1"/>
    <col min="1550" max="1550" width="10" style="1"/>
    <col min="1551" max="1551" width="32.109375" style="1" customWidth="1"/>
    <col min="1552" max="1552" width="13" style="1" customWidth="1"/>
    <col min="1553" max="1553" width="6.77734375" style="1" customWidth="1"/>
    <col min="1554" max="1792" width="10" style="1"/>
    <col min="1793" max="1793" width="6.109375" style="1" bestFit="1" customWidth="1"/>
    <col min="1794" max="1794" width="15.77734375" style="1" customWidth="1"/>
    <col min="1795" max="1795" width="27.77734375" style="1" bestFit="1" customWidth="1"/>
    <col min="1796" max="1796" width="6.109375" style="1" customWidth="1"/>
    <col min="1797" max="1798" width="7.88671875" style="1" customWidth="1"/>
    <col min="1799" max="1799" width="5.6640625" style="1" customWidth="1"/>
    <col min="1800" max="1800" width="11.6640625" style="1" customWidth="1"/>
    <col min="1801" max="1801" width="9.88671875" style="1" customWidth="1"/>
    <col min="1802" max="1803" width="10.44140625" style="1" customWidth="1"/>
    <col min="1804" max="1804" width="7.109375" style="1" customWidth="1"/>
    <col min="1805" max="1805" width="10.44140625" style="1" customWidth="1"/>
    <col min="1806" max="1806" width="10" style="1"/>
    <col min="1807" max="1807" width="32.109375" style="1" customWidth="1"/>
    <col min="1808" max="1808" width="13" style="1" customWidth="1"/>
    <col min="1809" max="1809" width="6.77734375" style="1" customWidth="1"/>
    <col min="1810" max="2048" width="10" style="1"/>
    <col min="2049" max="2049" width="6.109375" style="1" bestFit="1" customWidth="1"/>
    <col min="2050" max="2050" width="15.77734375" style="1" customWidth="1"/>
    <col min="2051" max="2051" width="27.77734375" style="1" bestFit="1" customWidth="1"/>
    <col min="2052" max="2052" width="6.109375" style="1" customWidth="1"/>
    <col min="2053" max="2054" width="7.88671875" style="1" customWidth="1"/>
    <col min="2055" max="2055" width="5.6640625" style="1" customWidth="1"/>
    <col min="2056" max="2056" width="11.6640625" style="1" customWidth="1"/>
    <col min="2057" max="2057" width="9.88671875" style="1" customWidth="1"/>
    <col min="2058" max="2059" width="10.44140625" style="1" customWidth="1"/>
    <col min="2060" max="2060" width="7.109375" style="1" customWidth="1"/>
    <col min="2061" max="2061" width="10.44140625" style="1" customWidth="1"/>
    <col min="2062" max="2062" width="10" style="1"/>
    <col min="2063" max="2063" width="32.109375" style="1" customWidth="1"/>
    <col min="2064" max="2064" width="13" style="1" customWidth="1"/>
    <col min="2065" max="2065" width="6.77734375" style="1" customWidth="1"/>
    <col min="2066" max="2304" width="10" style="1"/>
    <col min="2305" max="2305" width="6.109375" style="1" bestFit="1" customWidth="1"/>
    <col min="2306" max="2306" width="15.77734375" style="1" customWidth="1"/>
    <col min="2307" max="2307" width="27.77734375" style="1" bestFit="1" customWidth="1"/>
    <col min="2308" max="2308" width="6.109375" style="1" customWidth="1"/>
    <col min="2309" max="2310" width="7.88671875" style="1" customWidth="1"/>
    <col min="2311" max="2311" width="5.6640625" style="1" customWidth="1"/>
    <col min="2312" max="2312" width="11.6640625" style="1" customWidth="1"/>
    <col min="2313" max="2313" width="9.88671875" style="1" customWidth="1"/>
    <col min="2314" max="2315" width="10.44140625" style="1" customWidth="1"/>
    <col min="2316" max="2316" width="7.109375" style="1" customWidth="1"/>
    <col min="2317" max="2317" width="10.44140625" style="1" customWidth="1"/>
    <col min="2318" max="2318" width="10" style="1"/>
    <col min="2319" max="2319" width="32.109375" style="1" customWidth="1"/>
    <col min="2320" max="2320" width="13" style="1" customWidth="1"/>
    <col min="2321" max="2321" width="6.77734375" style="1" customWidth="1"/>
    <col min="2322" max="2560" width="10" style="1"/>
    <col min="2561" max="2561" width="6.109375" style="1" bestFit="1" customWidth="1"/>
    <col min="2562" max="2562" width="15.77734375" style="1" customWidth="1"/>
    <col min="2563" max="2563" width="27.77734375" style="1" bestFit="1" customWidth="1"/>
    <col min="2564" max="2564" width="6.109375" style="1" customWidth="1"/>
    <col min="2565" max="2566" width="7.88671875" style="1" customWidth="1"/>
    <col min="2567" max="2567" width="5.6640625" style="1" customWidth="1"/>
    <col min="2568" max="2568" width="11.6640625" style="1" customWidth="1"/>
    <col min="2569" max="2569" width="9.88671875" style="1" customWidth="1"/>
    <col min="2570" max="2571" width="10.44140625" style="1" customWidth="1"/>
    <col min="2572" max="2572" width="7.109375" style="1" customWidth="1"/>
    <col min="2573" max="2573" width="10.44140625" style="1" customWidth="1"/>
    <col min="2574" max="2574" width="10" style="1"/>
    <col min="2575" max="2575" width="32.109375" style="1" customWidth="1"/>
    <col min="2576" max="2576" width="13" style="1" customWidth="1"/>
    <col min="2577" max="2577" width="6.77734375" style="1" customWidth="1"/>
    <col min="2578" max="2816" width="10" style="1"/>
    <col min="2817" max="2817" width="6.109375" style="1" bestFit="1" customWidth="1"/>
    <col min="2818" max="2818" width="15.77734375" style="1" customWidth="1"/>
    <col min="2819" max="2819" width="27.77734375" style="1" bestFit="1" customWidth="1"/>
    <col min="2820" max="2820" width="6.109375" style="1" customWidth="1"/>
    <col min="2821" max="2822" width="7.88671875" style="1" customWidth="1"/>
    <col min="2823" max="2823" width="5.6640625" style="1" customWidth="1"/>
    <col min="2824" max="2824" width="11.6640625" style="1" customWidth="1"/>
    <col min="2825" max="2825" width="9.88671875" style="1" customWidth="1"/>
    <col min="2826" max="2827" width="10.44140625" style="1" customWidth="1"/>
    <col min="2828" max="2828" width="7.109375" style="1" customWidth="1"/>
    <col min="2829" max="2829" width="10.44140625" style="1" customWidth="1"/>
    <col min="2830" max="2830" width="10" style="1"/>
    <col min="2831" max="2831" width="32.109375" style="1" customWidth="1"/>
    <col min="2832" max="2832" width="13" style="1" customWidth="1"/>
    <col min="2833" max="2833" width="6.77734375" style="1" customWidth="1"/>
    <col min="2834" max="3072" width="10" style="1"/>
    <col min="3073" max="3073" width="6.109375" style="1" bestFit="1" customWidth="1"/>
    <col min="3074" max="3074" width="15.77734375" style="1" customWidth="1"/>
    <col min="3075" max="3075" width="27.77734375" style="1" bestFit="1" customWidth="1"/>
    <col min="3076" max="3076" width="6.109375" style="1" customWidth="1"/>
    <col min="3077" max="3078" width="7.88671875" style="1" customWidth="1"/>
    <col min="3079" max="3079" width="5.6640625" style="1" customWidth="1"/>
    <col min="3080" max="3080" width="11.6640625" style="1" customWidth="1"/>
    <col min="3081" max="3081" width="9.88671875" style="1" customWidth="1"/>
    <col min="3082" max="3083" width="10.44140625" style="1" customWidth="1"/>
    <col min="3084" max="3084" width="7.109375" style="1" customWidth="1"/>
    <col min="3085" max="3085" width="10.44140625" style="1" customWidth="1"/>
    <col min="3086" max="3086" width="10" style="1"/>
    <col min="3087" max="3087" width="32.109375" style="1" customWidth="1"/>
    <col min="3088" max="3088" width="13" style="1" customWidth="1"/>
    <col min="3089" max="3089" width="6.77734375" style="1" customWidth="1"/>
    <col min="3090" max="3328" width="10" style="1"/>
    <col min="3329" max="3329" width="6.109375" style="1" bestFit="1" customWidth="1"/>
    <col min="3330" max="3330" width="15.77734375" style="1" customWidth="1"/>
    <col min="3331" max="3331" width="27.77734375" style="1" bestFit="1" customWidth="1"/>
    <col min="3332" max="3332" width="6.109375" style="1" customWidth="1"/>
    <col min="3333" max="3334" width="7.88671875" style="1" customWidth="1"/>
    <col min="3335" max="3335" width="5.6640625" style="1" customWidth="1"/>
    <col min="3336" max="3336" width="11.6640625" style="1" customWidth="1"/>
    <col min="3337" max="3337" width="9.88671875" style="1" customWidth="1"/>
    <col min="3338" max="3339" width="10.44140625" style="1" customWidth="1"/>
    <col min="3340" max="3340" width="7.109375" style="1" customWidth="1"/>
    <col min="3341" max="3341" width="10.44140625" style="1" customWidth="1"/>
    <col min="3342" max="3342" width="10" style="1"/>
    <col min="3343" max="3343" width="32.109375" style="1" customWidth="1"/>
    <col min="3344" max="3344" width="13" style="1" customWidth="1"/>
    <col min="3345" max="3345" width="6.77734375" style="1" customWidth="1"/>
    <col min="3346" max="3584" width="10" style="1"/>
    <col min="3585" max="3585" width="6.109375" style="1" bestFit="1" customWidth="1"/>
    <col min="3586" max="3586" width="15.77734375" style="1" customWidth="1"/>
    <col min="3587" max="3587" width="27.77734375" style="1" bestFit="1" customWidth="1"/>
    <col min="3588" max="3588" width="6.109375" style="1" customWidth="1"/>
    <col min="3589" max="3590" width="7.88671875" style="1" customWidth="1"/>
    <col min="3591" max="3591" width="5.6640625" style="1" customWidth="1"/>
    <col min="3592" max="3592" width="11.6640625" style="1" customWidth="1"/>
    <col min="3593" max="3593" width="9.88671875" style="1" customWidth="1"/>
    <col min="3594" max="3595" width="10.44140625" style="1" customWidth="1"/>
    <col min="3596" max="3596" width="7.109375" style="1" customWidth="1"/>
    <col min="3597" max="3597" width="10.44140625" style="1" customWidth="1"/>
    <col min="3598" max="3598" width="10" style="1"/>
    <col min="3599" max="3599" width="32.109375" style="1" customWidth="1"/>
    <col min="3600" max="3600" width="13" style="1" customWidth="1"/>
    <col min="3601" max="3601" width="6.77734375" style="1" customWidth="1"/>
    <col min="3602" max="3840" width="10" style="1"/>
    <col min="3841" max="3841" width="6.109375" style="1" bestFit="1" customWidth="1"/>
    <col min="3842" max="3842" width="15.77734375" style="1" customWidth="1"/>
    <col min="3843" max="3843" width="27.77734375" style="1" bestFit="1" customWidth="1"/>
    <col min="3844" max="3844" width="6.109375" style="1" customWidth="1"/>
    <col min="3845" max="3846" width="7.88671875" style="1" customWidth="1"/>
    <col min="3847" max="3847" width="5.6640625" style="1" customWidth="1"/>
    <col min="3848" max="3848" width="11.6640625" style="1" customWidth="1"/>
    <col min="3849" max="3849" width="9.88671875" style="1" customWidth="1"/>
    <col min="3850" max="3851" width="10.44140625" style="1" customWidth="1"/>
    <col min="3852" max="3852" width="7.109375" style="1" customWidth="1"/>
    <col min="3853" max="3853" width="10.44140625" style="1" customWidth="1"/>
    <col min="3854" max="3854" width="10" style="1"/>
    <col min="3855" max="3855" width="32.109375" style="1" customWidth="1"/>
    <col min="3856" max="3856" width="13" style="1" customWidth="1"/>
    <col min="3857" max="3857" width="6.77734375" style="1" customWidth="1"/>
    <col min="3858" max="4096" width="10" style="1"/>
    <col min="4097" max="4097" width="6.109375" style="1" bestFit="1" customWidth="1"/>
    <col min="4098" max="4098" width="15.77734375" style="1" customWidth="1"/>
    <col min="4099" max="4099" width="27.77734375" style="1" bestFit="1" customWidth="1"/>
    <col min="4100" max="4100" width="6.109375" style="1" customWidth="1"/>
    <col min="4101" max="4102" width="7.88671875" style="1" customWidth="1"/>
    <col min="4103" max="4103" width="5.6640625" style="1" customWidth="1"/>
    <col min="4104" max="4104" width="11.6640625" style="1" customWidth="1"/>
    <col min="4105" max="4105" width="9.88671875" style="1" customWidth="1"/>
    <col min="4106" max="4107" width="10.44140625" style="1" customWidth="1"/>
    <col min="4108" max="4108" width="7.109375" style="1" customWidth="1"/>
    <col min="4109" max="4109" width="10.44140625" style="1" customWidth="1"/>
    <col min="4110" max="4110" width="10" style="1"/>
    <col min="4111" max="4111" width="32.109375" style="1" customWidth="1"/>
    <col min="4112" max="4112" width="13" style="1" customWidth="1"/>
    <col min="4113" max="4113" width="6.77734375" style="1" customWidth="1"/>
    <col min="4114" max="4352" width="10" style="1"/>
    <col min="4353" max="4353" width="6.109375" style="1" bestFit="1" customWidth="1"/>
    <col min="4354" max="4354" width="15.77734375" style="1" customWidth="1"/>
    <col min="4355" max="4355" width="27.77734375" style="1" bestFit="1" customWidth="1"/>
    <col min="4356" max="4356" width="6.109375" style="1" customWidth="1"/>
    <col min="4357" max="4358" width="7.88671875" style="1" customWidth="1"/>
    <col min="4359" max="4359" width="5.6640625" style="1" customWidth="1"/>
    <col min="4360" max="4360" width="11.6640625" style="1" customWidth="1"/>
    <col min="4361" max="4361" width="9.88671875" style="1" customWidth="1"/>
    <col min="4362" max="4363" width="10.44140625" style="1" customWidth="1"/>
    <col min="4364" max="4364" width="7.109375" style="1" customWidth="1"/>
    <col min="4365" max="4365" width="10.44140625" style="1" customWidth="1"/>
    <col min="4366" max="4366" width="10" style="1"/>
    <col min="4367" max="4367" width="32.109375" style="1" customWidth="1"/>
    <col min="4368" max="4368" width="13" style="1" customWidth="1"/>
    <col min="4369" max="4369" width="6.77734375" style="1" customWidth="1"/>
    <col min="4370" max="4608" width="10" style="1"/>
    <col min="4609" max="4609" width="6.109375" style="1" bestFit="1" customWidth="1"/>
    <col min="4610" max="4610" width="15.77734375" style="1" customWidth="1"/>
    <col min="4611" max="4611" width="27.77734375" style="1" bestFit="1" customWidth="1"/>
    <col min="4612" max="4612" width="6.109375" style="1" customWidth="1"/>
    <col min="4613" max="4614" width="7.88671875" style="1" customWidth="1"/>
    <col min="4615" max="4615" width="5.6640625" style="1" customWidth="1"/>
    <col min="4616" max="4616" width="11.6640625" style="1" customWidth="1"/>
    <col min="4617" max="4617" width="9.88671875" style="1" customWidth="1"/>
    <col min="4618" max="4619" width="10.44140625" style="1" customWidth="1"/>
    <col min="4620" max="4620" width="7.109375" style="1" customWidth="1"/>
    <col min="4621" max="4621" width="10.44140625" style="1" customWidth="1"/>
    <col min="4622" max="4622" width="10" style="1"/>
    <col min="4623" max="4623" width="32.109375" style="1" customWidth="1"/>
    <col min="4624" max="4624" width="13" style="1" customWidth="1"/>
    <col min="4625" max="4625" width="6.77734375" style="1" customWidth="1"/>
    <col min="4626" max="4864" width="10" style="1"/>
    <col min="4865" max="4865" width="6.109375" style="1" bestFit="1" customWidth="1"/>
    <col min="4866" max="4866" width="15.77734375" style="1" customWidth="1"/>
    <col min="4867" max="4867" width="27.77734375" style="1" bestFit="1" customWidth="1"/>
    <col min="4868" max="4868" width="6.109375" style="1" customWidth="1"/>
    <col min="4869" max="4870" width="7.88671875" style="1" customWidth="1"/>
    <col min="4871" max="4871" width="5.6640625" style="1" customWidth="1"/>
    <col min="4872" max="4872" width="11.6640625" style="1" customWidth="1"/>
    <col min="4873" max="4873" width="9.88671875" style="1" customWidth="1"/>
    <col min="4874" max="4875" width="10.44140625" style="1" customWidth="1"/>
    <col min="4876" max="4876" width="7.109375" style="1" customWidth="1"/>
    <col min="4877" max="4877" width="10.44140625" style="1" customWidth="1"/>
    <col min="4878" max="4878" width="10" style="1"/>
    <col min="4879" max="4879" width="32.109375" style="1" customWidth="1"/>
    <col min="4880" max="4880" width="13" style="1" customWidth="1"/>
    <col min="4881" max="4881" width="6.77734375" style="1" customWidth="1"/>
    <col min="4882" max="5120" width="10" style="1"/>
    <col min="5121" max="5121" width="6.109375" style="1" bestFit="1" customWidth="1"/>
    <col min="5122" max="5122" width="15.77734375" style="1" customWidth="1"/>
    <col min="5123" max="5123" width="27.77734375" style="1" bestFit="1" customWidth="1"/>
    <col min="5124" max="5124" width="6.109375" style="1" customWidth="1"/>
    <col min="5125" max="5126" width="7.88671875" style="1" customWidth="1"/>
    <col min="5127" max="5127" width="5.6640625" style="1" customWidth="1"/>
    <col min="5128" max="5128" width="11.6640625" style="1" customWidth="1"/>
    <col min="5129" max="5129" width="9.88671875" style="1" customWidth="1"/>
    <col min="5130" max="5131" width="10.44140625" style="1" customWidth="1"/>
    <col min="5132" max="5132" width="7.109375" style="1" customWidth="1"/>
    <col min="5133" max="5133" width="10.44140625" style="1" customWidth="1"/>
    <col min="5134" max="5134" width="10" style="1"/>
    <col min="5135" max="5135" width="32.109375" style="1" customWidth="1"/>
    <col min="5136" max="5136" width="13" style="1" customWidth="1"/>
    <col min="5137" max="5137" width="6.77734375" style="1" customWidth="1"/>
    <col min="5138" max="5376" width="10" style="1"/>
    <col min="5377" max="5377" width="6.109375" style="1" bestFit="1" customWidth="1"/>
    <col min="5378" max="5378" width="15.77734375" style="1" customWidth="1"/>
    <col min="5379" max="5379" width="27.77734375" style="1" bestFit="1" customWidth="1"/>
    <col min="5380" max="5380" width="6.109375" style="1" customWidth="1"/>
    <col min="5381" max="5382" width="7.88671875" style="1" customWidth="1"/>
    <col min="5383" max="5383" width="5.6640625" style="1" customWidth="1"/>
    <col min="5384" max="5384" width="11.6640625" style="1" customWidth="1"/>
    <col min="5385" max="5385" width="9.88671875" style="1" customWidth="1"/>
    <col min="5386" max="5387" width="10.44140625" style="1" customWidth="1"/>
    <col min="5388" max="5388" width="7.109375" style="1" customWidth="1"/>
    <col min="5389" max="5389" width="10.44140625" style="1" customWidth="1"/>
    <col min="5390" max="5390" width="10" style="1"/>
    <col min="5391" max="5391" width="32.109375" style="1" customWidth="1"/>
    <col min="5392" max="5392" width="13" style="1" customWidth="1"/>
    <col min="5393" max="5393" width="6.77734375" style="1" customWidth="1"/>
    <col min="5394" max="5632" width="10" style="1"/>
    <col min="5633" max="5633" width="6.109375" style="1" bestFit="1" customWidth="1"/>
    <col min="5634" max="5634" width="15.77734375" style="1" customWidth="1"/>
    <col min="5635" max="5635" width="27.77734375" style="1" bestFit="1" customWidth="1"/>
    <col min="5636" max="5636" width="6.109375" style="1" customWidth="1"/>
    <col min="5637" max="5638" width="7.88671875" style="1" customWidth="1"/>
    <col min="5639" max="5639" width="5.6640625" style="1" customWidth="1"/>
    <col min="5640" max="5640" width="11.6640625" style="1" customWidth="1"/>
    <col min="5641" max="5641" width="9.88671875" style="1" customWidth="1"/>
    <col min="5642" max="5643" width="10.44140625" style="1" customWidth="1"/>
    <col min="5644" max="5644" width="7.109375" style="1" customWidth="1"/>
    <col min="5645" max="5645" width="10.44140625" style="1" customWidth="1"/>
    <col min="5646" max="5646" width="10" style="1"/>
    <col min="5647" max="5647" width="32.109375" style="1" customWidth="1"/>
    <col min="5648" max="5648" width="13" style="1" customWidth="1"/>
    <col min="5649" max="5649" width="6.77734375" style="1" customWidth="1"/>
    <col min="5650" max="5888" width="10" style="1"/>
    <col min="5889" max="5889" width="6.109375" style="1" bestFit="1" customWidth="1"/>
    <col min="5890" max="5890" width="15.77734375" style="1" customWidth="1"/>
    <col min="5891" max="5891" width="27.77734375" style="1" bestFit="1" customWidth="1"/>
    <col min="5892" max="5892" width="6.109375" style="1" customWidth="1"/>
    <col min="5893" max="5894" width="7.88671875" style="1" customWidth="1"/>
    <col min="5895" max="5895" width="5.6640625" style="1" customWidth="1"/>
    <col min="5896" max="5896" width="11.6640625" style="1" customWidth="1"/>
    <col min="5897" max="5897" width="9.88671875" style="1" customWidth="1"/>
    <col min="5898" max="5899" width="10.44140625" style="1" customWidth="1"/>
    <col min="5900" max="5900" width="7.109375" style="1" customWidth="1"/>
    <col min="5901" max="5901" width="10.44140625" style="1" customWidth="1"/>
    <col min="5902" max="5902" width="10" style="1"/>
    <col min="5903" max="5903" width="32.109375" style="1" customWidth="1"/>
    <col min="5904" max="5904" width="13" style="1" customWidth="1"/>
    <col min="5905" max="5905" width="6.77734375" style="1" customWidth="1"/>
    <col min="5906" max="6144" width="10" style="1"/>
    <col min="6145" max="6145" width="6.109375" style="1" bestFit="1" customWidth="1"/>
    <col min="6146" max="6146" width="15.77734375" style="1" customWidth="1"/>
    <col min="6147" max="6147" width="27.77734375" style="1" bestFit="1" customWidth="1"/>
    <col min="6148" max="6148" width="6.109375" style="1" customWidth="1"/>
    <col min="6149" max="6150" width="7.88671875" style="1" customWidth="1"/>
    <col min="6151" max="6151" width="5.6640625" style="1" customWidth="1"/>
    <col min="6152" max="6152" width="11.6640625" style="1" customWidth="1"/>
    <col min="6153" max="6153" width="9.88671875" style="1" customWidth="1"/>
    <col min="6154" max="6155" width="10.44140625" style="1" customWidth="1"/>
    <col min="6156" max="6156" width="7.109375" style="1" customWidth="1"/>
    <col min="6157" max="6157" width="10.44140625" style="1" customWidth="1"/>
    <col min="6158" max="6158" width="10" style="1"/>
    <col min="6159" max="6159" width="32.109375" style="1" customWidth="1"/>
    <col min="6160" max="6160" width="13" style="1" customWidth="1"/>
    <col min="6161" max="6161" width="6.77734375" style="1" customWidth="1"/>
    <col min="6162" max="6400" width="10" style="1"/>
    <col min="6401" max="6401" width="6.109375" style="1" bestFit="1" customWidth="1"/>
    <col min="6402" max="6402" width="15.77734375" style="1" customWidth="1"/>
    <col min="6403" max="6403" width="27.77734375" style="1" bestFit="1" customWidth="1"/>
    <col min="6404" max="6404" width="6.109375" style="1" customWidth="1"/>
    <col min="6405" max="6406" width="7.88671875" style="1" customWidth="1"/>
    <col min="6407" max="6407" width="5.6640625" style="1" customWidth="1"/>
    <col min="6408" max="6408" width="11.6640625" style="1" customWidth="1"/>
    <col min="6409" max="6409" width="9.88671875" style="1" customWidth="1"/>
    <col min="6410" max="6411" width="10.44140625" style="1" customWidth="1"/>
    <col min="6412" max="6412" width="7.109375" style="1" customWidth="1"/>
    <col min="6413" max="6413" width="10.44140625" style="1" customWidth="1"/>
    <col min="6414" max="6414" width="10" style="1"/>
    <col min="6415" max="6415" width="32.109375" style="1" customWidth="1"/>
    <col min="6416" max="6416" width="13" style="1" customWidth="1"/>
    <col min="6417" max="6417" width="6.77734375" style="1" customWidth="1"/>
    <col min="6418" max="6656" width="10" style="1"/>
    <col min="6657" max="6657" width="6.109375" style="1" bestFit="1" customWidth="1"/>
    <col min="6658" max="6658" width="15.77734375" style="1" customWidth="1"/>
    <col min="6659" max="6659" width="27.77734375" style="1" bestFit="1" customWidth="1"/>
    <col min="6660" max="6660" width="6.109375" style="1" customWidth="1"/>
    <col min="6661" max="6662" width="7.88671875" style="1" customWidth="1"/>
    <col min="6663" max="6663" width="5.6640625" style="1" customWidth="1"/>
    <col min="6664" max="6664" width="11.6640625" style="1" customWidth="1"/>
    <col min="6665" max="6665" width="9.88671875" style="1" customWidth="1"/>
    <col min="6666" max="6667" width="10.44140625" style="1" customWidth="1"/>
    <col min="6668" max="6668" width="7.109375" style="1" customWidth="1"/>
    <col min="6669" max="6669" width="10.44140625" style="1" customWidth="1"/>
    <col min="6670" max="6670" width="10" style="1"/>
    <col min="6671" max="6671" width="32.109375" style="1" customWidth="1"/>
    <col min="6672" max="6672" width="13" style="1" customWidth="1"/>
    <col min="6673" max="6673" width="6.77734375" style="1" customWidth="1"/>
    <col min="6674" max="6912" width="10" style="1"/>
    <col min="6913" max="6913" width="6.109375" style="1" bestFit="1" customWidth="1"/>
    <col min="6914" max="6914" width="15.77734375" style="1" customWidth="1"/>
    <col min="6915" max="6915" width="27.77734375" style="1" bestFit="1" customWidth="1"/>
    <col min="6916" max="6916" width="6.109375" style="1" customWidth="1"/>
    <col min="6917" max="6918" width="7.88671875" style="1" customWidth="1"/>
    <col min="6919" max="6919" width="5.6640625" style="1" customWidth="1"/>
    <col min="6920" max="6920" width="11.6640625" style="1" customWidth="1"/>
    <col min="6921" max="6921" width="9.88671875" style="1" customWidth="1"/>
    <col min="6922" max="6923" width="10.44140625" style="1" customWidth="1"/>
    <col min="6924" max="6924" width="7.109375" style="1" customWidth="1"/>
    <col min="6925" max="6925" width="10.44140625" style="1" customWidth="1"/>
    <col min="6926" max="6926" width="10" style="1"/>
    <col min="6927" max="6927" width="32.109375" style="1" customWidth="1"/>
    <col min="6928" max="6928" width="13" style="1" customWidth="1"/>
    <col min="6929" max="6929" width="6.77734375" style="1" customWidth="1"/>
    <col min="6930" max="7168" width="10" style="1"/>
    <col min="7169" max="7169" width="6.109375" style="1" bestFit="1" customWidth="1"/>
    <col min="7170" max="7170" width="15.77734375" style="1" customWidth="1"/>
    <col min="7171" max="7171" width="27.77734375" style="1" bestFit="1" customWidth="1"/>
    <col min="7172" max="7172" width="6.109375" style="1" customWidth="1"/>
    <col min="7173" max="7174" width="7.88671875" style="1" customWidth="1"/>
    <col min="7175" max="7175" width="5.6640625" style="1" customWidth="1"/>
    <col min="7176" max="7176" width="11.6640625" style="1" customWidth="1"/>
    <col min="7177" max="7177" width="9.88671875" style="1" customWidth="1"/>
    <col min="7178" max="7179" width="10.44140625" style="1" customWidth="1"/>
    <col min="7180" max="7180" width="7.109375" style="1" customWidth="1"/>
    <col min="7181" max="7181" width="10.44140625" style="1" customWidth="1"/>
    <col min="7182" max="7182" width="10" style="1"/>
    <col min="7183" max="7183" width="32.109375" style="1" customWidth="1"/>
    <col min="7184" max="7184" width="13" style="1" customWidth="1"/>
    <col min="7185" max="7185" width="6.77734375" style="1" customWidth="1"/>
    <col min="7186" max="7424" width="10" style="1"/>
    <col min="7425" max="7425" width="6.109375" style="1" bestFit="1" customWidth="1"/>
    <col min="7426" max="7426" width="15.77734375" style="1" customWidth="1"/>
    <col min="7427" max="7427" width="27.77734375" style="1" bestFit="1" customWidth="1"/>
    <col min="7428" max="7428" width="6.109375" style="1" customWidth="1"/>
    <col min="7429" max="7430" width="7.88671875" style="1" customWidth="1"/>
    <col min="7431" max="7431" width="5.6640625" style="1" customWidth="1"/>
    <col min="7432" max="7432" width="11.6640625" style="1" customWidth="1"/>
    <col min="7433" max="7433" width="9.88671875" style="1" customWidth="1"/>
    <col min="7434" max="7435" width="10.44140625" style="1" customWidth="1"/>
    <col min="7436" max="7436" width="7.109375" style="1" customWidth="1"/>
    <col min="7437" max="7437" width="10.44140625" style="1" customWidth="1"/>
    <col min="7438" max="7438" width="10" style="1"/>
    <col min="7439" max="7439" width="32.109375" style="1" customWidth="1"/>
    <col min="7440" max="7440" width="13" style="1" customWidth="1"/>
    <col min="7441" max="7441" width="6.77734375" style="1" customWidth="1"/>
    <col min="7442" max="7680" width="10" style="1"/>
    <col min="7681" max="7681" width="6.109375" style="1" bestFit="1" customWidth="1"/>
    <col min="7682" max="7682" width="15.77734375" style="1" customWidth="1"/>
    <col min="7683" max="7683" width="27.77734375" style="1" bestFit="1" customWidth="1"/>
    <col min="7684" max="7684" width="6.109375" style="1" customWidth="1"/>
    <col min="7685" max="7686" width="7.88671875" style="1" customWidth="1"/>
    <col min="7687" max="7687" width="5.6640625" style="1" customWidth="1"/>
    <col min="7688" max="7688" width="11.6640625" style="1" customWidth="1"/>
    <col min="7689" max="7689" width="9.88671875" style="1" customWidth="1"/>
    <col min="7690" max="7691" width="10.44140625" style="1" customWidth="1"/>
    <col min="7692" max="7692" width="7.109375" style="1" customWidth="1"/>
    <col min="7693" max="7693" width="10.44140625" style="1" customWidth="1"/>
    <col min="7694" max="7694" width="10" style="1"/>
    <col min="7695" max="7695" width="32.109375" style="1" customWidth="1"/>
    <col min="7696" max="7696" width="13" style="1" customWidth="1"/>
    <col min="7697" max="7697" width="6.77734375" style="1" customWidth="1"/>
    <col min="7698" max="7936" width="10" style="1"/>
    <col min="7937" max="7937" width="6.109375" style="1" bestFit="1" customWidth="1"/>
    <col min="7938" max="7938" width="15.77734375" style="1" customWidth="1"/>
    <col min="7939" max="7939" width="27.77734375" style="1" bestFit="1" customWidth="1"/>
    <col min="7940" max="7940" width="6.109375" style="1" customWidth="1"/>
    <col min="7941" max="7942" width="7.88671875" style="1" customWidth="1"/>
    <col min="7943" max="7943" width="5.6640625" style="1" customWidth="1"/>
    <col min="7944" max="7944" width="11.6640625" style="1" customWidth="1"/>
    <col min="7945" max="7945" width="9.88671875" style="1" customWidth="1"/>
    <col min="7946" max="7947" width="10.44140625" style="1" customWidth="1"/>
    <col min="7948" max="7948" width="7.109375" style="1" customWidth="1"/>
    <col min="7949" max="7949" width="10.44140625" style="1" customWidth="1"/>
    <col min="7950" max="7950" width="10" style="1"/>
    <col min="7951" max="7951" width="32.109375" style="1" customWidth="1"/>
    <col min="7952" max="7952" width="13" style="1" customWidth="1"/>
    <col min="7953" max="7953" width="6.77734375" style="1" customWidth="1"/>
    <col min="7954" max="8192" width="10" style="1"/>
    <col min="8193" max="8193" width="6.109375" style="1" bestFit="1" customWidth="1"/>
    <col min="8194" max="8194" width="15.77734375" style="1" customWidth="1"/>
    <col min="8195" max="8195" width="27.77734375" style="1" bestFit="1" customWidth="1"/>
    <col min="8196" max="8196" width="6.109375" style="1" customWidth="1"/>
    <col min="8197" max="8198" width="7.88671875" style="1" customWidth="1"/>
    <col min="8199" max="8199" width="5.6640625" style="1" customWidth="1"/>
    <col min="8200" max="8200" width="11.6640625" style="1" customWidth="1"/>
    <col min="8201" max="8201" width="9.88671875" style="1" customWidth="1"/>
    <col min="8202" max="8203" width="10.44140625" style="1" customWidth="1"/>
    <col min="8204" max="8204" width="7.109375" style="1" customWidth="1"/>
    <col min="8205" max="8205" width="10.44140625" style="1" customWidth="1"/>
    <col min="8206" max="8206" width="10" style="1"/>
    <col min="8207" max="8207" width="32.109375" style="1" customWidth="1"/>
    <col min="8208" max="8208" width="13" style="1" customWidth="1"/>
    <col min="8209" max="8209" width="6.77734375" style="1" customWidth="1"/>
    <col min="8210" max="8448" width="10" style="1"/>
    <col min="8449" max="8449" width="6.109375" style="1" bestFit="1" customWidth="1"/>
    <col min="8450" max="8450" width="15.77734375" style="1" customWidth="1"/>
    <col min="8451" max="8451" width="27.77734375" style="1" bestFit="1" customWidth="1"/>
    <col min="8452" max="8452" width="6.109375" style="1" customWidth="1"/>
    <col min="8453" max="8454" width="7.88671875" style="1" customWidth="1"/>
    <col min="8455" max="8455" width="5.6640625" style="1" customWidth="1"/>
    <col min="8456" max="8456" width="11.6640625" style="1" customWidth="1"/>
    <col min="8457" max="8457" width="9.88671875" style="1" customWidth="1"/>
    <col min="8458" max="8459" width="10.44140625" style="1" customWidth="1"/>
    <col min="8460" max="8460" width="7.109375" style="1" customWidth="1"/>
    <col min="8461" max="8461" width="10.44140625" style="1" customWidth="1"/>
    <col min="8462" max="8462" width="10" style="1"/>
    <col min="8463" max="8463" width="32.109375" style="1" customWidth="1"/>
    <col min="8464" max="8464" width="13" style="1" customWidth="1"/>
    <col min="8465" max="8465" width="6.77734375" style="1" customWidth="1"/>
    <col min="8466" max="8704" width="10" style="1"/>
    <col min="8705" max="8705" width="6.109375" style="1" bestFit="1" customWidth="1"/>
    <col min="8706" max="8706" width="15.77734375" style="1" customWidth="1"/>
    <col min="8707" max="8707" width="27.77734375" style="1" bestFit="1" customWidth="1"/>
    <col min="8708" max="8708" width="6.109375" style="1" customWidth="1"/>
    <col min="8709" max="8710" width="7.88671875" style="1" customWidth="1"/>
    <col min="8711" max="8711" width="5.6640625" style="1" customWidth="1"/>
    <col min="8712" max="8712" width="11.6640625" style="1" customWidth="1"/>
    <col min="8713" max="8713" width="9.88671875" style="1" customWidth="1"/>
    <col min="8714" max="8715" width="10.44140625" style="1" customWidth="1"/>
    <col min="8716" max="8716" width="7.109375" style="1" customWidth="1"/>
    <col min="8717" max="8717" width="10.44140625" style="1" customWidth="1"/>
    <col min="8718" max="8718" width="10" style="1"/>
    <col min="8719" max="8719" width="32.109375" style="1" customWidth="1"/>
    <col min="8720" max="8720" width="13" style="1" customWidth="1"/>
    <col min="8721" max="8721" width="6.77734375" style="1" customWidth="1"/>
    <col min="8722" max="8960" width="10" style="1"/>
    <col min="8961" max="8961" width="6.109375" style="1" bestFit="1" customWidth="1"/>
    <col min="8962" max="8962" width="15.77734375" style="1" customWidth="1"/>
    <col min="8963" max="8963" width="27.77734375" style="1" bestFit="1" customWidth="1"/>
    <col min="8964" max="8964" width="6.109375" style="1" customWidth="1"/>
    <col min="8965" max="8966" width="7.88671875" style="1" customWidth="1"/>
    <col min="8967" max="8967" width="5.6640625" style="1" customWidth="1"/>
    <col min="8968" max="8968" width="11.6640625" style="1" customWidth="1"/>
    <col min="8969" max="8969" width="9.88671875" style="1" customWidth="1"/>
    <col min="8970" max="8971" width="10.44140625" style="1" customWidth="1"/>
    <col min="8972" max="8972" width="7.109375" style="1" customWidth="1"/>
    <col min="8973" max="8973" width="10.44140625" style="1" customWidth="1"/>
    <col min="8974" max="8974" width="10" style="1"/>
    <col min="8975" max="8975" width="32.109375" style="1" customWidth="1"/>
    <col min="8976" max="8976" width="13" style="1" customWidth="1"/>
    <col min="8977" max="8977" width="6.77734375" style="1" customWidth="1"/>
    <col min="8978" max="9216" width="10" style="1"/>
    <col min="9217" max="9217" width="6.109375" style="1" bestFit="1" customWidth="1"/>
    <col min="9218" max="9218" width="15.77734375" style="1" customWidth="1"/>
    <col min="9219" max="9219" width="27.77734375" style="1" bestFit="1" customWidth="1"/>
    <col min="9220" max="9220" width="6.109375" style="1" customWidth="1"/>
    <col min="9221" max="9222" width="7.88671875" style="1" customWidth="1"/>
    <col min="9223" max="9223" width="5.6640625" style="1" customWidth="1"/>
    <col min="9224" max="9224" width="11.6640625" style="1" customWidth="1"/>
    <col min="9225" max="9225" width="9.88671875" style="1" customWidth="1"/>
    <col min="9226" max="9227" width="10.44140625" style="1" customWidth="1"/>
    <col min="9228" max="9228" width="7.109375" style="1" customWidth="1"/>
    <col min="9229" max="9229" width="10.44140625" style="1" customWidth="1"/>
    <col min="9230" max="9230" width="10" style="1"/>
    <col min="9231" max="9231" width="32.109375" style="1" customWidth="1"/>
    <col min="9232" max="9232" width="13" style="1" customWidth="1"/>
    <col min="9233" max="9233" width="6.77734375" style="1" customWidth="1"/>
    <col min="9234" max="9472" width="10" style="1"/>
    <col min="9473" max="9473" width="6.109375" style="1" bestFit="1" customWidth="1"/>
    <col min="9474" max="9474" width="15.77734375" style="1" customWidth="1"/>
    <col min="9475" max="9475" width="27.77734375" style="1" bestFit="1" customWidth="1"/>
    <col min="9476" max="9476" width="6.109375" style="1" customWidth="1"/>
    <col min="9477" max="9478" width="7.88671875" style="1" customWidth="1"/>
    <col min="9479" max="9479" width="5.6640625" style="1" customWidth="1"/>
    <col min="9480" max="9480" width="11.6640625" style="1" customWidth="1"/>
    <col min="9481" max="9481" width="9.88671875" style="1" customWidth="1"/>
    <col min="9482" max="9483" width="10.44140625" style="1" customWidth="1"/>
    <col min="9484" max="9484" width="7.109375" style="1" customWidth="1"/>
    <col min="9485" max="9485" width="10.44140625" style="1" customWidth="1"/>
    <col min="9486" max="9486" width="10" style="1"/>
    <col min="9487" max="9487" width="32.109375" style="1" customWidth="1"/>
    <col min="9488" max="9488" width="13" style="1" customWidth="1"/>
    <col min="9489" max="9489" width="6.77734375" style="1" customWidth="1"/>
    <col min="9490" max="9728" width="10" style="1"/>
    <col min="9729" max="9729" width="6.109375" style="1" bestFit="1" customWidth="1"/>
    <col min="9730" max="9730" width="15.77734375" style="1" customWidth="1"/>
    <col min="9731" max="9731" width="27.77734375" style="1" bestFit="1" customWidth="1"/>
    <col min="9732" max="9732" width="6.109375" style="1" customWidth="1"/>
    <col min="9733" max="9734" width="7.88671875" style="1" customWidth="1"/>
    <col min="9735" max="9735" width="5.6640625" style="1" customWidth="1"/>
    <col min="9736" max="9736" width="11.6640625" style="1" customWidth="1"/>
    <col min="9737" max="9737" width="9.88671875" style="1" customWidth="1"/>
    <col min="9738" max="9739" width="10.44140625" style="1" customWidth="1"/>
    <col min="9740" max="9740" width="7.109375" style="1" customWidth="1"/>
    <col min="9741" max="9741" width="10.44140625" style="1" customWidth="1"/>
    <col min="9742" max="9742" width="10" style="1"/>
    <col min="9743" max="9743" width="32.109375" style="1" customWidth="1"/>
    <col min="9744" max="9744" width="13" style="1" customWidth="1"/>
    <col min="9745" max="9745" width="6.77734375" style="1" customWidth="1"/>
    <col min="9746" max="9984" width="10" style="1"/>
    <col min="9985" max="9985" width="6.109375" style="1" bestFit="1" customWidth="1"/>
    <col min="9986" max="9986" width="15.77734375" style="1" customWidth="1"/>
    <col min="9987" max="9987" width="27.77734375" style="1" bestFit="1" customWidth="1"/>
    <col min="9988" max="9988" width="6.109375" style="1" customWidth="1"/>
    <col min="9989" max="9990" width="7.88671875" style="1" customWidth="1"/>
    <col min="9991" max="9991" width="5.6640625" style="1" customWidth="1"/>
    <col min="9992" max="9992" width="11.6640625" style="1" customWidth="1"/>
    <col min="9993" max="9993" width="9.88671875" style="1" customWidth="1"/>
    <col min="9994" max="9995" width="10.44140625" style="1" customWidth="1"/>
    <col min="9996" max="9996" width="7.109375" style="1" customWidth="1"/>
    <col min="9997" max="9997" width="10.44140625" style="1" customWidth="1"/>
    <col min="9998" max="9998" width="10" style="1"/>
    <col min="9999" max="9999" width="32.109375" style="1" customWidth="1"/>
    <col min="10000" max="10000" width="13" style="1" customWidth="1"/>
    <col min="10001" max="10001" width="6.77734375" style="1" customWidth="1"/>
    <col min="10002" max="10240" width="10" style="1"/>
    <col min="10241" max="10241" width="6.109375" style="1" bestFit="1" customWidth="1"/>
    <col min="10242" max="10242" width="15.77734375" style="1" customWidth="1"/>
    <col min="10243" max="10243" width="27.77734375" style="1" bestFit="1" customWidth="1"/>
    <col min="10244" max="10244" width="6.109375" style="1" customWidth="1"/>
    <col min="10245" max="10246" width="7.88671875" style="1" customWidth="1"/>
    <col min="10247" max="10247" width="5.6640625" style="1" customWidth="1"/>
    <col min="10248" max="10248" width="11.6640625" style="1" customWidth="1"/>
    <col min="10249" max="10249" width="9.88671875" style="1" customWidth="1"/>
    <col min="10250" max="10251" width="10.44140625" style="1" customWidth="1"/>
    <col min="10252" max="10252" width="7.109375" style="1" customWidth="1"/>
    <col min="10253" max="10253" width="10.44140625" style="1" customWidth="1"/>
    <col min="10254" max="10254" width="10" style="1"/>
    <col min="10255" max="10255" width="32.109375" style="1" customWidth="1"/>
    <col min="10256" max="10256" width="13" style="1" customWidth="1"/>
    <col min="10257" max="10257" width="6.77734375" style="1" customWidth="1"/>
    <col min="10258" max="10496" width="10" style="1"/>
    <col min="10497" max="10497" width="6.109375" style="1" bestFit="1" customWidth="1"/>
    <col min="10498" max="10498" width="15.77734375" style="1" customWidth="1"/>
    <col min="10499" max="10499" width="27.77734375" style="1" bestFit="1" customWidth="1"/>
    <col min="10500" max="10500" width="6.109375" style="1" customWidth="1"/>
    <col min="10501" max="10502" width="7.88671875" style="1" customWidth="1"/>
    <col min="10503" max="10503" width="5.6640625" style="1" customWidth="1"/>
    <col min="10504" max="10504" width="11.6640625" style="1" customWidth="1"/>
    <col min="10505" max="10505" width="9.88671875" style="1" customWidth="1"/>
    <col min="10506" max="10507" width="10.44140625" style="1" customWidth="1"/>
    <col min="10508" max="10508" width="7.109375" style="1" customWidth="1"/>
    <col min="10509" max="10509" width="10.44140625" style="1" customWidth="1"/>
    <col min="10510" max="10510" width="10" style="1"/>
    <col min="10511" max="10511" width="32.109375" style="1" customWidth="1"/>
    <col min="10512" max="10512" width="13" style="1" customWidth="1"/>
    <col min="10513" max="10513" width="6.77734375" style="1" customWidth="1"/>
    <col min="10514" max="10752" width="10" style="1"/>
    <col min="10753" max="10753" width="6.109375" style="1" bestFit="1" customWidth="1"/>
    <col min="10754" max="10754" width="15.77734375" style="1" customWidth="1"/>
    <col min="10755" max="10755" width="27.77734375" style="1" bestFit="1" customWidth="1"/>
    <col min="10756" max="10756" width="6.109375" style="1" customWidth="1"/>
    <col min="10757" max="10758" width="7.88671875" style="1" customWidth="1"/>
    <col min="10759" max="10759" width="5.6640625" style="1" customWidth="1"/>
    <col min="10760" max="10760" width="11.6640625" style="1" customWidth="1"/>
    <col min="10761" max="10761" width="9.88671875" style="1" customWidth="1"/>
    <col min="10762" max="10763" width="10.44140625" style="1" customWidth="1"/>
    <col min="10764" max="10764" width="7.109375" style="1" customWidth="1"/>
    <col min="10765" max="10765" width="10.44140625" style="1" customWidth="1"/>
    <col min="10766" max="10766" width="10" style="1"/>
    <col min="10767" max="10767" width="32.109375" style="1" customWidth="1"/>
    <col min="10768" max="10768" width="13" style="1" customWidth="1"/>
    <col min="10769" max="10769" width="6.77734375" style="1" customWidth="1"/>
    <col min="10770" max="11008" width="10" style="1"/>
    <col min="11009" max="11009" width="6.109375" style="1" bestFit="1" customWidth="1"/>
    <col min="11010" max="11010" width="15.77734375" style="1" customWidth="1"/>
    <col min="11011" max="11011" width="27.77734375" style="1" bestFit="1" customWidth="1"/>
    <col min="11012" max="11012" width="6.109375" style="1" customWidth="1"/>
    <col min="11013" max="11014" width="7.88671875" style="1" customWidth="1"/>
    <col min="11015" max="11015" width="5.6640625" style="1" customWidth="1"/>
    <col min="11016" max="11016" width="11.6640625" style="1" customWidth="1"/>
    <col min="11017" max="11017" width="9.88671875" style="1" customWidth="1"/>
    <col min="11018" max="11019" width="10.44140625" style="1" customWidth="1"/>
    <col min="11020" max="11020" width="7.109375" style="1" customWidth="1"/>
    <col min="11021" max="11021" width="10.44140625" style="1" customWidth="1"/>
    <col min="11022" max="11022" width="10" style="1"/>
    <col min="11023" max="11023" width="32.109375" style="1" customWidth="1"/>
    <col min="11024" max="11024" width="13" style="1" customWidth="1"/>
    <col min="11025" max="11025" width="6.77734375" style="1" customWidth="1"/>
    <col min="11026" max="11264" width="10" style="1"/>
    <col min="11265" max="11265" width="6.109375" style="1" bestFit="1" customWidth="1"/>
    <col min="11266" max="11266" width="15.77734375" style="1" customWidth="1"/>
    <col min="11267" max="11267" width="27.77734375" style="1" bestFit="1" customWidth="1"/>
    <col min="11268" max="11268" width="6.109375" style="1" customWidth="1"/>
    <col min="11269" max="11270" width="7.88671875" style="1" customWidth="1"/>
    <col min="11271" max="11271" width="5.6640625" style="1" customWidth="1"/>
    <col min="11272" max="11272" width="11.6640625" style="1" customWidth="1"/>
    <col min="11273" max="11273" width="9.88671875" style="1" customWidth="1"/>
    <col min="11274" max="11275" width="10.44140625" style="1" customWidth="1"/>
    <col min="11276" max="11276" width="7.109375" style="1" customWidth="1"/>
    <col min="11277" max="11277" width="10.44140625" style="1" customWidth="1"/>
    <col min="11278" max="11278" width="10" style="1"/>
    <col min="11279" max="11279" width="32.109375" style="1" customWidth="1"/>
    <col min="11280" max="11280" width="13" style="1" customWidth="1"/>
    <col min="11281" max="11281" width="6.77734375" style="1" customWidth="1"/>
    <col min="11282" max="11520" width="10" style="1"/>
    <col min="11521" max="11521" width="6.109375" style="1" bestFit="1" customWidth="1"/>
    <col min="11522" max="11522" width="15.77734375" style="1" customWidth="1"/>
    <col min="11523" max="11523" width="27.77734375" style="1" bestFit="1" customWidth="1"/>
    <col min="11524" max="11524" width="6.109375" style="1" customWidth="1"/>
    <col min="11525" max="11526" width="7.88671875" style="1" customWidth="1"/>
    <col min="11527" max="11527" width="5.6640625" style="1" customWidth="1"/>
    <col min="11528" max="11528" width="11.6640625" style="1" customWidth="1"/>
    <col min="11529" max="11529" width="9.88671875" style="1" customWidth="1"/>
    <col min="11530" max="11531" width="10.44140625" style="1" customWidth="1"/>
    <col min="11532" max="11532" width="7.109375" style="1" customWidth="1"/>
    <col min="11533" max="11533" width="10.44140625" style="1" customWidth="1"/>
    <col min="11534" max="11534" width="10" style="1"/>
    <col min="11535" max="11535" width="32.109375" style="1" customWidth="1"/>
    <col min="11536" max="11536" width="13" style="1" customWidth="1"/>
    <col min="11537" max="11537" width="6.77734375" style="1" customWidth="1"/>
    <col min="11538" max="11776" width="10" style="1"/>
    <col min="11777" max="11777" width="6.109375" style="1" bestFit="1" customWidth="1"/>
    <col min="11778" max="11778" width="15.77734375" style="1" customWidth="1"/>
    <col min="11779" max="11779" width="27.77734375" style="1" bestFit="1" customWidth="1"/>
    <col min="11780" max="11780" width="6.109375" style="1" customWidth="1"/>
    <col min="11781" max="11782" width="7.88671875" style="1" customWidth="1"/>
    <col min="11783" max="11783" width="5.6640625" style="1" customWidth="1"/>
    <col min="11784" max="11784" width="11.6640625" style="1" customWidth="1"/>
    <col min="11785" max="11785" width="9.88671875" style="1" customWidth="1"/>
    <col min="11786" max="11787" width="10.44140625" style="1" customWidth="1"/>
    <col min="11788" max="11788" width="7.109375" style="1" customWidth="1"/>
    <col min="11789" max="11789" width="10.44140625" style="1" customWidth="1"/>
    <col min="11790" max="11790" width="10" style="1"/>
    <col min="11791" max="11791" width="32.109375" style="1" customWidth="1"/>
    <col min="11792" max="11792" width="13" style="1" customWidth="1"/>
    <col min="11793" max="11793" width="6.77734375" style="1" customWidth="1"/>
    <col min="11794" max="12032" width="10" style="1"/>
    <col min="12033" max="12033" width="6.109375" style="1" bestFit="1" customWidth="1"/>
    <col min="12034" max="12034" width="15.77734375" style="1" customWidth="1"/>
    <col min="12035" max="12035" width="27.77734375" style="1" bestFit="1" customWidth="1"/>
    <col min="12036" max="12036" width="6.109375" style="1" customWidth="1"/>
    <col min="12037" max="12038" width="7.88671875" style="1" customWidth="1"/>
    <col min="12039" max="12039" width="5.6640625" style="1" customWidth="1"/>
    <col min="12040" max="12040" width="11.6640625" style="1" customWidth="1"/>
    <col min="12041" max="12041" width="9.88671875" style="1" customWidth="1"/>
    <col min="12042" max="12043" width="10.44140625" style="1" customWidth="1"/>
    <col min="12044" max="12044" width="7.109375" style="1" customWidth="1"/>
    <col min="12045" max="12045" width="10.44140625" style="1" customWidth="1"/>
    <col min="12046" max="12046" width="10" style="1"/>
    <col min="12047" max="12047" width="32.109375" style="1" customWidth="1"/>
    <col min="12048" max="12048" width="13" style="1" customWidth="1"/>
    <col min="12049" max="12049" width="6.77734375" style="1" customWidth="1"/>
    <col min="12050" max="12288" width="10" style="1"/>
    <col min="12289" max="12289" width="6.109375" style="1" bestFit="1" customWidth="1"/>
    <col min="12290" max="12290" width="15.77734375" style="1" customWidth="1"/>
    <col min="12291" max="12291" width="27.77734375" style="1" bestFit="1" customWidth="1"/>
    <col min="12292" max="12292" width="6.109375" style="1" customWidth="1"/>
    <col min="12293" max="12294" width="7.88671875" style="1" customWidth="1"/>
    <col min="12295" max="12295" width="5.6640625" style="1" customWidth="1"/>
    <col min="12296" max="12296" width="11.6640625" style="1" customWidth="1"/>
    <col min="12297" max="12297" width="9.88671875" style="1" customWidth="1"/>
    <col min="12298" max="12299" width="10.44140625" style="1" customWidth="1"/>
    <col min="12300" max="12300" width="7.109375" style="1" customWidth="1"/>
    <col min="12301" max="12301" width="10.44140625" style="1" customWidth="1"/>
    <col min="12302" max="12302" width="10" style="1"/>
    <col min="12303" max="12303" width="32.109375" style="1" customWidth="1"/>
    <col min="12304" max="12304" width="13" style="1" customWidth="1"/>
    <col min="12305" max="12305" width="6.77734375" style="1" customWidth="1"/>
    <col min="12306" max="12544" width="10" style="1"/>
    <col min="12545" max="12545" width="6.109375" style="1" bestFit="1" customWidth="1"/>
    <col min="12546" max="12546" width="15.77734375" style="1" customWidth="1"/>
    <col min="12547" max="12547" width="27.77734375" style="1" bestFit="1" customWidth="1"/>
    <col min="12548" max="12548" width="6.109375" style="1" customWidth="1"/>
    <col min="12549" max="12550" width="7.88671875" style="1" customWidth="1"/>
    <col min="12551" max="12551" width="5.6640625" style="1" customWidth="1"/>
    <col min="12552" max="12552" width="11.6640625" style="1" customWidth="1"/>
    <col min="12553" max="12553" width="9.88671875" style="1" customWidth="1"/>
    <col min="12554" max="12555" width="10.44140625" style="1" customWidth="1"/>
    <col min="12556" max="12556" width="7.109375" style="1" customWidth="1"/>
    <col min="12557" max="12557" width="10.44140625" style="1" customWidth="1"/>
    <col min="12558" max="12558" width="10" style="1"/>
    <col min="12559" max="12559" width="32.109375" style="1" customWidth="1"/>
    <col min="12560" max="12560" width="13" style="1" customWidth="1"/>
    <col min="12561" max="12561" width="6.77734375" style="1" customWidth="1"/>
    <col min="12562" max="12800" width="10" style="1"/>
    <col min="12801" max="12801" width="6.109375" style="1" bestFit="1" customWidth="1"/>
    <col min="12802" max="12802" width="15.77734375" style="1" customWidth="1"/>
    <col min="12803" max="12803" width="27.77734375" style="1" bestFit="1" customWidth="1"/>
    <col min="12804" max="12804" width="6.109375" style="1" customWidth="1"/>
    <col min="12805" max="12806" width="7.88671875" style="1" customWidth="1"/>
    <col min="12807" max="12807" width="5.6640625" style="1" customWidth="1"/>
    <col min="12808" max="12808" width="11.6640625" style="1" customWidth="1"/>
    <col min="12809" max="12809" width="9.88671875" style="1" customWidth="1"/>
    <col min="12810" max="12811" width="10.44140625" style="1" customWidth="1"/>
    <col min="12812" max="12812" width="7.109375" style="1" customWidth="1"/>
    <col min="12813" max="12813" width="10.44140625" style="1" customWidth="1"/>
    <col min="12814" max="12814" width="10" style="1"/>
    <col min="12815" max="12815" width="32.109375" style="1" customWidth="1"/>
    <col min="12816" max="12816" width="13" style="1" customWidth="1"/>
    <col min="12817" max="12817" width="6.77734375" style="1" customWidth="1"/>
    <col min="12818" max="13056" width="10" style="1"/>
    <col min="13057" max="13057" width="6.109375" style="1" bestFit="1" customWidth="1"/>
    <col min="13058" max="13058" width="15.77734375" style="1" customWidth="1"/>
    <col min="13059" max="13059" width="27.77734375" style="1" bestFit="1" customWidth="1"/>
    <col min="13060" max="13060" width="6.109375" style="1" customWidth="1"/>
    <col min="13061" max="13062" width="7.88671875" style="1" customWidth="1"/>
    <col min="13063" max="13063" width="5.6640625" style="1" customWidth="1"/>
    <col min="13064" max="13064" width="11.6640625" style="1" customWidth="1"/>
    <col min="13065" max="13065" width="9.88671875" style="1" customWidth="1"/>
    <col min="13066" max="13067" width="10.44140625" style="1" customWidth="1"/>
    <col min="13068" max="13068" width="7.109375" style="1" customWidth="1"/>
    <col min="13069" max="13069" width="10.44140625" style="1" customWidth="1"/>
    <col min="13070" max="13070" width="10" style="1"/>
    <col min="13071" max="13071" width="32.109375" style="1" customWidth="1"/>
    <col min="13072" max="13072" width="13" style="1" customWidth="1"/>
    <col min="13073" max="13073" width="6.77734375" style="1" customWidth="1"/>
    <col min="13074" max="13312" width="10" style="1"/>
    <col min="13313" max="13313" width="6.109375" style="1" bestFit="1" customWidth="1"/>
    <col min="13314" max="13314" width="15.77734375" style="1" customWidth="1"/>
    <col min="13315" max="13315" width="27.77734375" style="1" bestFit="1" customWidth="1"/>
    <col min="13316" max="13316" width="6.109375" style="1" customWidth="1"/>
    <col min="13317" max="13318" width="7.88671875" style="1" customWidth="1"/>
    <col min="13319" max="13319" width="5.6640625" style="1" customWidth="1"/>
    <col min="13320" max="13320" width="11.6640625" style="1" customWidth="1"/>
    <col min="13321" max="13321" width="9.88671875" style="1" customWidth="1"/>
    <col min="13322" max="13323" width="10.44140625" style="1" customWidth="1"/>
    <col min="13324" max="13324" width="7.109375" style="1" customWidth="1"/>
    <col min="13325" max="13325" width="10.44140625" style="1" customWidth="1"/>
    <col min="13326" max="13326" width="10" style="1"/>
    <col min="13327" max="13327" width="32.109375" style="1" customWidth="1"/>
    <col min="13328" max="13328" width="13" style="1" customWidth="1"/>
    <col min="13329" max="13329" width="6.77734375" style="1" customWidth="1"/>
    <col min="13330" max="13568" width="10" style="1"/>
    <col min="13569" max="13569" width="6.109375" style="1" bestFit="1" customWidth="1"/>
    <col min="13570" max="13570" width="15.77734375" style="1" customWidth="1"/>
    <col min="13571" max="13571" width="27.77734375" style="1" bestFit="1" customWidth="1"/>
    <col min="13572" max="13572" width="6.109375" style="1" customWidth="1"/>
    <col min="13573" max="13574" width="7.88671875" style="1" customWidth="1"/>
    <col min="13575" max="13575" width="5.6640625" style="1" customWidth="1"/>
    <col min="13576" max="13576" width="11.6640625" style="1" customWidth="1"/>
    <col min="13577" max="13577" width="9.88671875" style="1" customWidth="1"/>
    <col min="13578" max="13579" width="10.44140625" style="1" customWidth="1"/>
    <col min="13580" max="13580" width="7.109375" style="1" customWidth="1"/>
    <col min="13581" max="13581" width="10.44140625" style="1" customWidth="1"/>
    <col min="13582" max="13582" width="10" style="1"/>
    <col min="13583" max="13583" width="32.109375" style="1" customWidth="1"/>
    <col min="13584" max="13584" width="13" style="1" customWidth="1"/>
    <col min="13585" max="13585" width="6.77734375" style="1" customWidth="1"/>
    <col min="13586" max="13824" width="10" style="1"/>
    <col min="13825" max="13825" width="6.109375" style="1" bestFit="1" customWidth="1"/>
    <col min="13826" max="13826" width="15.77734375" style="1" customWidth="1"/>
    <col min="13827" max="13827" width="27.77734375" style="1" bestFit="1" customWidth="1"/>
    <col min="13828" max="13828" width="6.109375" style="1" customWidth="1"/>
    <col min="13829" max="13830" width="7.88671875" style="1" customWidth="1"/>
    <col min="13831" max="13831" width="5.6640625" style="1" customWidth="1"/>
    <col min="13832" max="13832" width="11.6640625" style="1" customWidth="1"/>
    <col min="13833" max="13833" width="9.88671875" style="1" customWidth="1"/>
    <col min="13834" max="13835" width="10.44140625" style="1" customWidth="1"/>
    <col min="13836" max="13836" width="7.109375" style="1" customWidth="1"/>
    <col min="13837" max="13837" width="10.44140625" style="1" customWidth="1"/>
    <col min="13838" max="13838" width="10" style="1"/>
    <col min="13839" max="13839" width="32.109375" style="1" customWidth="1"/>
    <col min="13840" max="13840" width="13" style="1" customWidth="1"/>
    <col min="13841" max="13841" width="6.77734375" style="1" customWidth="1"/>
    <col min="13842" max="14080" width="10" style="1"/>
    <col min="14081" max="14081" width="6.109375" style="1" bestFit="1" customWidth="1"/>
    <col min="14082" max="14082" width="15.77734375" style="1" customWidth="1"/>
    <col min="14083" max="14083" width="27.77734375" style="1" bestFit="1" customWidth="1"/>
    <col min="14084" max="14084" width="6.109375" style="1" customWidth="1"/>
    <col min="14085" max="14086" width="7.88671875" style="1" customWidth="1"/>
    <col min="14087" max="14087" width="5.6640625" style="1" customWidth="1"/>
    <col min="14088" max="14088" width="11.6640625" style="1" customWidth="1"/>
    <col min="14089" max="14089" width="9.88671875" style="1" customWidth="1"/>
    <col min="14090" max="14091" width="10.44140625" style="1" customWidth="1"/>
    <col min="14092" max="14092" width="7.109375" style="1" customWidth="1"/>
    <col min="14093" max="14093" width="10.44140625" style="1" customWidth="1"/>
    <col min="14094" max="14094" width="10" style="1"/>
    <col min="14095" max="14095" width="32.109375" style="1" customWidth="1"/>
    <col min="14096" max="14096" width="13" style="1" customWidth="1"/>
    <col min="14097" max="14097" width="6.77734375" style="1" customWidth="1"/>
    <col min="14098" max="14336" width="10" style="1"/>
    <col min="14337" max="14337" width="6.109375" style="1" bestFit="1" customWidth="1"/>
    <col min="14338" max="14338" width="15.77734375" style="1" customWidth="1"/>
    <col min="14339" max="14339" width="27.77734375" style="1" bestFit="1" customWidth="1"/>
    <col min="14340" max="14340" width="6.109375" style="1" customWidth="1"/>
    <col min="14341" max="14342" width="7.88671875" style="1" customWidth="1"/>
    <col min="14343" max="14343" width="5.6640625" style="1" customWidth="1"/>
    <col min="14344" max="14344" width="11.6640625" style="1" customWidth="1"/>
    <col min="14345" max="14345" width="9.88671875" style="1" customWidth="1"/>
    <col min="14346" max="14347" width="10.44140625" style="1" customWidth="1"/>
    <col min="14348" max="14348" width="7.109375" style="1" customWidth="1"/>
    <col min="14349" max="14349" width="10.44140625" style="1" customWidth="1"/>
    <col min="14350" max="14350" width="10" style="1"/>
    <col min="14351" max="14351" width="32.109375" style="1" customWidth="1"/>
    <col min="14352" max="14352" width="13" style="1" customWidth="1"/>
    <col min="14353" max="14353" width="6.77734375" style="1" customWidth="1"/>
    <col min="14354" max="14592" width="10" style="1"/>
    <col min="14593" max="14593" width="6.109375" style="1" bestFit="1" customWidth="1"/>
    <col min="14594" max="14594" width="15.77734375" style="1" customWidth="1"/>
    <col min="14595" max="14595" width="27.77734375" style="1" bestFit="1" customWidth="1"/>
    <col min="14596" max="14596" width="6.109375" style="1" customWidth="1"/>
    <col min="14597" max="14598" width="7.88671875" style="1" customWidth="1"/>
    <col min="14599" max="14599" width="5.6640625" style="1" customWidth="1"/>
    <col min="14600" max="14600" width="11.6640625" style="1" customWidth="1"/>
    <col min="14601" max="14601" width="9.88671875" style="1" customWidth="1"/>
    <col min="14602" max="14603" width="10.44140625" style="1" customWidth="1"/>
    <col min="14604" max="14604" width="7.109375" style="1" customWidth="1"/>
    <col min="14605" max="14605" width="10.44140625" style="1" customWidth="1"/>
    <col min="14606" max="14606" width="10" style="1"/>
    <col min="14607" max="14607" width="32.109375" style="1" customWidth="1"/>
    <col min="14608" max="14608" width="13" style="1" customWidth="1"/>
    <col min="14609" max="14609" width="6.77734375" style="1" customWidth="1"/>
    <col min="14610" max="14848" width="10" style="1"/>
    <col min="14849" max="14849" width="6.109375" style="1" bestFit="1" customWidth="1"/>
    <col min="14850" max="14850" width="15.77734375" style="1" customWidth="1"/>
    <col min="14851" max="14851" width="27.77734375" style="1" bestFit="1" customWidth="1"/>
    <col min="14852" max="14852" width="6.109375" style="1" customWidth="1"/>
    <col min="14853" max="14854" width="7.88671875" style="1" customWidth="1"/>
    <col min="14855" max="14855" width="5.6640625" style="1" customWidth="1"/>
    <col min="14856" max="14856" width="11.6640625" style="1" customWidth="1"/>
    <col min="14857" max="14857" width="9.88671875" style="1" customWidth="1"/>
    <col min="14858" max="14859" width="10.44140625" style="1" customWidth="1"/>
    <col min="14860" max="14860" width="7.109375" style="1" customWidth="1"/>
    <col min="14861" max="14861" width="10.44140625" style="1" customWidth="1"/>
    <col min="14862" max="14862" width="10" style="1"/>
    <col min="14863" max="14863" width="32.109375" style="1" customWidth="1"/>
    <col min="14864" max="14864" width="13" style="1" customWidth="1"/>
    <col min="14865" max="14865" width="6.77734375" style="1" customWidth="1"/>
    <col min="14866" max="15104" width="10" style="1"/>
    <col min="15105" max="15105" width="6.109375" style="1" bestFit="1" customWidth="1"/>
    <col min="15106" max="15106" width="15.77734375" style="1" customWidth="1"/>
    <col min="15107" max="15107" width="27.77734375" style="1" bestFit="1" customWidth="1"/>
    <col min="15108" max="15108" width="6.109375" style="1" customWidth="1"/>
    <col min="15109" max="15110" width="7.88671875" style="1" customWidth="1"/>
    <col min="15111" max="15111" width="5.6640625" style="1" customWidth="1"/>
    <col min="15112" max="15112" width="11.6640625" style="1" customWidth="1"/>
    <col min="15113" max="15113" width="9.88671875" style="1" customWidth="1"/>
    <col min="15114" max="15115" width="10.44140625" style="1" customWidth="1"/>
    <col min="15116" max="15116" width="7.109375" style="1" customWidth="1"/>
    <col min="15117" max="15117" width="10.44140625" style="1" customWidth="1"/>
    <col min="15118" max="15118" width="10" style="1"/>
    <col min="15119" max="15119" width="32.109375" style="1" customWidth="1"/>
    <col min="15120" max="15120" width="13" style="1" customWidth="1"/>
    <col min="15121" max="15121" width="6.77734375" style="1" customWidth="1"/>
    <col min="15122" max="15360" width="10" style="1"/>
    <col min="15361" max="15361" width="6.109375" style="1" bestFit="1" customWidth="1"/>
    <col min="15362" max="15362" width="15.77734375" style="1" customWidth="1"/>
    <col min="15363" max="15363" width="27.77734375" style="1" bestFit="1" customWidth="1"/>
    <col min="15364" max="15364" width="6.109375" style="1" customWidth="1"/>
    <col min="15365" max="15366" width="7.88671875" style="1" customWidth="1"/>
    <col min="15367" max="15367" width="5.6640625" style="1" customWidth="1"/>
    <col min="15368" max="15368" width="11.6640625" style="1" customWidth="1"/>
    <col min="15369" max="15369" width="9.88671875" style="1" customWidth="1"/>
    <col min="15370" max="15371" width="10.44140625" style="1" customWidth="1"/>
    <col min="15372" max="15372" width="7.109375" style="1" customWidth="1"/>
    <col min="15373" max="15373" width="10.44140625" style="1" customWidth="1"/>
    <col min="15374" max="15374" width="10" style="1"/>
    <col min="15375" max="15375" width="32.109375" style="1" customWidth="1"/>
    <col min="15376" max="15376" width="13" style="1" customWidth="1"/>
    <col min="15377" max="15377" width="6.77734375" style="1" customWidth="1"/>
    <col min="15378" max="15616" width="10" style="1"/>
    <col min="15617" max="15617" width="6.109375" style="1" bestFit="1" customWidth="1"/>
    <col min="15618" max="15618" width="15.77734375" style="1" customWidth="1"/>
    <col min="15619" max="15619" width="27.77734375" style="1" bestFit="1" customWidth="1"/>
    <col min="15620" max="15620" width="6.109375" style="1" customWidth="1"/>
    <col min="15621" max="15622" width="7.88671875" style="1" customWidth="1"/>
    <col min="15623" max="15623" width="5.6640625" style="1" customWidth="1"/>
    <col min="15624" max="15624" width="11.6640625" style="1" customWidth="1"/>
    <col min="15625" max="15625" width="9.88671875" style="1" customWidth="1"/>
    <col min="15626" max="15627" width="10.44140625" style="1" customWidth="1"/>
    <col min="15628" max="15628" width="7.109375" style="1" customWidth="1"/>
    <col min="15629" max="15629" width="10.44140625" style="1" customWidth="1"/>
    <col min="15630" max="15630" width="10" style="1"/>
    <col min="15631" max="15631" width="32.109375" style="1" customWidth="1"/>
    <col min="15632" max="15632" width="13" style="1" customWidth="1"/>
    <col min="15633" max="15633" width="6.77734375" style="1" customWidth="1"/>
    <col min="15634" max="15872" width="10" style="1"/>
    <col min="15873" max="15873" width="6.109375" style="1" bestFit="1" customWidth="1"/>
    <col min="15874" max="15874" width="15.77734375" style="1" customWidth="1"/>
    <col min="15875" max="15875" width="27.77734375" style="1" bestFit="1" customWidth="1"/>
    <col min="15876" max="15876" width="6.109375" style="1" customWidth="1"/>
    <col min="15877" max="15878" width="7.88671875" style="1" customWidth="1"/>
    <col min="15879" max="15879" width="5.6640625" style="1" customWidth="1"/>
    <col min="15880" max="15880" width="11.6640625" style="1" customWidth="1"/>
    <col min="15881" max="15881" width="9.88671875" style="1" customWidth="1"/>
    <col min="15882" max="15883" width="10.44140625" style="1" customWidth="1"/>
    <col min="15884" max="15884" width="7.109375" style="1" customWidth="1"/>
    <col min="15885" max="15885" width="10.44140625" style="1" customWidth="1"/>
    <col min="15886" max="15886" width="10" style="1"/>
    <col min="15887" max="15887" width="32.109375" style="1" customWidth="1"/>
    <col min="15888" max="15888" width="13" style="1" customWidth="1"/>
    <col min="15889" max="15889" width="6.77734375" style="1" customWidth="1"/>
    <col min="15890" max="16128" width="10" style="1"/>
    <col min="16129" max="16129" width="6.109375" style="1" bestFit="1" customWidth="1"/>
    <col min="16130" max="16130" width="15.77734375" style="1" customWidth="1"/>
    <col min="16131" max="16131" width="27.77734375" style="1" bestFit="1" customWidth="1"/>
    <col min="16132" max="16132" width="6.109375" style="1" customWidth="1"/>
    <col min="16133" max="16134" width="7.88671875" style="1" customWidth="1"/>
    <col min="16135" max="16135" width="5.6640625" style="1" customWidth="1"/>
    <col min="16136" max="16136" width="11.6640625" style="1" customWidth="1"/>
    <col min="16137" max="16137" width="9.88671875" style="1" customWidth="1"/>
    <col min="16138" max="16139" width="10.44140625" style="1" customWidth="1"/>
    <col min="16140" max="16140" width="7.109375" style="1" customWidth="1"/>
    <col min="16141" max="16141" width="10.44140625" style="1" customWidth="1"/>
    <col min="16142" max="16142" width="10" style="1"/>
    <col min="16143" max="16143" width="32.109375" style="1" customWidth="1"/>
    <col min="16144" max="16144" width="13" style="1" customWidth="1"/>
    <col min="16145" max="16145" width="6.77734375" style="1" customWidth="1"/>
    <col min="16146" max="16384" width="10" style="1"/>
  </cols>
  <sheetData>
    <row r="1" spans="1:20" ht="27.75" customHeight="1">
      <c r="A1" s="189" t="s">
        <v>660</v>
      </c>
      <c r="B1" s="189"/>
      <c r="C1" s="189"/>
      <c r="D1" s="189"/>
      <c r="E1" s="189"/>
      <c r="F1" s="189"/>
      <c r="G1" s="189"/>
      <c r="H1" s="189"/>
      <c r="I1" s="189"/>
      <c r="J1" s="189"/>
      <c r="K1" s="189"/>
      <c r="L1" s="189"/>
      <c r="M1" s="189"/>
      <c r="N1" s="189"/>
      <c r="O1" s="189"/>
      <c r="P1" s="189"/>
    </row>
    <row r="2" spans="1:20" ht="27.75" customHeight="1">
      <c r="A2" s="1" t="s">
        <v>661</v>
      </c>
      <c r="M2" s="190" t="s">
        <v>1</v>
      </c>
      <c r="N2" s="190"/>
      <c r="O2" s="190"/>
      <c r="P2" s="190"/>
    </row>
    <row r="3" spans="1:20" s="119" customFormat="1" ht="19.5" customHeight="1">
      <c r="A3" s="207" t="s">
        <v>2</v>
      </c>
      <c r="B3" s="207" t="s">
        <v>3</v>
      </c>
      <c r="C3" s="207" t="s">
        <v>4</v>
      </c>
      <c r="D3" s="207" t="s">
        <v>5</v>
      </c>
      <c r="E3" s="209" t="s">
        <v>662</v>
      </c>
      <c r="F3" s="210"/>
      <c r="G3" s="207" t="s">
        <v>663</v>
      </c>
      <c r="H3" s="207" t="s">
        <v>664</v>
      </c>
      <c r="I3" s="207" t="s">
        <v>665</v>
      </c>
      <c r="J3" s="211" t="s">
        <v>9</v>
      </c>
      <c r="K3" s="212"/>
      <c r="L3" s="213" t="s">
        <v>666</v>
      </c>
      <c r="M3" s="209" t="s">
        <v>10</v>
      </c>
      <c r="N3" s="210"/>
      <c r="O3" s="207" t="s">
        <v>667</v>
      </c>
      <c r="P3" s="207" t="s">
        <v>668</v>
      </c>
    </row>
    <row r="4" spans="1:20" s="119" customFormat="1" ht="48.6" customHeight="1">
      <c r="A4" s="208"/>
      <c r="B4" s="208"/>
      <c r="C4" s="208"/>
      <c r="D4" s="208"/>
      <c r="E4" s="3" t="s">
        <v>669</v>
      </c>
      <c r="F4" s="3" t="s">
        <v>670</v>
      </c>
      <c r="G4" s="208"/>
      <c r="H4" s="208"/>
      <c r="I4" s="208"/>
      <c r="J4" s="3" t="s">
        <v>671</v>
      </c>
      <c r="K4" s="118" t="s">
        <v>672</v>
      </c>
      <c r="L4" s="213"/>
      <c r="M4" s="3" t="s">
        <v>673</v>
      </c>
      <c r="N4" s="3" t="s">
        <v>674</v>
      </c>
      <c r="O4" s="208"/>
      <c r="P4" s="208"/>
    </row>
    <row r="5" spans="1:20" ht="27.75" customHeight="1">
      <c r="A5" s="6">
        <v>1</v>
      </c>
      <c r="B5" s="183" t="s">
        <v>864</v>
      </c>
      <c r="C5" s="184" t="s">
        <v>865</v>
      </c>
      <c r="D5" s="122" t="s">
        <v>20</v>
      </c>
      <c r="E5" s="162"/>
      <c r="F5" s="156"/>
      <c r="G5" s="163">
        <v>0.13</v>
      </c>
      <c r="H5" s="165"/>
      <c r="I5" s="162"/>
      <c r="J5" s="2"/>
      <c r="K5" s="165"/>
      <c r="L5" s="157"/>
      <c r="M5" s="162">
        <v>3.2</v>
      </c>
      <c r="N5" s="157"/>
      <c r="O5" s="166" t="s">
        <v>866</v>
      </c>
      <c r="P5" s="158" t="s">
        <v>867</v>
      </c>
      <c r="R5" s="153">
        <f>M5/3.25-1</f>
        <v>-1.538461538461533E-2</v>
      </c>
      <c r="S5" s="185"/>
      <c r="T5" s="185"/>
    </row>
    <row r="6" spans="1:20" ht="27.75" customHeight="1">
      <c r="A6" s="6">
        <v>2</v>
      </c>
      <c r="B6" s="183" t="s">
        <v>783</v>
      </c>
      <c r="C6" s="184" t="s">
        <v>868</v>
      </c>
      <c r="D6" s="122" t="s">
        <v>20</v>
      </c>
      <c r="E6" s="162"/>
      <c r="F6" s="156"/>
      <c r="G6" s="163">
        <v>0.13</v>
      </c>
      <c r="H6" s="164"/>
      <c r="I6" s="162"/>
      <c r="J6" s="2"/>
      <c r="K6" s="165"/>
      <c r="L6" s="157"/>
      <c r="M6" s="162">
        <v>2</v>
      </c>
      <c r="N6" s="157"/>
      <c r="O6" s="166" t="s">
        <v>866</v>
      </c>
      <c r="P6" s="158" t="s">
        <v>876</v>
      </c>
      <c r="R6" s="153">
        <f>M6/2-1</f>
        <v>0</v>
      </c>
      <c r="S6" s="185"/>
      <c r="T6" s="185"/>
    </row>
    <row r="7" spans="1:20" ht="27.75" customHeight="1">
      <c r="A7" s="6">
        <v>3</v>
      </c>
      <c r="B7" s="183" t="s">
        <v>872</v>
      </c>
      <c r="C7" s="184" t="s">
        <v>869</v>
      </c>
      <c r="D7" s="122" t="s">
        <v>20</v>
      </c>
      <c r="E7" s="162"/>
      <c r="F7" s="156"/>
      <c r="G7" s="163">
        <v>0.13</v>
      </c>
      <c r="H7" s="164"/>
      <c r="I7" s="162"/>
      <c r="J7" s="2"/>
      <c r="K7" s="165"/>
      <c r="L7" s="157"/>
      <c r="M7" s="162">
        <v>1</v>
      </c>
      <c r="N7" s="157"/>
      <c r="O7" s="166" t="s">
        <v>866</v>
      </c>
      <c r="P7" s="158" t="s">
        <v>873</v>
      </c>
      <c r="Q7" s="1" t="s">
        <v>875</v>
      </c>
      <c r="R7" s="153">
        <f>M7/0.6-1</f>
        <v>0.66666666666666674</v>
      </c>
      <c r="S7" s="185"/>
      <c r="T7" s="185"/>
    </row>
    <row r="8" spans="1:20" ht="27.75" customHeight="1">
      <c r="A8" s="6">
        <v>4</v>
      </c>
      <c r="B8" s="160" t="s">
        <v>870</v>
      </c>
      <c r="C8" s="161" t="s">
        <v>871</v>
      </c>
      <c r="D8" s="122" t="s">
        <v>20</v>
      </c>
      <c r="E8" s="162"/>
      <c r="F8" s="156"/>
      <c r="G8" s="163">
        <v>0.13</v>
      </c>
      <c r="H8" s="164"/>
      <c r="I8" s="162"/>
      <c r="J8" s="2"/>
      <c r="K8" s="165"/>
      <c r="L8" s="157"/>
      <c r="M8" s="162">
        <v>2.8</v>
      </c>
      <c r="N8" s="157"/>
      <c r="O8" s="166" t="s">
        <v>866</v>
      </c>
      <c r="P8" s="158" t="s">
        <v>874</v>
      </c>
      <c r="R8" s="153">
        <f>M8/3.2-1</f>
        <v>-0.12500000000000011</v>
      </c>
    </row>
    <row r="9" spans="1:20" ht="54" customHeight="1">
      <c r="A9" s="191" t="s">
        <v>863</v>
      </c>
      <c r="B9" s="206"/>
      <c r="C9" s="206"/>
      <c r="D9" s="206"/>
      <c r="E9" s="206"/>
      <c r="F9" s="206"/>
      <c r="G9" s="206"/>
      <c r="H9" s="206"/>
      <c r="I9" s="206"/>
      <c r="J9" s="206"/>
      <c r="K9" s="206"/>
      <c r="L9" s="206"/>
      <c r="M9" s="206"/>
      <c r="N9" s="206"/>
      <c r="O9" s="206"/>
      <c r="P9" s="206"/>
    </row>
    <row r="10" spans="1:20" ht="38.4" customHeight="1">
      <c r="A10" s="206"/>
      <c r="B10" s="206"/>
      <c r="C10" s="206"/>
      <c r="D10" s="206"/>
      <c r="E10" s="206"/>
      <c r="F10" s="206"/>
      <c r="G10" s="206"/>
      <c r="H10" s="206"/>
      <c r="I10" s="206"/>
      <c r="J10" s="206"/>
      <c r="K10" s="206"/>
      <c r="L10" s="206"/>
      <c r="M10" s="206"/>
      <c r="N10" s="206"/>
      <c r="O10" s="206"/>
      <c r="P10" s="206"/>
    </row>
    <row r="11" spans="1:20" ht="93" customHeight="1">
      <c r="A11" s="191" t="s">
        <v>13</v>
      </c>
      <c r="B11" s="191"/>
      <c r="C11" s="191"/>
      <c r="D11" s="191" t="s">
        <v>14</v>
      </c>
      <c r="E11" s="191"/>
      <c r="F11" s="191"/>
      <c r="G11" s="191"/>
      <c r="H11" s="191"/>
      <c r="I11" s="191" t="s">
        <v>15</v>
      </c>
      <c r="J11" s="191"/>
      <c r="K11" s="191"/>
      <c r="L11" s="191" t="s">
        <v>16</v>
      </c>
      <c r="M11" s="191"/>
      <c r="N11" s="191"/>
      <c r="O11" s="191" t="s">
        <v>17</v>
      </c>
      <c r="P11" s="191"/>
    </row>
  </sheetData>
  <mergeCells count="21">
    <mergeCell ref="A9:P10"/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  <mergeCell ref="J3:K3"/>
    <mergeCell ref="L3:L4"/>
    <mergeCell ref="M3:N3"/>
    <mergeCell ref="O3:O4"/>
    <mergeCell ref="P3:P4"/>
    <mergeCell ref="A11:C11"/>
    <mergeCell ref="D11:H11"/>
    <mergeCell ref="I11:K11"/>
    <mergeCell ref="L11:N11"/>
    <mergeCell ref="O11:P11"/>
  </mergeCells>
  <phoneticPr fontId="3" type="noConversion"/>
  <dataValidations count="1">
    <dataValidation type="list" allowBlank="1" showInputMessage="1" showErrorMessage="1" sqref="WVO983041:WVO983048 WLS983041:WLS983048 WBW983041:WBW983048 VSA983041:VSA983048 VIE983041:VIE983048 UYI983041:UYI983048 UOM983041:UOM983048 UEQ983041:UEQ983048 TUU983041:TUU983048 TKY983041:TKY983048 TBC983041:TBC983048 SRG983041:SRG983048 SHK983041:SHK983048 RXO983041:RXO983048 RNS983041:RNS983048 RDW983041:RDW983048 QUA983041:QUA983048 QKE983041:QKE983048 QAI983041:QAI983048 PQM983041:PQM983048 PGQ983041:PGQ983048 OWU983041:OWU983048 OMY983041:OMY983048 ODC983041:ODC983048 NTG983041:NTG983048 NJK983041:NJK983048 MZO983041:MZO983048 MPS983041:MPS983048 MFW983041:MFW983048 LWA983041:LWA983048 LME983041:LME983048 LCI983041:LCI983048 KSM983041:KSM983048 KIQ983041:KIQ983048 JYU983041:JYU983048 JOY983041:JOY983048 JFC983041:JFC983048 IVG983041:IVG983048 ILK983041:ILK983048 IBO983041:IBO983048 HRS983041:HRS983048 HHW983041:HHW983048 GYA983041:GYA983048 GOE983041:GOE983048 GEI983041:GEI983048 FUM983041:FUM983048 FKQ983041:FKQ983048 FAU983041:FAU983048 EQY983041:EQY983048 EHC983041:EHC983048 DXG983041:DXG983048 DNK983041:DNK983048 DDO983041:DDO983048 CTS983041:CTS983048 CJW983041:CJW983048 CAA983041:CAA983048 BQE983041:BQE983048 BGI983041:BGI983048 AWM983041:AWM983048 AMQ983041:AMQ983048 ACU983041:ACU983048 SY983041:SY983048 JC983041:JC983048 G983041:G983048 WVO917505:WVO917512 WLS917505:WLS917512 WBW917505:WBW917512 VSA917505:VSA917512 VIE917505:VIE917512 UYI917505:UYI917512 UOM917505:UOM917512 UEQ917505:UEQ917512 TUU917505:TUU917512 TKY917505:TKY917512 TBC917505:TBC917512 SRG917505:SRG917512 SHK917505:SHK917512 RXO917505:RXO917512 RNS917505:RNS917512 RDW917505:RDW917512 QUA917505:QUA917512 QKE917505:QKE917512 QAI917505:QAI917512 PQM917505:PQM917512 PGQ917505:PGQ917512 OWU917505:OWU917512 OMY917505:OMY917512 ODC917505:ODC917512 NTG917505:NTG917512 NJK917505:NJK917512 MZO917505:MZO917512 MPS917505:MPS917512 MFW917505:MFW917512 LWA917505:LWA917512 LME917505:LME917512 LCI917505:LCI917512 KSM917505:KSM917512 KIQ917505:KIQ917512 JYU917505:JYU917512 JOY917505:JOY917512 JFC917505:JFC917512 IVG917505:IVG917512 ILK917505:ILK917512 IBO917505:IBO917512 HRS917505:HRS917512 HHW917505:HHW917512 GYA917505:GYA917512 GOE917505:GOE917512 GEI917505:GEI917512 FUM917505:FUM917512 FKQ917505:FKQ917512 FAU917505:FAU917512 EQY917505:EQY917512 EHC917505:EHC917512 DXG917505:DXG917512 DNK917505:DNK917512 DDO917505:DDO917512 CTS917505:CTS917512 CJW917505:CJW917512 CAA917505:CAA917512 BQE917505:BQE917512 BGI917505:BGI917512 AWM917505:AWM917512 AMQ917505:AMQ917512 ACU917505:ACU917512 SY917505:SY917512 JC917505:JC917512 G917505:G917512 WVO851969:WVO851976 WLS851969:WLS851976 WBW851969:WBW851976 VSA851969:VSA851976 VIE851969:VIE851976 UYI851969:UYI851976 UOM851969:UOM851976 UEQ851969:UEQ851976 TUU851969:TUU851976 TKY851969:TKY851976 TBC851969:TBC851976 SRG851969:SRG851976 SHK851969:SHK851976 RXO851969:RXO851976 RNS851969:RNS851976 RDW851969:RDW851976 QUA851969:QUA851976 QKE851969:QKE851976 QAI851969:QAI851976 PQM851969:PQM851976 PGQ851969:PGQ851976 OWU851969:OWU851976 OMY851969:OMY851976 ODC851969:ODC851976 NTG851969:NTG851976 NJK851969:NJK851976 MZO851969:MZO851976 MPS851969:MPS851976 MFW851969:MFW851976 LWA851969:LWA851976 LME851969:LME851976 LCI851969:LCI851976 KSM851969:KSM851976 KIQ851969:KIQ851976 JYU851969:JYU851976 JOY851969:JOY851976 JFC851969:JFC851976 IVG851969:IVG851976 ILK851969:ILK851976 IBO851969:IBO851976 HRS851969:HRS851976 HHW851969:HHW851976 GYA851969:GYA851976 GOE851969:GOE851976 GEI851969:GEI851976 FUM851969:FUM851976 FKQ851969:FKQ851976 FAU851969:FAU851976 EQY851969:EQY851976 EHC851969:EHC851976 DXG851969:DXG851976 DNK851969:DNK851976 DDO851969:DDO851976 CTS851969:CTS851976 CJW851969:CJW851976 CAA851969:CAA851976 BQE851969:BQE851976 BGI851969:BGI851976 AWM851969:AWM851976 AMQ851969:AMQ851976 ACU851969:ACU851976 SY851969:SY851976 JC851969:JC851976 G851969:G851976 WVO786433:WVO786440 WLS786433:WLS786440 WBW786433:WBW786440 VSA786433:VSA786440 VIE786433:VIE786440 UYI786433:UYI786440 UOM786433:UOM786440 UEQ786433:UEQ786440 TUU786433:TUU786440 TKY786433:TKY786440 TBC786433:TBC786440 SRG786433:SRG786440 SHK786433:SHK786440 RXO786433:RXO786440 RNS786433:RNS786440 RDW786433:RDW786440 QUA786433:QUA786440 QKE786433:QKE786440 QAI786433:QAI786440 PQM786433:PQM786440 PGQ786433:PGQ786440 OWU786433:OWU786440 OMY786433:OMY786440 ODC786433:ODC786440 NTG786433:NTG786440 NJK786433:NJK786440 MZO786433:MZO786440 MPS786433:MPS786440 MFW786433:MFW786440 LWA786433:LWA786440 LME786433:LME786440 LCI786433:LCI786440 KSM786433:KSM786440 KIQ786433:KIQ786440 JYU786433:JYU786440 JOY786433:JOY786440 JFC786433:JFC786440 IVG786433:IVG786440 ILK786433:ILK786440 IBO786433:IBO786440 HRS786433:HRS786440 HHW786433:HHW786440 GYA786433:GYA786440 GOE786433:GOE786440 GEI786433:GEI786440 FUM786433:FUM786440 FKQ786433:FKQ786440 FAU786433:FAU786440 EQY786433:EQY786440 EHC786433:EHC786440 DXG786433:DXG786440 DNK786433:DNK786440 DDO786433:DDO786440 CTS786433:CTS786440 CJW786433:CJW786440 CAA786433:CAA786440 BQE786433:BQE786440 BGI786433:BGI786440 AWM786433:AWM786440 AMQ786433:AMQ786440 ACU786433:ACU786440 SY786433:SY786440 JC786433:JC786440 G786433:G786440 WVO720897:WVO720904 WLS720897:WLS720904 WBW720897:WBW720904 VSA720897:VSA720904 VIE720897:VIE720904 UYI720897:UYI720904 UOM720897:UOM720904 UEQ720897:UEQ720904 TUU720897:TUU720904 TKY720897:TKY720904 TBC720897:TBC720904 SRG720897:SRG720904 SHK720897:SHK720904 RXO720897:RXO720904 RNS720897:RNS720904 RDW720897:RDW720904 QUA720897:QUA720904 QKE720897:QKE720904 QAI720897:QAI720904 PQM720897:PQM720904 PGQ720897:PGQ720904 OWU720897:OWU720904 OMY720897:OMY720904 ODC720897:ODC720904 NTG720897:NTG720904 NJK720897:NJK720904 MZO720897:MZO720904 MPS720897:MPS720904 MFW720897:MFW720904 LWA720897:LWA720904 LME720897:LME720904 LCI720897:LCI720904 KSM720897:KSM720904 KIQ720897:KIQ720904 JYU720897:JYU720904 JOY720897:JOY720904 JFC720897:JFC720904 IVG720897:IVG720904 ILK720897:ILK720904 IBO720897:IBO720904 HRS720897:HRS720904 HHW720897:HHW720904 GYA720897:GYA720904 GOE720897:GOE720904 GEI720897:GEI720904 FUM720897:FUM720904 FKQ720897:FKQ720904 FAU720897:FAU720904 EQY720897:EQY720904 EHC720897:EHC720904 DXG720897:DXG720904 DNK720897:DNK720904 DDO720897:DDO720904 CTS720897:CTS720904 CJW720897:CJW720904 CAA720897:CAA720904 BQE720897:BQE720904 BGI720897:BGI720904 AWM720897:AWM720904 AMQ720897:AMQ720904 ACU720897:ACU720904 SY720897:SY720904 JC720897:JC720904 G720897:G720904 WVO655361:WVO655368 WLS655361:WLS655368 WBW655361:WBW655368 VSA655361:VSA655368 VIE655361:VIE655368 UYI655361:UYI655368 UOM655361:UOM655368 UEQ655361:UEQ655368 TUU655361:TUU655368 TKY655361:TKY655368 TBC655361:TBC655368 SRG655361:SRG655368 SHK655361:SHK655368 RXO655361:RXO655368 RNS655361:RNS655368 RDW655361:RDW655368 QUA655361:QUA655368 QKE655361:QKE655368 QAI655361:QAI655368 PQM655361:PQM655368 PGQ655361:PGQ655368 OWU655361:OWU655368 OMY655361:OMY655368 ODC655361:ODC655368 NTG655361:NTG655368 NJK655361:NJK655368 MZO655361:MZO655368 MPS655361:MPS655368 MFW655361:MFW655368 LWA655361:LWA655368 LME655361:LME655368 LCI655361:LCI655368 KSM655361:KSM655368 KIQ655361:KIQ655368 JYU655361:JYU655368 JOY655361:JOY655368 JFC655361:JFC655368 IVG655361:IVG655368 ILK655361:ILK655368 IBO655361:IBO655368 HRS655361:HRS655368 HHW655361:HHW655368 GYA655361:GYA655368 GOE655361:GOE655368 GEI655361:GEI655368 FUM655361:FUM655368 FKQ655361:FKQ655368 FAU655361:FAU655368 EQY655361:EQY655368 EHC655361:EHC655368 DXG655361:DXG655368 DNK655361:DNK655368 DDO655361:DDO655368 CTS655361:CTS655368 CJW655361:CJW655368 CAA655361:CAA655368 BQE655361:BQE655368 BGI655361:BGI655368 AWM655361:AWM655368 AMQ655361:AMQ655368 ACU655361:ACU655368 SY655361:SY655368 JC655361:JC655368 G655361:G655368 WVO589825:WVO589832 WLS589825:WLS589832 WBW589825:WBW589832 VSA589825:VSA589832 VIE589825:VIE589832 UYI589825:UYI589832 UOM589825:UOM589832 UEQ589825:UEQ589832 TUU589825:TUU589832 TKY589825:TKY589832 TBC589825:TBC589832 SRG589825:SRG589832 SHK589825:SHK589832 RXO589825:RXO589832 RNS589825:RNS589832 RDW589825:RDW589832 QUA589825:QUA589832 QKE589825:QKE589832 QAI589825:QAI589832 PQM589825:PQM589832 PGQ589825:PGQ589832 OWU589825:OWU589832 OMY589825:OMY589832 ODC589825:ODC589832 NTG589825:NTG589832 NJK589825:NJK589832 MZO589825:MZO589832 MPS589825:MPS589832 MFW589825:MFW589832 LWA589825:LWA589832 LME589825:LME589832 LCI589825:LCI589832 KSM589825:KSM589832 KIQ589825:KIQ589832 JYU589825:JYU589832 JOY589825:JOY589832 JFC589825:JFC589832 IVG589825:IVG589832 ILK589825:ILK589832 IBO589825:IBO589832 HRS589825:HRS589832 HHW589825:HHW589832 GYA589825:GYA589832 GOE589825:GOE589832 GEI589825:GEI589832 FUM589825:FUM589832 FKQ589825:FKQ589832 FAU589825:FAU589832 EQY589825:EQY589832 EHC589825:EHC589832 DXG589825:DXG589832 DNK589825:DNK589832 DDO589825:DDO589832 CTS589825:CTS589832 CJW589825:CJW589832 CAA589825:CAA589832 BQE589825:BQE589832 BGI589825:BGI589832 AWM589825:AWM589832 AMQ589825:AMQ589832 ACU589825:ACU589832 SY589825:SY589832 JC589825:JC589832 G589825:G589832 WVO524289:WVO524296 WLS524289:WLS524296 WBW524289:WBW524296 VSA524289:VSA524296 VIE524289:VIE524296 UYI524289:UYI524296 UOM524289:UOM524296 UEQ524289:UEQ524296 TUU524289:TUU524296 TKY524289:TKY524296 TBC524289:TBC524296 SRG524289:SRG524296 SHK524289:SHK524296 RXO524289:RXO524296 RNS524289:RNS524296 RDW524289:RDW524296 QUA524289:QUA524296 QKE524289:QKE524296 QAI524289:QAI524296 PQM524289:PQM524296 PGQ524289:PGQ524296 OWU524289:OWU524296 OMY524289:OMY524296 ODC524289:ODC524296 NTG524289:NTG524296 NJK524289:NJK524296 MZO524289:MZO524296 MPS524289:MPS524296 MFW524289:MFW524296 LWA524289:LWA524296 LME524289:LME524296 LCI524289:LCI524296 KSM524289:KSM524296 KIQ524289:KIQ524296 JYU524289:JYU524296 JOY524289:JOY524296 JFC524289:JFC524296 IVG524289:IVG524296 ILK524289:ILK524296 IBO524289:IBO524296 HRS524289:HRS524296 HHW524289:HHW524296 GYA524289:GYA524296 GOE524289:GOE524296 GEI524289:GEI524296 FUM524289:FUM524296 FKQ524289:FKQ524296 FAU524289:FAU524296 EQY524289:EQY524296 EHC524289:EHC524296 DXG524289:DXG524296 DNK524289:DNK524296 DDO524289:DDO524296 CTS524289:CTS524296 CJW524289:CJW524296 CAA524289:CAA524296 BQE524289:BQE524296 BGI524289:BGI524296 AWM524289:AWM524296 AMQ524289:AMQ524296 ACU524289:ACU524296 SY524289:SY524296 JC524289:JC524296 G524289:G524296 WVO458753:WVO458760 WLS458753:WLS458760 WBW458753:WBW458760 VSA458753:VSA458760 VIE458753:VIE458760 UYI458753:UYI458760 UOM458753:UOM458760 UEQ458753:UEQ458760 TUU458753:TUU458760 TKY458753:TKY458760 TBC458753:TBC458760 SRG458753:SRG458760 SHK458753:SHK458760 RXO458753:RXO458760 RNS458753:RNS458760 RDW458753:RDW458760 QUA458753:QUA458760 QKE458753:QKE458760 QAI458753:QAI458760 PQM458753:PQM458760 PGQ458753:PGQ458760 OWU458753:OWU458760 OMY458753:OMY458760 ODC458753:ODC458760 NTG458753:NTG458760 NJK458753:NJK458760 MZO458753:MZO458760 MPS458753:MPS458760 MFW458753:MFW458760 LWA458753:LWA458760 LME458753:LME458760 LCI458753:LCI458760 KSM458753:KSM458760 KIQ458753:KIQ458760 JYU458753:JYU458760 JOY458753:JOY458760 JFC458753:JFC458760 IVG458753:IVG458760 ILK458753:ILK458760 IBO458753:IBO458760 HRS458753:HRS458760 HHW458753:HHW458760 GYA458753:GYA458760 GOE458753:GOE458760 GEI458753:GEI458760 FUM458753:FUM458760 FKQ458753:FKQ458760 FAU458753:FAU458760 EQY458753:EQY458760 EHC458753:EHC458760 DXG458753:DXG458760 DNK458753:DNK458760 DDO458753:DDO458760 CTS458753:CTS458760 CJW458753:CJW458760 CAA458753:CAA458760 BQE458753:BQE458760 BGI458753:BGI458760 AWM458753:AWM458760 AMQ458753:AMQ458760 ACU458753:ACU458760 SY458753:SY458760 JC458753:JC458760 G458753:G458760 WVO393217:WVO393224 WLS393217:WLS393224 WBW393217:WBW393224 VSA393217:VSA393224 VIE393217:VIE393224 UYI393217:UYI393224 UOM393217:UOM393224 UEQ393217:UEQ393224 TUU393217:TUU393224 TKY393217:TKY393224 TBC393217:TBC393224 SRG393217:SRG393224 SHK393217:SHK393224 RXO393217:RXO393224 RNS393217:RNS393224 RDW393217:RDW393224 QUA393217:QUA393224 QKE393217:QKE393224 QAI393217:QAI393224 PQM393217:PQM393224 PGQ393217:PGQ393224 OWU393217:OWU393224 OMY393217:OMY393224 ODC393217:ODC393224 NTG393217:NTG393224 NJK393217:NJK393224 MZO393217:MZO393224 MPS393217:MPS393224 MFW393217:MFW393224 LWA393217:LWA393224 LME393217:LME393224 LCI393217:LCI393224 KSM393217:KSM393224 KIQ393217:KIQ393224 JYU393217:JYU393224 JOY393217:JOY393224 JFC393217:JFC393224 IVG393217:IVG393224 ILK393217:ILK393224 IBO393217:IBO393224 HRS393217:HRS393224 HHW393217:HHW393224 GYA393217:GYA393224 GOE393217:GOE393224 GEI393217:GEI393224 FUM393217:FUM393224 FKQ393217:FKQ393224 FAU393217:FAU393224 EQY393217:EQY393224 EHC393217:EHC393224 DXG393217:DXG393224 DNK393217:DNK393224 DDO393217:DDO393224 CTS393217:CTS393224 CJW393217:CJW393224 CAA393217:CAA393224 BQE393217:BQE393224 BGI393217:BGI393224 AWM393217:AWM393224 AMQ393217:AMQ393224 ACU393217:ACU393224 SY393217:SY393224 JC393217:JC393224 G393217:G393224 WVO327681:WVO327688 WLS327681:WLS327688 WBW327681:WBW327688 VSA327681:VSA327688 VIE327681:VIE327688 UYI327681:UYI327688 UOM327681:UOM327688 UEQ327681:UEQ327688 TUU327681:TUU327688 TKY327681:TKY327688 TBC327681:TBC327688 SRG327681:SRG327688 SHK327681:SHK327688 RXO327681:RXO327688 RNS327681:RNS327688 RDW327681:RDW327688 QUA327681:QUA327688 QKE327681:QKE327688 QAI327681:QAI327688 PQM327681:PQM327688 PGQ327681:PGQ327688 OWU327681:OWU327688 OMY327681:OMY327688 ODC327681:ODC327688 NTG327681:NTG327688 NJK327681:NJK327688 MZO327681:MZO327688 MPS327681:MPS327688 MFW327681:MFW327688 LWA327681:LWA327688 LME327681:LME327688 LCI327681:LCI327688 KSM327681:KSM327688 KIQ327681:KIQ327688 JYU327681:JYU327688 JOY327681:JOY327688 JFC327681:JFC327688 IVG327681:IVG327688 ILK327681:ILK327688 IBO327681:IBO327688 HRS327681:HRS327688 HHW327681:HHW327688 GYA327681:GYA327688 GOE327681:GOE327688 GEI327681:GEI327688 FUM327681:FUM327688 FKQ327681:FKQ327688 FAU327681:FAU327688 EQY327681:EQY327688 EHC327681:EHC327688 DXG327681:DXG327688 DNK327681:DNK327688 DDO327681:DDO327688 CTS327681:CTS327688 CJW327681:CJW327688 CAA327681:CAA327688 BQE327681:BQE327688 BGI327681:BGI327688 AWM327681:AWM327688 AMQ327681:AMQ327688 ACU327681:ACU327688 SY327681:SY327688 JC327681:JC327688 G327681:G327688 WVO262145:WVO262152 WLS262145:WLS262152 WBW262145:WBW262152 VSA262145:VSA262152 VIE262145:VIE262152 UYI262145:UYI262152 UOM262145:UOM262152 UEQ262145:UEQ262152 TUU262145:TUU262152 TKY262145:TKY262152 TBC262145:TBC262152 SRG262145:SRG262152 SHK262145:SHK262152 RXO262145:RXO262152 RNS262145:RNS262152 RDW262145:RDW262152 QUA262145:QUA262152 QKE262145:QKE262152 QAI262145:QAI262152 PQM262145:PQM262152 PGQ262145:PGQ262152 OWU262145:OWU262152 OMY262145:OMY262152 ODC262145:ODC262152 NTG262145:NTG262152 NJK262145:NJK262152 MZO262145:MZO262152 MPS262145:MPS262152 MFW262145:MFW262152 LWA262145:LWA262152 LME262145:LME262152 LCI262145:LCI262152 KSM262145:KSM262152 KIQ262145:KIQ262152 JYU262145:JYU262152 JOY262145:JOY262152 JFC262145:JFC262152 IVG262145:IVG262152 ILK262145:ILK262152 IBO262145:IBO262152 HRS262145:HRS262152 HHW262145:HHW262152 GYA262145:GYA262152 GOE262145:GOE262152 GEI262145:GEI262152 FUM262145:FUM262152 FKQ262145:FKQ262152 FAU262145:FAU262152 EQY262145:EQY262152 EHC262145:EHC262152 DXG262145:DXG262152 DNK262145:DNK262152 DDO262145:DDO262152 CTS262145:CTS262152 CJW262145:CJW262152 CAA262145:CAA262152 BQE262145:BQE262152 BGI262145:BGI262152 AWM262145:AWM262152 AMQ262145:AMQ262152 ACU262145:ACU262152 SY262145:SY262152 JC262145:JC262152 G262145:G262152 WVO196609:WVO196616 WLS196609:WLS196616 WBW196609:WBW196616 VSA196609:VSA196616 VIE196609:VIE196616 UYI196609:UYI196616 UOM196609:UOM196616 UEQ196609:UEQ196616 TUU196609:TUU196616 TKY196609:TKY196616 TBC196609:TBC196616 SRG196609:SRG196616 SHK196609:SHK196616 RXO196609:RXO196616 RNS196609:RNS196616 RDW196609:RDW196616 QUA196609:QUA196616 QKE196609:QKE196616 QAI196609:QAI196616 PQM196609:PQM196616 PGQ196609:PGQ196616 OWU196609:OWU196616 OMY196609:OMY196616 ODC196609:ODC196616 NTG196609:NTG196616 NJK196609:NJK196616 MZO196609:MZO196616 MPS196609:MPS196616 MFW196609:MFW196616 LWA196609:LWA196616 LME196609:LME196616 LCI196609:LCI196616 KSM196609:KSM196616 KIQ196609:KIQ196616 JYU196609:JYU196616 JOY196609:JOY196616 JFC196609:JFC196616 IVG196609:IVG196616 ILK196609:ILK196616 IBO196609:IBO196616 HRS196609:HRS196616 HHW196609:HHW196616 GYA196609:GYA196616 GOE196609:GOE196616 GEI196609:GEI196616 FUM196609:FUM196616 FKQ196609:FKQ196616 FAU196609:FAU196616 EQY196609:EQY196616 EHC196609:EHC196616 DXG196609:DXG196616 DNK196609:DNK196616 DDO196609:DDO196616 CTS196609:CTS196616 CJW196609:CJW196616 CAA196609:CAA196616 BQE196609:BQE196616 BGI196609:BGI196616 AWM196609:AWM196616 AMQ196609:AMQ196616 ACU196609:ACU196616 SY196609:SY196616 JC196609:JC196616 G196609:G196616 WVO131073:WVO131080 WLS131073:WLS131080 WBW131073:WBW131080 VSA131073:VSA131080 VIE131073:VIE131080 UYI131073:UYI131080 UOM131073:UOM131080 UEQ131073:UEQ131080 TUU131073:TUU131080 TKY131073:TKY131080 TBC131073:TBC131080 SRG131073:SRG131080 SHK131073:SHK131080 RXO131073:RXO131080 RNS131073:RNS131080 RDW131073:RDW131080 QUA131073:QUA131080 QKE131073:QKE131080 QAI131073:QAI131080 PQM131073:PQM131080 PGQ131073:PGQ131080 OWU131073:OWU131080 OMY131073:OMY131080 ODC131073:ODC131080 NTG131073:NTG131080 NJK131073:NJK131080 MZO131073:MZO131080 MPS131073:MPS131080 MFW131073:MFW131080 LWA131073:LWA131080 LME131073:LME131080 LCI131073:LCI131080 KSM131073:KSM131080 KIQ131073:KIQ131080 JYU131073:JYU131080 JOY131073:JOY131080 JFC131073:JFC131080 IVG131073:IVG131080 ILK131073:ILK131080 IBO131073:IBO131080 HRS131073:HRS131080 HHW131073:HHW131080 GYA131073:GYA131080 GOE131073:GOE131080 GEI131073:GEI131080 FUM131073:FUM131080 FKQ131073:FKQ131080 FAU131073:FAU131080 EQY131073:EQY131080 EHC131073:EHC131080 DXG131073:DXG131080 DNK131073:DNK131080 DDO131073:DDO131080 CTS131073:CTS131080 CJW131073:CJW131080 CAA131073:CAA131080 BQE131073:BQE131080 BGI131073:BGI131080 AWM131073:AWM131080 AMQ131073:AMQ131080 ACU131073:ACU131080 SY131073:SY131080 JC131073:JC131080 G131073:G131080 WVO65537:WVO65544 WLS65537:WLS65544 WBW65537:WBW65544 VSA65537:VSA65544 VIE65537:VIE65544 UYI65537:UYI65544 UOM65537:UOM65544 UEQ65537:UEQ65544 TUU65537:TUU65544 TKY65537:TKY65544 TBC65537:TBC65544 SRG65537:SRG65544 SHK65537:SHK65544 RXO65537:RXO65544 RNS65537:RNS65544 RDW65537:RDW65544 QUA65537:QUA65544 QKE65537:QKE65544 QAI65537:QAI65544 PQM65537:PQM65544 PGQ65537:PGQ65544 OWU65537:OWU65544 OMY65537:OMY65544 ODC65537:ODC65544 NTG65537:NTG65544 NJK65537:NJK65544 MZO65537:MZO65544 MPS65537:MPS65544 MFW65537:MFW65544 LWA65537:LWA65544 LME65537:LME65544 LCI65537:LCI65544 KSM65537:KSM65544 KIQ65537:KIQ65544 JYU65537:JYU65544 JOY65537:JOY65544 JFC65537:JFC65544 IVG65537:IVG65544 ILK65537:ILK65544 IBO65537:IBO65544 HRS65537:HRS65544 HHW65537:HHW65544 GYA65537:GYA65544 GOE65537:GOE65544 GEI65537:GEI65544 FUM65537:FUM65544 FKQ65537:FKQ65544 FAU65537:FAU65544 EQY65537:EQY65544 EHC65537:EHC65544 DXG65537:DXG65544 DNK65537:DNK65544 DDO65537:DDO65544 CTS65537:CTS65544 CJW65537:CJW65544 CAA65537:CAA65544 BQE65537:BQE65544 BGI65537:BGI65544 AWM65537:AWM65544 AMQ65537:AMQ65544 ACU65537:ACU65544 SY65537:SY65544 JC65537:JC65544 G65537:G65544 WVO5:WVO8 WLS5:WLS8 WBW5:WBW8 VSA5:VSA8 VIE5:VIE8 UYI5:UYI8 UOM5:UOM8 UEQ5:UEQ8 TUU5:TUU8 TKY5:TKY8 TBC5:TBC8 SRG5:SRG8 SHK5:SHK8 RXO5:RXO8 RNS5:RNS8 RDW5:RDW8 QUA5:QUA8 QKE5:QKE8 QAI5:QAI8 PQM5:PQM8 PGQ5:PGQ8 OWU5:OWU8 OMY5:OMY8 ODC5:ODC8 NTG5:NTG8 NJK5:NJK8 MZO5:MZO8 MPS5:MPS8 MFW5:MFW8 LWA5:LWA8 LME5:LME8 LCI5:LCI8 KSM5:KSM8 KIQ5:KIQ8 JYU5:JYU8 JOY5:JOY8 JFC5:JFC8 IVG5:IVG8 ILK5:ILK8 IBO5:IBO8 HRS5:HRS8 HHW5:HHW8 GYA5:GYA8 GOE5:GOE8 GEI5:GEI8 FUM5:FUM8 FKQ5:FKQ8 FAU5:FAU8 EQY5:EQY8 EHC5:EHC8 DXG5:DXG8 DNK5:DNK8 DDO5:DDO8 CTS5:CTS8 CJW5:CJW8 CAA5:CAA8 BQE5:BQE8 BGI5:BGI8 AWM5:AWM8 AMQ5:AMQ8 ACU5:ACU8 SY5:SY8 JC5:JC8" xr:uid="{090D93E3-D715-4AB7-8C09-FAA5C8F85BC2}">
      <formula1>$Q$5:$Q$9</formula1>
    </dataValidation>
  </dataValidations>
  <pageMargins left="0.75" right="0.75" top="1" bottom="1" header="0.5" footer="0.5"/>
  <pageSetup paperSize="9" scale="93" orientation="landscape" r:id="rId1"/>
  <headerFooter alignWithMargins="0"/>
  <legacy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197097-10DE-481D-9FED-96BC832FC59E}">
  <sheetPr>
    <pageSetUpPr fitToPage="1"/>
  </sheetPr>
  <dimension ref="A1:T16"/>
  <sheetViews>
    <sheetView tabSelected="1" zoomScale="70" zoomScaleNormal="70" workbookViewId="0">
      <selection activeCell="F8" sqref="F8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30.88671875" style="1" customWidth="1"/>
    <col min="4" max="4" width="6.109375" style="1" customWidth="1"/>
    <col min="5" max="5" width="10.44140625" style="1" customWidth="1"/>
    <col min="6" max="6" width="9.6640625" style="4" customWidth="1"/>
    <col min="7" max="7" width="7.109375" style="1" customWidth="1"/>
    <col min="8" max="8" width="7.44140625" style="1" customWidth="1"/>
    <col min="9" max="9" width="9.33203125" style="1" customWidth="1"/>
    <col min="10" max="11" width="10.44140625" style="1" customWidth="1"/>
    <col min="12" max="12" width="8.6640625" style="1" customWidth="1"/>
    <col min="13" max="13" width="10.44140625" style="1" customWidth="1"/>
    <col min="14" max="14" width="9.33203125" style="1" customWidth="1"/>
    <col min="15" max="15" width="34.44140625" style="1" customWidth="1"/>
    <col min="16" max="16" width="24.77734375" style="1" customWidth="1"/>
    <col min="17" max="17" width="16.6640625" style="1" customWidth="1"/>
    <col min="18" max="18" width="10" style="1"/>
    <col min="19" max="20" width="16.21875" style="1" customWidth="1"/>
    <col min="21" max="256" width="10" style="1"/>
    <col min="257" max="257" width="6.109375" style="1" bestFit="1" customWidth="1"/>
    <col min="258" max="258" width="15.77734375" style="1" customWidth="1"/>
    <col min="259" max="259" width="27.77734375" style="1" bestFit="1" customWidth="1"/>
    <col min="260" max="260" width="6.109375" style="1" customWidth="1"/>
    <col min="261" max="262" width="7.88671875" style="1" customWidth="1"/>
    <col min="263" max="263" width="5.6640625" style="1" customWidth="1"/>
    <col min="264" max="264" width="11.6640625" style="1" customWidth="1"/>
    <col min="265" max="265" width="9.88671875" style="1" customWidth="1"/>
    <col min="266" max="267" width="10.44140625" style="1" customWidth="1"/>
    <col min="268" max="268" width="7.109375" style="1" customWidth="1"/>
    <col min="269" max="269" width="10.44140625" style="1" customWidth="1"/>
    <col min="270" max="270" width="10" style="1"/>
    <col min="271" max="271" width="32.109375" style="1" customWidth="1"/>
    <col min="272" max="272" width="13" style="1" customWidth="1"/>
    <col min="273" max="273" width="6.77734375" style="1" customWidth="1"/>
    <col min="274" max="512" width="10" style="1"/>
    <col min="513" max="513" width="6.109375" style="1" bestFit="1" customWidth="1"/>
    <col min="514" max="514" width="15.77734375" style="1" customWidth="1"/>
    <col min="515" max="515" width="27.77734375" style="1" bestFit="1" customWidth="1"/>
    <col min="516" max="516" width="6.109375" style="1" customWidth="1"/>
    <col min="517" max="518" width="7.88671875" style="1" customWidth="1"/>
    <col min="519" max="519" width="5.6640625" style="1" customWidth="1"/>
    <col min="520" max="520" width="11.6640625" style="1" customWidth="1"/>
    <col min="521" max="521" width="9.88671875" style="1" customWidth="1"/>
    <col min="522" max="523" width="10.44140625" style="1" customWidth="1"/>
    <col min="524" max="524" width="7.109375" style="1" customWidth="1"/>
    <col min="525" max="525" width="10.44140625" style="1" customWidth="1"/>
    <col min="526" max="526" width="10" style="1"/>
    <col min="527" max="527" width="32.109375" style="1" customWidth="1"/>
    <col min="528" max="528" width="13" style="1" customWidth="1"/>
    <col min="529" max="529" width="6.77734375" style="1" customWidth="1"/>
    <col min="530" max="768" width="10" style="1"/>
    <col min="769" max="769" width="6.109375" style="1" bestFit="1" customWidth="1"/>
    <col min="770" max="770" width="15.77734375" style="1" customWidth="1"/>
    <col min="771" max="771" width="27.77734375" style="1" bestFit="1" customWidth="1"/>
    <col min="772" max="772" width="6.109375" style="1" customWidth="1"/>
    <col min="773" max="774" width="7.88671875" style="1" customWidth="1"/>
    <col min="775" max="775" width="5.6640625" style="1" customWidth="1"/>
    <col min="776" max="776" width="11.6640625" style="1" customWidth="1"/>
    <col min="777" max="777" width="9.88671875" style="1" customWidth="1"/>
    <col min="778" max="779" width="10.44140625" style="1" customWidth="1"/>
    <col min="780" max="780" width="7.109375" style="1" customWidth="1"/>
    <col min="781" max="781" width="10.44140625" style="1" customWidth="1"/>
    <col min="782" max="782" width="10" style="1"/>
    <col min="783" max="783" width="32.109375" style="1" customWidth="1"/>
    <col min="784" max="784" width="13" style="1" customWidth="1"/>
    <col min="785" max="785" width="6.77734375" style="1" customWidth="1"/>
    <col min="786" max="1024" width="10" style="1"/>
    <col min="1025" max="1025" width="6.109375" style="1" bestFit="1" customWidth="1"/>
    <col min="1026" max="1026" width="15.77734375" style="1" customWidth="1"/>
    <col min="1027" max="1027" width="27.77734375" style="1" bestFit="1" customWidth="1"/>
    <col min="1028" max="1028" width="6.109375" style="1" customWidth="1"/>
    <col min="1029" max="1030" width="7.88671875" style="1" customWidth="1"/>
    <col min="1031" max="1031" width="5.6640625" style="1" customWidth="1"/>
    <col min="1032" max="1032" width="11.6640625" style="1" customWidth="1"/>
    <col min="1033" max="1033" width="9.88671875" style="1" customWidth="1"/>
    <col min="1034" max="1035" width="10.44140625" style="1" customWidth="1"/>
    <col min="1036" max="1036" width="7.109375" style="1" customWidth="1"/>
    <col min="1037" max="1037" width="10.44140625" style="1" customWidth="1"/>
    <col min="1038" max="1038" width="10" style="1"/>
    <col min="1039" max="1039" width="32.109375" style="1" customWidth="1"/>
    <col min="1040" max="1040" width="13" style="1" customWidth="1"/>
    <col min="1041" max="1041" width="6.77734375" style="1" customWidth="1"/>
    <col min="1042" max="1280" width="10" style="1"/>
    <col min="1281" max="1281" width="6.109375" style="1" bestFit="1" customWidth="1"/>
    <col min="1282" max="1282" width="15.77734375" style="1" customWidth="1"/>
    <col min="1283" max="1283" width="27.77734375" style="1" bestFit="1" customWidth="1"/>
    <col min="1284" max="1284" width="6.109375" style="1" customWidth="1"/>
    <col min="1285" max="1286" width="7.88671875" style="1" customWidth="1"/>
    <col min="1287" max="1287" width="5.6640625" style="1" customWidth="1"/>
    <col min="1288" max="1288" width="11.6640625" style="1" customWidth="1"/>
    <col min="1289" max="1289" width="9.88671875" style="1" customWidth="1"/>
    <col min="1290" max="1291" width="10.44140625" style="1" customWidth="1"/>
    <col min="1292" max="1292" width="7.109375" style="1" customWidth="1"/>
    <col min="1293" max="1293" width="10.44140625" style="1" customWidth="1"/>
    <col min="1294" max="1294" width="10" style="1"/>
    <col min="1295" max="1295" width="32.109375" style="1" customWidth="1"/>
    <col min="1296" max="1296" width="13" style="1" customWidth="1"/>
    <col min="1297" max="1297" width="6.77734375" style="1" customWidth="1"/>
    <col min="1298" max="1536" width="10" style="1"/>
    <col min="1537" max="1537" width="6.109375" style="1" bestFit="1" customWidth="1"/>
    <col min="1538" max="1538" width="15.77734375" style="1" customWidth="1"/>
    <col min="1539" max="1539" width="27.77734375" style="1" bestFit="1" customWidth="1"/>
    <col min="1540" max="1540" width="6.109375" style="1" customWidth="1"/>
    <col min="1541" max="1542" width="7.88671875" style="1" customWidth="1"/>
    <col min="1543" max="1543" width="5.6640625" style="1" customWidth="1"/>
    <col min="1544" max="1544" width="11.6640625" style="1" customWidth="1"/>
    <col min="1545" max="1545" width="9.88671875" style="1" customWidth="1"/>
    <col min="1546" max="1547" width="10.44140625" style="1" customWidth="1"/>
    <col min="1548" max="1548" width="7.109375" style="1" customWidth="1"/>
    <col min="1549" max="1549" width="10.44140625" style="1" customWidth="1"/>
    <col min="1550" max="1550" width="10" style="1"/>
    <col min="1551" max="1551" width="32.109375" style="1" customWidth="1"/>
    <col min="1552" max="1552" width="13" style="1" customWidth="1"/>
    <col min="1553" max="1553" width="6.77734375" style="1" customWidth="1"/>
    <col min="1554" max="1792" width="10" style="1"/>
    <col min="1793" max="1793" width="6.109375" style="1" bestFit="1" customWidth="1"/>
    <col min="1794" max="1794" width="15.77734375" style="1" customWidth="1"/>
    <col min="1795" max="1795" width="27.77734375" style="1" bestFit="1" customWidth="1"/>
    <col min="1796" max="1796" width="6.109375" style="1" customWidth="1"/>
    <col min="1797" max="1798" width="7.88671875" style="1" customWidth="1"/>
    <col min="1799" max="1799" width="5.6640625" style="1" customWidth="1"/>
    <col min="1800" max="1800" width="11.6640625" style="1" customWidth="1"/>
    <col min="1801" max="1801" width="9.88671875" style="1" customWidth="1"/>
    <col min="1802" max="1803" width="10.44140625" style="1" customWidth="1"/>
    <col min="1804" max="1804" width="7.109375" style="1" customWidth="1"/>
    <col min="1805" max="1805" width="10.44140625" style="1" customWidth="1"/>
    <col min="1806" max="1806" width="10" style="1"/>
    <col min="1807" max="1807" width="32.109375" style="1" customWidth="1"/>
    <col min="1808" max="1808" width="13" style="1" customWidth="1"/>
    <col min="1809" max="1809" width="6.77734375" style="1" customWidth="1"/>
    <col min="1810" max="2048" width="10" style="1"/>
    <col min="2049" max="2049" width="6.109375" style="1" bestFit="1" customWidth="1"/>
    <col min="2050" max="2050" width="15.77734375" style="1" customWidth="1"/>
    <col min="2051" max="2051" width="27.77734375" style="1" bestFit="1" customWidth="1"/>
    <col min="2052" max="2052" width="6.109375" style="1" customWidth="1"/>
    <col min="2053" max="2054" width="7.88671875" style="1" customWidth="1"/>
    <col min="2055" max="2055" width="5.6640625" style="1" customWidth="1"/>
    <col min="2056" max="2056" width="11.6640625" style="1" customWidth="1"/>
    <col min="2057" max="2057" width="9.88671875" style="1" customWidth="1"/>
    <col min="2058" max="2059" width="10.44140625" style="1" customWidth="1"/>
    <col min="2060" max="2060" width="7.109375" style="1" customWidth="1"/>
    <col min="2061" max="2061" width="10.44140625" style="1" customWidth="1"/>
    <col min="2062" max="2062" width="10" style="1"/>
    <col min="2063" max="2063" width="32.109375" style="1" customWidth="1"/>
    <col min="2064" max="2064" width="13" style="1" customWidth="1"/>
    <col min="2065" max="2065" width="6.77734375" style="1" customWidth="1"/>
    <col min="2066" max="2304" width="10" style="1"/>
    <col min="2305" max="2305" width="6.109375" style="1" bestFit="1" customWidth="1"/>
    <col min="2306" max="2306" width="15.77734375" style="1" customWidth="1"/>
    <col min="2307" max="2307" width="27.77734375" style="1" bestFit="1" customWidth="1"/>
    <col min="2308" max="2308" width="6.109375" style="1" customWidth="1"/>
    <col min="2309" max="2310" width="7.88671875" style="1" customWidth="1"/>
    <col min="2311" max="2311" width="5.6640625" style="1" customWidth="1"/>
    <col min="2312" max="2312" width="11.6640625" style="1" customWidth="1"/>
    <col min="2313" max="2313" width="9.88671875" style="1" customWidth="1"/>
    <col min="2314" max="2315" width="10.44140625" style="1" customWidth="1"/>
    <col min="2316" max="2316" width="7.109375" style="1" customWidth="1"/>
    <col min="2317" max="2317" width="10.44140625" style="1" customWidth="1"/>
    <col min="2318" max="2318" width="10" style="1"/>
    <col min="2319" max="2319" width="32.109375" style="1" customWidth="1"/>
    <col min="2320" max="2320" width="13" style="1" customWidth="1"/>
    <col min="2321" max="2321" width="6.77734375" style="1" customWidth="1"/>
    <col min="2322" max="2560" width="10" style="1"/>
    <col min="2561" max="2561" width="6.109375" style="1" bestFit="1" customWidth="1"/>
    <col min="2562" max="2562" width="15.77734375" style="1" customWidth="1"/>
    <col min="2563" max="2563" width="27.77734375" style="1" bestFit="1" customWidth="1"/>
    <col min="2564" max="2564" width="6.109375" style="1" customWidth="1"/>
    <col min="2565" max="2566" width="7.88671875" style="1" customWidth="1"/>
    <col min="2567" max="2567" width="5.6640625" style="1" customWidth="1"/>
    <col min="2568" max="2568" width="11.6640625" style="1" customWidth="1"/>
    <col min="2569" max="2569" width="9.88671875" style="1" customWidth="1"/>
    <col min="2570" max="2571" width="10.44140625" style="1" customWidth="1"/>
    <col min="2572" max="2572" width="7.109375" style="1" customWidth="1"/>
    <col min="2573" max="2573" width="10.44140625" style="1" customWidth="1"/>
    <col min="2574" max="2574" width="10" style="1"/>
    <col min="2575" max="2575" width="32.109375" style="1" customWidth="1"/>
    <col min="2576" max="2576" width="13" style="1" customWidth="1"/>
    <col min="2577" max="2577" width="6.77734375" style="1" customWidth="1"/>
    <col min="2578" max="2816" width="10" style="1"/>
    <col min="2817" max="2817" width="6.109375" style="1" bestFit="1" customWidth="1"/>
    <col min="2818" max="2818" width="15.77734375" style="1" customWidth="1"/>
    <col min="2819" max="2819" width="27.77734375" style="1" bestFit="1" customWidth="1"/>
    <col min="2820" max="2820" width="6.109375" style="1" customWidth="1"/>
    <col min="2821" max="2822" width="7.88671875" style="1" customWidth="1"/>
    <col min="2823" max="2823" width="5.6640625" style="1" customWidth="1"/>
    <col min="2824" max="2824" width="11.6640625" style="1" customWidth="1"/>
    <col min="2825" max="2825" width="9.88671875" style="1" customWidth="1"/>
    <col min="2826" max="2827" width="10.44140625" style="1" customWidth="1"/>
    <col min="2828" max="2828" width="7.109375" style="1" customWidth="1"/>
    <col min="2829" max="2829" width="10.44140625" style="1" customWidth="1"/>
    <col min="2830" max="2830" width="10" style="1"/>
    <col min="2831" max="2831" width="32.109375" style="1" customWidth="1"/>
    <col min="2832" max="2832" width="13" style="1" customWidth="1"/>
    <col min="2833" max="2833" width="6.77734375" style="1" customWidth="1"/>
    <col min="2834" max="3072" width="10" style="1"/>
    <col min="3073" max="3073" width="6.109375" style="1" bestFit="1" customWidth="1"/>
    <col min="3074" max="3074" width="15.77734375" style="1" customWidth="1"/>
    <col min="3075" max="3075" width="27.77734375" style="1" bestFit="1" customWidth="1"/>
    <col min="3076" max="3076" width="6.109375" style="1" customWidth="1"/>
    <col min="3077" max="3078" width="7.88671875" style="1" customWidth="1"/>
    <col min="3079" max="3079" width="5.6640625" style="1" customWidth="1"/>
    <col min="3080" max="3080" width="11.6640625" style="1" customWidth="1"/>
    <col min="3081" max="3081" width="9.88671875" style="1" customWidth="1"/>
    <col min="3082" max="3083" width="10.44140625" style="1" customWidth="1"/>
    <col min="3084" max="3084" width="7.109375" style="1" customWidth="1"/>
    <col min="3085" max="3085" width="10.44140625" style="1" customWidth="1"/>
    <col min="3086" max="3086" width="10" style="1"/>
    <col min="3087" max="3087" width="32.109375" style="1" customWidth="1"/>
    <col min="3088" max="3088" width="13" style="1" customWidth="1"/>
    <col min="3089" max="3089" width="6.77734375" style="1" customWidth="1"/>
    <col min="3090" max="3328" width="10" style="1"/>
    <col min="3329" max="3329" width="6.109375" style="1" bestFit="1" customWidth="1"/>
    <col min="3330" max="3330" width="15.77734375" style="1" customWidth="1"/>
    <col min="3331" max="3331" width="27.77734375" style="1" bestFit="1" customWidth="1"/>
    <col min="3332" max="3332" width="6.109375" style="1" customWidth="1"/>
    <col min="3333" max="3334" width="7.88671875" style="1" customWidth="1"/>
    <col min="3335" max="3335" width="5.6640625" style="1" customWidth="1"/>
    <col min="3336" max="3336" width="11.6640625" style="1" customWidth="1"/>
    <col min="3337" max="3337" width="9.88671875" style="1" customWidth="1"/>
    <col min="3338" max="3339" width="10.44140625" style="1" customWidth="1"/>
    <col min="3340" max="3340" width="7.109375" style="1" customWidth="1"/>
    <col min="3341" max="3341" width="10.44140625" style="1" customWidth="1"/>
    <col min="3342" max="3342" width="10" style="1"/>
    <col min="3343" max="3343" width="32.109375" style="1" customWidth="1"/>
    <col min="3344" max="3344" width="13" style="1" customWidth="1"/>
    <col min="3345" max="3345" width="6.77734375" style="1" customWidth="1"/>
    <col min="3346" max="3584" width="10" style="1"/>
    <col min="3585" max="3585" width="6.109375" style="1" bestFit="1" customWidth="1"/>
    <col min="3586" max="3586" width="15.77734375" style="1" customWidth="1"/>
    <col min="3587" max="3587" width="27.77734375" style="1" bestFit="1" customWidth="1"/>
    <col min="3588" max="3588" width="6.109375" style="1" customWidth="1"/>
    <col min="3589" max="3590" width="7.88671875" style="1" customWidth="1"/>
    <col min="3591" max="3591" width="5.6640625" style="1" customWidth="1"/>
    <col min="3592" max="3592" width="11.6640625" style="1" customWidth="1"/>
    <col min="3593" max="3593" width="9.88671875" style="1" customWidth="1"/>
    <col min="3594" max="3595" width="10.44140625" style="1" customWidth="1"/>
    <col min="3596" max="3596" width="7.109375" style="1" customWidth="1"/>
    <col min="3597" max="3597" width="10.44140625" style="1" customWidth="1"/>
    <col min="3598" max="3598" width="10" style="1"/>
    <col min="3599" max="3599" width="32.109375" style="1" customWidth="1"/>
    <col min="3600" max="3600" width="13" style="1" customWidth="1"/>
    <col min="3601" max="3601" width="6.77734375" style="1" customWidth="1"/>
    <col min="3602" max="3840" width="10" style="1"/>
    <col min="3841" max="3841" width="6.109375" style="1" bestFit="1" customWidth="1"/>
    <col min="3842" max="3842" width="15.77734375" style="1" customWidth="1"/>
    <col min="3843" max="3843" width="27.77734375" style="1" bestFit="1" customWidth="1"/>
    <col min="3844" max="3844" width="6.109375" style="1" customWidth="1"/>
    <col min="3845" max="3846" width="7.88671875" style="1" customWidth="1"/>
    <col min="3847" max="3847" width="5.6640625" style="1" customWidth="1"/>
    <col min="3848" max="3848" width="11.6640625" style="1" customWidth="1"/>
    <col min="3849" max="3849" width="9.88671875" style="1" customWidth="1"/>
    <col min="3850" max="3851" width="10.44140625" style="1" customWidth="1"/>
    <col min="3852" max="3852" width="7.109375" style="1" customWidth="1"/>
    <col min="3853" max="3853" width="10.44140625" style="1" customWidth="1"/>
    <col min="3854" max="3854" width="10" style="1"/>
    <col min="3855" max="3855" width="32.109375" style="1" customWidth="1"/>
    <col min="3856" max="3856" width="13" style="1" customWidth="1"/>
    <col min="3857" max="3857" width="6.77734375" style="1" customWidth="1"/>
    <col min="3858" max="4096" width="10" style="1"/>
    <col min="4097" max="4097" width="6.109375" style="1" bestFit="1" customWidth="1"/>
    <col min="4098" max="4098" width="15.77734375" style="1" customWidth="1"/>
    <col min="4099" max="4099" width="27.77734375" style="1" bestFit="1" customWidth="1"/>
    <col min="4100" max="4100" width="6.109375" style="1" customWidth="1"/>
    <col min="4101" max="4102" width="7.88671875" style="1" customWidth="1"/>
    <col min="4103" max="4103" width="5.6640625" style="1" customWidth="1"/>
    <col min="4104" max="4104" width="11.6640625" style="1" customWidth="1"/>
    <col min="4105" max="4105" width="9.88671875" style="1" customWidth="1"/>
    <col min="4106" max="4107" width="10.44140625" style="1" customWidth="1"/>
    <col min="4108" max="4108" width="7.109375" style="1" customWidth="1"/>
    <col min="4109" max="4109" width="10.44140625" style="1" customWidth="1"/>
    <col min="4110" max="4110" width="10" style="1"/>
    <col min="4111" max="4111" width="32.109375" style="1" customWidth="1"/>
    <col min="4112" max="4112" width="13" style="1" customWidth="1"/>
    <col min="4113" max="4113" width="6.77734375" style="1" customWidth="1"/>
    <col min="4114" max="4352" width="10" style="1"/>
    <col min="4353" max="4353" width="6.109375" style="1" bestFit="1" customWidth="1"/>
    <col min="4354" max="4354" width="15.77734375" style="1" customWidth="1"/>
    <col min="4355" max="4355" width="27.77734375" style="1" bestFit="1" customWidth="1"/>
    <col min="4356" max="4356" width="6.109375" style="1" customWidth="1"/>
    <col min="4357" max="4358" width="7.88671875" style="1" customWidth="1"/>
    <col min="4359" max="4359" width="5.6640625" style="1" customWidth="1"/>
    <col min="4360" max="4360" width="11.6640625" style="1" customWidth="1"/>
    <col min="4361" max="4361" width="9.88671875" style="1" customWidth="1"/>
    <col min="4362" max="4363" width="10.44140625" style="1" customWidth="1"/>
    <col min="4364" max="4364" width="7.109375" style="1" customWidth="1"/>
    <col min="4365" max="4365" width="10.44140625" style="1" customWidth="1"/>
    <col min="4366" max="4366" width="10" style="1"/>
    <col min="4367" max="4367" width="32.109375" style="1" customWidth="1"/>
    <col min="4368" max="4368" width="13" style="1" customWidth="1"/>
    <col min="4369" max="4369" width="6.77734375" style="1" customWidth="1"/>
    <col min="4370" max="4608" width="10" style="1"/>
    <col min="4609" max="4609" width="6.109375" style="1" bestFit="1" customWidth="1"/>
    <col min="4610" max="4610" width="15.77734375" style="1" customWidth="1"/>
    <col min="4611" max="4611" width="27.77734375" style="1" bestFit="1" customWidth="1"/>
    <col min="4612" max="4612" width="6.109375" style="1" customWidth="1"/>
    <col min="4613" max="4614" width="7.88671875" style="1" customWidth="1"/>
    <col min="4615" max="4615" width="5.6640625" style="1" customWidth="1"/>
    <col min="4616" max="4616" width="11.6640625" style="1" customWidth="1"/>
    <col min="4617" max="4617" width="9.88671875" style="1" customWidth="1"/>
    <col min="4618" max="4619" width="10.44140625" style="1" customWidth="1"/>
    <col min="4620" max="4620" width="7.109375" style="1" customWidth="1"/>
    <col min="4621" max="4621" width="10.44140625" style="1" customWidth="1"/>
    <col min="4622" max="4622" width="10" style="1"/>
    <col min="4623" max="4623" width="32.109375" style="1" customWidth="1"/>
    <col min="4624" max="4624" width="13" style="1" customWidth="1"/>
    <col min="4625" max="4625" width="6.77734375" style="1" customWidth="1"/>
    <col min="4626" max="4864" width="10" style="1"/>
    <col min="4865" max="4865" width="6.109375" style="1" bestFit="1" customWidth="1"/>
    <col min="4866" max="4866" width="15.77734375" style="1" customWidth="1"/>
    <col min="4867" max="4867" width="27.77734375" style="1" bestFit="1" customWidth="1"/>
    <col min="4868" max="4868" width="6.109375" style="1" customWidth="1"/>
    <col min="4869" max="4870" width="7.88671875" style="1" customWidth="1"/>
    <col min="4871" max="4871" width="5.6640625" style="1" customWidth="1"/>
    <col min="4872" max="4872" width="11.6640625" style="1" customWidth="1"/>
    <col min="4873" max="4873" width="9.88671875" style="1" customWidth="1"/>
    <col min="4874" max="4875" width="10.44140625" style="1" customWidth="1"/>
    <col min="4876" max="4876" width="7.109375" style="1" customWidth="1"/>
    <col min="4877" max="4877" width="10.44140625" style="1" customWidth="1"/>
    <col min="4878" max="4878" width="10" style="1"/>
    <col min="4879" max="4879" width="32.109375" style="1" customWidth="1"/>
    <col min="4880" max="4880" width="13" style="1" customWidth="1"/>
    <col min="4881" max="4881" width="6.77734375" style="1" customWidth="1"/>
    <col min="4882" max="5120" width="10" style="1"/>
    <col min="5121" max="5121" width="6.109375" style="1" bestFit="1" customWidth="1"/>
    <col min="5122" max="5122" width="15.77734375" style="1" customWidth="1"/>
    <col min="5123" max="5123" width="27.77734375" style="1" bestFit="1" customWidth="1"/>
    <col min="5124" max="5124" width="6.109375" style="1" customWidth="1"/>
    <col min="5125" max="5126" width="7.88671875" style="1" customWidth="1"/>
    <col min="5127" max="5127" width="5.6640625" style="1" customWidth="1"/>
    <col min="5128" max="5128" width="11.6640625" style="1" customWidth="1"/>
    <col min="5129" max="5129" width="9.88671875" style="1" customWidth="1"/>
    <col min="5130" max="5131" width="10.44140625" style="1" customWidth="1"/>
    <col min="5132" max="5132" width="7.109375" style="1" customWidth="1"/>
    <col min="5133" max="5133" width="10.44140625" style="1" customWidth="1"/>
    <col min="5134" max="5134" width="10" style="1"/>
    <col min="5135" max="5135" width="32.109375" style="1" customWidth="1"/>
    <col min="5136" max="5136" width="13" style="1" customWidth="1"/>
    <col min="5137" max="5137" width="6.77734375" style="1" customWidth="1"/>
    <col min="5138" max="5376" width="10" style="1"/>
    <col min="5377" max="5377" width="6.109375" style="1" bestFit="1" customWidth="1"/>
    <col min="5378" max="5378" width="15.77734375" style="1" customWidth="1"/>
    <col min="5379" max="5379" width="27.77734375" style="1" bestFit="1" customWidth="1"/>
    <col min="5380" max="5380" width="6.109375" style="1" customWidth="1"/>
    <col min="5381" max="5382" width="7.88671875" style="1" customWidth="1"/>
    <col min="5383" max="5383" width="5.6640625" style="1" customWidth="1"/>
    <col min="5384" max="5384" width="11.6640625" style="1" customWidth="1"/>
    <col min="5385" max="5385" width="9.88671875" style="1" customWidth="1"/>
    <col min="5386" max="5387" width="10.44140625" style="1" customWidth="1"/>
    <col min="5388" max="5388" width="7.109375" style="1" customWidth="1"/>
    <col min="5389" max="5389" width="10.44140625" style="1" customWidth="1"/>
    <col min="5390" max="5390" width="10" style="1"/>
    <col min="5391" max="5391" width="32.109375" style="1" customWidth="1"/>
    <col min="5392" max="5392" width="13" style="1" customWidth="1"/>
    <col min="5393" max="5393" width="6.77734375" style="1" customWidth="1"/>
    <col min="5394" max="5632" width="10" style="1"/>
    <col min="5633" max="5633" width="6.109375" style="1" bestFit="1" customWidth="1"/>
    <col min="5634" max="5634" width="15.77734375" style="1" customWidth="1"/>
    <col min="5635" max="5635" width="27.77734375" style="1" bestFit="1" customWidth="1"/>
    <col min="5636" max="5636" width="6.109375" style="1" customWidth="1"/>
    <col min="5637" max="5638" width="7.88671875" style="1" customWidth="1"/>
    <col min="5639" max="5639" width="5.6640625" style="1" customWidth="1"/>
    <col min="5640" max="5640" width="11.6640625" style="1" customWidth="1"/>
    <col min="5641" max="5641" width="9.88671875" style="1" customWidth="1"/>
    <col min="5642" max="5643" width="10.44140625" style="1" customWidth="1"/>
    <col min="5644" max="5644" width="7.109375" style="1" customWidth="1"/>
    <col min="5645" max="5645" width="10.44140625" style="1" customWidth="1"/>
    <col min="5646" max="5646" width="10" style="1"/>
    <col min="5647" max="5647" width="32.109375" style="1" customWidth="1"/>
    <col min="5648" max="5648" width="13" style="1" customWidth="1"/>
    <col min="5649" max="5649" width="6.77734375" style="1" customWidth="1"/>
    <col min="5650" max="5888" width="10" style="1"/>
    <col min="5889" max="5889" width="6.109375" style="1" bestFit="1" customWidth="1"/>
    <col min="5890" max="5890" width="15.77734375" style="1" customWidth="1"/>
    <col min="5891" max="5891" width="27.77734375" style="1" bestFit="1" customWidth="1"/>
    <col min="5892" max="5892" width="6.109375" style="1" customWidth="1"/>
    <col min="5893" max="5894" width="7.88671875" style="1" customWidth="1"/>
    <col min="5895" max="5895" width="5.6640625" style="1" customWidth="1"/>
    <col min="5896" max="5896" width="11.6640625" style="1" customWidth="1"/>
    <col min="5897" max="5897" width="9.88671875" style="1" customWidth="1"/>
    <col min="5898" max="5899" width="10.44140625" style="1" customWidth="1"/>
    <col min="5900" max="5900" width="7.109375" style="1" customWidth="1"/>
    <col min="5901" max="5901" width="10.44140625" style="1" customWidth="1"/>
    <col min="5902" max="5902" width="10" style="1"/>
    <col min="5903" max="5903" width="32.109375" style="1" customWidth="1"/>
    <col min="5904" max="5904" width="13" style="1" customWidth="1"/>
    <col min="5905" max="5905" width="6.77734375" style="1" customWidth="1"/>
    <col min="5906" max="6144" width="10" style="1"/>
    <col min="6145" max="6145" width="6.109375" style="1" bestFit="1" customWidth="1"/>
    <col min="6146" max="6146" width="15.77734375" style="1" customWidth="1"/>
    <col min="6147" max="6147" width="27.77734375" style="1" bestFit="1" customWidth="1"/>
    <col min="6148" max="6148" width="6.109375" style="1" customWidth="1"/>
    <col min="6149" max="6150" width="7.88671875" style="1" customWidth="1"/>
    <col min="6151" max="6151" width="5.6640625" style="1" customWidth="1"/>
    <col min="6152" max="6152" width="11.6640625" style="1" customWidth="1"/>
    <col min="6153" max="6153" width="9.88671875" style="1" customWidth="1"/>
    <col min="6154" max="6155" width="10.44140625" style="1" customWidth="1"/>
    <col min="6156" max="6156" width="7.109375" style="1" customWidth="1"/>
    <col min="6157" max="6157" width="10.44140625" style="1" customWidth="1"/>
    <col min="6158" max="6158" width="10" style="1"/>
    <col min="6159" max="6159" width="32.109375" style="1" customWidth="1"/>
    <col min="6160" max="6160" width="13" style="1" customWidth="1"/>
    <col min="6161" max="6161" width="6.77734375" style="1" customWidth="1"/>
    <col min="6162" max="6400" width="10" style="1"/>
    <col min="6401" max="6401" width="6.109375" style="1" bestFit="1" customWidth="1"/>
    <col min="6402" max="6402" width="15.77734375" style="1" customWidth="1"/>
    <col min="6403" max="6403" width="27.77734375" style="1" bestFit="1" customWidth="1"/>
    <col min="6404" max="6404" width="6.109375" style="1" customWidth="1"/>
    <col min="6405" max="6406" width="7.88671875" style="1" customWidth="1"/>
    <col min="6407" max="6407" width="5.6640625" style="1" customWidth="1"/>
    <col min="6408" max="6408" width="11.6640625" style="1" customWidth="1"/>
    <col min="6409" max="6409" width="9.88671875" style="1" customWidth="1"/>
    <col min="6410" max="6411" width="10.44140625" style="1" customWidth="1"/>
    <col min="6412" max="6412" width="7.109375" style="1" customWidth="1"/>
    <col min="6413" max="6413" width="10.44140625" style="1" customWidth="1"/>
    <col min="6414" max="6414" width="10" style="1"/>
    <col min="6415" max="6415" width="32.109375" style="1" customWidth="1"/>
    <col min="6416" max="6416" width="13" style="1" customWidth="1"/>
    <col min="6417" max="6417" width="6.77734375" style="1" customWidth="1"/>
    <col min="6418" max="6656" width="10" style="1"/>
    <col min="6657" max="6657" width="6.109375" style="1" bestFit="1" customWidth="1"/>
    <col min="6658" max="6658" width="15.77734375" style="1" customWidth="1"/>
    <col min="6659" max="6659" width="27.77734375" style="1" bestFit="1" customWidth="1"/>
    <col min="6660" max="6660" width="6.109375" style="1" customWidth="1"/>
    <col min="6661" max="6662" width="7.88671875" style="1" customWidth="1"/>
    <col min="6663" max="6663" width="5.6640625" style="1" customWidth="1"/>
    <col min="6664" max="6664" width="11.6640625" style="1" customWidth="1"/>
    <col min="6665" max="6665" width="9.88671875" style="1" customWidth="1"/>
    <col min="6666" max="6667" width="10.44140625" style="1" customWidth="1"/>
    <col min="6668" max="6668" width="7.109375" style="1" customWidth="1"/>
    <col min="6669" max="6669" width="10.44140625" style="1" customWidth="1"/>
    <col min="6670" max="6670" width="10" style="1"/>
    <col min="6671" max="6671" width="32.109375" style="1" customWidth="1"/>
    <col min="6672" max="6672" width="13" style="1" customWidth="1"/>
    <col min="6673" max="6673" width="6.77734375" style="1" customWidth="1"/>
    <col min="6674" max="6912" width="10" style="1"/>
    <col min="6913" max="6913" width="6.109375" style="1" bestFit="1" customWidth="1"/>
    <col min="6914" max="6914" width="15.77734375" style="1" customWidth="1"/>
    <col min="6915" max="6915" width="27.77734375" style="1" bestFit="1" customWidth="1"/>
    <col min="6916" max="6916" width="6.109375" style="1" customWidth="1"/>
    <col min="6917" max="6918" width="7.88671875" style="1" customWidth="1"/>
    <col min="6919" max="6919" width="5.6640625" style="1" customWidth="1"/>
    <col min="6920" max="6920" width="11.6640625" style="1" customWidth="1"/>
    <col min="6921" max="6921" width="9.88671875" style="1" customWidth="1"/>
    <col min="6922" max="6923" width="10.44140625" style="1" customWidth="1"/>
    <col min="6924" max="6924" width="7.109375" style="1" customWidth="1"/>
    <col min="6925" max="6925" width="10.44140625" style="1" customWidth="1"/>
    <col min="6926" max="6926" width="10" style="1"/>
    <col min="6927" max="6927" width="32.109375" style="1" customWidth="1"/>
    <col min="6928" max="6928" width="13" style="1" customWidth="1"/>
    <col min="6929" max="6929" width="6.77734375" style="1" customWidth="1"/>
    <col min="6930" max="7168" width="10" style="1"/>
    <col min="7169" max="7169" width="6.109375" style="1" bestFit="1" customWidth="1"/>
    <col min="7170" max="7170" width="15.77734375" style="1" customWidth="1"/>
    <col min="7171" max="7171" width="27.77734375" style="1" bestFit="1" customWidth="1"/>
    <col min="7172" max="7172" width="6.109375" style="1" customWidth="1"/>
    <col min="7173" max="7174" width="7.88671875" style="1" customWidth="1"/>
    <col min="7175" max="7175" width="5.6640625" style="1" customWidth="1"/>
    <col min="7176" max="7176" width="11.6640625" style="1" customWidth="1"/>
    <col min="7177" max="7177" width="9.88671875" style="1" customWidth="1"/>
    <col min="7178" max="7179" width="10.44140625" style="1" customWidth="1"/>
    <col min="7180" max="7180" width="7.109375" style="1" customWidth="1"/>
    <col min="7181" max="7181" width="10.44140625" style="1" customWidth="1"/>
    <col min="7182" max="7182" width="10" style="1"/>
    <col min="7183" max="7183" width="32.109375" style="1" customWidth="1"/>
    <col min="7184" max="7184" width="13" style="1" customWidth="1"/>
    <col min="7185" max="7185" width="6.77734375" style="1" customWidth="1"/>
    <col min="7186" max="7424" width="10" style="1"/>
    <col min="7425" max="7425" width="6.109375" style="1" bestFit="1" customWidth="1"/>
    <col min="7426" max="7426" width="15.77734375" style="1" customWidth="1"/>
    <col min="7427" max="7427" width="27.77734375" style="1" bestFit="1" customWidth="1"/>
    <col min="7428" max="7428" width="6.109375" style="1" customWidth="1"/>
    <col min="7429" max="7430" width="7.88671875" style="1" customWidth="1"/>
    <col min="7431" max="7431" width="5.6640625" style="1" customWidth="1"/>
    <col min="7432" max="7432" width="11.6640625" style="1" customWidth="1"/>
    <col min="7433" max="7433" width="9.88671875" style="1" customWidth="1"/>
    <col min="7434" max="7435" width="10.44140625" style="1" customWidth="1"/>
    <col min="7436" max="7436" width="7.109375" style="1" customWidth="1"/>
    <col min="7437" max="7437" width="10.44140625" style="1" customWidth="1"/>
    <col min="7438" max="7438" width="10" style="1"/>
    <col min="7439" max="7439" width="32.109375" style="1" customWidth="1"/>
    <col min="7440" max="7440" width="13" style="1" customWidth="1"/>
    <col min="7441" max="7441" width="6.77734375" style="1" customWidth="1"/>
    <col min="7442" max="7680" width="10" style="1"/>
    <col min="7681" max="7681" width="6.109375" style="1" bestFit="1" customWidth="1"/>
    <col min="7682" max="7682" width="15.77734375" style="1" customWidth="1"/>
    <col min="7683" max="7683" width="27.77734375" style="1" bestFit="1" customWidth="1"/>
    <col min="7684" max="7684" width="6.109375" style="1" customWidth="1"/>
    <col min="7685" max="7686" width="7.88671875" style="1" customWidth="1"/>
    <col min="7687" max="7687" width="5.6640625" style="1" customWidth="1"/>
    <col min="7688" max="7688" width="11.6640625" style="1" customWidth="1"/>
    <col min="7689" max="7689" width="9.88671875" style="1" customWidth="1"/>
    <col min="7690" max="7691" width="10.44140625" style="1" customWidth="1"/>
    <col min="7692" max="7692" width="7.109375" style="1" customWidth="1"/>
    <col min="7693" max="7693" width="10.44140625" style="1" customWidth="1"/>
    <col min="7694" max="7694" width="10" style="1"/>
    <col min="7695" max="7695" width="32.109375" style="1" customWidth="1"/>
    <col min="7696" max="7696" width="13" style="1" customWidth="1"/>
    <col min="7697" max="7697" width="6.77734375" style="1" customWidth="1"/>
    <col min="7698" max="7936" width="10" style="1"/>
    <col min="7937" max="7937" width="6.109375" style="1" bestFit="1" customWidth="1"/>
    <col min="7938" max="7938" width="15.77734375" style="1" customWidth="1"/>
    <col min="7939" max="7939" width="27.77734375" style="1" bestFit="1" customWidth="1"/>
    <col min="7940" max="7940" width="6.109375" style="1" customWidth="1"/>
    <col min="7941" max="7942" width="7.88671875" style="1" customWidth="1"/>
    <col min="7943" max="7943" width="5.6640625" style="1" customWidth="1"/>
    <col min="7944" max="7944" width="11.6640625" style="1" customWidth="1"/>
    <col min="7945" max="7945" width="9.88671875" style="1" customWidth="1"/>
    <col min="7946" max="7947" width="10.44140625" style="1" customWidth="1"/>
    <col min="7948" max="7948" width="7.109375" style="1" customWidth="1"/>
    <col min="7949" max="7949" width="10.44140625" style="1" customWidth="1"/>
    <col min="7950" max="7950" width="10" style="1"/>
    <col min="7951" max="7951" width="32.109375" style="1" customWidth="1"/>
    <col min="7952" max="7952" width="13" style="1" customWidth="1"/>
    <col min="7953" max="7953" width="6.77734375" style="1" customWidth="1"/>
    <col min="7954" max="8192" width="10" style="1"/>
    <col min="8193" max="8193" width="6.109375" style="1" bestFit="1" customWidth="1"/>
    <col min="8194" max="8194" width="15.77734375" style="1" customWidth="1"/>
    <col min="8195" max="8195" width="27.77734375" style="1" bestFit="1" customWidth="1"/>
    <col min="8196" max="8196" width="6.109375" style="1" customWidth="1"/>
    <col min="8197" max="8198" width="7.88671875" style="1" customWidth="1"/>
    <col min="8199" max="8199" width="5.6640625" style="1" customWidth="1"/>
    <col min="8200" max="8200" width="11.6640625" style="1" customWidth="1"/>
    <col min="8201" max="8201" width="9.88671875" style="1" customWidth="1"/>
    <col min="8202" max="8203" width="10.44140625" style="1" customWidth="1"/>
    <col min="8204" max="8204" width="7.109375" style="1" customWidth="1"/>
    <col min="8205" max="8205" width="10.44140625" style="1" customWidth="1"/>
    <col min="8206" max="8206" width="10" style="1"/>
    <col min="8207" max="8207" width="32.109375" style="1" customWidth="1"/>
    <col min="8208" max="8208" width="13" style="1" customWidth="1"/>
    <col min="8209" max="8209" width="6.77734375" style="1" customWidth="1"/>
    <col min="8210" max="8448" width="10" style="1"/>
    <col min="8449" max="8449" width="6.109375" style="1" bestFit="1" customWidth="1"/>
    <col min="8450" max="8450" width="15.77734375" style="1" customWidth="1"/>
    <col min="8451" max="8451" width="27.77734375" style="1" bestFit="1" customWidth="1"/>
    <col min="8452" max="8452" width="6.109375" style="1" customWidth="1"/>
    <col min="8453" max="8454" width="7.88671875" style="1" customWidth="1"/>
    <col min="8455" max="8455" width="5.6640625" style="1" customWidth="1"/>
    <col min="8456" max="8456" width="11.6640625" style="1" customWidth="1"/>
    <col min="8457" max="8457" width="9.88671875" style="1" customWidth="1"/>
    <col min="8458" max="8459" width="10.44140625" style="1" customWidth="1"/>
    <col min="8460" max="8460" width="7.109375" style="1" customWidth="1"/>
    <col min="8461" max="8461" width="10.44140625" style="1" customWidth="1"/>
    <col min="8462" max="8462" width="10" style="1"/>
    <col min="8463" max="8463" width="32.109375" style="1" customWidth="1"/>
    <col min="8464" max="8464" width="13" style="1" customWidth="1"/>
    <col min="8465" max="8465" width="6.77734375" style="1" customWidth="1"/>
    <col min="8466" max="8704" width="10" style="1"/>
    <col min="8705" max="8705" width="6.109375" style="1" bestFit="1" customWidth="1"/>
    <col min="8706" max="8706" width="15.77734375" style="1" customWidth="1"/>
    <col min="8707" max="8707" width="27.77734375" style="1" bestFit="1" customWidth="1"/>
    <col min="8708" max="8708" width="6.109375" style="1" customWidth="1"/>
    <col min="8709" max="8710" width="7.88671875" style="1" customWidth="1"/>
    <col min="8711" max="8711" width="5.6640625" style="1" customWidth="1"/>
    <col min="8712" max="8712" width="11.6640625" style="1" customWidth="1"/>
    <col min="8713" max="8713" width="9.88671875" style="1" customWidth="1"/>
    <col min="8714" max="8715" width="10.44140625" style="1" customWidth="1"/>
    <col min="8716" max="8716" width="7.109375" style="1" customWidth="1"/>
    <col min="8717" max="8717" width="10.44140625" style="1" customWidth="1"/>
    <col min="8718" max="8718" width="10" style="1"/>
    <col min="8719" max="8719" width="32.109375" style="1" customWidth="1"/>
    <col min="8720" max="8720" width="13" style="1" customWidth="1"/>
    <col min="8721" max="8721" width="6.77734375" style="1" customWidth="1"/>
    <col min="8722" max="8960" width="10" style="1"/>
    <col min="8961" max="8961" width="6.109375" style="1" bestFit="1" customWidth="1"/>
    <col min="8962" max="8962" width="15.77734375" style="1" customWidth="1"/>
    <col min="8963" max="8963" width="27.77734375" style="1" bestFit="1" customWidth="1"/>
    <col min="8964" max="8964" width="6.109375" style="1" customWidth="1"/>
    <col min="8965" max="8966" width="7.88671875" style="1" customWidth="1"/>
    <col min="8967" max="8967" width="5.6640625" style="1" customWidth="1"/>
    <col min="8968" max="8968" width="11.6640625" style="1" customWidth="1"/>
    <col min="8969" max="8969" width="9.88671875" style="1" customWidth="1"/>
    <col min="8970" max="8971" width="10.44140625" style="1" customWidth="1"/>
    <col min="8972" max="8972" width="7.109375" style="1" customWidth="1"/>
    <col min="8973" max="8973" width="10.44140625" style="1" customWidth="1"/>
    <col min="8974" max="8974" width="10" style="1"/>
    <col min="8975" max="8975" width="32.109375" style="1" customWidth="1"/>
    <col min="8976" max="8976" width="13" style="1" customWidth="1"/>
    <col min="8977" max="8977" width="6.77734375" style="1" customWidth="1"/>
    <col min="8978" max="9216" width="10" style="1"/>
    <col min="9217" max="9217" width="6.109375" style="1" bestFit="1" customWidth="1"/>
    <col min="9218" max="9218" width="15.77734375" style="1" customWidth="1"/>
    <col min="9219" max="9219" width="27.77734375" style="1" bestFit="1" customWidth="1"/>
    <col min="9220" max="9220" width="6.109375" style="1" customWidth="1"/>
    <col min="9221" max="9222" width="7.88671875" style="1" customWidth="1"/>
    <col min="9223" max="9223" width="5.6640625" style="1" customWidth="1"/>
    <col min="9224" max="9224" width="11.6640625" style="1" customWidth="1"/>
    <col min="9225" max="9225" width="9.88671875" style="1" customWidth="1"/>
    <col min="9226" max="9227" width="10.44140625" style="1" customWidth="1"/>
    <col min="9228" max="9228" width="7.109375" style="1" customWidth="1"/>
    <col min="9229" max="9229" width="10.44140625" style="1" customWidth="1"/>
    <col min="9230" max="9230" width="10" style="1"/>
    <col min="9231" max="9231" width="32.109375" style="1" customWidth="1"/>
    <col min="9232" max="9232" width="13" style="1" customWidth="1"/>
    <col min="9233" max="9233" width="6.77734375" style="1" customWidth="1"/>
    <col min="9234" max="9472" width="10" style="1"/>
    <col min="9473" max="9473" width="6.109375" style="1" bestFit="1" customWidth="1"/>
    <col min="9474" max="9474" width="15.77734375" style="1" customWidth="1"/>
    <col min="9475" max="9475" width="27.77734375" style="1" bestFit="1" customWidth="1"/>
    <col min="9476" max="9476" width="6.109375" style="1" customWidth="1"/>
    <col min="9477" max="9478" width="7.88671875" style="1" customWidth="1"/>
    <col min="9479" max="9479" width="5.6640625" style="1" customWidth="1"/>
    <col min="9480" max="9480" width="11.6640625" style="1" customWidth="1"/>
    <col min="9481" max="9481" width="9.88671875" style="1" customWidth="1"/>
    <col min="9482" max="9483" width="10.44140625" style="1" customWidth="1"/>
    <col min="9484" max="9484" width="7.109375" style="1" customWidth="1"/>
    <col min="9485" max="9485" width="10.44140625" style="1" customWidth="1"/>
    <col min="9486" max="9486" width="10" style="1"/>
    <col min="9487" max="9487" width="32.109375" style="1" customWidth="1"/>
    <col min="9488" max="9488" width="13" style="1" customWidth="1"/>
    <col min="9489" max="9489" width="6.77734375" style="1" customWidth="1"/>
    <col min="9490" max="9728" width="10" style="1"/>
    <col min="9729" max="9729" width="6.109375" style="1" bestFit="1" customWidth="1"/>
    <col min="9730" max="9730" width="15.77734375" style="1" customWidth="1"/>
    <col min="9731" max="9731" width="27.77734375" style="1" bestFit="1" customWidth="1"/>
    <col min="9732" max="9732" width="6.109375" style="1" customWidth="1"/>
    <col min="9733" max="9734" width="7.88671875" style="1" customWidth="1"/>
    <col min="9735" max="9735" width="5.6640625" style="1" customWidth="1"/>
    <col min="9736" max="9736" width="11.6640625" style="1" customWidth="1"/>
    <col min="9737" max="9737" width="9.88671875" style="1" customWidth="1"/>
    <col min="9738" max="9739" width="10.44140625" style="1" customWidth="1"/>
    <col min="9740" max="9740" width="7.109375" style="1" customWidth="1"/>
    <col min="9741" max="9741" width="10.44140625" style="1" customWidth="1"/>
    <col min="9742" max="9742" width="10" style="1"/>
    <col min="9743" max="9743" width="32.109375" style="1" customWidth="1"/>
    <col min="9744" max="9744" width="13" style="1" customWidth="1"/>
    <col min="9745" max="9745" width="6.77734375" style="1" customWidth="1"/>
    <col min="9746" max="9984" width="10" style="1"/>
    <col min="9985" max="9985" width="6.109375" style="1" bestFit="1" customWidth="1"/>
    <col min="9986" max="9986" width="15.77734375" style="1" customWidth="1"/>
    <col min="9987" max="9987" width="27.77734375" style="1" bestFit="1" customWidth="1"/>
    <col min="9988" max="9988" width="6.109375" style="1" customWidth="1"/>
    <col min="9989" max="9990" width="7.88671875" style="1" customWidth="1"/>
    <col min="9991" max="9991" width="5.6640625" style="1" customWidth="1"/>
    <col min="9992" max="9992" width="11.6640625" style="1" customWidth="1"/>
    <col min="9993" max="9993" width="9.88671875" style="1" customWidth="1"/>
    <col min="9994" max="9995" width="10.44140625" style="1" customWidth="1"/>
    <col min="9996" max="9996" width="7.109375" style="1" customWidth="1"/>
    <col min="9997" max="9997" width="10.44140625" style="1" customWidth="1"/>
    <col min="9998" max="9998" width="10" style="1"/>
    <col min="9999" max="9999" width="32.109375" style="1" customWidth="1"/>
    <col min="10000" max="10000" width="13" style="1" customWidth="1"/>
    <col min="10001" max="10001" width="6.77734375" style="1" customWidth="1"/>
    <col min="10002" max="10240" width="10" style="1"/>
    <col min="10241" max="10241" width="6.109375" style="1" bestFit="1" customWidth="1"/>
    <col min="10242" max="10242" width="15.77734375" style="1" customWidth="1"/>
    <col min="10243" max="10243" width="27.77734375" style="1" bestFit="1" customWidth="1"/>
    <col min="10244" max="10244" width="6.109375" style="1" customWidth="1"/>
    <col min="10245" max="10246" width="7.88671875" style="1" customWidth="1"/>
    <col min="10247" max="10247" width="5.6640625" style="1" customWidth="1"/>
    <col min="10248" max="10248" width="11.6640625" style="1" customWidth="1"/>
    <col min="10249" max="10249" width="9.88671875" style="1" customWidth="1"/>
    <col min="10250" max="10251" width="10.44140625" style="1" customWidth="1"/>
    <col min="10252" max="10252" width="7.109375" style="1" customWidth="1"/>
    <col min="10253" max="10253" width="10.44140625" style="1" customWidth="1"/>
    <col min="10254" max="10254" width="10" style="1"/>
    <col min="10255" max="10255" width="32.109375" style="1" customWidth="1"/>
    <col min="10256" max="10256" width="13" style="1" customWidth="1"/>
    <col min="10257" max="10257" width="6.77734375" style="1" customWidth="1"/>
    <col min="10258" max="10496" width="10" style="1"/>
    <col min="10497" max="10497" width="6.109375" style="1" bestFit="1" customWidth="1"/>
    <col min="10498" max="10498" width="15.77734375" style="1" customWidth="1"/>
    <col min="10499" max="10499" width="27.77734375" style="1" bestFit="1" customWidth="1"/>
    <col min="10500" max="10500" width="6.109375" style="1" customWidth="1"/>
    <col min="10501" max="10502" width="7.88671875" style="1" customWidth="1"/>
    <col min="10503" max="10503" width="5.6640625" style="1" customWidth="1"/>
    <col min="10504" max="10504" width="11.6640625" style="1" customWidth="1"/>
    <col min="10505" max="10505" width="9.88671875" style="1" customWidth="1"/>
    <col min="10506" max="10507" width="10.44140625" style="1" customWidth="1"/>
    <col min="10508" max="10508" width="7.109375" style="1" customWidth="1"/>
    <col min="10509" max="10509" width="10.44140625" style="1" customWidth="1"/>
    <col min="10510" max="10510" width="10" style="1"/>
    <col min="10511" max="10511" width="32.109375" style="1" customWidth="1"/>
    <col min="10512" max="10512" width="13" style="1" customWidth="1"/>
    <col min="10513" max="10513" width="6.77734375" style="1" customWidth="1"/>
    <col min="10514" max="10752" width="10" style="1"/>
    <col min="10753" max="10753" width="6.109375" style="1" bestFit="1" customWidth="1"/>
    <col min="10754" max="10754" width="15.77734375" style="1" customWidth="1"/>
    <col min="10755" max="10755" width="27.77734375" style="1" bestFit="1" customWidth="1"/>
    <col min="10756" max="10756" width="6.109375" style="1" customWidth="1"/>
    <col min="10757" max="10758" width="7.88671875" style="1" customWidth="1"/>
    <col min="10759" max="10759" width="5.6640625" style="1" customWidth="1"/>
    <col min="10760" max="10760" width="11.6640625" style="1" customWidth="1"/>
    <col min="10761" max="10761" width="9.88671875" style="1" customWidth="1"/>
    <col min="10762" max="10763" width="10.44140625" style="1" customWidth="1"/>
    <col min="10764" max="10764" width="7.109375" style="1" customWidth="1"/>
    <col min="10765" max="10765" width="10.44140625" style="1" customWidth="1"/>
    <col min="10766" max="10766" width="10" style="1"/>
    <col min="10767" max="10767" width="32.109375" style="1" customWidth="1"/>
    <col min="10768" max="10768" width="13" style="1" customWidth="1"/>
    <col min="10769" max="10769" width="6.77734375" style="1" customWidth="1"/>
    <col min="10770" max="11008" width="10" style="1"/>
    <col min="11009" max="11009" width="6.109375" style="1" bestFit="1" customWidth="1"/>
    <col min="11010" max="11010" width="15.77734375" style="1" customWidth="1"/>
    <col min="11011" max="11011" width="27.77734375" style="1" bestFit="1" customWidth="1"/>
    <col min="11012" max="11012" width="6.109375" style="1" customWidth="1"/>
    <col min="11013" max="11014" width="7.88671875" style="1" customWidth="1"/>
    <col min="11015" max="11015" width="5.6640625" style="1" customWidth="1"/>
    <col min="11016" max="11016" width="11.6640625" style="1" customWidth="1"/>
    <col min="11017" max="11017" width="9.88671875" style="1" customWidth="1"/>
    <col min="11018" max="11019" width="10.44140625" style="1" customWidth="1"/>
    <col min="11020" max="11020" width="7.109375" style="1" customWidth="1"/>
    <col min="11021" max="11021" width="10.44140625" style="1" customWidth="1"/>
    <col min="11022" max="11022" width="10" style="1"/>
    <col min="11023" max="11023" width="32.109375" style="1" customWidth="1"/>
    <col min="11024" max="11024" width="13" style="1" customWidth="1"/>
    <col min="11025" max="11025" width="6.77734375" style="1" customWidth="1"/>
    <col min="11026" max="11264" width="10" style="1"/>
    <col min="11265" max="11265" width="6.109375" style="1" bestFit="1" customWidth="1"/>
    <col min="11266" max="11266" width="15.77734375" style="1" customWidth="1"/>
    <col min="11267" max="11267" width="27.77734375" style="1" bestFit="1" customWidth="1"/>
    <col min="11268" max="11268" width="6.109375" style="1" customWidth="1"/>
    <col min="11269" max="11270" width="7.88671875" style="1" customWidth="1"/>
    <col min="11271" max="11271" width="5.6640625" style="1" customWidth="1"/>
    <col min="11272" max="11272" width="11.6640625" style="1" customWidth="1"/>
    <col min="11273" max="11273" width="9.88671875" style="1" customWidth="1"/>
    <col min="11274" max="11275" width="10.44140625" style="1" customWidth="1"/>
    <col min="11276" max="11276" width="7.109375" style="1" customWidth="1"/>
    <col min="11277" max="11277" width="10.44140625" style="1" customWidth="1"/>
    <col min="11278" max="11278" width="10" style="1"/>
    <col min="11279" max="11279" width="32.109375" style="1" customWidth="1"/>
    <col min="11280" max="11280" width="13" style="1" customWidth="1"/>
    <col min="11281" max="11281" width="6.77734375" style="1" customWidth="1"/>
    <col min="11282" max="11520" width="10" style="1"/>
    <col min="11521" max="11521" width="6.109375" style="1" bestFit="1" customWidth="1"/>
    <col min="11522" max="11522" width="15.77734375" style="1" customWidth="1"/>
    <col min="11523" max="11523" width="27.77734375" style="1" bestFit="1" customWidth="1"/>
    <col min="11524" max="11524" width="6.109375" style="1" customWidth="1"/>
    <col min="11525" max="11526" width="7.88671875" style="1" customWidth="1"/>
    <col min="11527" max="11527" width="5.6640625" style="1" customWidth="1"/>
    <col min="11528" max="11528" width="11.6640625" style="1" customWidth="1"/>
    <col min="11529" max="11529" width="9.88671875" style="1" customWidth="1"/>
    <col min="11530" max="11531" width="10.44140625" style="1" customWidth="1"/>
    <col min="11532" max="11532" width="7.109375" style="1" customWidth="1"/>
    <col min="11533" max="11533" width="10.44140625" style="1" customWidth="1"/>
    <col min="11534" max="11534" width="10" style="1"/>
    <col min="11535" max="11535" width="32.109375" style="1" customWidth="1"/>
    <col min="11536" max="11536" width="13" style="1" customWidth="1"/>
    <col min="11537" max="11537" width="6.77734375" style="1" customWidth="1"/>
    <col min="11538" max="11776" width="10" style="1"/>
    <col min="11777" max="11777" width="6.109375" style="1" bestFit="1" customWidth="1"/>
    <col min="11778" max="11778" width="15.77734375" style="1" customWidth="1"/>
    <col min="11779" max="11779" width="27.77734375" style="1" bestFit="1" customWidth="1"/>
    <col min="11780" max="11780" width="6.109375" style="1" customWidth="1"/>
    <col min="11781" max="11782" width="7.88671875" style="1" customWidth="1"/>
    <col min="11783" max="11783" width="5.6640625" style="1" customWidth="1"/>
    <col min="11784" max="11784" width="11.6640625" style="1" customWidth="1"/>
    <col min="11785" max="11785" width="9.88671875" style="1" customWidth="1"/>
    <col min="11786" max="11787" width="10.44140625" style="1" customWidth="1"/>
    <col min="11788" max="11788" width="7.109375" style="1" customWidth="1"/>
    <col min="11789" max="11789" width="10.44140625" style="1" customWidth="1"/>
    <col min="11790" max="11790" width="10" style="1"/>
    <col min="11791" max="11791" width="32.109375" style="1" customWidth="1"/>
    <col min="11792" max="11792" width="13" style="1" customWidth="1"/>
    <col min="11793" max="11793" width="6.77734375" style="1" customWidth="1"/>
    <col min="11794" max="12032" width="10" style="1"/>
    <col min="12033" max="12033" width="6.109375" style="1" bestFit="1" customWidth="1"/>
    <col min="12034" max="12034" width="15.77734375" style="1" customWidth="1"/>
    <col min="12035" max="12035" width="27.77734375" style="1" bestFit="1" customWidth="1"/>
    <col min="12036" max="12036" width="6.109375" style="1" customWidth="1"/>
    <col min="12037" max="12038" width="7.88671875" style="1" customWidth="1"/>
    <col min="12039" max="12039" width="5.6640625" style="1" customWidth="1"/>
    <col min="12040" max="12040" width="11.6640625" style="1" customWidth="1"/>
    <col min="12041" max="12041" width="9.88671875" style="1" customWidth="1"/>
    <col min="12042" max="12043" width="10.44140625" style="1" customWidth="1"/>
    <col min="12044" max="12044" width="7.109375" style="1" customWidth="1"/>
    <col min="12045" max="12045" width="10.44140625" style="1" customWidth="1"/>
    <col min="12046" max="12046" width="10" style="1"/>
    <col min="12047" max="12047" width="32.109375" style="1" customWidth="1"/>
    <col min="12048" max="12048" width="13" style="1" customWidth="1"/>
    <col min="12049" max="12049" width="6.77734375" style="1" customWidth="1"/>
    <col min="12050" max="12288" width="10" style="1"/>
    <col min="12289" max="12289" width="6.109375" style="1" bestFit="1" customWidth="1"/>
    <col min="12290" max="12290" width="15.77734375" style="1" customWidth="1"/>
    <col min="12291" max="12291" width="27.77734375" style="1" bestFit="1" customWidth="1"/>
    <col min="12292" max="12292" width="6.109375" style="1" customWidth="1"/>
    <col min="12293" max="12294" width="7.88671875" style="1" customWidth="1"/>
    <col min="12295" max="12295" width="5.6640625" style="1" customWidth="1"/>
    <col min="12296" max="12296" width="11.6640625" style="1" customWidth="1"/>
    <col min="12297" max="12297" width="9.88671875" style="1" customWidth="1"/>
    <col min="12298" max="12299" width="10.44140625" style="1" customWidth="1"/>
    <col min="12300" max="12300" width="7.109375" style="1" customWidth="1"/>
    <col min="12301" max="12301" width="10.44140625" style="1" customWidth="1"/>
    <col min="12302" max="12302" width="10" style="1"/>
    <col min="12303" max="12303" width="32.109375" style="1" customWidth="1"/>
    <col min="12304" max="12304" width="13" style="1" customWidth="1"/>
    <col min="12305" max="12305" width="6.77734375" style="1" customWidth="1"/>
    <col min="12306" max="12544" width="10" style="1"/>
    <col min="12545" max="12545" width="6.109375" style="1" bestFit="1" customWidth="1"/>
    <col min="12546" max="12546" width="15.77734375" style="1" customWidth="1"/>
    <col min="12547" max="12547" width="27.77734375" style="1" bestFit="1" customWidth="1"/>
    <col min="12548" max="12548" width="6.109375" style="1" customWidth="1"/>
    <col min="12549" max="12550" width="7.88671875" style="1" customWidth="1"/>
    <col min="12551" max="12551" width="5.6640625" style="1" customWidth="1"/>
    <col min="12552" max="12552" width="11.6640625" style="1" customWidth="1"/>
    <col min="12553" max="12553" width="9.88671875" style="1" customWidth="1"/>
    <col min="12554" max="12555" width="10.44140625" style="1" customWidth="1"/>
    <col min="12556" max="12556" width="7.109375" style="1" customWidth="1"/>
    <col min="12557" max="12557" width="10.44140625" style="1" customWidth="1"/>
    <col min="12558" max="12558" width="10" style="1"/>
    <col min="12559" max="12559" width="32.109375" style="1" customWidth="1"/>
    <col min="12560" max="12560" width="13" style="1" customWidth="1"/>
    <col min="12561" max="12561" width="6.77734375" style="1" customWidth="1"/>
    <col min="12562" max="12800" width="10" style="1"/>
    <col min="12801" max="12801" width="6.109375" style="1" bestFit="1" customWidth="1"/>
    <col min="12802" max="12802" width="15.77734375" style="1" customWidth="1"/>
    <col min="12803" max="12803" width="27.77734375" style="1" bestFit="1" customWidth="1"/>
    <col min="12804" max="12804" width="6.109375" style="1" customWidth="1"/>
    <col min="12805" max="12806" width="7.88671875" style="1" customWidth="1"/>
    <col min="12807" max="12807" width="5.6640625" style="1" customWidth="1"/>
    <col min="12808" max="12808" width="11.6640625" style="1" customWidth="1"/>
    <col min="12809" max="12809" width="9.88671875" style="1" customWidth="1"/>
    <col min="12810" max="12811" width="10.44140625" style="1" customWidth="1"/>
    <col min="12812" max="12812" width="7.109375" style="1" customWidth="1"/>
    <col min="12813" max="12813" width="10.44140625" style="1" customWidth="1"/>
    <col min="12814" max="12814" width="10" style="1"/>
    <col min="12815" max="12815" width="32.109375" style="1" customWidth="1"/>
    <col min="12816" max="12816" width="13" style="1" customWidth="1"/>
    <col min="12817" max="12817" width="6.77734375" style="1" customWidth="1"/>
    <col min="12818" max="13056" width="10" style="1"/>
    <col min="13057" max="13057" width="6.109375" style="1" bestFit="1" customWidth="1"/>
    <col min="13058" max="13058" width="15.77734375" style="1" customWidth="1"/>
    <col min="13059" max="13059" width="27.77734375" style="1" bestFit="1" customWidth="1"/>
    <col min="13060" max="13060" width="6.109375" style="1" customWidth="1"/>
    <col min="13061" max="13062" width="7.88671875" style="1" customWidth="1"/>
    <col min="13063" max="13063" width="5.6640625" style="1" customWidth="1"/>
    <col min="13064" max="13064" width="11.6640625" style="1" customWidth="1"/>
    <col min="13065" max="13065" width="9.88671875" style="1" customWidth="1"/>
    <col min="13066" max="13067" width="10.44140625" style="1" customWidth="1"/>
    <col min="13068" max="13068" width="7.109375" style="1" customWidth="1"/>
    <col min="13069" max="13069" width="10.44140625" style="1" customWidth="1"/>
    <col min="13070" max="13070" width="10" style="1"/>
    <col min="13071" max="13071" width="32.109375" style="1" customWidth="1"/>
    <col min="13072" max="13072" width="13" style="1" customWidth="1"/>
    <col min="13073" max="13073" width="6.77734375" style="1" customWidth="1"/>
    <col min="13074" max="13312" width="10" style="1"/>
    <col min="13313" max="13313" width="6.109375" style="1" bestFit="1" customWidth="1"/>
    <col min="13314" max="13314" width="15.77734375" style="1" customWidth="1"/>
    <col min="13315" max="13315" width="27.77734375" style="1" bestFit="1" customWidth="1"/>
    <col min="13316" max="13316" width="6.109375" style="1" customWidth="1"/>
    <col min="13317" max="13318" width="7.88671875" style="1" customWidth="1"/>
    <col min="13319" max="13319" width="5.6640625" style="1" customWidth="1"/>
    <col min="13320" max="13320" width="11.6640625" style="1" customWidth="1"/>
    <col min="13321" max="13321" width="9.88671875" style="1" customWidth="1"/>
    <col min="13322" max="13323" width="10.44140625" style="1" customWidth="1"/>
    <col min="13324" max="13324" width="7.109375" style="1" customWidth="1"/>
    <col min="13325" max="13325" width="10.44140625" style="1" customWidth="1"/>
    <col min="13326" max="13326" width="10" style="1"/>
    <col min="13327" max="13327" width="32.109375" style="1" customWidth="1"/>
    <col min="13328" max="13328" width="13" style="1" customWidth="1"/>
    <col min="13329" max="13329" width="6.77734375" style="1" customWidth="1"/>
    <col min="13330" max="13568" width="10" style="1"/>
    <col min="13569" max="13569" width="6.109375" style="1" bestFit="1" customWidth="1"/>
    <col min="13570" max="13570" width="15.77734375" style="1" customWidth="1"/>
    <col min="13571" max="13571" width="27.77734375" style="1" bestFit="1" customWidth="1"/>
    <col min="13572" max="13572" width="6.109375" style="1" customWidth="1"/>
    <col min="13573" max="13574" width="7.88671875" style="1" customWidth="1"/>
    <col min="13575" max="13575" width="5.6640625" style="1" customWidth="1"/>
    <col min="13576" max="13576" width="11.6640625" style="1" customWidth="1"/>
    <col min="13577" max="13577" width="9.88671875" style="1" customWidth="1"/>
    <col min="13578" max="13579" width="10.44140625" style="1" customWidth="1"/>
    <col min="13580" max="13580" width="7.109375" style="1" customWidth="1"/>
    <col min="13581" max="13581" width="10.44140625" style="1" customWidth="1"/>
    <col min="13582" max="13582" width="10" style="1"/>
    <col min="13583" max="13583" width="32.109375" style="1" customWidth="1"/>
    <col min="13584" max="13584" width="13" style="1" customWidth="1"/>
    <col min="13585" max="13585" width="6.77734375" style="1" customWidth="1"/>
    <col min="13586" max="13824" width="10" style="1"/>
    <col min="13825" max="13825" width="6.109375" style="1" bestFit="1" customWidth="1"/>
    <col min="13826" max="13826" width="15.77734375" style="1" customWidth="1"/>
    <col min="13827" max="13827" width="27.77734375" style="1" bestFit="1" customWidth="1"/>
    <col min="13828" max="13828" width="6.109375" style="1" customWidth="1"/>
    <col min="13829" max="13830" width="7.88671875" style="1" customWidth="1"/>
    <col min="13831" max="13831" width="5.6640625" style="1" customWidth="1"/>
    <col min="13832" max="13832" width="11.6640625" style="1" customWidth="1"/>
    <col min="13833" max="13833" width="9.88671875" style="1" customWidth="1"/>
    <col min="13834" max="13835" width="10.44140625" style="1" customWidth="1"/>
    <col min="13836" max="13836" width="7.109375" style="1" customWidth="1"/>
    <col min="13837" max="13837" width="10.44140625" style="1" customWidth="1"/>
    <col min="13838" max="13838" width="10" style="1"/>
    <col min="13839" max="13839" width="32.109375" style="1" customWidth="1"/>
    <col min="13840" max="13840" width="13" style="1" customWidth="1"/>
    <col min="13841" max="13841" width="6.77734375" style="1" customWidth="1"/>
    <col min="13842" max="14080" width="10" style="1"/>
    <col min="14081" max="14081" width="6.109375" style="1" bestFit="1" customWidth="1"/>
    <col min="14082" max="14082" width="15.77734375" style="1" customWidth="1"/>
    <col min="14083" max="14083" width="27.77734375" style="1" bestFit="1" customWidth="1"/>
    <col min="14084" max="14084" width="6.109375" style="1" customWidth="1"/>
    <col min="14085" max="14086" width="7.88671875" style="1" customWidth="1"/>
    <col min="14087" max="14087" width="5.6640625" style="1" customWidth="1"/>
    <col min="14088" max="14088" width="11.6640625" style="1" customWidth="1"/>
    <col min="14089" max="14089" width="9.88671875" style="1" customWidth="1"/>
    <col min="14090" max="14091" width="10.44140625" style="1" customWidth="1"/>
    <col min="14092" max="14092" width="7.109375" style="1" customWidth="1"/>
    <col min="14093" max="14093" width="10.44140625" style="1" customWidth="1"/>
    <col min="14094" max="14094" width="10" style="1"/>
    <col min="14095" max="14095" width="32.109375" style="1" customWidth="1"/>
    <col min="14096" max="14096" width="13" style="1" customWidth="1"/>
    <col min="14097" max="14097" width="6.77734375" style="1" customWidth="1"/>
    <col min="14098" max="14336" width="10" style="1"/>
    <col min="14337" max="14337" width="6.109375" style="1" bestFit="1" customWidth="1"/>
    <col min="14338" max="14338" width="15.77734375" style="1" customWidth="1"/>
    <col min="14339" max="14339" width="27.77734375" style="1" bestFit="1" customWidth="1"/>
    <col min="14340" max="14340" width="6.109375" style="1" customWidth="1"/>
    <col min="14341" max="14342" width="7.88671875" style="1" customWidth="1"/>
    <col min="14343" max="14343" width="5.6640625" style="1" customWidth="1"/>
    <col min="14344" max="14344" width="11.6640625" style="1" customWidth="1"/>
    <col min="14345" max="14345" width="9.88671875" style="1" customWidth="1"/>
    <col min="14346" max="14347" width="10.44140625" style="1" customWidth="1"/>
    <col min="14348" max="14348" width="7.109375" style="1" customWidth="1"/>
    <col min="14349" max="14349" width="10.44140625" style="1" customWidth="1"/>
    <col min="14350" max="14350" width="10" style="1"/>
    <col min="14351" max="14351" width="32.109375" style="1" customWidth="1"/>
    <col min="14352" max="14352" width="13" style="1" customWidth="1"/>
    <col min="14353" max="14353" width="6.77734375" style="1" customWidth="1"/>
    <col min="14354" max="14592" width="10" style="1"/>
    <col min="14593" max="14593" width="6.109375" style="1" bestFit="1" customWidth="1"/>
    <col min="14594" max="14594" width="15.77734375" style="1" customWidth="1"/>
    <col min="14595" max="14595" width="27.77734375" style="1" bestFit="1" customWidth="1"/>
    <col min="14596" max="14596" width="6.109375" style="1" customWidth="1"/>
    <col min="14597" max="14598" width="7.88671875" style="1" customWidth="1"/>
    <col min="14599" max="14599" width="5.6640625" style="1" customWidth="1"/>
    <col min="14600" max="14600" width="11.6640625" style="1" customWidth="1"/>
    <col min="14601" max="14601" width="9.88671875" style="1" customWidth="1"/>
    <col min="14602" max="14603" width="10.44140625" style="1" customWidth="1"/>
    <col min="14604" max="14604" width="7.109375" style="1" customWidth="1"/>
    <col min="14605" max="14605" width="10.44140625" style="1" customWidth="1"/>
    <col min="14606" max="14606" width="10" style="1"/>
    <col min="14607" max="14607" width="32.109375" style="1" customWidth="1"/>
    <col min="14608" max="14608" width="13" style="1" customWidth="1"/>
    <col min="14609" max="14609" width="6.77734375" style="1" customWidth="1"/>
    <col min="14610" max="14848" width="10" style="1"/>
    <col min="14849" max="14849" width="6.109375" style="1" bestFit="1" customWidth="1"/>
    <col min="14850" max="14850" width="15.77734375" style="1" customWidth="1"/>
    <col min="14851" max="14851" width="27.77734375" style="1" bestFit="1" customWidth="1"/>
    <col min="14852" max="14852" width="6.109375" style="1" customWidth="1"/>
    <col min="14853" max="14854" width="7.88671875" style="1" customWidth="1"/>
    <col min="14855" max="14855" width="5.6640625" style="1" customWidth="1"/>
    <col min="14856" max="14856" width="11.6640625" style="1" customWidth="1"/>
    <col min="14857" max="14857" width="9.88671875" style="1" customWidth="1"/>
    <col min="14858" max="14859" width="10.44140625" style="1" customWidth="1"/>
    <col min="14860" max="14860" width="7.109375" style="1" customWidth="1"/>
    <col min="14861" max="14861" width="10.44140625" style="1" customWidth="1"/>
    <col min="14862" max="14862" width="10" style="1"/>
    <col min="14863" max="14863" width="32.109375" style="1" customWidth="1"/>
    <col min="14864" max="14864" width="13" style="1" customWidth="1"/>
    <col min="14865" max="14865" width="6.77734375" style="1" customWidth="1"/>
    <col min="14866" max="15104" width="10" style="1"/>
    <col min="15105" max="15105" width="6.109375" style="1" bestFit="1" customWidth="1"/>
    <col min="15106" max="15106" width="15.77734375" style="1" customWidth="1"/>
    <col min="15107" max="15107" width="27.77734375" style="1" bestFit="1" customWidth="1"/>
    <col min="15108" max="15108" width="6.109375" style="1" customWidth="1"/>
    <col min="15109" max="15110" width="7.88671875" style="1" customWidth="1"/>
    <col min="15111" max="15111" width="5.6640625" style="1" customWidth="1"/>
    <col min="15112" max="15112" width="11.6640625" style="1" customWidth="1"/>
    <col min="15113" max="15113" width="9.88671875" style="1" customWidth="1"/>
    <col min="15114" max="15115" width="10.44140625" style="1" customWidth="1"/>
    <col min="15116" max="15116" width="7.109375" style="1" customWidth="1"/>
    <col min="15117" max="15117" width="10.44140625" style="1" customWidth="1"/>
    <col min="15118" max="15118" width="10" style="1"/>
    <col min="15119" max="15119" width="32.109375" style="1" customWidth="1"/>
    <col min="15120" max="15120" width="13" style="1" customWidth="1"/>
    <col min="15121" max="15121" width="6.77734375" style="1" customWidth="1"/>
    <col min="15122" max="15360" width="10" style="1"/>
    <col min="15361" max="15361" width="6.109375" style="1" bestFit="1" customWidth="1"/>
    <col min="15362" max="15362" width="15.77734375" style="1" customWidth="1"/>
    <col min="15363" max="15363" width="27.77734375" style="1" bestFit="1" customWidth="1"/>
    <col min="15364" max="15364" width="6.109375" style="1" customWidth="1"/>
    <col min="15365" max="15366" width="7.88671875" style="1" customWidth="1"/>
    <col min="15367" max="15367" width="5.6640625" style="1" customWidth="1"/>
    <col min="15368" max="15368" width="11.6640625" style="1" customWidth="1"/>
    <col min="15369" max="15369" width="9.88671875" style="1" customWidth="1"/>
    <col min="15370" max="15371" width="10.44140625" style="1" customWidth="1"/>
    <col min="15372" max="15372" width="7.109375" style="1" customWidth="1"/>
    <col min="15373" max="15373" width="10.44140625" style="1" customWidth="1"/>
    <col min="15374" max="15374" width="10" style="1"/>
    <col min="15375" max="15375" width="32.109375" style="1" customWidth="1"/>
    <col min="15376" max="15376" width="13" style="1" customWidth="1"/>
    <col min="15377" max="15377" width="6.77734375" style="1" customWidth="1"/>
    <col min="15378" max="15616" width="10" style="1"/>
    <col min="15617" max="15617" width="6.109375" style="1" bestFit="1" customWidth="1"/>
    <col min="15618" max="15618" width="15.77734375" style="1" customWidth="1"/>
    <col min="15619" max="15619" width="27.77734375" style="1" bestFit="1" customWidth="1"/>
    <col min="15620" max="15620" width="6.109375" style="1" customWidth="1"/>
    <col min="15621" max="15622" width="7.88671875" style="1" customWidth="1"/>
    <col min="15623" max="15623" width="5.6640625" style="1" customWidth="1"/>
    <col min="15624" max="15624" width="11.6640625" style="1" customWidth="1"/>
    <col min="15625" max="15625" width="9.88671875" style="1" customWidth="1"/>
    <col min="15626" max="15627" width="10.44140625" style="1" customWidth="1"/>
    <col min="15628" max="15628" width="7.109375" style="1" customWidth="1"/>
    <col min="15629" max="15629" width="10.44140625" style="1" customWidth="1"/>
    <col min="15630" max="15630" width="10" style="1"/>
    <col min="15631" max="15631" width="32.109375" style="1" customWidth="1"/>
    <col min="15632" max="15632" width="13" style="1" customWidth="1"/>
    <col min="15633" max="15633" width="6.77734375" style="1" customWidth="1"/>
    <col min="15634" max="15872" width="10" style="1"/>
    <col min="15873" max="15873" width="6.109375" style="1" bestFit="1" customWidth="1"/>
    <col min="15874" max="15874" width="15.77734375" style="1" customWidth="1"/>
    <col min="15875" max="15875" width="27.77734375" style="1" bestFit="1" customWidth="1"/>
    <col min="15876" max="15876" width="6.109375" style="1" customWidth="1"/>
    <col min="15877" max="15878" width="7.88671875" style="1" customWidth="1"/>
    <col min="15879" max="15879" width="5.6640625" style="1" customWidth="1"/>
    <col min="15880" max="15880" width="11.6640625" style="1" customWidth="1"/>
    <col min="15881" max="15881" width="9.88671875" style="1" customWidth="1"/>
    <col min="15882" max="15883" width="10.44140625" style="1" customWidth="1"/>
    <col min="15884" max="15884" width="7.109375" style="1" customWidth="1"/>
    <col min="15885" max="15885" width="10.44140625" style="1" customWidth="1"/>
    <col min="15886" max="15886" width="10" style="1"/>
    <col min="15887" max="15887" width="32.109375" style="1" customWidth="1"/>
    <col min="15888" max="15888" width="13" style="1" customWidth="1"/>
    <col min="15889" max="15889" width="6.77734375" style="1" customWidth="1"/>
    <col min="15890" max="16128" width="10" style="1"/>
    <col min="16129" max="16129" width="6.109375" style="1" bestFit="1" customWidth="1"/>
    <col min="16130" max="16130" width="15.77734375" style="1" customWidth="1"/>
    <col min="16131" max="16131" width="27.77734375" style="1" bestFit="1" customWidth="1"/>
    <col min="16132" max="16132" width="6.109375" style="1" customWidth="1"/>
    <col min="16133" max="16134" width="7.88671875" style="1" customWidth="1"/>
    <col min="16135" max="16135" width="5.6640625" style="1" customWidth="1"/>
    <col min="16136" max="16136" width="11.6640625" style="1" customWidth="1"/>
    <col min="16137" max="16137" width="9.88671875" style="1" customWidth="1"/>
    <col min="16138" max="16139" width="10.44140625" style="1" customWidth="1"/>
    <col min="16140" max="16140" width="7.109375" style="1" customWidth="1"/>
    <col min="16141" max="16141" width="10.44140625" style="1" customWidth="1"/>
    <col min="16142" max="16142" width="10" style="1"/>
    <col min="16143" max="16143" width="32.109375" style="1" customWidth="1"/>
    <col min="16144" max="16144" width="13" style="1" customWidth="1"/>
    <col min="16145" max="16145" width="6.77734375" style="1" customWidth="1"/>
    <col min="16146" max="16384" width="10" style="1"/>
  </cols>
  <sheetData>
    <row r="1" spans="1:20" ht="27.75" customHeight="1">
      <c r="A1" s="189" t="s">
        <v>660</v>
      </c>
      <c r="B1" s="189"/>
      <c r="C1" s="189"/>
      <c r="D1" s="189"/>
      <c r="E1" s="189"/>
      <c r="F1" s="189"/>
      <c r="G1" s="189"/>
      <c r="H1" s="189"/>
      <c r="I1" s="189"/>
      <c r="J1" s="189"/>
      <c r="K1" s="189"/>
      <c r="L1" s="189"/>
      <c r="M1" s="189"/>
      <c r="N1" s="189"/>
      <c r="O1" s="189"/>
      <c r="P1" s="189"/>
    </row>
    <row r="2" spans="1:20" ht="27.75" customHeight="1">
      <c r="A2" s="1" t="s">
        <v>661</v>
      </c>
      <c r="M2" s="190" t="s">
        <v>1</v>
      </c>
      <c r="N2" s="190"/>
      <c r="O2" s="190"/>
      <c r="P2" s="190"/>
    </row>
    <row r="3" spans="1:20" s="119" customFormat="1" ht="19.5" customHeight="1">
      <c r="A3" s="207" t="s">
        <v>2</v>
      </c>
      <c r="B3" s="207" t="s">
        <v>3</v>
      </c>
      <c r="C3" s="207" t="s">
        <v>4</v>
      </c>
      <c r="D3" s="207" t="s">
        <v>5</v>
      </c>
      <c r="E3" s="209" t="s">
        <v>662</v>
      </c>
      <c r="F3" s="210"/>
      <c r="G3" s="207" t="s">
        <v>663</v>
      </c>
      <c r="H3" s="207" t="s">
        <v>664</v>
      </c>
      <c r="I3" s="207" t="s">
        <v>665</v>
      </c>
      <c r="J3" s="211" t="s">
        <v>9</v>
      </c>
      <c r="K3" s="212"/>
      <c r="L3" s="213" t="s">
        <v>666</v>
      </c>
      <c r="M3" s="209" t="s">
        <v>10</v>
      </c>
      <c r="N3" s="210"/>
      <c r="O3" s="207" t="s">
        <v>667</v>
      </c>
      <c r="P3" s="207" t="s">
        <v>668</v>
      </c>
    </row>
    <row r="4" spans="1:20" s="119" customFormat="1" ht="48.6" customHeight="1">
      <c r="A4" s="208"/>
      <c r="B4" s="208"/>
      <c r="C4" s="208"/>
      <c r="D4" s="208"/>
      <c r="E4" s="3" t="s">
        <v>669</v>
      </c>
      <c r="F4" s="3" t="s">
        <v>670</v>
      </c>
      <c r="G4" s="208"/>
      <c r="H4" s="208"/>
      <c r="I4" s="208"/>
      <c r="J4" s="3" t="s">
        <v>671</v>
      </c>
      <c r="K4" s="118" t="s">
        <v>672</v>
      </c>
      <c r="L4" s="213"/>
      <c r="M4" s="3" t="s">
        <v>673</v>
      </c>
      <c r="N4" s="3" t="s">
        <v>674</v>
      </c>
      <c r="O4" s="208"/>
      <c r="P4" s="208"/>
    </row>
    <row r="5" spans="1:20" ht="27.75" customHeight="1">
      <c r="A5" s="6">
        <v>1</v>
      </c>
      <c r="B5" s="183" t="s">
        <v>877</v>
      </c>
      <c r="C5" s="184" t="s">
        <v>878</v>
      </c>
      <c r="D5" s="122" t="s">
        <v>20</v>
      </c>
      <c r="E5" s="162">
        <v>3.2</v>
      </c>
      <c r="F5" s="156"/>
      <c r="G5" s="163">
        <v>0.13</v>
      </c>
      <c r="H5" s="165"/>
      <c r="I5" s="162">
        <v>2.8506918387413966</v>
      </c>
      <c r="J5" s="2"/>
      <c r="K5" s="165"/>
      <c r="L5" s="157">
        <v>0</v>
      </c>
      <c r="M5" s="162">
        <v>2.8506918387413966</v>
      </c>
      <c r="N5" s="157">
        <v>2.8506918387413966</v>
      </c>
      <c r="O5" s="166" t="s">
        <v>638</v>
      </c>
      <c r="P5" s="158"/>
      <c r="Q5" s="4" t="s">
        <v>889</v>
      </c>
      <c r="R5" s="153" t="s">
        <v>890</v>
      </c>
      <c r="S5" s="185"/>
      <c r="T5" s="185"/>
    </row>
    <row r="6" spans="1:20" ht="27.75" customHeight="1">
      <c r="A6" s="6">
        <v>2</v>
      </c>
      <c r="B6" s="183" t="s">
        <v>879</v>
      </c>
      <c r="C6" s="184" t="s">
        <v>880</v>
      </c>
      <c r="D6" s="122" t="s">
        <v>20</v>
      </c>
      <c r="E6" s="162">
        <v>1.6</v>
      </c>
      <c r="F6" s="156"/>
      <c r="G6" s="163">
        <v>0.13</v>
      </c>
      <c r="H6" s="164"/>
      <c r="I6" s="162">
        <v>0.89739920913066673</v>
      </c>
      <c r="J6" s="2"/>
      <c r="K6" s="165"/>
      <c r="L6" s="157">
        <v>0</v>
      </c>
      <c r="M6" s="162">
        <v>0.89739920913066673</v>
      </c>
      <c r="N6" s="157">
        <v>0.89739920913066673</v>
      </c>
      <c r="O6" s="166" t="s">
        <v>638</v>
      </c>
      <c r="P6" s="158"/>
      <c r="Q6" s="4" t="s">
        <v>891</v>
      </c>
      <c r="R6" s="186">
        <v>2.8195000000000001</v>
      </c>
      <c r="S6" s="185"/>
      <c r="T6" s="185"/>
    </row>
    <row r="7" spans="1:20" ht="27.75" customHeight="1">
      <c r="A7" s="6">
        <v>3</v>
      </c>
      <c r="B7" s="183" t="s">
        <v>881</v>
      </c>
      <c r="C7" s="184" t="s">
        <v>882</v>
      </c>
      <c r="D7" s="122" t="s">
        <v>20</v>
      </c>
      <c r="E7" s="162">
        <v>1.4</v>
      </c>
      <c r="F7" s="156"/>
      <c r="G7" s="163">
        <v>0.13</v>
      </c>
      <c r="H7" s="164"/>
      <c r="I7" s="162">
        <v>0.73624046222222228</v>
      </c>
      <c r="J7" s="2"/>
      <c r="K7" s="165"/>
      <c r="L7" s="157">
        <v>0</v>
      </c>
      <c r="M7" s="162">
        <v>0.73624046222222228</v>
      </c>
      <c r="N7" s="157">
        <v>0.73624046222222228</v>
      </c>
      <c r="O7" s="166" t="s">
        <v>638</v>
      </c>
      <c r="P7" s="158"/>
      <c r="Q7" s="4" t="s">
        <v>892</v>
      </c>
      <c r="R7" s="186">
        <v>2</v>
      </c>
      <c r="S7" s="185" t="s">
        <v>893</v>
      </c>
      <c r="T7" s="185"/>
    </row>
    <row r="8" spans="1:20" ht="27.75" customHeight="1">
      <c r="A8" s="6">
        <v>4</v>
      </c>
      <c r="B8" s="183" t="s">
        <v>883</v>
      </c>
      <c r="C8" s="184" t="s">
        <v>884</v>
      </c>
      <c r="D8" s="122" t="s">
        <v>20</v>
      </c>
      <c r="E8" s="162">
        <v>3.6</v>
      </c>
      <c r="F8" s="156"/>
      <c r="G8" s="163">
        <v>0.13</v>
      </c>
      <c r="H8" s="164"/>
      <c r="I8" s="162">
        <v>3.4093187862222218</v>
      </c>
      <c r="J8" s="2"/>
      <c r="K8" s="165"/>
      <c r="L8" s="157">
        <v>0</v>
      </c>
      <c r="M8" s="162">
        <v>3.4093187862222218</v>
      </c>
      <c r="N8" s="157">
        <v>3.4093187862222218</v>
      </c>
      <c r="O8" s="166" t="s">
        <v>638</v>
      </c>
      <c r="P8" s="158"/>
      <c r="Q8" s="4" t="s">
        <v>892</v>
      </c>
      <c r="R8" s="186">
        <v>0.63</v>
      </c>
      <c r="S8" s="185" t="s">
        <v>894</v>
      </c>
      <c r="T8" s="185"/>
    </row>
    <row r="9" spans="1:20" ht="27.75" customHeight="1">
      <c r="A9" s="6">
        <v>5</v>
      </c>
      <c r="B9" s="183" t="s">
        <v>686</v>
      </c>
      <c r="C9" s="184" t="s">
        <v>687</v>
      </c>
      <c r="D9" s="122" t="s">
        <v>20</v>
      </c>
      <c r="E9" s="162">
        <v>1.4</v>
      </c>
      <c r="F9" s="156"/>
      <c r="G9" s="163">
        <v>0.13</v>
      </c>
      <c r="H9" s="164"/>
      <c r="I9" s="162">
        <v>1.0711361422222223</v>
      </c>
      <c r="J9" s="2"/>
      <c r="K9" s="165"/>
      <c r="L9" s="157">
        <v>0</v>
      </c>
      <c r="M9" s="162">
        <v>1.0711361422222223</v>
      </c>
      <c r="N9" s="157">
        <v>1.0711361422222223</v>
      </c>
      <c r="O9" s="166" t="s">
        <v>638</v>
      </c>
      <c r="P9" s="158"/>
      <c r="Q9" s="4" t="s">
        <v>891</v>
      </c>
      <c r="R9" s="186">
        <v>3.9820000000000002</v>
      </c>
      <c r="S9" s="185"/>
      <c r="T9" s="185"/>
    </row>
    <row r="10" spans="1:20" ht="27.75" customHeight="1">
      <c r="A10" s="6">
        <v>6</v>
      </c>
      <c r="B10" s="183" t="s">
        <v>684</v>
      </c>
      <c r="C10" s="184" t="s">
        <v>685</v>
      </c>
      <c r="D10" s="122" t="s">
        <v>20</v>
      </c>
      <c r="E10" s="162">
        <v>0.9</v>
      </c>
      <c r="F10" s="156"/>
      <c r="G10" s="163">
        <v>0.13</v>
      </c>
      <c r="H10" s="164"/>
      <c r="I10" s="162">
        <v>0.88635555555555567</v>
      </c>
      <c r="J10" s="2"/>
      <c r="K10" s="165"/>
      <c r="L10" s="157">
        <v>0</v>
      </c>
      <c r="M10" s="162">
        <v>0.88635555555555567</v>
      </c>
      <c r="N10" s="157">
        <v>0.88635555555555567</v>
      </c>
      <c r="O10" s="166" t="s">
        <v>638</v>
      </c>
      <c r="P10" s="158"/>
      <c r="Q10" s="4" t="s">
        <v>895</v>
      </c>
      <c r="R10" s="186">
        <v>1.81</v>
      </c>
      <c r="S10" s="185" t="s">
        <v>896</v>
      </c>
      <c r="T10" s="185"/>
    </row>
    <row r="11" spans="1:20" ht="27.75" customHeight="1">
      <c r="A11" s="6">
        <v>7</v>
      </c>
      <c r="B11" s="183" t="s">
        <v>885</v>
      </c>
      <c r="C11" s="184" t="s">
        <v>687</v>
      </c>
      <c r="D11" s="122" t="s">
        <v>20</v>
      </c>
      <c r="E11" s="162">
        <v>1.55</v>
      </c>
      <c r="F11" s="156"/>
      <c r="G11" s="163">
        <v>0.13</v>
      </c>
      <c r="H11" s="164"/>
      <c r="I11" s="162">
        <v>1.3770761884444447</v>
      </c>
      <c r="J11" s="2"/>
      <c r="K11" s="165"/>
      <c r="L11" s="157">
        <v>0</v>
      </c>
      <c r="M11" s="162">
        <v>1.3770761884444447</v>
      </c>
      <c r="N11" s="157">
        <v>1.3770761884444447</v>
      </c>
      <c r="O11" s="166" t="s">
        <v>638</v>
      </c>
      <c r="P11" s="158"/>
      <c r="Q11" s="4" t="s">
        <v>895</v>
      </c>
      <c r="R11" s="186">
        <v>0.77999999999999992</v>
      </c>
      <c r="S11" s="185" t="s">
        <v>896</v>
      </c>
      <c r="T11" s="185"/>
    </row>
    <row r="12" spans="1:20" ht="27.75" customHeight="1">
      <c r="A12" s="6">
        <v>8</v>
      </c>
      <c r="B12" s="183" t="s">
        <v>886</v>
      </c>
      <c r="C12" s="184" t="s">
        <v>887</v>
      </c>
      <c r="D12" s="122" t="s">
        <v>20</v>
      </c>
      <c r="E12" s="162">
        <v>3.6</v>
      </c>
      <c r="F12" s="156"/>
      <c r="G12" s="163">
        <v>0.13</v>
      </c>
      <c r="H12" s="164"/>
      <c r="I12" s="162">
        <v>3.3925484942222202</v>
      </c>
      <c r="J12" s="2"/>
      <c r="K12" s="165"/>
      <c r="L12" s="157">
        <v>0</v>
      </c>
      <c r="M12" s="162">
        <v>3.3925484942222219</v>
      </c>
      <c r="N12" s="157">
        <v>3.3925484942222219</v>
      </c>
      <c r="O12" s="166" t="s">
        <v>638</v>
      </c>
      <c r="P12" s="158"/>
      <c r="Q12" s="4" t="s">
        <v>891</v>
      </c>
      <c r="R12" s="186">
        <v>1.5523</v>
      </c>
      <c r="S12" s="185"/>
      <c r="T12" s="185"/>
    </row>
    <row r="13" spans="1:20" ht="27.75" customHeight="1">
      <c r="A13" s="6">
        <v>9</v>
      </c>
      <c r="B13" s="183" t="s">
        <v>864</v>
      </c>
      <c r="C13" s="184" t="s">
        <v>888</v>
      </c>
      <c r="D13" s="122" t="s">
        <v>20</v>
      </c>
      <c r="E13" s="162">
        <v>3</v>
      </c>
      <c r="F13" s="156"/>
      <c r="G13" s="163">
        <v>0.13</v>
      </c>
      <c r="H13" s="164"/>
      <c r="I13" s="162">
        <v>2.315822074222222</v>
      </c>
      <c r="J13" s="2"/>
      <c r="K13" s="165"/>
      <c r="L13" s="157">
        <v>0</v>
      </c>
      <c r="M13" s="162">
        <v>2.315822074222222</v>
      </c>
      <c r="N13" s="157">
        <v>2.315822074222222</v>
      </c>
      <c r="O13" s="166" t="s">
        <v>638</v>
      </c>
      <c r="P13" s="158"/>
      <c r="Q13" s="4" t="s">
        <v>897</v>
      </c>
      <c r="R13" s="186">
        <v>5.2</v>
      </c>
      <c r="S13" s="185"/>
      <c r="T13" s="185"/>
    </row>
    <row r="14" spans="1:20" ht="54" customHeight="1">
      <c r="A14" s="191" t="s">
        <v>898</v>
      </c>
      <c r="B14" s="206"/>
      <c r="C14" s="206"/>
      <c r="D14" s="206"/>
      <c r="E14" s="206"/>
      <c r="F14" s="206"/>
      <c r="G14" s="206"/>
      <c r="H14" s="206"/>
      <c r="I14" s="206"/>
      <c r="J14" s="206"/>
      <c r="K14" s="206"/>
      <c r="L14" s="206"/>
      <c r="M14" s="206"/>
      <c r="N14" s="206"/>
      <c r="O14" s="206"/>
      <c r="P14" s="206"/>
    </row>
    <row r="15" spans="1:20" ht="38.4" customHeight="1">
      <c r="A15" s="206"/>
      <c r="B15" s="206"/>
      <c r="C15" s="206"/>
      <c r="D15" s="206"/>
      <c r="E15" s="206"/>
      <c r="F15" s="206"/>
      <c r="G15" s="206"/>
      <c r="H15" s="206"/>
      <c r="I15" s="206"/>
      <c r="J15" s="206"/>
      <c r="K15" s="206"/>
      <c r="L15" s="206"/>
      <c r="M15" s="206"/>
      <c r="N15" s="206"/>
      <c r="O15" s="206"/>
      <c r="P15" s="206"/>
    </row>
    <row r="16" spans="1:20" ht="93" customHeight="1">
      <c r="A16" s="191" t="s">
        <v>13</v>
      </c>
      <c r="B16" s="191"/>
      <c r="C16" s="191"/>
      <c r="D16" s="191" t="s">
        <v>14</v>
      </c>
      <c r="E16" s="191"/>
      <c r="F16" s="191"/>
      <c r="G16" s="191"/>
      <c r="H16" s="191"/>
      <c r="I16" s="191" t="s">
        <v>15</v>
      </c>
      <c r="J16" s="191"/>
      <c r="K16" s="191"/>
      <c r="L16" s="191" t="s">
        <v>16</v>
      </c>
      <c r="M16" s="191"/>
      <c r="N16" s="191"/>
      <c r="O16" s="191" t="s">
        <v>17</v>
      </c>
      <c r="P16" s="191"/>
    </row>
  </sheetData>
  <mergeCells count="21">
    <mergeCell ref="A16:C16"/>
    <mergeCell ref="D16:H16"/>
    <mergeCell ref="I16:K16"/>
    <mergeCell ref="L16:N16"/>
    <mergeCell ref="O16:P16"/>
    <mergeCell ref="A14:P15"/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  <mergeCell ref="J3:K3"/>
    <mergeCell ref="L3:L4"/>
    <mergeCell ref="M3:N3"/>
    <mergeCell ref="O3:O4"/>
    <mergeCell ref="P3:P4"/>
  </mergeCells>
  <phoneticPr fontId="3" type="noConversion"/>
  <dataValidations count="1">
    <dataValidation type="list" allowBlank="1" showInputMessage="1" showErrorMessage="1" sqref="WVO983046:WVO983053 JC5:JC13 SY5:SY13 ACU5:ACU13 AMQ5:AMQ13 AWM5:AWM13 BGI5:BGI13 BQE5:BQE13 CAA5:CAA13 CJW5:CJW13 CTS5:CTS13 DDO5:DDO13 DNK5:DNK13 DXG5:DXG13 EHC5:EHC13 EQY5:EQY13 FAU5:FAU13 FKQ5:FKQ13 FUM5:FUM13 GEI5:GEI13 GOE5:GOE13 GYA5:GYA13 HHW5:HHW13 HRS5:HRS13 IBO5:IBO13 ILK5:ILK13 IVG5:IVG13 JFC5:JFC13 JOY5:JOY13 JYU5:JYU13 KIQ5:KIQ13 KSM5:KSM13 LCI5:LCI13 LME5:LME13 LWA5:LWA13 MFW5:MFW13 MPS5:MPS13 MZO5:MZO13 NJK5:NJK13 NTG5:NTG13 ODC5:ODC13 OMY5:OMY13 OWU5:OWU13 PGQ5:PGQ13 PQM5:PQM13 QAI5:QAI13 QKE5:QKE13 QUA5:QUA13 RDW5:RDW13 RNS5:RNS13 RXO5:RXO13 SHK5:SHK13 SRG5:SRG13 TBC5:TBC13 TKY5:TKY13 TUU5:TUU13 UEQ5:UEQ13 UOM5:UOM13 UYI5:UYI13 VIE5:VIE13 VSA5:VSA13 WBW5:WBW13 WLS5:WLS13 WVO5:WVO13 G65542:G65549 JC65542:JC65549 SY65542:SY65549 ACU65542:ACU65549 AMQ65542:AMQ65549 AWM65542:AWM65549 BGI65542:BGI65549 BQE65542:BQE65549 CAA65542:CAA65549 CJW65542:CJW65549 CTS65542:CTS65549 DDO65542:DDO65549 DNK65542:DNK65549 DXG65542:DXG65549 EHC65542:EHC65549 EQY65542:EQY65549 FAU65542:FAU65549 FKQ65542:FKQ65549 FUM65542:FUM65549 GEI65542:GEI65549 GOE65542:GOE65549 GYA65542:GYA65549 HHW65542:HHW65549 HRS65542:HRS65549 IBO65542:IBO65549 ILK65542:ILK65549 IVG65542:IVG65549 JFC65542:JFC65549 JOY65542:JOY65549 JYU65542:JYU65549 KIQ65542:KIQ65549 KSM65542:KSM65549 LCI65542:LCI65549 LME65542:LME65549 LWA65542:LWA65549 MFW65542:MFW65549 MPS65542:MPS65549 MZO65542:MZO65549 NJK65542:NJK65549 NTG65542:NTG65549 ODC65542:ODC65549 OMY65542:OMY65549 OWU65542:OWU65549 PGQ65542:PGQ65549 PQM65542:PQM65549 QAI65542:QAI65549 QKE65542:QKE65549 QUA65542:QUA65549 RDW65542:RDW65549 RNS65542:RNS65549 RXO65542:RXO65549 SHK65542:SHK65549 SRG65542:SRG65549 TBC65542:TBC65549 TKY65542:TKY65549 TUU65542:TUU65549 UEQ65542:UEQ65549 UOM65542:UOM65549 UYI65542:UYI65549 VIE65542:VIE65549 VSA65542:VSA65549 WBW65542:WBW65549 WLS65542:WLS65549 WVO65542:WVO65549 G131078:G131085 JC131078:JC131085 SY131078:SY131085 ACU131078:ACU131085 AMQ131078:AMQ131085 AWM131078:AWM131085 BGI131078:BGI131085 BQE131078:BQE131085 CAA131078:CAA131085 CJW131078:CJW131085 CTS131078:CTS131085 DDO131078:DDO131085 DNK131078:DNK131085 DXG131078:DXG131085 EHC131078:EHC131085 EQY131078:EQY131085 FAU131078:FAU131085 FKQ131078:FKQ131085 FUM131078:FUM131085 GEI131078:GEI131085 GOE131078:GOE131085 GYA131078:GYA131085 HHW131078:HHW131085 HRS131078:HRS131085 IBO131078:IBO131085 ILK131078:ILK131085 IVG131078:IVG131085 JFC131078:JFC131085 JOY131078:JOY131085 JYU131078:JYU131085 KIQ131078:KIQ131085 KSM131078:KSM131085 LCI131078:LCI131085 LME131078:LME131085 LWA131078:LWA131085 MFW131078:MFW131085 MPS131078:MPS131085 MZO131078:MZO131085 NJK131078:NJK131085 NTG131078:NTG131085 ODC131078:ODC131085 OMY131078:OMY131085 OWU131078:OWU131085 PGQ131078:PGQ131085 PQM131078:PQM131085 QAI131078:QAI131085 QKE131078:QKE131085 QUA131078:QUA131085 RDW131078:RDW131085 RNS131078:RNS131085 RXO131078:RXO131085 SHK131078:SHK131085 SRG131078:SRG131085 TBC131078:TBC131085 TKY131078:TKY131085 TUU131078:TUU131085 UEQ131078:UEQ131085 UOM131078:UOM131085 UYI131078:UYI131085 VIE131078:VIE131085 VSA131078:VSA131085 WBW131078:WBW131085 WLS131078:WLS131085 WVO131078:WVO131085 G196614:G196621 JC196614:JC196621 SY196614:SY196621 ACU196614:ACU196621 AMQ196614:AMQ196621 AWM196614:AWM196621 BGI196614:BGI196621 BQE196614:BQE196621 CAA196614:CAA196621 CJW196614:CJW196621 CTS196614:CTS196621 DDO196614:DDO196621 DNK196614:DNK196621 DXG196614:DXG196621 EHC196614:EHC196621 EQY196614:EQY196621 FAU196614:FAU196621 FKQ196614:FKQ196621 FUM196614:FUM196621 GEI196614:GEI196621 GOE196614:GOE196621 GYA196614:GYA196621 HHW196614:HHW196621 HRS196614:HRS196621 IBO196614:IBO196621 ILK196614:ILK196621 IVG196614:IVG196621 JFC196614:JFC196621 JOY196614:JOY196621 JYU196614:JYU196621 KIQ196614:KIQ196621 KSM196614:KSM196621 LCI196614:LCI196621 LME196614:LME196621 LWA196614:LWA196621 MFW196614:MFW196621 MPS196614:MPS196621 MZO196614:MZO196621 NJK196614:NJK196621 NTG196614:NTG196621 ODC196614:ODC196621 OMY196614:OMY196621 OWU196614:OWU196621 PGQ196614:PGQ196621 PQM196614:PQM196621 QAI196614:QAI196621 QKE196614:QKE196621 QUA196614:QUA196621 RDW196614:RDW196621 RNS196614:RNS196621 RXO196614:RXO196621 SHK196614:SHK196621 SRG196614:SRG196621 TBC196614:TBC196621 TKY196614:TKY196621 TUU196614:TUU196621 UEQ196614:UEQ196621 UOM196614:UOM196621 UYI196614:UYI196621 VIE196614:VIE196621 VSA196614:VSA196621 WBW196614:WBW196621 WLS196614:WLS196621 WVO196614:WVO196621 G262150:G262157 JC262150:JC262157 SY262150:SY262157 ACU262150:ACU262157 AMQ262150:AMQ262157 AWM262150:AWM262157 BGI262150:BGI262157 BQE262150:BQE262157 CAA262150:CAA262157 CJW262150:CJW262157 CTS262150:CTS262157 DDO262150:DDO262157 DNK262150:DNK262157 DXG262150:DXG262157 EHC262150:EHC262157 EQY262150:EQY262157 FAU262150:FAU262157 FKQ262150:FKQ262157 FUM262150:FUM262157 GEI262150:GEI262157 GOE262150:GOE262157 GYA262150:GYA262157 HHW262150:HHW262157 HRS262150:HRS262157 IBO262150:IBO262157 ILK262150:ILK262157 IVG262150:IVG262157 JFC262150:JFC262157 JOY262150:JOY262157 JYU262150:JYU262157 KIQ262150:KIQ262157 KSM262150:KSM262157 LCI262150:LCI262157 LME262150:LME262157 LWA262150:LWA262157 MFW262150:MFW262157 MPS262150:MPS262157 MZO262150:MZO262157 NJK262150:NJK262157 NTG262150:NTG262157 ODC262150:ODC262157 OMY262150:OMY262157 OWU262150:OWU262157 PGQ262150:PGQ262157 PQM262150:PQM262157 QAI262150:QAI262157 QKE262150:QKE262157 QUA262150:QUA262157 RDW262150:RDW262157 RNS262150:RNS262157 RXO262150:RXO262157 SHK262150:SHK262157 SRG262150:SRG262157 TBC262150:TBC262157 TKY262150:TKY262157 TUU262150:TUU262157 UEQ262150:UEQ262157 UOM262150:UOM262157 UYI262150:UYI262157 VIE262150:VIE262157 VSA262150:VSA262157 WBW262150:WBW262157 WLS262150:WLS262157 WVO262150:WVO262157 G327686:G327693 JC327686:JC327693 SY327686:SY327693 ACU327686:ACU327693 AMQ327686:AMQ327693 AWM327686:AWM327693 BGI327686:BGI327693 BQE327686:BQE327693 CAA327686:CAA327693 CJW327686:CJW327693 CTS327686:CTS327693 DDO327686:DDO327693 DNK327686:DNK327693 DXG327686:DXG327693 EHC327686:EHC327693 EQY327686:EQY327693 FAU327686:FAU327693 FKQ327686:FKQ327693 FUM327686:FUM327693 GEI327686:GEI327693 GOE327686:GOE327693 GYA327686:GYA327693 HHW327686:HHW327693 HRS327686:HRS327693 IBO327686:IBO327693 ILK327686:ILK327693 IVG327686:IVG327693 JFC327686:JFC327693 JOY327686:JOY327693 JYU327686:JYU327693 KIQ327686:KIQ327693 KSM327686:KSM327693 LCI327686:LCI327693 LME327686:LME327693 LWA327686:LWA327693 MFW327686:MFW327693 MPS327686:MPS327693 MZO327686:MZO327693 NJK327686:NJK327693 NTG327686:NTG327693 ODC327686:ODC327693 OMY327686:OMY327693 OWU327686:OWU327693 PGQ327686:PGQ327693 PQM327686:PQM327693 QAI327686:QAI327693 QKE327686:QKE327693 QUA327686:QUA327693 RDW327686:RDW327693 RNS327686:RNS327693 RXO327686:RXO327693 SHK327686:SHK327693 SRG327686:SRG327693 TBC327686:TBC327693 TKY327686:TKY327693 TUU327686:TUU327693 UEQ327686:UEQ327693 UOM327686:UOM327693 UYI327686:UYI327693 VIE327686:VIE327693 VSA327686:VSA327693 WBW327686:WBW327693 WLS327686:WLS327693 WVO327686:WVO327693 G393222:G393229 JC393222:JC393229 SY393222:SY393229 ACU393222:ACU393229 AMQ393222:AMQ393229 AWM393222:AWM393229 BGI393222:BGI393229 BQE393222:BQE393229 CAA393222:CAA393229 CJW393222:CJW393229 CTS393222:CTS393229 DDO393222:DDO393229 DNK393222:DNK393229 DXG393222:DXG393229 EHC393222:EHC393229 EQY393222:EQY393229 FAU393222:FAU393229 FKQ393222:FKQ393229 FUM393222:FUM393229 GEI393222:GEI393229 GOE393222:GOE393229 GYA393222:GYA393229 HHW393222:HHW393229 HRS393222:HRS393229 IBO393222:IBO393229 ILK393222:ILK393229 IVG393222:IVG393229 JFC393222:JFC393229 JOY393222:JOY393229 JYU393222:JYU393229 KIQ393222:KIQ393229 KSM393222:KSM393229 LCI393222:LCI393229 LME393222:LME393229 LWA393222:LWA393229 MFW393222:MFW393229 MPS393222:MPS393229 MZO393222:MZO393229 NJK393222:NJK393229 NTG393222:NTG393229 ODC393222:ODC393229 OMY393222:OMY393229 OWU393222:OWU393229 PGQ393222:PGQ393229 PQM393222:PQM393229 QAI393222:QAI393229 QKE393222:QKE393229 QUA393222:QUA393229 RDW393222:RDW393229 RNS393222:RNS393229 RXO393222:RXO393229 SHK393222:SHK393229 SRG393222:SRG393229 TBC393222:TBC393229 TKY393222:TKY393229 TUU393222:TUU393229 UEQ393222:UEQ393229 UOM393222:UOM393229 UYI393222:UYI393229 VIE393222:VIE393229 VSA393222:VSA393229 WBW393222:WBW393229 WLS393222:WLS393229 WVO393222:WVO393229 G458758:G458765 JC458758:JC458765 SY458758:SY458765 ACU458758:ACU458765 AMQ458758:AMQ458765 AWM458758:AWM458765 BGI458758:BGI458765 BQE458758:BQE458765 CAA458758:CAA458765 CJW458758:CJW458765 CTS458758:CTS458765 DDO458758:DDO458765 DNK458758:DNK458765 DXG458758:DXG458765 EHC458758:EHC458765 EQY458758:EQY458765 FAU458758:FAU458765 FKQ458758:FKQ458765 FUM458758:FUM458765 GEI458758:GEI458765 GOE458758:GOE458765 GYA458758:GYA458765 HHW458758:HHW458765 HRS458758:HRS458765 IBO458758:IBO458765 ILK458758:ILK458765 IVG458758:IVG458765 JFC458758:JFC458765 JOY458758:JOY458765 JYU458758:JYU458765 KIQ458758:KIQ458765 KSM458758:KSM458765 LCI458758:LCI458765 LME458758:LME458765 LWA458758:LWA458765 MFW458758:MFW458765 MPS458758:MPS458765 MZO458758:MZO458765 NJK458758:NJK458765 NTG458758:NTG458765 ODC458758:ODC458765 OMY458758:OMY458765 OWU458758:OWU458765 PGQ458758:PGQ458765 PQM458758:PQM458765 QAI458758:QAI458765 QKE458758:QKE458765 QUA458758:QUA458765 RDW458758:RDW458765 RNS458758:RNS458765 RXO458758:RXO458765 SHK458758:SHK458765 SRG458758:SRG458765 TBC458758:TBC458765 TKY458758:TKY458765 TUU458758:TUU458765 UEQ458758:UEQ458765 UOM458758:UOM458765 UYI458758:UYI458765 VIE458758:VIE458765 VSA458758:VSA458765 WBW458758:WBW458765 WLS458758:WLS458765 WVO458758:WVO458765 G524294:G524301 JC524294:JC524301 SY524294:SY524301 ACU524294:ACU524301 AMQ524294:AMQ524301 AWM524294:AWM524301 BGI524294:BGI524301 BQE524294:BQE524301 CAA524294:CAA524301 CJW524294:CJW524301 CTS524294:CTS524301 DDO524294:DDO524301 DNK524294:DNK524301 DXG524294:DXG524301 EHC524294:EHC524301 EQY524294:EQY524301 FAU524294:FAU524301 FKQ524294:FKQ524301 FUM524294:FUM524301 GEI524294:GEI524301 GOE524294:GOE524301 GYA524294:GYA524301 HHW524294:HHW524301 HRS524294:HRS524301 IBO524294:IBO524301 ILK524294:ILK524301 IVG524294:IVG524301 JFC524294:JFC524301 JOY524294:JOY524301 JYU524294:JYU524301 KIQ524294:KIQ524301 KSM524294:KSM524301 LCI524294:LCI524301 LME524294:LME524301 LWA524294:LWA524301 MFW524294:MFW524301 MPS524294:MPS524301 MZO524294:MZO524301 NJK524294:NJK524301 NTG524294:NTG524301 ODC524294:ODC524301 OMY524294:OMY524301 OWU524294:OWU524301 PGQ524294:PGQ524301 PQM524294:PQM524301 QAI524294:QAI524301 QKE524294:QKE524301 QUA524294:QUA524301 RDW524294:RDW524301 RNS524294:RNS524301 RXO524294:RXO524301 SHK524294:SHK524301 SRG524294:SRG524301 TBC524294:TBC524301 TKY524294:TKY524301 TUU524294:TUU524301 UEQ524294:UEQ524301 UOM524294:UOM524301 UYI524294:UYI524301 VIE524294:VIE524301 VSA524294:VSA524301 WBW524294:WBW524301 WLS524294:WLS524301 WVO524294:WVO524301 G589830:G589837 JC589830:JC589837 SY589830:SY589837 ACU589830:ACU589837 AMQ589830:AMQ589837 AWM589830:AWM589837 BGI589830:BGI589837 BQE589830:BQE589837 CAA589830:CAA589837 CJW589830:CJW589837 CTS589830:CTS589837 DDO589830:DDO589837 DNK589830:DNK589837 DXG589830:DXG589837 EHC589830:EHC589837 EQY589830:EQY589837 FAU589830:FAU589837 FKQ589830:FKQ589837 FUM589830:FUM589837 GEI589830:GEI589837 GOE589830:GOE589837 GYA589830:GYA589837 HHW589830:HHW589837 HRS589830:HRS589837 IBO589830:IBO589837 ILK589830:ILK589837 IVG589830:IVG589837 JFC589830:JFC589837 JOY589830:JOY589837 JYU589830:JYU589837 KIQ589830:KIQ589837 KSM589830:KSM589837 LCI589830:LCI589837 LME589830:LME589837 LWA589830:LWA589837 MFW589830:MFW589837 MPS589830:MPS589837 MZO589830:MZO589837 NJK589830:NJK589837 NTG589830:NTG589837 ODC589830:ODC589837 OMY589830:OMY589837 OWU589830:OWU589837 PGQ589830:PGQ589837 PQM589830:PQM589837 QAI589830:QAI589837 QKE589830:QKE589837 QUA589830:QUA589837 RDW589830:RDW589837 RNS589830:RNS589837 RXO589830:RXO589837 SHK589830:SHK589837 SRG589830:SRG589837 TBC589830:TBC589837 TKY589830:TKY589837 TUU589830:TUU589837 UEQ589830:UEQ589837 UOM589830:UOM589837 UYI589830:UYI589837 VIE589830:VIE589837 VSA589830:VSA589837 WBW589830:WBW589837 WLS589830:WLS589837 WVO589830:WVO589837 G655366:G655373 JC655366:JC655373 SY655366:SY655373 ACU655366:ACU655373 AMQ655366:AMQ655373 AWM655366:AWM655373 BGI655366:BGI655373 BQE655366:BQE655373 CAA655366:CAA655373 CJW655366:CJW655373 CTS655366:CTS655373 DDO655366:DDO655373 DNK655366:DNK655373 DXG655366:DXG655373 EHC655366:EHC655373 EQY655366:EQY655373 FAU655366:FAU655373 FKQ655366:FKQ655373 FUM655366:FUM655373 GEI655366:GEI655373 GOE655366:GOE655373 GYA655366:GYA655373 HHW655366:HHW655373 HRS655366:HRS655373 IBO655366:IBO655373 ILK655366:ILK655373 IVG655366:IVG655373 JFC655366:JFC655373 JOY655366:JOY655373 JYU655366:JYU655373 KIQ655366:KIQ655373 KSM655366:KSM655373 LCI655366:LCI655373 LME655366:LME655373 LWA655366:LWA655373 MFW655366:MFW655373 MPS655366:MPS655373 MZO655366:MZO655373 NJK655366:NJK655373 NTG655366:NTG655373 ODC655366:ODC655373 OMY655366:OMY655373 OWU655366:OWU655373 PGQ655366:PGQ655373 PQM655366:PQM655373 QAI655366:QAI655373 QKE655366:QKE655373 QUA655366:QUA655373 RDW655366:RDW655373 RNS655366:RNS655373 RXO655366:RXO655373 SHK655366:SHK655373 SRG655366:SRG655373 TBC655366:TBC655373 TKY655366:TKY655373 TUU655366:TUU655373 UEQ655366:UEQ655373 UOM655366:UOM655373 UYI655366:UYI655373 VIE655366:VIE655373 VSA655366:VSA655373 WBW655366:WBW655373 WLS655366:WLS655373 WVO655366:WVO655373 G720902:G720909 JC720902:JC720909 SY720902:SY720909 ACU720902:ACU720909 AMQ720902:AMQ720909 AWM720902:AWM720909 BGI720902:BGI720909 BQE720902:BQE720909 CAA720902:CAA720909 CJW720902:CJW720909 CTS720902:CTS720909 DDO720902:DDO720909 DNK720902:DNK720909 DXG720902:DXG720909 EHC720902:EHC720909 EQY720902:EQY720909 FAU720902:FAU720909 FKQ720902:FKQ720909 FUM720902:FUM720909 GEI720902:GEI720909 GOE720902:GOE720909 GYA720902:GYA720909 HHW720902:HHW720909 HRS720902:HRS720909 IBO720902:IBO720909 ILK720902:ILK720909 IVG720902:IVG720909 JFC720902:JFC720909 JOY720902:JOY720909 JYU720902:JYU720909 KIQ720902:KIQ720909 KSM720902:KSM720909 LCI720902:LCI720909 LME720902:LME720909 LWA720902:LWA720909 MFW720902:MFW720909 MPS720902:MPS720909 MZO720902:MZO720909 NJK720902:NJK720909 NTG720902:NTG720909 ODC720902:ODC720909 OMY720902:OMY720909 OWU720902:OWU720909 PGQ720902:PGQ720909 PQM720902:PQM720909 QAI720902:QAI720909 QKE720902:QKE720909 QUA720902:QUA720909 RDW720902:RDW720909 RNS720902:RNS720909 RXO720902:RXO720909 SHK720902:SHK720909 SRG720902:SRG720909 TBC720902:TBC720909 TKY720902:TKY720909 TUU720902:TUU720909 UEQ720902:UEQ720909 UOM720902:UOM720909 UYI720902:UYI720909 VIE720902:VIE720909 VSA720902:VSA720909 WBW720902:WBW720909 WLS720902:WLS720909 WVO720902:WVO720909 G786438:G786445 JC786438:JC786445 SY786438:SY786445 ACU786438:ACU786445 AMQ786438:AMQ786445 AWM786438:AWM786445 BGI786438:BGI786445 BQE786438:BQE786445 CAA786438:CAA786445 CJW786438:CJW786445 CTS786438:CTS786445 DDO786438:DDO786445 DNK786438:DNK786445 DXG786438:DXG786445 EHC786438:EHC786445 EQY786438:EQY786445 FAU786438:FAU786445 FKQ786438:FKQ786445 FUM786438:FUM786445 GEI786438:GEI786445 GOE786438:GOE786445 GYA786438:GYA786445 HHW786438:HHW786445 HRS786438:HRS786445 IBO786438:IBO786445 ILK786438:ILK786445 IVG786438:IVG786445 JFC786438:JFC786445 JOY786438:JOY786445 JYU786438:JYU786445 KIQ786438:KIQ786445 KSM786438:KSM786445 LCI786438:LCI786445 LME786438:LME786445 LWA786438:LWA786445 MFW786438:MFW786445 MPS786438:MPS786445 MZO786438:MZO786445 NJK786438:NJK786445 NTG786438:NTG786445 ODC786438:ODC786445 OMY786438:OMY786445 OWU786438:OWU786445 PGQ786438:PGQ786445 PQM786438:PQM786445 QAI786438:QAI786445 QKE786438:QKE786445 QUA786438:QUA786445 RDW786438:RDW786445 RNS786438:RNS786445 RXO786438:RXO786445 SHK786438:SHK786445 SRG786438:SRG786445 TBC786438:TBC786445 TKY786438:TKY786445 TUU786438:TUU786445 UEQ786438:UEQ786445 UOM786438:UOM786445 UYI786438:UYI786445 VIE786438:VIE786445 VSA786438:VSA786445 WBW786438:WBW786445 WLS786438:WLS786445 WVO786438:WVO786445 G851974:G851981 JC851974:JC851981 SY851974:SY851981 ACU851974:ACU851981 AMQ851974:AMQ851981 AWM851974:AWM851981 BGI851974:BGI851981 BQE851974:BQE851981 CAA851974:CAA851981 CJW851974:CJW851981 CTS851974:CTS851981 DDO851974:DDO851981 DNK851974:DNK851981 DXG851974:DXG851981 EHC851974:EHC851981 EQY851974:EQY851981 FAU851974:FAU851981 FKQ851974:FKQ851981 FUM851974:FUM851981 GEI851974:GEI851981 GOE851974:GOE851981 GYA851974:GYA851981 HHW851974:HHW851981 HRS851974:HRS851981 IBO851974:IBO851981 ILK851974:ILK851981 IVG851974:IVG851981 JFC851974:JFC851981 JOY851974:JOY851981 JYU851974:JYU851981 KIQ851974:KIQ851981 KSM851974:KSM851981 LCI851974:LCI851981 LME851974:LME851981 LWA851974:LWA851981 MFW851974:MFW851981 MPS851974:MPS851981 MZO851974:MZO851981 NJK851974:NJK851981 NTG851974:NTG851981 ODC851974:ODC851981 OMY851974:OMY851981 OWU851974:OWU851981 PGQ851974:PGQ851981 PQM851974:PQM851981 QAI851974:QAI851981 QKE851974:QKE851981 QUA851974:QUA851981 RDW851974:RDW851981 RNS851974:RNS851981 RXO851974:RXO851981 SHK851974:SHK851981 SRG851974:SRG851981 TBC851974:TBC851981 TKY851974:TKY851981 TUU851974:TUU851981 UEQ851974:UEQ851981 UOM851974:UOM851981 UYI851974:UYI851981 VIE851974:VIE851981 VSA851974:VSA851981 WBW851974:WBW851981 WLS851974:WLS851981 WVO851974:WVO851981 G917510:G917517 JC917510:JC917517 SY917510:SY917517 ACU917510:ACU917517 AMQ917510:AMQ917517 AWM917510:AWM917517 BGI917510:BGI917517 BQE917510:BQE917517 CAA917510:CAA917517 CJW917510:CJW917517 CTS917510:CTS917517 DDO917510:DDO917517 DNK917510:DNK917517 DXG917510:DXG917517 EHC917510:EHC917517 EQY917510:EQY917517 FAU917510:FAU917517 FKQ917510:FKQ917517 FUM917510:FUM917517 GEI917510:GEI917517 GOE917510:GOE917517 GYA917510:GYA917517 HHW917510:HHW917517 HRS917510:HRS917517 IBO917510:IBO917517 ILK917510:ILK917517 IVG917510:IVG917517 JFC917510:JFC917517 JOY917510:JOY917517 JYU917510:JYU917517 KIQ917510:KIQ917517 KSM917510:KSM917517 LCI917510:LCI917517 LME917510:LME917517 LWA917510:LWA917517 MFW917510:MFW917517 MPS917510:MPS917517 MZO917510:MZO917517 NJK917510:NJK917517 NTG917510:NTG917517 ODC917510:ODC917517 OMY917510:OMY917517 OWU917510:OWU917517 PGQ917510:PGQ917517 PQM917510:PQM917517 QAI917510:QAI917517 QKE917510:QKE917517 QUA917510:QUA917517 RDW917510:RDW917517 RNS917510:RNS917517 RXO917510:RXO917517 SHK917510:SHK917517 SRG917510:SRG917517 TBC917510:TBC917517 TKY917510:TKY917517 TUU917510:TUU917517 UEQ917510:UEQ917517 UOM917510:UOM917517 UYI917510:UYI917517 VIE917510:VIE917517 VSA917510:VSA917517 WBW917510:WBW917517 WLS917510:WLS917517 WVO917510:WVO917517 G983046:G983053 JC983046:JC983053 SY983046:SY983053 ACU983046:ACU983053 AMQ983046:AMQ983053 AWM983046:AWM983053 BGI983046:BGI983053 BQE983046:BQE983053 CAA983046:CAA983053 CJW983046:CJW983053 CTS983046:CTS983053 DDO983046:DDO983053 DNK983046:DNK983053 DXG983046:DXG983053 EHC983046:EHC983053 EQY983046:EQY983053 FAU983046:FAU983053 FKQ983046:FKQ983053 FUM983046:FUM983053 GEI983046:GEI983053 GOE983046:GOE983053 GYA983046:GYA983053 HHW983046:HHW983053 HRS983046:HRS983053 IBO983046:IBO983053 ILK983046:ILK983053 IVG983046:IVG983053 JFC983046:JFC983053 JOY983046:JOY983053 JYU983046:JYU983053 KIQ983046:KIQ983053 KSM983046:KSM983053 LCI983046:LCI983053 LME983046:LME983053 LWA983046:LWA983053 MFW983046:MFW983053 MPS983046:MPS983053 MZO983046:MZO983053 NJK983046:NJK983053 NTG983046:NTG983053 ODC983046:ODC983053 OMY983046:OMY983053 OWU983046:OWU983053 PGQ983046:PGQ983053 PQM983046:PQM983053 QAI983046:QAI983053 QKE983046:QKE983053 QUA983046:QUA983053 RDW983046:RDW983053 RNS983046:RNS983053 RXO983046:RXO983053 SHK983046:SHK983053 SRG983046:SRG983053 TBC983046:TBC983053 TKY983046:TKY983053 TUU983046:TUU983053 UEQ983046:UEQ983053 UOM983046:UOM983053 UYI983046:UYI983053 VIE983046:VIE983053 VSA983046:VSA983053 WBW983046:WBW983053 WLS983046:WLS983053" xr:uid="{6B0CA8A9-D153-4900-B64B-EACEE084A916}">
      <formula1>$Q$5:$Q$14</formula1>
    </dataValidation>
  </dataValidations>
  <pageMargins left="0.75" right="0.75" top="1" bottom="1" header="0.5" footer="0.5"/>
  <pageSetup paperSize="9" scale="93" orientation="landscape" r:id="rId1"/>
  <headerFooter alignWithMargins="0"/>
  <legacy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26"/>
  <sheetViews>
    <sheetView zoomScale="90" zoomScaleNormal="90" workbookViewId="0">
      <selection activeCell="H5" sqref="H5:H10"/>
    </sheetView>
  </sheetViews>
  <sheetFormatPr defaultRowHeight="13.8"/>
  <cols>
    <col min="2" max="2" width="17" customWidth="1"/>
    <col min="3" max="3" width="35.21875" customWidth="1"/>
    <col min="6" max="6" width="12.77734375" customWidth="1"/>
  </cols>
  <sheetData>
    <row r="1" spans="1:9" ht="30.6" customHeight="1">
      <c r="A1" s="228" t="s">
        <v>787</v>
      </c>
      <c r="B1" s="228" t="s">
        <v>788</v>
      </c>
      <c r="C1" s="228" t="s">
        <v>789</v>
      </c>
      <c r="D1" s="228" t="s">
        <v>790</v>
      </c>
      <c r="E1" s="229" t="s">
        <v>791</v>
      </c>
      <c r="F1" s="224" t="s">
        <v>792</v>
      </c>
      <c r="G1" s="224"/>
      <c r="H1" s="224" t="s">
        <v>793</v>
      </c>
      <c r="I1" s="224"/>
    </row>
    <row r="2" spans="1:9" ht="15.6">
      <c r="A2" s="228"/>
      <c r="B2" s="228"/>
      <c r="C2" s="228"/>
      <c r="D2" s="228"/>
      <c r="E2" s="229"/>
      <c r="F2" s="167" t="s">
        <v>794</v>
      </c>
      <c r="G2" s="167" t="s">
        <v>795</v>
      </c>
      <c r="H2" s="167" t="s">
        <v>794</v>
      </c>
      <c r="I2" s="167" t="s">
        <v>795</v>
      </c>
    </row>
    <row r="3" spans="1:9" ht="15.6">
      <c r="A3" s="226">
        <v>1</v>
      </c>
      <c r="B3" s="168" t="s">
        <v>503</v>
      </c>
      <c r="C3" s="168" t="s">
        <v>796</v>
      </c>
      <c r="D3" s="227" t="s">
        <v>798</v>
      </c>
      <c r="E3" s="224">
        <v>50000</v>
      </c>
      <c r="F3" s="224">
        <v>7.0000000000000007E-2</v>
      </c>
      <c r="G3" s="224">
        <v>7.9100000000000004E-2</v>
      </c>
      <c r="H3" s="224">
        <v>3500</v>
      </c>
      <c r="I3" s="225">
        <v>3955</v>
      </c>
    </row>
    <row r="4" spans="1:9" ht="15.6">
      <c r="A4" s="226"/>
      <c r="B4" s="168" t="s">
        <v>500</v>
      </c>
      <c r="C4" s="168" t="s">
        <v>797</v>
      </c>
      <c r="D4" s="227"/>
      <c r="E4" s="224"/>
      <c r="F4" s="224"/>
      <c r="G4" s="224"/>
      <c r="H4" s="224"/>
      <c r="I4" s="225"/>
    </row>
    <row r="5" spans="1:9" ht="15.6">
      <c r="A5" s="226"/>
      <c r="B5" s="172"/>
      <c r="C5" s="168" t="s">
        <v>799</v>
      </c>
      <c r="D5" s="227"/>
      <c r="E5" s="224"/>
      <c r="F5" s="224">
        <v>0.13</v>
      </c>
      <c r="G5" s="224">
        <v>0.1469</v>
      </c>
      <c r="H5" s="224">
        <v>6500</v>
      </c>
      <c r="I5" s="225">
        <v>7345</v>
      </c>
    </row>
    <row r="6" spans="1:9" ht="15.6">
      <c r="A6" s="226"/>
      <c r="B6" s="172"/>
      <c r="C6" s="168" t="s">
        <v>800</v>
      </c>
      <c r="D6" s="227"/>
      <c r="E6" s="224"/>
      <c r="F6" s="224"/>
      <c r="G6" s="224"/>
      <c r="H6" s="224"/>
      <c r="I6" s="225"/>
    </row>
    <row r="7" spans="1:9" ht="15.6">
      <c r="A7" s="226"/>
      <c r="B7" s="172"/>
      <c r="C7" s="168" t="s">
        <v>801</v>
      </c>
      <c r="D7" s="227"/>
      <c r="E7" s="224"/>
      <c r="F7" s="224">
        <v>0.06</v>
      </c>
      <c r="G7" s="224">
        <v>6.7799999999999999E-2</v>
      </c>
      <c r="H7" s="224">
        <v>3000</v>
      </c>
      <c r="I7" s="225">
        <v>3390</v>
      </c>
    </row>
    <row r="8" spans="1:9" ht="15.6">
      <c r="A8" s="226"/>
      <c r="B8" s="172"/>
      <c r="C8" s="168" t="s">
        <v>802</v>
      </c>
      <c r="D8" s="227"/>
      <c r="E8" s="224"/>
      <c r="F8" s="224"/>
      <c r="G8" s="224"/>
      <c r="H8" s="224"/>
      <c r="I8" s="225"/>
    </row>
    <row r="9" spans="1:9" ht="15.6">
      <c r="A9" s="226"/>
      <c r="B9" s="172"/>
      <c r="C9" s="168" t="s">
        <v>803</v>
      </c>
      <c r="D9" s="227"/>
      <c r="E9" s="224"/>
      <c r="F9" s="224">
        <v>0.12</v>
      </c>
      <c r="G9" s="224">
        <v>0.1356</v>
      </c>
      <c r="H9" s="224">
        <v>6000</v>
      </c>
      <c r="I9" s="225">
        <v>6780</v>
      </c>
    </row>
    <row r="10" spans="1:9" ht="15.6">
      <c r="A10" s="226"/>
      <c r="B10" s="172"/>
      <c r="C10" s="168" t="s">
        <v>804</v>
      </c>
      <c r="D10" s="227"/>
      <c r="E10" s="224"/>
      <c r="F10" s="224"/>
      <c r="G10" s="224"/>
      <c r="H10" s="224"/>
      <c r="I10" s="225"/>
    </row>
    <row r="11" spans="1:9" ht="15.6">
      <c r="A11" s="169"/>
      <c r="B11" s="172"/>
      <c r="C11" s="168"/>
      <c r="D11" s="170"/>
      <c r="E11" s="168"/>
      <c r="F11" s="168">
        <f>SUM(F3:F10)</f>
        <v>0.38</v>
      </c>
      <c r="G11" s="168"/>
      <c r="H11" s="168">
        <f>SUM(H3:H10)</f>
        <v>19000</v>
      </c>
      <c r="I11" s="171"/>
    </row>
    <row r="12" spans="1:9" ht="15.6">
      <c r="A12" s="226">
        <v>2</v>
      </c>
      <c r="B12" s="168" t="s">
        <v>503</v>
      </c>
      <c r="C12" s="168" t="s">
        <v>799</v>
      </c>
      <c r="D12" s="224" t="s">
        <v>798</v>
      </c>
      <c r="E12" s="224">
        <v>50000</v>
      </c>
      <c r="F12" s="224">
        <v>0.13</v>
      </c>
      <c r="G12" s="224">
        <v>0.1469</v>
      </c>
      <c r="H12" s="224">
        <v>6500</v>
      </c>
      <c r="I12" s="225">
        <v>7345</v>
      </c>
    </row>
    <row r="13" spans="1:9" ht="15.6">
      <c r="A13" s="226"/>
      <c r="B13" s="168" t="s">
        <v>502</v>
      </c>
      <c r="C13" s="168" t="s">
        <v>805</v>
      </c>
      <c r="D13" s="224"/>
      <c r="E13" s="224"/>
      <c r="F13" s="224"/>
      <c r="G13" s="224"/>
      <c r="H13" s="224"/>
      <c r="I13" s="225"/>
    </row>
    <row r="14" spans="1:9" ht="15.6">
      <c r="A14" s="226"/>
      <c r="B14" s="172"/>
      <c r="C14" s="168" t="s">
        <v>801</v>
      </c>
      <c r="D14" s="224"/>
      <c r="E14" s="224"/>
      <c r="F14" s="224">
        <v>0.06</v>
      </c>
      <c r="G14" s="224">
        <v>6.7799999999999999E-2</v>
      </c>
      <c r="H14" s="224">
        <v>3000</v>
      </c>
      <c r="I14" s="225">
        <v>3390</v>
      </c>
    </row>
    <row r="15" spans="1:9" ht="15.6">
      <c r="A15" s="226"/>
      <c r="B15" s="172"/>
      <c r="C15" s="168" t="s">
        <v>806</v>
      </c>
      <c r="D15" s="224"/>
      <c r="E15" s="224"/>
      <c r="F15" s="224"/>
      <c r="G15" s="224"/>
      <c r="H15" s="224"/>
      <c r="I15" s="225"/>
    </row>
    <row r="16" spans="1:9" ht="15.6">
      <c r="A16" s="226">
        <v>3</v>
      </c>
      <c r="B16" s="168" t="s">
        <v>503</v>
      </c>
      <c r="C16" s="168" t="s">
        <v>799</v>
      </c>
      <c r="D16" s="224" t="s">
        <v>798</v>
      </c>
      <c r="E16" s="224">
        <v>50000</v>
      </c>
      <c r="F16" s="224">
        <v>7.0000000000000007E-2</v>
      </c>
      <c r="G16" s="224">
        <v>7.9100000000000004E-2</v>
      </c>
      <c r="H16" s="224">
        <v>3500</v>
      </c>
      <c r="I16" s="225">
        <v>3955</v>
      </c>
    </row>
    <row r="17" spans="1:9" ht="15.6">
      <c r="A17" s="226"/>
      <c r="B17" s="168" t="s">
        <v>504</v>
      </c>
      <c r="C17" s="168" t="s">
        <v>807</v>
      </c>
      <c r="D17" s="224"/>
      <c r="E17" s="224"/>
      <c r="F17" s="224"/>
      <c r="G17" s="224"/>
      <c r="H17" s="224"/>
      <c r="I17" s="225"/>
    </row>
    <row r="18" spans="1:9" ht="15.6">
      <c r="A18" s="226"/>
      <c r="B18" s="172"/>
      <c r="C18" s="168" t="s">
        <v>803</v>
      </c>
      <c r="D18" s="224"/>
      <c r="E18" s="224"/>
      <c r="F18" s="224">
        <v>0.06</v>
      </c>
      <c r="G18" s="224">
        <v>6.7799999999999999E-2</v>
      </c>
      <c r="H18" s="224">
        <v>3000</v>
      </c>
      <c r="I18" s="225">
        <v>3390</v>
      </c>
    </row>
    <row r="19" spans="1:9" ht="15.6">
      <c r="A19" s="226"/>
      <c r="B19" s="172"/>
      <c r="C19" s="168" t="s">
        <v>808</v>
      </c>
      <c r="D19" s="224"/>
      <c r="E19" s="224"/>
      <c r="F19" s="224"/>
      <c r="G19" s="224"/>
      <c r="H19" s="224"/>
      <c r="I19" s="225"/>
    </row>
    <row r="20" spans="1:9" ht="15.6">
      <c r="A20" s="226">
        <v>4</v>
      </c>
      <c r="B20" s="168" t="s">
        <v>503</v>
      </c>
      <c r="C20" s="168" t="s">
        <v>803</v>
      </c>
      <c r="D20" s="224" t="s">
        <v>798</v>
      </c>
      <c r="E20" s="224">
        <v>50000</v>
      </c>
      <c r="F20" s="224">
        <v>0.06</v>
      </c>
      <c r="G20" s="224">
        <v>6.7799999999999999E-2</v>
      </c>
      <c r="H20" s="224">
        <v>3000</v>
      </c>
      <c r="I20" s="224">
        <v>3390</v>
      </c>
    </row>
    <row r="21" spans="1:9" ht="15.6">
      <c r="A21" s="226"/>
      <c r="B21" s="168" t="s">
        <v>506</v>
      </c>
      <c r="C21" s="168" t="s">
        <v>809</v>
      </c>
      <c r="D21" s="224"/>
      <c r="E21" s="224"/>
      <c r="F21" s="224"/>
      <c r="G21" s="224"/>
      <c r="H21" s="224"/>
      <c r="I21" s="224"/>
    </row>
    <row r="22" spans="1:9" ht="15.6">
      <c r="A22" s="226">
        <v>5</v>
      </c>
      <c r="B22" s="168" t="s">
        <v>503</v>
      </c>
      <c r="C22" s="168" t="s">
        <v>799</v>
      </c>
      <c r="D22" s="224" t="s">
        <v>798</v>
      </c>
      <c r="E22" s="224">
        <v>50000</v>
      </c>
      <c r="F22" s="224">
        <v>0.1</v>
      </c>
      <c r="G22" s="224">
        <v>0.113</v>
      </c>
      <c r="H22" s="224">
        <v>5000</v>
      </c>
      <c r="I22" s="225">
        <v>5650</v>
      </c>
    </row>
    <row r="23" spans="1:9" ht="15.6">
      <c r="A23" s="226"/>
      <c r="B23" s="168" t="s">
        <v>508</v>
      </c>
      <c r="C23" s="168" t="s">
        <v>810</v>
      </c>
      <c r="D23" s="224"/>
      <c r="E23" s="224"/>
      <c r="F23" s="224"/>
      <c r="G23" s="224"/>
      <c r="H23" s="224"/>
      <c r="I23" s="225"/>
    </row>
    <row r="24" spans="1:9" ht="15.6">
      <c r="A24" s="226"/>
      <c r="B24" s="172"/>
      <c r="C24" s="168" t="s">
        <v>803</v>
      </c>
      <c r="D24" s="224"/>
      <c r="E24" s="224"/>
      <c r="F24" s="224">
        <v>0.09</v>
      </c>
      <c r="G24" s="224">
        <v>0.1017</v>
      </c>
      <c r="H24" s="224">
        <v>4500</v>
      </c>
      <c r="I24" s="225">
        <v>5085</v>
      </c>
    </row>
    <row r="25" spans="1:9" ht="15.6">
      <c r="A25" s="226"/>
      <c r="B25" s="172"/>
      <c r="C25" s="168" t="s">
        <v>811</v>
      </c>
      <c r="D25" s="224"/>
      <c r="E25" s="224"/>
      <c r="F25" s="224"/>
      <c r="G25" s="224"/>
      <c r="H25" s="224"/>
      <c r="I25" s="225"/>
    </row>
    <row r="26" spans="1:9" ht="15.6">
      <c r="A26" s="226" t="s">
        <v>812</v>
      </c>
      <c r="B26" s="226"/>
      <c r="C26" s="226"/>
      <c r="D26" s="226"/>
      <c r="E26" s="226"/>
      <c r="F26" s="226"/>
      <c r="G26" s="226"/>
      <c r="H26" s="168">
        <v>47500</v>
      </c>
      <c r="I26" s="171">
        <v>53675</v>
      </c>
    </row>
  </sheetData>
  <mergeCells count="67">
    <mergeCell ref="H1:I1"/>
    <mergeCell ref="A3:A10"/>
    <mergeCell ref="D3:D10"/>
    <mergeCell ref="E3:E10"/>
    <mergeCell ref="F3:F4"/>
    <mergeCell ref="G3:G4"/>
    <mergeCell ref="H3:H4"/>
    <mergeCell ref="I3:I4"/>
    <mergeCell ref="F5:F6"/>
    <mergeCell ref="G5:G6"/>
    <mergeCell ref="A1:A2"/>
    <mergeCell ref="B1:B2"/>
    <mergeCell ref="C1:C2"/>
    <mergeCell ref="D1:D2"/>
    <mergeCell ref="E1:E2"/>
    <mergeCell ref="F1:G1"/>
    <mergeCell ref="H5:H6"/>
    <mergeCell ref="I5:I6"/>
    <mergeCell ref="F7:F8"/>
    <mergeCell ref="G7:G8"/>
    <mergeCell ref="H7:H8"/>
    <mergeCell ref="I7:I8"/>
    <mergeCell ref="F9:F10"/>
    <mergeCell ref="G9:G10"/>
    <mergeCell ref="H9:H10"/>
    <mergeCell ref="I9:I10"/>
    <mergeCell ref="A12:A15"/>
    <mergeCell ref="D12:D15"/>
    <mergeCell ref="E12:E15"/>
    <mergeCell ref="F12:F13"/>
    <mergeCell ref="G12:G13"/>
    <mergeCell ref="H12:H13"/>
    <mergeCell ref="I12:I13"/>
    <mergeCell ref="F14:F15"/>
    <mergeCell ref="G14:G15"/>
    <mergeCell ref="H14:H15"/>
    <mergeCell ref="I14:I15"/>
    <mergeCell ref="A16:A19"/>
    <mergeCell ref="D16:D19"/>
    <mergeCell ref="E16:E19"/>
    <mergeCell ref="F16:F17"/>
    <mergeCell ref="G16:G17"/>
    <mergeCell ref="F20:F21"/>
    <mergeCell ref="G20:G21"/>
    <mergeCell ref="H20:H21"/>
    <mergeCell ref="H16:H17"/>
    <mergeCell ref="I16:I17"/>
    <mergeCell ref="F18:F19"/>
    <mergeCell ref="G18:G19"/>
    <mergeCell ref="H18:H19"/>
    <mergeCell ref="I18:I19"/>
    <mergeCell ref="H24:H25"/>
    <mergeCell ref="I24:I25"/>
    <mergeCell ref="A26:G26"/>
    <mergeCell ref="I20:I21"/>
    <mergeCell ref="A22:A25"/>
    <mergeCell ref="D22:D25"/>
    <mergeCell ref="E22:E25"/>
    <mergeCell ref="F22:F23"/>
    <mergeCell ref="G22:G23"/>
    <mergeCell ref="H22:H23"/>
    <mergeCell ref="I22:I23"/>
    <mergeCell ref="F24:F25"/>
    <mergeCell ref="G24:G25"/>
    <mergeCell ref="A20:A21"/>
    <mergeCell ref="D20:D21"/>
    <mergeCell ref="E20:E21"/>
  </mergeCells>
  <phoneticPr fontId="3" type="noConversion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CE9040-B75F-41EB-BF35-C078804C0E04}">
  <sheetPr>
    <pageSetUpPr fitToPage="1"/>
  </sheetPr>
  <dimension ref="A1:L14"/>
  <sheetViews>
    <sheetView topLeftCell="A7" workbookViewId="0">
      <selection activeCell="A12" sqref="A12:K13"/>
    </sheetView>
  </sheetViews>
  <sheetFormatPr defaultColWidth="10" defaultRowHeight="27.75" customHeight="1"/>
  <cols>
    <col min="1" max="1" width="6.109375" style="1" bestFit="1" customWidth="1"/>
    <col min="2" max="2" width="25.5546875" style="1" customWidth="1"/>
    <col min="3" max="3" width="23.44140625" style="1" customWidth="1"/>
    <col min="4" max="4" width="7.21875" style="1" customWidth="1"/>
    <col min="5" max="5" width="14.88671875" style="1" customWidth="1"/>
    <col min="6" max="6" width="5.6640625" style="1" customWidth="1"/>
    <col min="7" max="7" width="11.77734375" style="1" customWidth="1"/>
    <col min="8" max="9" width="15.33203125" style="1" customWidth="1"/>
    <col min="10" max="10" width="32.6640625" style="1" customWidth="1"/>
    <col min="11" max="11" width="21.33203125" style="1" customWidth="1"/>
    <col min="12" max="256" width="10" style="1"/>
    <col min="257" max="257" width="6.109375" style="1" bestFit="1" customWidth="1"/>
    <col min="258" max="258" width="25.5546875" style="1" customWidth="1"/>
    <col min="259" max="259" width="23.44140625" style="1" customWidth="1"/>
    <col min="260" max="260" width="7.21875" style="1" customWidth="1"/>
    <col min="261" max="261" width="11.77734375" style="1" customWidth="1"/>
    <col min="262" max="262" width="5.6640625" style="1" customWidth="1"/>
    <col min="263" max="263" width="11.77734375" style="1" customWidth="1"/>
    <col min="264" max="265" width="11.88671875" style="1" customWidth="1"/>
    <col min="266" max="266" width="15.21875" style="1" customWidth="1"/>
    <col min="267" max="267" width="11.6640625" style="1" customWidth="1"/>
    <col min="268" max="512" width="10" style="1"/>
    <col min="513" max="513" width="6.109375" style="1" bestFit="1" customWidth="1"/>
    <col min="514" max="514" width="25.5546875" style="1" customWidth="1"/>
    <col min="515" max="515" width="23.44140625" style="1" customWidth="1"/>
    <col min="516" max="516" width="7.21875" style="1" customWidth="1"/>
    <col min="517" max="517" width="11.77734375" style="1" customWidth="1"/>
    <col min="518" max="518" width="5.6640625" style="1" customWidth="1"/>
    <col min="519" max="519" width="11.77734375" style="1" customWidth="1"/>
    <col min="520" max="521" width="11.88671875" style="1" customWidth="1"/>
    <col min="522" max="522" width="15.21875" style="1" customWidth="1"/>
    <col min="523" max="523" width="11.6640625" style="1" customWidth="1"/>
    <col min="524" max="768" width="10" style="1"/>
    <col min="769" max="769" width="6.109375" style="1" bestFit="1" customWidth="1"/>
    <col min="770" max="770" width="25.5546875" style="1" customWidth="1"/>
    <col min="771" max="771" width="23.44140625" style="1" customWidth="1"/>
    <col min="772" max="772" width="7.21875" style="1" customWidth="1"/>
    <col min="773" max="773" width="11.77734375" style="1" customWidth="1"/>
    <col min="774" max="774" width="5.6640625" style="1" customWidth="1"/>
    <col min="775" max="775" width="11.77734375" style="1" customWidth="1"/>
    <col min="776" max="777" width="11.88671875" style="1" customWidth="1"/>
    <col min="778" max="778" width="15.21875" style="1" customWidth="1"/>
    <col min="779" max="779" width="11.6640625" style="1" customWidth="1"/>
    <col min="780" max="1024" width="10" style="1"/>
    <col min="1025" max="1025" width="6.109375" style="1" bestFit="1" customWidth="1"/>
    <col min="1026" max="1026" width="25.5546875" style="1" customWidth="1"/>
    <col min="1027" max="1027" width="23.44140625" style="1" customWidth="1"/>
    <col min="1028" max="1028" width="7.21875" style="1" customWidth="1"/>
    <col min="1029" max="1029" width="11.77734375" style="1" customWidth="1"/>
    <col min="1030" max="1030" width="5.6640625" style="1" customWidth="1"/>
    <col min="1031" max="1031" width="11.77734375" style="1" customWidth="1"/>
    <col min="1032" max="1033" width="11.88671875" style="1" customWidth="1"/>
    <col min="1034" max="1034" width="15.21875" style="1" customWidth="1"/>
    <col min="1035" max="1035" width="11.6640625" style="1" customWidth="1"/>
    <col min="1036" max="1280" width="10" style="1"/>
    <col min="1281" max="1281" width="6.109375" style="1" bestFit="1" customWidth="1"/>
    <col min="1282" max="1282" width="25.5546875" style="1" customWidth="1"/>
    <col min="1283" max="1283" width="23.44140625" style="1" customWidth="1"/>
    <col min="1284" max="1284" width="7.21875" style="1" customWidth="1"/>
    <col min="1285" max="1285" width="11.77734375" style="1" customWidth="1"/>
    <col min="1286" max="1286" width="5.6640625" style="1" customWidth="1"/>
    <col min="1287" max="1287" width="11.77734375" style="1" customWidth="1"/>
    <col min="1288" max="1289" width="11.88671875" style="1" customWidth="1"/>
    <col min="1290" max="1290" width="15.21875" style="1" customWidth="1"/>
    <col min="1291" max="1291" width="11.6640625" style="1" customWidth="1"/>
    <col min="1292" max="1536" width="10" style="1"/>
    <col min="1537" max="1537" width="6.109375" style="1" bestFit="1" customWidth="1"/>
    <col min="1538" max="1538" width="25.5546875" style="1" customWidth="1"/>
    <col min="1539" max="1539" width="23.44140625" style="1" customWidth="1"/>
    <col min="1540" max="1540" width="7.21875" style="1" customWidth="1"/>
    <col min="1541" max="1541" width="11.77734375" style="1" customWidth="1"/>
    <col min="1542" max="1542" width="5.6640625" style="1" customWidth="1"/>
    <col min="1543" max="1543" width="11.77734375" style="1" customWidth="1"/>
    <col min="1544" max="1545" width="11.88671875" style="1" customWidth="1"/>
    <col min="1546" max="1546" width="15.21875" style="1" customWidth="1"/>
    <col min="1547" max="1547" width="11.6640625" style="1" customWidth="1"/>
    <col min="1548" max="1792" width="10" style="1"/>
    <col min="1793" max="1793" width="6.109375" style="1" bestFit="1" customWidth="1"/>
    <col min="1794" max="1794" width="25.5546875" style="1" customWidth="1"/>
    <col min="1795" max="1795" width="23.44140625" style="1" customWidth="1"/>
    <col min="1796" max="1796" width="7.21875" style="1" customWidth="1"/>
    <col min="1797" max="1797" width="11.77734375" style="1" customWidth="1"/>
    <col min="1798" max="1798" width="5.6640625" style="1" customWidth="1"/>
    <col min="1799" max="1799" width="11.77734375" style="1" customWidth="1"/>
    <col min="1800" max="1801" width="11.88671875" style="1" customWidth="1"/>
    <col min="1802" max="1802" width="15.21875" style="1" customWidth="1"/>
    <col min="1803" max="1803" width="11.6640625" style="1" customWidth="1"/>
    <col min="1804" max="2048" width="10" style="1"/>
    <col min="2049" max="2049" width="6.109375" style="1" bestFit="1" customWidth="1"/>
    <col min="2050" max="2050" width="25.5546875" style="1" customWidth="1"/>
    <col min="2051" max="2051" width="23.44140625" style="1" customWidth="1"/>
    <col min="2052" max="2052" width="7.21875" style="1" customWidth="1"/>
    <col min="2053" max="2053" width="11.77734375" style="1" customWidth="1"/>
    <col min="2054" max="2054" width="5.6640625" style="1" customWidth="1"/>
    <col min="2055" max="2055" width="11.77734375" style="1" customWidth="1"/>
    <col min="2056" max="2057" width="11.88671875" style="1" customWidth="1"/>
    <col min="2058" max="2058" width="15.21875" style="1" customWidth="1"/>
    <col min="2059" max="2059" width="11.6640625" style="1" customWidth="1"/>
    <col min="2060" max="2304" width="10" style="1"/>
    <col min="2305" max="2305" width="6.109375" style="1" bestFit="1" customWidth="1"/>
    <col min="2306" max="2306" width="25.5546875" style="1" customWidth="1"/>
    <col min="2307" max="2307" width="23.44140625" style="1" customWidth="1"/>
    <col min="2308" max="2308" width="7.21875" style="1" customWidth="1"/>
    <col min="2309" max="2309" width="11.77734375" style="1" customWidth="1"/>
    <col min="2310" max="2310" width="5.6640625" style="1" customWidth="1"/>
    <col min="2311" max="2311" width="11.77734375" style="1" customWidth="1"/>
    <col min="2312" max="2313" width="11.88671875" style="1" customWidth="1"/>
    <col min="2314" max="2314" width="15.21875" style="1" customWidth="1"/>
    <col min="2315" max="2315" width="11.6640625" style="1" customWidth="1"/>
    <col min="2316" max="2560" width="10" style="1"/>
    <col min="2561" max="2561" width="6.109375" style="1" bestFit="1" customWidth="1"/>
    <col min="2562" max="2562" width="25.5546875" style="1" customWidth="1"/>
    <col min="2563" max="2563" width="23.44140625" style="1" customWidth="1"/>
    <col min="2564" max="2564" width="7.21875" style="1" customWidth="1"/>
    <col min="2565" max="2565" width="11.77734375" style="1" customWidth="1"/>
    <col min="2566" max="2566" width="5.6640625" style="1" customWidth="1"/>
    <col min="2567" max="2567" width="11.77734375" style="1" customWidth="1"/>
    <col min="2568" max="2569" width="11.88671875" style="1" customWidth="1"/>
    <col min="2570" max="2570" width="15.21875" style="1" customWidth="1"/>
    <col min="2571" max="2571" width="11.6640625" style="1" customWidth="1"/>
    <col min="2572" max="2816" width="10" style="1"/>
    <col min="2817" max="2817" width="6.109375" style="1" bestFit="1" customWidth="1"/>
    <col min="2818" max="2818" width="25.5546875" style="1" customWidth="1"/>
    <col min="2819" max="2819" width="23.44140625" style="1" customWidth="1"/>
    <col min="2820" max="2820" width="7.21875" style="1" customWidth="1"/>
    <col min="2821" max="2821" width="11.77734375" style="1" customWidth="1"/>
    <col min="2822" max="2822" width="5.6640625" style="1" customWidth="1"/>
    <col min="2823" max="2823" width="11.77734375" style="1" customWidth="1"/>
    <col min="2824" max="2825" width="11.88671875" style="1" customWidth="1"/>
    <col min="2826" max="2826" width="15.21875" style="1" customWidth="1"/>
    <col min="2827" max="2827" width="11.6640625" style="1" customWidth="1"/>
    <col min="2828" max="3072" width="10" style="1"/>
    <col min="3073" max="3073" width="6.109375" style="1" bestFit="1" customWidth="1"/>
    <col min="3074" max="3074" width="25.5546875" style="1" customWidth="1"/>
    <col min="3075" max="3075" width="23.44140625" style="1" customWidth="1"/>
    <col min="3076" max="3076" width="7.21875" style="1" customWidth="1"/>
    <col min="3077" max="3077" width="11.77734375" style="1" customWidth="1"/>
    <col min="3078" max="3078" width="5.6640625" style="1" customWidth="1"/>
    <col min="3079" max="3079" width="11.77734375" style="1" customWidth="1"/>
    <col min="3080" max="3081" width="11.88671875" style="1" customWidth="1"/>
    <col min="3082" max="3082" width="15.21875" style="1" customWidth="1"/>
    <col min="3083" max="3083" width="11.6640625" style="1" customWidth="1"/>
    <col min="3084" max="3328" width="10" style="1"/>
    <col min="3329" max="3329" width="6.109375" style="1" bestFit="1" customWidth="1"/>
    <col min="3330" max="3330" width="25.5546875" style="1" customWidth="1"/>
    <col min="3331" max="3331" width="23.44140625" style="1" customWidth="1"/>
    <col min="3332" max="3332" width="7.21875" style="1" customWidth="1"/>
    <col min="3333" max="3333" width="11.77734375" style="1" customWidth="1"/>
    <col min="3334" max="3334" width="5.6640625" style="1" customWidth="1"/>
    <col min="3335" max="3335" width="11.77734375" style="1" customWidth="1"/>
    <col min="3336" max="3337" width="11.88671875" style="1" customWidth="1"/>
    <col min="3338" max="3338" width="15.21875" style="1" customWidth="1"/>
    <col min="3339" max="3339" width="11.6640625" style="1" customWidth="1"/>
    <col min="3340" max="3584" width="10" style="1"/>
    <col min="3585" max="3585" width="6.109375" style="1" bestFit="1" customWidth="1"/>
    <col min="3586" max="3586" width="25.5546875" style="1" customWidth="1"/>
    <col min="3587" max="3587" width="23.44140625" style="1" customWidth="1"/>
    <col min="3588" max="3588" width="7.21875" style="1" customWidth="1"/>
    <col min="3589" max="3589" width="11.77734375" style="1" customWidth="1"/>
    <col min="3590" max="3590" width="5.6640625" style="1" customWidth="1"/>
    <col min="3591" max="3591" width="11.77734375" style="1" customWidth="1"/>
    <col min="3592" max="3593" width="11.88671875" style="1" customWidth="1"/>
    <col min="3594" max="3594" width="15.21875" style="1" customWidth="1"/>
    <col min="3595" max="3595" width="11.6640625" style="1" customWidth="1"/>
    <col min="3596" max="3840" width="10" style="1"/>
    <col min="3841" max="3841" width="6.109375" style="1" bestFit="1" customWidth="1"/>
    <col min="3842" max="3842" width="25.5546875" style="1" customWidth="1"/>
    <col min="3843" max="3843" width="23.44140625" style="1" customWidth="1"/>
    <col min="3844" max="3844" width="7.21875" style="1" customWidth="1"/>
    <col min="3845" max="3845" width="11.77734375" style="1" customWidth="1"/>
    <col min="3846" max="3846" width="5.6640625" style="1" customWidth="1"/>
    <col min="3847" max="3847" width="11.77734375" style="1" customWidth="1"/>
    <col min="3848" max="3849" width="11.88671875" style="1" customWidth="1"/>
    <col min="3850" max="3850" width="15.21875" style="1" customWidth="1"/>
    <col min="3851" max="3851" width="11.6640625" style="1" customWidth="1"/>
    <col min="3852" max="4096" width="10" style="1"/>
    <col min="4097" max="4097" width="6.109375" style="1" bestFit="1" customWidth="1"/>
    <col min="4098" max="4098" width="25.5546875" style="1" customWidth="1"/>
    <col min="4099" max="4099" width="23.44140625" style="1" customWidth="1"/>
    <col min="4100" max="4100" width="7.21875" style="1" customWidth="1"/>
    <col min="4101" max="4101" width="11.77734375" style="1" customWidth="1"/>
    <col min="4102" max="4102" width="5.6640625" style="1" customWidth="1"/>
    <col min="4103" max="4103" width="11.77734375" style="1" customWidth="1"/>
    <col min="4104" max="4105" width="11.88671875" style="1" customWidth="1"/>
    <col min="4106" max="4106" width="15.21875" style="1" customWidth="1"/>
    <col min="4107" max="4107" width="11.6640625" style="1" customWidth="1"/>
    <col min="4108" max="4352" width="10" style="1"/>
    <col min="4353" max="4353" width="6.109375" style="1" bestFit="1" customWidth="1"/>
    <col min="4354" max="4354" width="25.5546875" style="1" customWidth="1"/>
    <col min="4355" max="4355" width="23.44140625" style="1" customWidth="1"/>
    <col min="4356" max="4356" width="7.21875" style="1" customWidth="1"/>
    <col min="4357" max="4357" width="11.77734375" style="1" customWidth="1"/>
    <col min="4358" max="4358" width="5.6640625" style="1" customWidth="1"/>
    <col min="4359" max="4359" width="11.77734375" style="1" customWidth="1"/>
    <col min="4360" max="4361" width="11.88671875" style="1" customWidth="1"/>
    <col min="4362" max="4362" width="15.21875" style="1" customWidth="1"/>
    <col min="4363" max="4363" width="11.6640625" style="1" customWidth="1"/>
    <col min="4364" max="4608" width="10" style="1"/>
    <col min="4609" max="4609" width="6.109375" style="1" bestFit="1" customWidth="1"/>
    <col min="4610" max="4610" width="25.5546875" style="1" customWidth="1"/>
    <col min="4611" max="4611" width="23.44140625" style="1" customWidth="1"/>
    <col min="4612" max="4612" width="7.21875" style="1" customWidth="1"/>
    <col min="4613" max="4613" width="11.77734375" style="1" customWidth="1"/>
    <col min="4614" max="4614" width="5.6640625" style="1" customWidth="1"/>
    <col min="4615" max="4615" width="11.77734375" style="1" customWidth="1"/>
    <col min="4616" max="4617" width="11.88671875" style="1" customWidth="1"/>
    <col min="4618" max="4618" width="15.21875" style="1" customWidth="1"/>
    <col min="4619" max="4619" width="11.6640625" style="1" customWidth="1"/>
    <col min="4620" max="4864" width="10" style="1"/>
    <col min="4865" max="4865" width="6.109375" style="1" bestFit="1" customWidth="1"/>
    <col min="4866" max="4866" width="25.5546875" style="1" customWidth="1"/>
    <col min="4867" max="4867" width="23.44140625" style="1" customWidth="1"/>
    <col min="4868" max="4868" width="7.21875" style="1" customWidth="1"/>
    <col min="4869" max="4869" width="11.77734375" style="1" customWidth="1"/>
    <col min="4870" max="4870" width="5.6640625" style="1" customWidth="1"/>
    <col min="4871" max="4871" width="11.77734375" style="1" customWidth="1"/>
    <col min="4872" max="4873" width="11.88671875" style="1" customWidth="1"/>
    <col min="4874" max="4874" width="15.21875" style="1" customWidth="1"/>
    <col min="4875" max="4875" width="11.6640625" style="1" customWidth="1"/>
    <col min="4876" max="5120" width="10" style="1"/>
    <col min="5121" max="5121" width="6.109375" style="1" bestFit="1" customWidth="1"/>
    <col min="5122" max="5122" width="25.5546875" style="1" customWidth="1"/>
    <col min="5123" max="5123" width="23.44140625" style="1" customWidth="1"/>
    <col min="5124" max="5124" width="7.21875" style="1" customWidth="1"/>
    <col min="5125" max="5125" width="11.77734375" style="1" customWidth="1"/>
    <col min="5126" max="5126" width="5.6640625" style="1" customWidth="1"/>
    <col min="5127" max="5127" width="11.77734375" style="1" customWidth="1"/>
    <col min="5128" max="5129" width="11.88671875" style="1" customWidth="1"/>
    <col min="5130" max="5130" width="15.21875" style="1" customWidth="1"/>
    <col min="5131" max="5131" width="11.6640625" style="1" customWidth="1"/>
    <col min="5132" max="5376" width="10" style="1"/>
    <col min="5377" max="5377" width="6.109375" style="1" bestFit="1" customWidth="1"/>
    <col min="5378" max="5378" width="25.5546875" style="1" customWidth="1"/>
    <col min="5379" max="5379" width="23.44140625" style="1" customWidth="1"/>
    <col min="5380" max="5380" width="7.21875" style="1" customWidth="1"/>
    <col min="5381" max="5381" width="11.77734375" style="1" customWidth="1"/>
    <col min="5382" max="5382" width="5.6640625" style="1" customWidth="1"/>
    <col min="5383" max="5383" width="11.77734375" style="1" customWidth="1"/>
    <col min="5384" max="5385" width="11.88671875" style="1" customWidth="1"/>
    <col min="5386" max="5386" width="15.21875" style="1" customWidth="1"/>
    <col min="5387" max="5387" width="11.6640625" style="1" customWidth="1"/>
    <col min="5388" max="5632" width="10" style="1"/>
    <col min="5633" max="5633" width="6.109375" style="1" bestFit="1" customWidth="1"/>
    <col min="5634" max="5634" width="25.5546875" style="1" customWidth="1"/>
    <col min="5635" max="5635" width="23.44140625" style="1" customWidth="1"/>
    <col min="5636" max="5636" width="7.21875" style="1" customWidth="1"/>
    <col min="5637" max="5637" width="11.77734375" style="1" customWidth="1"/>
    <col min="5638" max="5638" width="5.6640625" style="1" customWidth="1"/>
    <col min="5639" max="5639" width="11.77734375" style="1" customWidth="1"/>
    <col min="5640" max="5641" width="11.88671875" style="1" customWidth="1"/>
    <col min="5642" max="5642" width="15.21875" style="1" customWidth="1"/>
    <col min="5643" max="5643" width="11.6640625" style="1" customWidth="1"/>
    <col min="5644" max="5888" width="10" style="1"/>
    <col min="5889" max="5889" width="6.109375" style="1" bestFit="1" customWidth="1"/>
    <col min="5890" max="5890" width="25.5546875" style="1" customWidth="1"/>
    <col min="5891" max="5891" width="23.44140625" style="1" customWidth="1"/>
    <col min="5892" max="5892" width="7.21875" style="1" customWidth="1"/>
    <col min="5893" max="5893" width="11.77734375" style="1" customWidth="1"/>
    <col min="5894" max="5894" width="5.6640625" style="1" customWidth="1"/>
    <col min="5895" max="5895" width="11.77734375" style="1" customWidth="1"/>
    <col min="5896" max="5897" width="11.88671875" style="1" customWidth="1"/>
    <col min="5898" max="5898" width="15.21875" style="1" customWidth="1"/>
    <col min="5899" max="5899" width="11.6640625" style="1" customWidth="1"/>
    <col min="5900" max="6144" width="10" style="1"/>
    <col min="6145" max="6145" width="6.109375" style="1" bestFit="1" customWidth="1"/>
    <col min="6146" max="6146" width="25.5546875" style="1" customWidth="1"/>
    <col min="6147" max="6147" width="23.44140625" style="1" customWidth="1"/>
    <col min="6148" max="6148" width="7.21875" style="1" customWidth="1"/>
    <col min="6149" max="6149" width="11.77734375" style="1" customWidth="1"/>
    <col min="6150" max="6150" width="5.6640625" style="1" customWidth="1"/>
    <col min="6151" max="6151" width="11.77734375" style="1" customWidth="1"/>
    <col min="6152" max="6153" width="11.88671875" style="1" customWidth="1"/>
    <col min="6154" max="6154" width="15.21875" style="1" customWidth="1"/>
    <col min="6155" max="6155" width="11.6640625" style="1" customWidth="1"/>
    <col min="6156" max="6400" width="10" style="1"/>
    <col min="6401" max="6401" width="6.109375" style="1" bestFit="1" customWidth="1"/>
    <col min="6402" max="6402" width="25.5546875" style="1" customWidth="1"/>
    <col min="6403" max="6403" width="23.44140625" style="1" customWidth="1"/>
    <col min="6404" max="6404" width="7.21875" style="1" customWidth="1"/>
    <col min="6405" max="6405" width="11.77734375" style="1" customWidth="1"/>
    <col min="6406" max="6406" width="5.6640625" style="1" customWidth="1"/>
    <col min="6407" max="6407" width="11.77734375" style="1" customWidth="1"/>
    <col min="6408" max="6409" width="11.88671875" style="1" customWidth="1"/>
    <col min="6410" max="6410" width="15.21875" style="1" customWidth="1"/>
    <col min="6411" max="6411" width="11.6640625" style="1" customWidth="1"/>
    <col min="6412" max="6656" width="10" style="1"/>
    <col min="6657" max="6657" width="6.109375" style="1" bestFit="1" customWidth="1"/>
    <col min="6658" max="6658" width="25.5546875" style="1" customWidth="1"/>
    <col min="6659" max="6659" width="23.44140625" style="1" customWidth="1"/>
    <col min="6660" max="6660" width="7.21875" style="1" customWidth="1"/>
    <col min="6661" max="6661" width="11.77734375" style="1" customWidth="1"/>
    <col min="6662" max="6662" width="5.6640625" style="1" customWidth="1"/>
    <col min="6663" max="6663" width="11.77734375" style="1" customWidth="1"/>
    <col min="6664" max="6665" width="11.88671875" style="1" customWidth="1"/>
    <col min="6666" max="6666" width="15.21875" style="1" customWidth="1"/>
    <col min="6667" max="6667" width="11.6640625" style="1" customWidth="1"/>
    <col min="6668" max="6912" width="10" style="1"/>
    <col min="6913" max="6913" width="6.109375" style="1" bestFit="1" customWidth="1"/>
    <col min="6914" max="6914" width="25.5546875" style="1" customWidth="1"/>
    <col min="6915" max="6915" width="23.44140625" style="1" customWidth="1"/>
    <col min="6916" max="6916" width="7.21875" style="1" customWidth="1"/>
    <col min="6917" max="6917" width="11.77734375" style="1" customWidth="1"/>
    <col min="6918" max="6918" width="5.6640625" style="1" customWidth="1"/>
    <col min="6919" max="6919" width="11.77734375" style="1" customWidth="1"/>
    <col min="6920" max="6921" width="11.88671875" style="1" customWidth="1"/>
    <col min="6922" max="6922" width="15.21875" style="1" customWidth="1"/>
    <col min="6923" max="6923" width="11.6640625" style="1" customWidth="1"/>
    <col min="6924" max="7168" width="10" style="1"/>
    <col min="7169" max="7169" width="6.109375" style="1" bestFit="1" customWidth="1"/>
    <col min="7170" max="7170" width="25.5546875" style="1" customWidth="1"/>
    <col min="7171" max="7171" width="23.44140625" style="1" customWidth="1"/>
    <col min="7172" max="7172" width="7.21875" style="1" customWidth="1"/>
    <col min="7173" max="7173" width="11.77734375" style="1" customWidth="1"/>
    <col min="7174" max="7174" width="5.6640625" style="1" customWidth="1"/>
    <col min="7175" max="7175" width="11.77734375" style="1" customWidth="1"/>
    <col min="7176" max="7177" width="11.88671875" style="1" customWidth="1"/>
    <col min="7178" max="7178" width="15.21875" style="1" customWidth="1"/>
    <col min="7179" max="7179" width="11.6640625" style="1" customWidth="1"/>
    <col min="7180" max="7424" width="10" style="1"/>
    <col min="7425" max="7425" width="6.109375" style="1" bestFit="1" customWidth="1"/>
    <col min="7426" max="7426" width="25.5546875" style="1" customWidth="1"/>
    <col min="7427" max="7427" width="23.44140625" style="1" customWidth="1"/>
    <col min="7428" max="7428" width="7.21875" style="1" customWidth="1"/>
    <col min="7429" max="7429" width="11.77734375" style="1" customWidth="1"/>
    <col min="7430" max="7430" width="5.6640625" style="1" customWidth="1"/>
    <col min="7431" max="7431" width="11.77734375" style="1" customWidth="1"/>
    <col min="7432" max="7433" width="11.88671875" style="1" customWidth="1"/>
    <col min="7434" max="7434" width="15.21875" style="1" customWidth="1"/>
    <col min="7435" max="7435" width="11.6640625" style="1" customWidth="1"/>
    <col min="7436" max="7680" width="10" style="1"/>
    <col min="7681" max="7681" width="6.109375" style="1" bestFit="1" customWidth="1"/>
    <col min="7682" max="7682" width="25.5546875" style="1" customWidth="1"/>
    <col min="7683" max="7683" width="23.44140625" style="1" customWidth="1"/>
    <col min="7684" max="7684" width="7.21875" style="1" customWidth="1"/>
    <col min="7685" max="7685" width="11.77734375" style="1" customWidth="1"/>
    <col min="7686" max="7686" width="5.6640625" style="1" customWidth="1"/>
    <col min="7687" max="7687" width="11.77734375" style="1" customWidth="1"/>
    <col min="7688" max="7689" width="11.88671875" style="1" customWidth="1"/>
    <col min="7690" max="7690" width="15.21875" style="1" customWidth="1"/>
    <col min="7691" max="7691" width="11.6640625" style="1" customWidth="1"/>
    <col min="7692" max="7936" width="10" style="1"/>
    <col min="7937" max="7937" width="6.109375" style="1" bestFit="1" customWidth="1"/>
    <col min="7938" max="7938" width="25.5546875" style="1" customWidth="1"/>
    <col min="7939" max="7939" width="23.44140625" style="1" customWidth="1"/>
    <col min="7940" max="7940" width="7.21875" style="1" customWidth="1"/>
    <col min="7941" max="7941" width="11.77734375" style="1" customWidth="1"/>
    <col min="7942" max="7942" width="5.6640625" style="1" customWidth="1"/>
    <col min="7943" max="7943" width="11.77734375" style="1" customWidth="1"/>
    <col min="7944" max="7945" width="11.88671875" style="1" customWidth="1"/>
    <col min="7946" max="7946" width="15.21875" style="1" customWidth="1"/>
    <col min="7947" max="7947" width="11.6640625" style="1" customWidth="1"/>
    <col min="7948" max="8192" width="10" style="1"/>
    <col min="8193" max="8193" width="6.109375" style="1" bestFit="1" customWidth="1"/>
    <col min="8194" max="8194" width="25.5546875" style="1" customWidth="1"/>
    <col min="8195" max="8195" width="23.44140625" style="1" customWidth="1"/>
    <col min="8196" max="8196" width="7.21875" style="1" customWidth="1"/>
    <col min="8197" max="8197" width="11.77734375" style="1" customWidth="1"/>
    <col min="8198" max="8198" width="5.6640625" style="1" customWidth="1"/>
    <col min="8199" max="8199" width="11.77734375" style="1" customWidth="1"/>
    <col min="8200" max="8201" width="11.88671875" style="1" customWidth="1"/>
    <col min="8202" max="8202" width="15.21875" style="1" customWidth="1"/>
    <col min="8203" max="8203" width="11.6640625" style="1" customWidth="1"/>
    <col min="8204" max="8448" width="10" style="1"/>
    <col min="8449" max="8449" width="6.109375" style="1" bestFit="1" customWidth="1"/>
    <col min="8450" max="8450" width="25.5546875" style="1" customWidth="1"/>
    <col min="8451" max="8451" width="23.44140625" style="1" customWidth="1"/>
    <col min="8452" max="8452" width="7.21875" style="1" customWidth="1"/>
    <col min="8453" max="8453" width="11.77734375" style="1" customWidth="1"/>
    <col min="8454" max="8454" width="5.6640625" style="1" customWidth="1"/>
    <col min="8455" max="8455" width="11.77734375" style="1" customWidth="1"/>
    <col min="8456" max="8457" width="11.88671875" style="1" customWidth="1"/>
    <col min="8458" max="8458" width="15.21875" style="1" customWidth="1"/>
    <col min="8459" max="8459" width="11.6640625" style="1" customWidth="1"/>
    <col min="8460" max="8704" width="10" style="1"/>
    <col min="8705" max="8705" width="6.109375" style="1" bestFit="1" customWidth="1"/>
    <col min="8706" max="8706" width="25.5546875" style="1" customWidth="1"/>
    <col min="8707" max="8707" width="23.44140625" style="1" customWidth="1"/>
    <col min="8708" max="8708" width="7.21875" style="1" customWidth="1"/>
    <col min="8709" max="8709" width="11.77734375" style="1" customWidth="1"/>
    <col min="8710" max="8710" width="5.6640625" style="1" customWidth="1"/>
    <col min="8711" max="8711" width="11.77734375" style="1" customWidth="1"/>
    <col min="8712" max="8713" width="11.88671875" style="1" customWidth="1"/>
    <col min="8714" max="8714" width="15.21875" style="1" customWidth="1"/>
    <col min="8715" max="8715" width="11.6640625" style="1" customWidth="1"/>
    <col min="8716" max="8960" width="10" style="1"/>
    <col min="8961" max="8961" width="6.109375" style="1" bestFit="1" customWidth="1"/>
    <col min="8962" max="8962" width="25.5546875" style="1" customWidth="1"/>
    <col min="8963" max="8963" width="23.44140625" style="1" customWidth="1"/>
    <col min="8964" max="8964" width="7.21875" style="1" customWidth="1"/>
    <col min="8965" max="8965" width="11.77734375" style="1" customWidth="1"/>
    <col min="8966" max="8966" width="5.6640625" style="1" customWidth="1"/>
    <col min="8967" max="8967" width="11.77734375" style="1" customWidth="1"/>
    <col min="8968" max="8969" width="11.88671875" style="1" customWidth="1"/>
    <col min="8970" max="8970" width="15.21875" style="1" customWidth="1"/>
    <col min="8971" max="8971" width="11.6640625" style="1" customWidth="1"/>
    <col min="8972" max="9216" width="10" style="1"/>
    <col min="9217" max="9217" width="6.109375" style="1" bestFit="1" customWidth="1"/>
    <col min="9218" max="9218" width="25.5546875" style="1" customWidth="1"/>
    <col min="9219" max="9219" width="23.44140625" style="1" customWidth="1"/>
    <col min="9220" max="9220" width="7.21875" style="1" customWidth="1"/>
    <col min="9221" max="9221" width="11.77734375" style="1" customWidth="1"/>
    <col min="9222" max="9222" width="5.6640625" style="1" customWidth="1"/>
    <col min="9223" max="9223" width="11.77734375" style="1" customWidth="1"/>
    <col min="9224" max="9225" width="11.88671875" style="1" customWidth="1"/>
    <col min="9226" max="9226" width="15.21875" style="1" customWidth="1"/>
    <col min="9227" max="9227" width="11.6640625" style="1" customWidth="1"/>
    <col min="9228" max="9472" width="10" style="1"/>
    <col min="9473" max="9473" width="6.109375" style="1" bestFit="1" customWidth="1"/>
    <col min="9474" max="9474" width="25.5546875" style="1" customWidth="1"/>
    <col min="9475" max="9475" width="23.44140625" style="1" customWidth="1"/>
    <col min="9476" max="9476" width="7.21875" style="1" customWidth="1"/>
    <col min="9477" max="9477" width="11.77734375" style="1" customWidth="1"/>
    <col min="9478" max="9478" width="5.6640625" style="1" customWidth="1"/>
    <col min="9479" max="9479" width="11.77734375" style="1" customWidth="1"/>
    <col min="9480" max="9481" width="11.88671875" style="1" customWidth="1"/>
    <col min="9482" max="9482" width="15.21875" style="1" customWidth="1"/>
    <col min="9483" max="9483" width="11.6640625" style="1" customWidth="1"/>
    <col min="9484" max="9728" width="10" style="1"/>
    <col min="9729" max="9729" width="6.109375" style="1" bestFit="1" customWidth="1"/>
    <col min="9730" max="9730" width="25.5546875" style="1" customWidth="1"/>
    <col min="9731" max="9731" width="23.44140625" style="1" customWidth="1"/>
    <col min="9732" max="9732" width="7.21875" style="1" customWidth="1"/>
    <col min="9733" max="9733" width="11.77734375" style="1" customWidth="1"/>
    <col min="9734" max="9734" width="5.6640625" style="1" customWidth="1"/>
    <col min="9735" max="9735" width="11.77734375" style="1" customWidth="1"/>
    <col min="9736" max="9737" width="11.88671875" style="1" customWidth="1"/>
    <col min="9738" max="9738" width="15.21875" style="1" customWidth="1"/>
    <col min="9739" max="9739" width="11.6640625" style="1" customWidth="1"/>
    <col min="9740" max="9984" width="10" style="1"/>
    <col min="9985" max="9985" width="6.109375" style="1" bestFit="1" customWidth="1"/>
    <col min="9986" max="9986" width="25.5546875" style="1" customWidth="1"/>
    <col min="9987" max="9987" width="23.44140625" style="1" customWidth="1"/>
    <col min="9988" max="9988" width="7.21875" style="1" customWidth="1"/>
    <col min="9989" max="9989" width="11.77734375" style="1" customWidth="1"/>
    <col min="9990" max="9990" width="5.6640625" style="1" customWidth="1"/>
    <col min="9991" max="9991" width="11.77734375" style="1" customWidth="1"/>
    <col min="9992" max="9993" width="11.88671875" style="1" customWidth="1"/>
    <col min="9994" max="9994" width="15.21875" style="1" customWidth="1"/>
    <col min="9995" max="9995" width="11.6640625" style="1" customWidth="1"/>
    <col min="9996" max="10240" width="10" style="1"/>
    <col min="10241" max="10241" width="6.109375" style="1" bestFit="1" customWidth="1"/>
    <col min="10242" max="10242" width="25.5546875" style="1" customWidth="1"/>
    <col min="10243" max="10243" width="23.44140625" style="1" customWidth="1"/>
    <col min="10244" max="10244" width="7.21875" style="1" customWidth="1"/>
    <col min="10245" max="10245" width="11.77734375" style="1" customWidth="1"/>
    <col min="10246" max="10246" width="5.6640625" style="1" customWidth="1"/>
    <col min="10247" max="10247" width="11.77734375" style="1" customWidth="1"/>
    <col min="10248" max="10249" width="11.88671875" style="1" customWidth="1"/>
    <col min="10250" max="10250" width="15.21875" style="1" customWidth="1"/>
    <col min="10251" max="10251" width="11.6640625" style="1" customWidth="1"/>
    <col min="10252" max="10496" width="10" style="1"/>
    <col min="10497" max="10497" width="6.109375" style="1" bestFit="1" customWidth="1"/>
    <col min="10498" max="10498" width="25.5546875" style="1" customWidth="1"/>
    <col min="10499" max="10499" width="23.44140625" style="1" customWidth="1"/>
    <col min="10500" max="10500" width="7.21875" style="1" customWidth="1"/>
    <col min="10501" max="10501" width="11.77734375" style="1" customWidth="1"/>
    <col min="10502" max="10502" width="5.6640625" style="1" customWidth="1"/>
    <col min="10503" max="10503" width="11.77734375" style="1" customWidth="1"/>
    <col min="10504" max="10505" width="11.88671875" style="1" customWidth="1"/>
    <col min="10506" max="10506" width="15.21875" style="1" customWidth="1"/>
    <col min="10507" max="10507" width="11.6640625" style="1" customWidth="1"/>
    <col min="10508" max="10752" width="10" style="1"/>
    <col min="10753" max="10753" width="6.109375" style="1" bestFit="1" customWidth="1"/>
    <col min="10754" max="10754" width="25.5546875" style="1" customWidth="1"/>
    <col min="10755" max="10755" width="23.44140625" style="1" customWidth="1"/>
    <col min="10756" max="10756" width="7.21875" style="1" customWidth="1"/>
    <col min="10757" max="10757" width="11.77734375" style="1" customWidth="1"/>
    <col min="10758" max="10758" width="5.6640625" style="1" customWidth="1"/>
    <col min="10759" max="10759" width="11.77734375" style="1" customWidth="1"/>
    <col min="10760" max="10761" width="11.88671875" style="1" customWidth="1"/>
    <col min="10762" max="10762" width="15.21875" style="1" customWidth="1"/>
    <col min="10763" max="10763" width="11.6640625" style="1" customWidth="1"/>
    <col min="10764" max="11008" width="10" style="1"/>
    <col min="11009" max="11009" width="6.109375" style="1" bestFit="1" customWidth="1"/>
    <col min="11010" max="11010" width="25.5546875" style="1" customWidth="1"/>
    <col min="11011" max="11011" width="23.44140625" style="1" customWidth="1"/>
    <col min="11012" max="11012" width="7.21875" style="1" customWidth="1"/>
    <col min="11013" max="11013" width="11.77734375" style="1" customWidth="1"/>
    <col min="11014" max="11014" width="5.6640625" style="1" customWidth="1"/>
    <col min="11015" max="11015" width="11.77734375" style="1" customWidth="1"/>
    <col min="11016" max="11017" width="11.88671875" style="1" customWidth="1"/>
    <col min="11018" max="11018" width="15.21875" style="1" customWidth="1"/>
    <col min="11019" max="11019" width="11.6640625" style="1" customWidth="1"/>
    <col min="11020" max="11264" width="10" style="1"/>
    <col min="11265" max="11265" width="6.109375" style="1" bestFit="1" customWidth="1"/>
    <col min="11266" max="11266" width="25.5546875" style="1" customWidth="1"/>
    <col min="11267" max="11267" width="23.44140625" style="1" customWidth="1"/>
    <col min="11268" max="11268" width="7.21875" style="1" customWidth="1"/>
    <col min="11269" max="11269" width="11.77734375" style="1" customWidth="1"/>
    <col min="11270" max="11270" width="5.6640625" style="1" customWidth="1"/>
    <col min="11271" max="11271" width="11.77734375" style="1" customWidth="1"/>
    <col min="11272" max="11273" width="11.88671875" style="1" customWidth="1"/>
    <col min="11274" max="11274" width="15.21875" style="1" customWidth="1"/>
    <col min="11275" max="11275" width="11.6640625" style="1" customWidth="1"/>
    <col min="11276" max="11520" width="10" style="1"/>
    <col min="11521" max="11521" width="6.109375" style="1" bestFit="1" customWidth="1"/>
    <col min="11522" max="11522" width="25.5546875" style="1" customWidth="1"/>
    <col min="11523" max="11523" width="23.44140625" style="1" customWidth="1"/>
    <col min="11524" max="11524" width="7.21875" style="1" customWidth="1"/>
    <col min="11525" max="11525" width="11.77734375" style="1" customWidth="1"/>
    <col min="11526" max="11526" width="5.6640625" style="1" customWidth="1"/>
    <col min="11527" max="11527" width="11.77734375" style="1" customWidth="1"/>
    <col min="11528" max="11529" width="11.88671875" style="1" customWidth="1"/>
    <col min="11530" max="11530" width="15.21875" style="1" customWidth="1"/>
    <col min="11531" max="11531" width="11.6640625" style="1" customWidth="1"/>
    <col min="11532" max="11776" width="10" style="1"/>
    <col min="11777" max="11777" width="6.109375" style="1" bestFit="1" customWidth="1"/>
    <col min="11778" max="11778" width="25.5546875" style="1" customWidth="1"/>
    <col min="11779" max="11779" width="23.44140625" style="1" customWidth="1"/>
    <col min="11780" max="11780" width="7.21875" style="1" customWidth="1"/>
    <col min="11781" max="11781" width="11.77734375" style="1" customWidth="1"/>
    <col min="11782" max="11782" width="5.6640625" style="1" customWidth="1"/>
    <col min="11783" max="11783" width="11.77734375" style="1" customWidth="1"/>
    <col min="11784" max="11785" width="11.88671875" style="1" customWidth="1"/>
    <col min="11786" max="11786" width="15.21875" style="1" customWidth="1"/>
    <col min="11787" max="11787" width="11.6640625" style="1" customWidth="1"/>
    <col min="11788" max="12032" width="10" style="1"/>
    <col min="12033" max="12033" width="6.109375" style="1" bestFit="1" customWidth="1"/>
    <col min="12034" max="12034" width="25.5546875" style="1" customWidth="1"/>
    <col min="12035" max="12035" width="23.44140625" style="1" customWidth="1"/>
    <col min="12036" max="12036" width="7.21875" style="1" customWidth="1"/>
    <col min="12037" max="12037" width="11.77734375" style="1" customWidth="1"/>
    <col min="12038" max="12038" width="5.6640625" style="1" customWidth="1"/>
    <col min="12039" max="12039" width="11.77734375" style="1" customWidth="1"/>
    <col min="12040" max="12041" width="11.88671875" style="1" customWidth="1"/>
    <col min="12042" max="12042" width="15.21875" style="1" customWidth="1"/>
    <col min="12043" max="12043" width="11.6640625" style="1" customWidth="1"/>
    <col min="12044" max="12288" width="10" style="1"/>
    <col min="12289" max="12289" width="6.109375" style="1" bestFit="1" customWidth="1"/>
    <col min="12290" max="12290" width="25.5546875" style="1" customWidth="1"/>
    <col min="12291" max="12291" width="23.44140625" style="1" customWidth="1"/>
    <col min="12292" max="12292" width="7.21875" style="1" customWidth="1"/>
    <col min="12293" max="12293" width="11.77734375" style="1" customWidth="1"/>
    <col min="12294" max="12294" width="5.6640625" style="1" customWidth="1"/>
    <col min="12295" max="12295" width="11.77734375" style="1" customWidth="1"/>
    <col min="12296" max="12297" width="11.88671875" style="1" customWidth="1"/>
    <col min="12298" max="12298" width="15.21875" style="1" customWidth="1"/>
    <col min="12299" max="12299" width="11.6640625" style="1" customWidth="1"/>
    <col min="12300" max="12544" width="10" style="1"/>
    <col min="12545" max="12545" width="6.109375" style="1" bestFit="1" customWidth="1"/>
    <col min="12546" max="12546" width="25.5546875" style="1" customWidth="1"/>
    <col min="12547" max="12547" width="23.44140625" style="1" customWidth="1"/>
    <col min="12548" max="12548" width="7.21875" style="1" customWidth="1"/>
    <col min="12549" max="12549" width="11.77734375" style="1" customWidth="1"/>
    <col min="12550" max="12550" width="5.6640625" style="1" customWidth="1"/>
    <col min="12551" max="12551" width="11.77734375" style="1" customWidth="1"/>
    <col min="12552" max="12553" width="11.88671875" style="1" customWidth="1"/>
    <col min="12554" max="12554" width="15.21875" style="1" customWidth="1"/>
    <col min="12555" max="12555" width="11.6640625" style="1" customWidth="1"/>
    <col min="12556" max="12800" width="10" style="1"/>
    <col min="12801" max="12801" width="6.109375" style="1" bestFit="1" customWidth="1"/>
    <col min="12802" max="12802" width="25.5546875" style="1" customWidth="1"/>
    <col min="12803" max="12803" width="23.44140625" style="1" customWidth="1"/>
    <col min="12804" max="12804" width="7.21875" style="1" customWidth="1"/>
    <col min="12805" max="12805" width="11.77734375" style="1" customWidth="1"/>
    <col min="12806" max="12806" width="5.6640625" style="1" customWidth="1"/>
    <col min="12807" max="12807" width="11.77734375" style="1" customWidth="1"/>
    <col min="12808" max="12809" width="11.88671875" style="1" customWidth="1"/>
    <col min="12810" max="12810" width="15.21875" style="1" customWidth="1"/>
    <col min="12811" max="12811" width="11.6640625" style="1" customWidth="1"/>
    <col min="12812" max="13056" width="10" style="1"/>
    <col min="13057" max="13057" width="6.109375" style="1" bestFit="1" customWidth="1"/>
    <col min="13058" max="13058" width="25.5546875" style="1" customWidth="1"/>
    <col min="13059" max="13059" width="23.44140625" style="1" customWidth="1"/>
    <col min="13060" max="13060" width="7.21875" style="1" customWidth="1"/>
    <col min="13061" max="13061" width="11.77734375" style="1" customWidth="1"/>
    <col min="13062" max="13062" width="5.6640625" style="1" customWidth="1"/>
    <col min="13063" max="13063" width="11.77734375" style="1" customWidth="1"/>
    <col min="13064" max="13065" width="11.88671875" style="1" customWidth="1"/>
    <col min="13066" max="13066" width="15.21875" style="1" customWidth="1"/>
    <col min="13067" max="13067" width="11.6640625" style="1" customWidth="1"/>
    <col min="13068" max="13312" width="10" style="1"/>
    <col min="13313" max="13313" width="6.109375" style="1" bestFit="1" customWidth="1"/>
    <col min="13314" max="13314" width="25.5546875" style="1" customWidth="1"/>
    <col min="13315" max="13315" width="23.44140625" style="1" customWidth="1"/>
    <col min="13316" max="13316" width="7.21875" style="1" customWidth="1"/>
    <col min="13317" max="13317" width="11.77734375" style="1" customWidth="1"/>
    <col min="13318" max="13318" width="5.6640625" style="1" customWidth="1"/>
    <col min="13319" max="13319" width="11.77734375" style="1" customWidth="1"/>
    <col min="13320" max="13321" width="11.88671875" style="1" customWidth="1"/>
    <col min="13322" max="13322" width="15.21875" style="1" customWidth="1"/>
    <col min="13323" max="13323" width="11.6640625" style="1" customWidth="1"/>
    <col min="13324" max="13568" width="10" style="1"/>
    <col min="13569" max="13569" width="6.109375" style="1" bestFit="1" customWidth="1"/>
    <col min="13570" max="13570" width="25.5546875" style="1" customWidth="1"/>
    <col min="13571" max="13571" width="23.44140625" style="1" customWidth="1"/>
    <col min="13572" max="13572" width="7.21875" style="1" customWidth="1"/>
    <col min="13573" max="13573" width="11.77734375" style="1" customWidth="1"/>
    <col min="13574" max="13574" width="5.6640625" style="1" customWidth="1"/>
    <col min="13575" max="13575" width="11.77734375" style="1" customWidth="1"/>
    <col min="13576" max="13577" width="11.88671875" style="1" customWidth="1"/>
    <col min="13578" max="13578" width="15.21875" style="1" customWidth="1"/>
    <col min="13579" max="13579" width="11.6640625" style="1" customWidth="1"/>
    <col min="13580" max="13824" width="10" style="1"/>
    <col min="13825" max="13825" width="6.109375" style="1" bestFit="1" customWidth="1"/>
    <col min="13826" max="13826" width="25.5546875" style="1" customWidth="1"/>
    <col min="13827" max="13827" width="23.44140625" style="1" customWidth="1"/>
    <col min="13828" max="13828" width="7.21875" style="1" customWidth="1"/>
    <col min="13829" max="13829" width="11.77734375" style="1" customWidth="1"/>
    <col min="13830" max="13830" width="5.6640625" style="1" customWidth="1"/>
    <col min="13831" max="13831" width="11.77734375" style="1" customWidth="1"/>
    <col min="13832" max="13833" width="11.88671875" style="1" customWidth="1"/>
    <col min="13834" max="13834" width="15.21875" style="1" customWidth="1"/>
    <col min="13835" max="13835" width="11.6640625" style="1" customWidth="1"/>
    <col min="13836" max="14080" width="10" style="1"/>
    <col min="14081" max="14081" width="6.109375" style="1" bestFit="1" customWidth="1"/>
    <col min="14082" max="14082" width="25.5546875" style="1" customWidth="1"/>
    <col min="14083" max="14083" width="23.44140625" style="1" customWidth="1"/>
    <col min="14084" max="14084" width="7.21875" style="1" customWidth="1"/>
    <col min="14085" max="14085" width="11.77734375" style="1" customWidth="1"/>
    <col min="14086" max="14086" width="5.6640625" style="1" customWidth="1"/>
    <col min="14087" max="14087" width="11.77734375" style="1" customWidth="1"/>
    <col min="14088" max="14089" width="11.88671875" style="1" customWidth="1"/>
    <col min="14090" max="14090" width="15.21875" style="1" customWidth="1"/>
    <col min="14091" max="14091" width="11.6640625" style="1" customWidth="1"/>
    <col min="14092" max="14336" width="10" style="1"/>
    <col min="14337" max="14337" width="6.109375" style="1" bestFit="1" customWidth="1"/>
    <col min="14338" max="14338" width="25.5546875" style="1" customWidth="1"/>
    <col min="14339" max="14339" width="23.44140625" style="1" customWidth="1"/>
    <col min="14340" max="14340" width="7.21875" style="1" customWidth="1"/>
    <col min="14341" max="14341" width="11.77734375" style="1" customWidth="1"/>
    <col min="14342" max="14342" width="5.6640625" style="1" customWidth="1"/>
    <col min="14343" max="14343" width="11.77734375" style="1" customWidth="1"/>
    <col min="14344" max="14345" width="11.88671875" style="1" customWidth="1"/>
    <col min="14346" max="14346" width="15.21875" style="1" customWidth="1"/>
    <col min="14347" max="14347" width="11.6640625" style="1" customWidth="1"/>
    <col min="14348" max="14592" width="10" style="1"/>
    <col min="14593" max="14593" width="6.109375" style="1" bestFit="1" customWidth="1"/>
    <col min="14594" max="14594" width="25.5546875" style="1" customWidth="1"/>
    <col min="14595" max="14595" width="23.44140625" style="1" customWidth="1"/>
    <col min="14596" max="14596" width="7.21875" style="1" customWidth="1"/>
    <col min="14597" max="14597" width="11.77734375" style="1" customWidth="1"/>
    <col min="14598" max="14598" width="5.6640625" style="1" customWidth="1"/>
    <col min="14599" max="14599" width="11.77734375" style="1" customWidth="1"/>
    <col min="14600" max="14601" width="11.88671875" style="1" customWidth="1"/>
    <col min="14602" max="14602" width="15.21875" style="1" customWidth="1"/>
    <col min="14603" max="14603" width="11.6640625" style="1" customWidth="1"/>
    <col min="14604" max="14848" width="10" style="1"/>
    <col min="14849" max="14849" width="6.109375" style="1" bestFit="1" customWidth="1"/>
    <col min="14850" max="14850" width="25.5546875" style="1" customWidth="1"/>
    <col min="14851" max="14851" width="23.44140625" style="1" customWidth="1"/>
    <col min="14852" max="14852" width="7.21875" style="1" customWidth="1"/>
    <col min="14853" max="14853" width="11.77734375" style="1" customWidth="1"/>
    <col min="14854" max="14854" width="5.6640625" style="1" customWidth="1"/>
    <col min="14855" max="14855" width="11.77734375" style="1" customWidth="1"/>
    <col min="14856" max="14857" width="11.88671875" style="1" customWidth="1"/>
    <col min="14858" max="14858" width="15.21875" style="1" customWidth="1"/>
    <col min="14859" max="14859" width="11.6640625" style="1" customWidth="1"/>
    <col min="14860" max="15104" width="10" style="1"/>
    <col min="15105" max="15105" width="6.109375" style="1" bestFit="1" customWidth="1"/>
    <col min="15106" max="15106" width="25.5546875" style="1" customWidth="1"/>
    <col min="15107" max="15107" width="23.44140625" style="1" customWidth="1"/>
    <col min="15108" max="15108" width="7.21875" style="1" customWidth="1"/>
    <col min="15109" max="15109" width="11.77734375" style="1" customWidth="1"/>
    <col min="15110" max="15110" width="5.6640625" style="1" customWidth="1"/>
    <col min="15111" max="15111" width="11.77734375" style="1" customWidth="1"/>
    <col min="15112" max="15113" width="11.88671875" style="1" customWidth="1"/>
    <col min="15114" max="15114" width="15.21875" style="1" customWidth="1"/>
    <col min="15115" max="15115" width="11.6640625" style="1" customWidth="1"/>
    <col min="15116" max="15360" width="10" style="1"/>
    <col min="15361" max="15361" width="6.109375" style="1" bestFit="1" customWidth="1"/>
    <col min="15362" max="15362" width="25.5546875" style="1" customWidth="1"/>
    <col min="15363" max="15363" width="23.44140625" style="1" customWidth="1"/>
    <col min="15364" max="15364" width="7.21875" style="1" customWidth="1"/>
    <col min="15365" max="15365" width="11.77734375" style="1" customWidth="1"/>
    <col min="15366" max="15366" width="5.6640625" style="1" customWidth="1"/>
    <col min="15367" max="15367" width="11.77734375" style="1" customWidth="1"/>
    <col min="15368" max="15369" width="11.88671875" style="1" customWidth="1"/>
    <col min="15370" max="15370" width="15.21875" style="1" customWidth="1"/>
    <col min="15371" max="15371" width="11.6640625" style="1" customWidth="1"/>
    <col min="15372" max="15616" width="10" style="1"/>
    <col min="15617" max="15617" width="6.109375" style="1" bestFit="1" customWidth="1"/>
    <col min="15618" max="15618" width="25.5546875" style="1" customWidth="1"/>
    <col min="15619" max="15619" width="23.44140625" style="1" customWidth="1"/>
    <col min="15620" max="15620" width="7.21875" style="1" customWidth="1"/>
    <col min="15621" max="15621" width="11.77734375" style="1" customWidth="1"/>
    <col min="15622" max="15622" width="5.6640625" style="1" customWidth="1"/>
    <col min="15623" max="15623" width="11.77734375" style="1" customWidth="1"/>
    <col min="15624" max="15625" width="11.88671875" style="1" customWidth="1"/>
    <col min="15626" max="15626" width="15.21875" style="1" customWidth="1"/>
    <col min="15627" max="15627" width="11.6640625" style="1" customWidth="1"/>
    <col min="15628" max="15872" width="10" style="1"/>
    <col min="15873" max="15873" width="6.109375" style="1" bestFit="1" customWidth="1"/>
    <col min="15874" max="15874" width="25.5546875" style="1" customWidth="1"/>
    <col min="15875" max="15875" width="23.44140625" style="1" customWidth="1"/>
    <col min="15876" max="15876" width="7.21875" style="1" customWidth="1"/>
    <col min="15877" max="15877" width="11.77734375" style="1" customWidth="1"/>
    <col min="15878" max="15878" width="5.6640625" style="1" customWidth="1"/>
    <col min="15879" max="15879" width="11.77734375" style="1" customWidth="1"/>
    <col min="15880" max="15881" width="11.88671875" style="1" customWidth="1"/>
    <col min="15882" max="15882" width="15.21875" style="1" customWidth="1"/>
    <col min="15883" max="15883" width="11.6640625" style="1" customWidth="1"/>
    <col min="15884" max="16128" width="10" style="1"/>
    <col min="16129" max="16129" width="6.109375" style="1" bestFit="1" customWidth="1"/>
    <col min="16130" max="16130" width="25.5546875" style="1" customWidth="1"/>
    <col min="16131" max="16131" width="23.44140625" style="1" customWidth="1"/>
    <col min="16132" max="16132" width="7.21875" style="1" customWidth="1"/>
    <col min="16133" max="16133" width="11.77734375" style="1" customWidth="1"/>
    <col min="16134" max="16134" width="5.6640625" style="1" customWidth="1"/>
    <col min="16135" max="16135" width="11.77734375" style="1" customWidth="1"/>
    <col min="16136" max="16137" width="11.88671875" style="1" customWidth="1"/>
    <col min="16138" max="16138" width="15.21875" style="1" customWidth="1"/>
    <col min="16139" max="16139" width="11.6640625" style="1" customWidth="1"/>
    <col min="16140" max="16384" width="10" style="1"/>
  </cols>
  <sheetData>
    <row r="1" spans="1:12" ht="27.75" customHeight="1">
      <c r="A1" s="189" t="s">
        <v>0</v>
      </c>
      <c r="B1" s="189"/>
      <c r="C1" s="189"/>
      <c r="D1" s="189"/>
      <c r="E1" s="189"/>
      <c r="F1" s="189"/>
      <c r="G1" s="189"/>
      <c r="H1" s="189"/>
      <c r="I1" s="189"/>
      <c r="J1" s="189"/>
      <c r="K1" s="189"/>
    </row>
    <row r="2" spans="1:12" ht="27.75" customHeight="1">
      <c r="I2" s="190" t="s">
        <v>1</v>
      </c>
      <c r="J2" s="190"/>
      <c r="K2" s="190"/>
    </row>
    <row r="3" spans="1:12" s="4" customFormat="1" ht="39" customHeight="1">
      <c r="A3" s="2" t="s">
        <v>2</v>
      </c>
      <c r="B3" s="2" t="s">
        <v>3</v>
      </c>
      <c r="C3" s="2" t="s">
        <v>4</v>
      </c>
      <c r="D3" s="2" t="s">
        <v>5</v>
      </c>
      <c r="E3" s="3" t="s">
        <v>6</v>
      </c>
      <c r="F3" s="3" t="s">
        <v>7</v>
      </c>
      <c r="G3" s="3" t="s">
        <v>8</v>
      </c>
      <c r="H3" s="2" t="s">
        <v>9</v>
      </c>
      <c r="I3" s="2" t="s">
        <v>10</v>
      </c>
      <c r="J3" s="2" t="s">
        <v>11</v>
      </c>
      <c r="K3" s="2" t="s">
        <v>12</v>
      </c>
    </row>
    <row r="4" spans="1:12" ht="62.4" customHeight="1">
      <c r="A4" s="12">
        <v>1</v>
      </c>
      <c r="B4" s="12" t="s">
        <v>58</v>
      </c>
      <c r="C4" s="14" t="s">
        <v>59</v>
      </c>
      <c r="D4" s="12" t="s">
        <v>20</v>
      </c>
      <c r="E4" s="15">
        <v>5.71</v>
      </c>
      <c r="F4" s="7">
        <v>0.13</v>
      </c>
      <c r="G4" s="9">
        <v>3.49</v>
      </c>
      <c r="H4" s="15">
        <v>5.71</v>
      </c>
      <c r="I4" s="15">
        <v>5.71</v>
      </c>
      <c r="J4" s="16" t="s">
        <v>40</v>
      </c>
      <c r="K4" s="16"/>
      <c r="L4" s="8"/>
    </row>
    <row r="5" spans="1:12" ht="62.4" customHeight="1">
      <c r="A5" s="12"/>
      <c r="B5" s="12" t="s">
        <v>60</v>
      </c>
      <c r="C5" s="14" t="s">
        <v>61</v>
      </c>
      <c r="D5" s="12" t="s">
        <v>20</v>
      </c>
      <c r="E5" s="15">
        <v>13.535699115044249</v>
      </c>
      <c r="F5" s="7">
        <v>0.13</v>
      </c>
      <c r="G5" s="9">
        <v>6.43</v>
      </c>
      <c r="H5" s="15">
        <v>12.93</v>
      </c>
      <c r="I5" s="15">
        <v>12.93</v>
      </c>
      <c r="J5" s="16" t="s">
        <v>40</v>
      </c>
      <c r="K5" s="16"/>
      <c r="L5" s="8"/>
    </row>
    <row r="6" spans="1:12" ht="62.4" customHeight="1">
      <c r="A6" s="12"/>
      <c r="B6" s="12" t="s">
        <v>62</v>
      </c>
      <c r="C6" s="14" t="s">
        <v>63</v>
      </c>
      <c r="D6" s="12" t="s">
        <v>20</v>
      </c>
      <c r="E6" s="15">
        <v>13.535699115044249</v>
      </c>
      <c r="F6" s="7">
        <v>0.13</v>
      </c>
      <c r="G6" s="9">
        <v>6.43</v>
      </c>
      <c r="H6" s="15">
        <v>12.93</v>
      </c>
      <c r="I6" s="15">
        <v>12.93</v>
      </c>
      <c r="J6" s="16" t="s">
        <v>40</v>
      </c>
      <c r="K6" s="16"/>
      <c r="L6" s="8"/>
    </row>
    <row r="7" spans="1:12" ht="62.4" customHeight="1">
      <c r="A7" s="12"/>
      <c r="B7" s="12" t="s">
        <v>64</v>
      </c>
      <c r="C7" s="14" t="s">
        <v>65</v>
      </c>
      <c r="D7" s="12" t="s">
        <v>20</v>
      </c>
      <c r="E7" s="15">
        <v>11.765787610619471</v>
      </c>
      <c r="F7" s="7">
        <v>0.13</v>
      </c>
      <c r="G7" s="9">
        <v>4.99</v>
      </c>
      <c r="H7" s="15">
        <v>11</v>
      </c>
      <c r="I7" s="15">
        <v>11</v>
      </c>
      <c r="J7" s="16" t="s">
        <v>40</v>
      </c>
      <c r="K7" s="16"/>
      <c r="L7" s="8"/>
    </row>
    <row r="8" spans="1:12" ht="62.4" customHeight="1">
      <c r="A8" s="12"/>
      <c r="B8" s="12" t="s">
        <v>66</v>
      </c>
      <c r="C8" s="14" t="s">
        <v>67</v>
      </c>
      <c r="D8" s="12" t="s">
        <v>20</v>
      </c>
      <c r="E8" s="15">
        <v>26.1784</v>
      </c>
      <c r="F8" s="7">
        <v>0.13</v>
      </c>
      <c r="G8" s="9">
        <v>26.1784</v>
      </c>
      <c r="H8" s="15">
        <v>26.1784</v>
      </c>
      <c r="I8" s="15">
        <v>26.1784</v>
      </c>
      <c r="J8" s="16" t="s">
        <v>40</v>
      </c>
      <c r="K8" s="16"/>
      <c r="L8" s="8"/>
    </row>
    <row r="9" spans="1:12" ht="62.4" customHeight="1">
      <c r="A9" s="12"/>
      <c r="B9" s="12" t="s">
        <v>68</v>
      </c>
      <c r="C9" s="14" t="s">
        <v>69</v>
      </c>
      <c r="D9" s="12" t="s">
        <v>20</v>
      </c>
      <c r="E9" s="15">
        <v>40.72</v>
      </c>
      <c r="F9" s="7">
        <v>0.13</v>
      </c>
      <c r="G9" s="9">
        <v>36.340000000000003</v>
      </c>
      <c r="H9" s="15">
        <v>43.63</v>
      </c>
      <c r="I9" s="15">
        <v>43.63</v>
      </c>
      <c r="J9" s="16" t="s">
        <v>40</v>
      </c>
      <c r="K9" s="16"/>
      <c r="L9" s="8"/>
    </row>
    <row r="10" spans="1:12" ht="62.4" customHeight="1">
      <c r="A10" s="12"/>
      <c r="B10" s="12" t="s">
        <v>70</v>
      </c>
      <c r="C10" s="14" t="s">
        <v>71</v>
      </c>
      <c r="D10" s="12" t="s">
        <v>20</v>
      </c>
      <c r="E10" s="15">
        <v>29.589700000000001</v>
      </c>
      <c r="F10" s="7">
        <v>0.13</v>
      </c>
      <c r="G10" s="9">
        <v>15.8</v>
      </c>
      <c r="H10" s="15">
        <v>24.84</v>
      </c>
      <c r="I10" s="15">
        <v>24.84</v>
      </c>
      <c r="J10" s="16" t="s">
        <v>40</v>
      </c>
      <c r="K10" s="16"/>
      <c r="L10" s="8"/>
    </row>
    <row r="11" spans="1:12" ht="62.4" customHeight="1">
      <c r="A11" s="12">
        <v>2</v>
      </c>
      <c r="B11" s="12" t="s">
        <v>72</v>
      </c>
      <c r="C11" s="14" t="s">
        <v>73</v>
      </c>
      <c r="D11" s="12" t="s">
        <v>20</v>
      </c>
      <c r="E11" s="15">
        <v>29.589700000000001</v>
      </c>
      <c r="F11" s="7">
        <v>0.13</v>
      </c>
      <c r="G11" s="9">
        <v>15.8</v>
      </c>
      <c r="H11" s="15">
        <v>1.6</v>
      </c>
      <c r="I11" s="15">
        <v>24.84</v>
      </c>
      <c r="J11" s="16" t="s">
        <v>40</v>
      </c>
      <c r="K11" s="16"/>
      <c r="L11" s="8"/>
    </row>
    <row r="12" spans="1:12" ht="27.75" customHeight="1">
      <c r="A12" s="191" t="s">
        <v>74</v>
      </c>
      <c r="B12" s="191"/>
      <c r="C12" s="191"/>
      <c r="D12" s="191"/>
      <c r="E12" s="191"/>
      <c r="F12" s="191"/>
      <c r="G12" s="191"/>
      <c r="H12" s="191"/>
      <c r="I12" s="191"/>
      <c r="J12" s="191"/>
      <c r="K12" s="191"/>
    </row>
    <row r="13" spans="1:12" ht="58.8" customHeight="1">
      <c r="A13" s="191"/>
      <c r="B13" s="191"/>
      <c r="C13" s="191"/>
      <c r="D13" s="191"/>
      <c r="E13" s="191"/>
      <c r="F13" s="191"/>
      <c r="G13" s="191"/>
      <c r="H13" s="191"/>
      <c r="I13" s="191"/>
      <c r="J13" s="191"/>
      <c r="K13" s="191"/>
    </row>
    <row r="14" spans="1:12" ht="93" customHeight="1">
      <c r="A14" s="192" t="s">
        <v>13</v>
      </c>
      <c r="B14" s="193"/>
      <c r="C14" s="194" t="s">
        <v>14</v>
      </c>
      <c r="D14" s="194"/>
      <c r="E14" s="191" t="s">
        <v>15</v>
      </c>
      <c r="F14" s="191"/>
      <c r="G14" s="191"/>
      <c r="H14" s="191" t="s">
        <v>16</v>
      </c>
      <c r="I14" s="191"/>
      <c r="J14" s="191" t="s">
        <v>17</v>
      </c>
      <c r="K14" s="191"/>
    </row>
  </sheetData>
  <mergeCells count="8">
    <mergeCell ref="A1:K1"/>
    <mergeCell ref="I2:K2"/>
    <mergeCell ref="A12:K13"/>
    <mergeCell ref="A14:B14"/>
    <mergeCell ref="C14:D14"/>
    <mergeCell ref="E14:G14"/>
    <mergeCell ref="H14:I14"/>
    <mergeCell ref="J14:K14"/>
  </mergeCells>
  <phoneticPr fontId="3" type="noConversion"/>
  <pageMargins left="0.75" right="0.75" top="1" bottom="1" header="0.5" footer="0.5"/>
  <pageSetup paperSize="9" scale="93" orientation="landscape" r:id="rId1"/>
  <headerFooter alignWithMargins="0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74908E-E128-4992-B1F0-095D619F8BD0}">
  <dimension ref="A1:A3"/>
  <sheetViews>
    <sheetView workbookViewId="0">
      <selection activeCell="A8" sqref="A8"/>
    </sheetView>
  </sheetViews>
  <sheetFormatPr defaultRowHeight="13.8"/>
  <cols>
    <col min="1" max="1" width="139" customWidth="1"/>
  </cols>
  <sheetData>
    <row r="1" spans="1:1" ht="142.80000000000001" customHeight="1">
      <c r="A1" s="173" t="s">
        <v>820</v>
      </c>
    </row>
    <row r="2" spans="1:1" ht="74.400000000000006" customHeight="1">
      <c r="A2" s="173" t="s">
        <v>821</v>
      </c>
    </row>
    <row r="3" spans="1:1" ht="27" customHeight="1"/>
  </sheetData>
  <phoneticPr fontId="3" type="noConversion"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AECBBE-5AAB-484B-855F-484CA5715D34}">
  <sheetPr>
    <pageSetUpPr fitToPage="1"/>
  </sheetPr>
  <dimension ref="A1:L7"/>
  <sheetViews>
    <sheetView workbookViewId="0">
      <selection activeCell="J7" sqref="J7:K7"/>
    </sheetView>
  </sheetViews>
  <sheetFormatPr defaultColWidth="10" defaultRowHeight="27.75" customHeight="1"/>
  <cols>
    <col min="1" max="1" width="6.109375" style="1" bestFit="1" customWidth="1"/>
    <col min="2" max="2" width="25.5546875" style="1" customWidth="1"/>
    <col min="3" max="3" width="23.44140625" style="1" customWidth="1"/>
    <col min="4" max="4" width="7.21875" style="1" customWidth="1"/>
    <col min="5" max="5" width="14.88671875" style="1" customWidth="1"/>
    <col min="6" max="6" width="5.6640625" style="1" customWidth="1"/>
    <col min="7" max="7" width="11.77734375" style="1" customWidth="1"/>
    <col min="8" max="9" width="15.33203125" style="1" customWidth="1"/>
    <col min="10" max="10" width="32.6640625" style="1" customWidth="1"/>
    <col min="11" max="11" width="21.33203125" style="1" customWidth="1"/>
    <col min="12" max="256" width="10" style="1"/>
    <col min="257" max="257" width="6.109375" style="1" bestFit="1" customWidth="1"/>
    <col min="258" max="258" width="25.5546875" style="1" customWidth="1"/>
    <col min="259" max="259" width="23.44140625" style="1" customWidth="1"/>
    <col min="260" max="260" width="7.21875" style="1" customWidth="1"/>
    <col min="261" max="261" width="11.77734375" style="1" customWidth="1"/>
    <col min="262" max="262" width="5.6640625" style="1" customWidth="1"/>
    <col min="263" max="263" width="11.77734375" style="1" customWidth="1"/>
    <col min="264" max="265" width="11.88671875" style="1" customWidth="1"/>
    <col min="266" max="266" width="15.21875" style="1" customWidth="1"/>
    <col min="267" max="267" width="11.6640625" style="1" customWidth="1"/>
    <col min="268" max="512" width="10" style="1"/>
    <col min="513" max="513" width="6.109375" style="1" bestFit="1" customWidth="1"/>
    <col min="514" max="514" width="25.5546875" style="1" customWidth="1"/>
    <col min="515" max="515" width="23.44140625" style="1" customWidth="1"/>
    <col min="516" max="516" width="7.21875" style="1" customWidth="1"/>
    <col min="517" max="517" width="11.77734375" style="1" customWidth="1"/>
    <col min="518" max="518" width="5.6640625" style="1" customWidth="1"/>
    <col min="519" max="519" width="11.77734375" style="1" customWidth="1"/>
    <col min="520" max="521" width="11.88671875" style="1" customWidth="1"/>
    <col min="522" max="522" width="15.21875" style="1" customWidth="1"/>
    <col min="523" max="523" width="11.6640625" style="1" customWidth="1"/>
    <col min="524" max="768" width="10" style="1"/>
    <col min="769" max="769" width="6.109375" style="1" bestFit="1" customWidth="1"/>
    <col min="770" max="770" width="25.5546875" style="1" customWidth="1"/>
    <col min="771" max="771" width="23.44140625" style="1" customWidth="1"/>
    <col min="772" max="772" width="7.21875" style="1" customWidth="1"/>
    <col min="773" max="773" width="11.77734375" style="1" customWidth="1"/>
    <col min="774" max="774" width="5.6640625" style="1" customWidth="1"/>
    <col min="775" max="775" width="11.77734375" style="1" customWidth="1"/>
    <col min="776" max="777" width="11.88671875" style="1" customWidth="1"/>
    <col min="778" max="778" width="15.21875" style="1" customWidth="1"/>
    <col min="779" max="779" width="11.6640625" style="1" customWidth="1"/>
    <col min="780" max="1024" width="10" style="1"/>
    <col min="1025" max="1025" width="6.109375" style="1" bestFit="1" customWidth="1"/>
    <col min="1026" max="1026" width="25.5546875" style="1" customWidth="1"/>
    <col min="1027" max="1027" width="23.44140625" style="1" customWidth="1"/>
    <col min="1028" max="1028" width="7.21875" style="1" customWidth="1"/>
    <col min="1029" max="1029" width="11.77734375" style="1" customWidth="1"/>
    <col min="1030" max="1030" width="5.6640625" style="1" customWidth="1"/>
    <col min="1031" max="1031" width="11.77734375" style="1" customWidth="1"/>
    <col min="1032" max="1033" width="11.88671875" style="1" customWidth="1"/>
    <col min="1034" max="1034" width="15.21875" style="1" customWidth="1"/>
    <col min="1035" max="1035" width="11.6640625" style="1" customWidth="1"/>
    <col min="1036" max="1280" width="10" style="1"/>
    <col min="1281" max="1281" width="6.109375" style="1" bestFit="1" customWidth="1"/>
    <col min="1282" max="1282" width="25.5546875" style="1" customWidth="1"/>
    <col min="1283" max="1283" width="23.44140625" style="1" customWidth="1"/>
    <col min="1284" max="1284" width="7.21875" style="1" customWidth="1"/>
    <col min="1285" max="1285" width="11.77734375" style="1" customWidth="1"/>
    <col min="1286" max="1286" width="5.6640625" style="1" customWidth="1"/>
    <col min="1287" max="1287" width="11.77734375" style="1" customWidth="1"/>
    <col min="1288" max="1289" width="11.88671875" style="1" customWidth="1"/>
    <col min="1290" max="1290" width="15.21875" style="1" customWidth="1"/>
    <col min="1291" max="1291" width="11.6640625" style="1" customWidth="1"/>
    <col min="1292" max="1536" width="10" style="1"/>
    <col min="1537" max="1537" width="6.109375" style="1" bestFit="1" customWidth="1"/>
    <col min="1538" max="1538" width="25.5546875" style="1" customWidth="1"/>
    <col min="1539" max="1539" width="23.44140625" style="1" customWidth="1"/>
    <col min="1540" max="1540" width="7.21875" style="1" customWidth="1"/>
    <col min="1541" max="1541" width="11.77734375" style="1" customWidth="1"/>
    <col min="1542" max="1542" width="5.6640625" style="1" customWidth="1"/>
    <col min="1543" max="1543" width="11.77734375" style="1" customWidth="1"/>
    <col min="1544" max="1545" width="11.88671875" style="1" customWidth="1"/>
    <col min="1546" max="1546" width="15.21875" style="1" customWidth="1"/>
    <col min="1547" max="1547" width="11.6640625" style="1" customWidth="1"/>
    <col min="1548" max="1792" width="10" style="1"/>
    <col min="1793" max="1793" width="6.109375" style="1" bestFit="1" customWidth="1"/>
    <col min="1794" max="1794" width="25.5546875" style="1" customWidth="1"/>
    <col min="1795" max="1795" width="23.44140625" style="1" customWidth="1"/>
    <col min="1796" max="1796" width="7.21875" style="1" customWidth="1"/>
    <col min="1797" max="1797" width="11.77734375" style="1" customWidth="1"/>
    <col min="1798" max="1798" width="5.6640625" style="1" customWidth="1"/>
    <col min="1799" max="1799" width="11.77734375" style="1" customWidth="1"/>
    <col min="1800" max="1801" width="11.88671875" style="1" customWidth="1"/>
    <col min="1802" max="1802" width="15.21875" style="1" customWidth="1"/>
    <col min="1803" max="1803" width="11.6640625" style="1" customWidth="1"/>
    <col min="1804" max="2048" width="10" style="1"/>
    <col min="2049" max="2049" width="6.109375" style="1" bestFit="1" customWidth="1"/>
    <col min="2050" max="2050" width="25.5546875" style="1" customWidth="1"/>
    <col min="2051" max="2051" width="23.44140625" style="1" customWidth="1"/>
    <col min="2052" max="2052" width="7.21875" style="1" customWidth="1"/>
    <col min="2053" max="2053" width="11.77734375" style="1" customWidth="1"/>
    <col min="2054" max="2054" width="5.6640625" style="1" customWidth="1"/>
    <col min="2055" max="2055" width="11.77734375" style="1" customWidth="1"/>
    <col min="2056" max="2057" width="11.88671875" style="1" customWidth="1"/>
    <col min="2058" max="2058" width="15.21875" style="1" customWidth="1"/>
    <col min="2059" max="2059" width="11.6640625" style="1" customWidth="1"/>
    <col min="2060" max="2304" width="10" style="1"/>
    <col min="2305" max="2305" width="6.109375" style="1" bestFit="1" customWidth="1"/>
    <col min="2306" max="2306" width="25.5546875" style="1" customWidth="1"/>
    <col min="2307" max="2307" width="23.44140625" style="1" customWidth="1"/>
    <col min="2308" max="2308" width="7.21875" style="1" customWidth="1"/>
    <col min="2309" max="2309" width="11.77734375" style="1" customWidth="1"/>
    <col min="2310" max="2310" width="5.6640625" style="1" customWidth="1"/>
    <col min="2311" max="2311" width="11.77734375" style="1" customWidth="1"/>
    <col min="2312" max="2313" width="11.88671875" style="1" customWidth="1"/>
    <col min="2314" max="2314" width="15.21875" style="1" customWidth="1"/>
    <col min="2315" max="2315" width="11.6640625" style="1" customWidth="1"/>
    <col min="2316" max="2560" width="10" style="1"/>
    <col min="2561" max="2561" width="6.109375" style="1" bestFit="1" customWidth="1"/>
    <col min="2562" max="2562" width="25.5546875" style="1" customWidth="1"/>
    <col min="2563" max="2563" width="23.44140625" style="1" customWidth="1"/>
    <col min="2564" max="2564" width="7.21875" style="1" customWidth="1"/>
    <col min="2565" max="2565" width="11.77734375" style="1" customWidth="1"/>
    <col min="2566" max="2566" width="5.6640625" style="1" customWidth="1"/>
    <col min="2567" max="2567" width="11.77734375" style="1" customWidth="1"/>
    <col min="2568" max="2569" width="11.88671875" style="1" customWidth="1"/>
    <col min="2570" max="2570" width="15.21875" style="1" customWidth="1"/>
    <col min="2571" max="2571" width="11.6640625" style="1" customWidth="1"/>
    <col min="2572" max="2816" width="10" style="1"/>
    <col min="2817" max="2817" width="6.109375" style="1" bestFit="1" customWidth="1"/>
    <col min="2818" max="2818" width="25.5546875" style="1" customWidth="1"/>
    <col min="2819" max="2819" width="23.44140625" style="1" customWidth="1"/>
    <col min="2820" max="2820" width="7.21875" style="1" customWidth="1"/>
    <col min="2821" max="2821" width="11.77734375" style="1" customWidth="1"/>
    <col min="2822" max="2822" width="5.6640625" style="1" customWidth="1"/>
    <col min="2823" max="2823" width="11.77734375" style="1" customWidth="1"/>
    <col min="2824" max="2825" width="11.88671875" style="1" customWidth="1"/>
    <col min="2826" max="2826" width="15.21875" style="1" customWidth="1"/>
    <col min="2827" max="2827" width="11.6640625" style="1" customWidth="1"/>
    <col min="2828" max="3072" width="10" style="1"/>
    <col min="3073" max="3073" width="6.109375" style="1" bestFit="1" customWidth="1"/>
    <col min="3074" max="3074" width="25.5546875" style="1" customWidth="1"/>
    <col min="3075" max="3075" width="23.44140625" style="1" customWidth="1"/>
    <col min="3076" max="3076" width="7.21875" style="1" customWidth="1"/>
    <col min="3077" max="3077" width="11.77734375" style="1" customWidth="1"/>
    <col min="3078" max="3078" width="5.6640625" style="1" customWidth="1"/>
    <col min="3079" max="3079" width="11.77734375" style="1" customWidth="1"/>
    <col min="3080" max="3081" width="11.88671875" style="1" customWidth="1"/>
    <col min="3082" max="3082" width="15.21875" style="1" customWidth="1"/>
    <col min="3083" max="3083" width="11.6640625" style="1" customWidth="1"/>
    <col min="3084" max="3328" width="10" style="1"/>
    <col min="3329" max="3329" width="6.109375" style="1" bestFit="1" customWidth="1"/>
    <col min="3330" max="3330" width="25.5546875" style="1" customWidth="1"/>
    <col min="3331" max="3331" width="23.44140625" style="1" customWidth="1"/>
    <col min="3332" max="3332" width="7.21875" style="1" customWidth="1"/>
    <col min="3333" max="3333" width="11.77734375" style="1" customWidth="1"/>
    <col min="3334" max="3334" width="5.6640625" style="1" customWidth="1"/>
    <col min="3335" max="3335" width="11.77734375" style="1" customWidth="1"/>
    <col min="3336" max="3337" width="11.88671875" style="1" customWidth="1"/>
    <col min="3338" max="3338" width="15.21875" style="1" customWidth="1"/>
    <col min="3339" max="3339" width="11.6640625" style="1" customWidth="1"/>
    <col min="3340" max="3584" width="10" style="1"/>
    <col min="3585" max="3585" width="6.109375" style="1" bestFit="1" customWidth="1"/>
    <col min="3586" max="3586" width="25.5546875" style="1" customWidth="1"/>
    <col min="3587" max="3587" width="23.44140625" style="1" customWidth="1"/>
    <col min="3588" max="3588" width="7.21875" style="1" customWidth="1"/>
    <col min="3589" max="3589" width="11.77734375" style="1" customWidth="1"/>
    <col min="3590" max="3590" width="5.6640625" style="1" customWidth="1"/>
    <col min="3591" max="3591" width="11.77734375" style="1" customWidth="1"/>
    <col min="3592" max="3593" width="11.88671875" style="1" customWidth="1"/>
    <col min="3594" max="3594" width="15.21875" style="1" customWidth="1"/>
    <col min="3595" max="3595" width="11.6640625" style="1" customWidth="1"/>
    <col min="3596" max="3840" width="10" style="1"/>
    <col min="3841" max="3841" width="6.109375" style="1" bestFit="1" customWidth="1"/>
    <col min="3842" max="3842" width="25.5546875" style="1" customWidth="1"/>
    <col min="3843" max="3843" width="23.44140625" style="1" customWidth="1"/>
    <col min="3844" max="3844" width="7.21875" style="1" customWidth="1"/>
    <col min="3845" max="3845" width="11.77734375" style="1" customWidth="1"/>
    <col min="3846" max="3846" width="5.6640625" style="1" customWidth="1"/>
    <col min="3847" max="3847" width="11.77734375" style="1" customWidth="1"/>
    <col min="3848" max="3849" width="11.88671875" style="1" customWidth="1"/>
    <col min="3850" max="3850" width="15.21875" style="1" customWidth="1"/>
    <col min="3851" max="3851" width="11.6640625" style="1" customWidth="1"/>
    <col min="3852" max="4096" width="10" style="1"/>
    <col min="4097" max="4097" width="6.109375" style="1" bestFit="1" customWidth="1"/>
    <col min="4098" max="4098" width="25.5546875" style="1" customWidth="1"/>
    <col min="4099" max="4099" width="23.44140625" style="1" customWidth="1"/>
    <col min="4100" max="4100" width="7.21875" style="1" customWidth="1"/>
    <col min="4101" max="4101" width="11.77734375" style="1" customWidth="1"/>
    <col min="4102" max="4102" width="5.6640625" style="1" customWidth="1"/>
    <col min="4103" max="4103" width="11.77734375" style="1" customWidth="1"/>
    <col min="4104" max="4105" width="11.88671875" style="1" customWidth="1"/>
    <col min="4106" max="4106" width="15.21875" style="1" customWidth="1"/>
    <col min="4107" max="4107" width="11.6640625" style="1" customWidth="1"/>
    <col min="4108" max="4352" width="10" style="1"/>
    <col min="4353" max="4353" width="6.109375" style="1" bestFit="1" customWidth="1"/>
    <col min="4354" max="4354" width="25.5546875" style="1" customWidth="1"/>
    <col min="4355" max="4355" width="23.44140625" style="1" customWidth="1"/>
    <col min="4356" max="4356" width="7.21875" style="1" customWidth="1"/>
    <col min="4357" max="4357" width="11.77734375" style="1" customWidth="1"/>
    <col min="4358" max="4358" width="5.6640625" style="1" customWidth="1"/>
    <col min="4359" max="4359" width="11.77734375" style="1" customWidth="1"/>
    <col min="4360" max="4361" width="11.88671875" style="1" customWidth="1"/>
    <col min="4362" max="4362" width="15.21875" style="1" customWidth="1"/>
    <col min="4363" max="4363" width="11.6640625" style="1" customWidth="1"/>
    <col min="4364" max="4608" width="10" style="1"/>
    <col min="4609" max="4609" width="6.109375" style="1" bestFit="1" customWidth="1"/>
    <col min="4610" max="4610" width="25.5546875" style="1" customWidth="1"/>
    <col min="4611" max="4611" width="23.44140625" style="1" customWidth="1"/>
    <col min="4612" max="4612" width="7.21875" style="1" customWidth="1"/>
    <col min="4613" max="4613" width="11.77734375" style="1" customWidth="1"/>
    <col min="4614" max="4614" width="5.6640625" style="1" customWidth="1"/>
    <col min="4615" max="4615" width="11.77734375" style="1" customWidth="1"/>
    <col min="4616" max="4617" width="11.88671875" style="1" customWidth="1"/>
    <col min="4618" max="4618" width="15.21875" style="1" customWidth="1"/>
    <col min="4619" max="4619" width="11.6640625" style="1" customWidth="1"/>
    <col min="4620" max="4864" width="10" style="1"/>
    <col min="4865" max="4865" width="6.109375" style="1" bestFit="1" customWidth="1"/>
    <col min="4866" max="4866" width="25.5546875" style="1" customWidth="1"/>
    <col min="4867" max="4867" width="23.44140625" style="1" customWidth="1"/>
    <col min="4868" max="4868" width="7.21875" style="1" customWidth="1"/>
    <col min="4869" max="4869" width="11.77734375" style="1" customWidth="1"/>
    <col min="4870" max="4870" width="5.6640625" style="1" customWidth="1"/>
    <col min="4871" max="4871" width="11.77734375" style="1" customWidth="1"/>
    <col min="4872" max="4873" width="11.88671875" style="1" customWidth="1"/>
    <col min="4874" max="4874" width="15.21875" style="1" customWidth="1"/>
    <col min="4875" max="4875" width="11.6640625" style="1" customWidth="1"/>
    <col min="4876" max="5120" width="10" style="1"/>
    <col min="5121" max="5121" width="6.109375" style="1" bestFit="1" customWidth="1"/>
    <col min="5122" max="5122" width="25.5546875" style="1" customWidth="1"/>
    <col min="5123" max="5123" width="23.44140625" style="1" customWidth="1"/>
    <col min="5124" max="5124" width="7.21875" style="1" customWidth="1"/>
    <col min="5125" max="5125" width="11.77734375" style="1" customWidth="1"/>
    <col min="5126" max="5126" width="5.6640625" style="1" customWidth="1"/>
    <col min="5127" max="5127" width="11.77734375" style="1" customWidth="1"/>
    <col min="5128" max="5129" width="11.88671875" style="1" customWidth="1"/>
    <col min="5130" max="5130" width="15.21875" style="1" customWidth="1"/>
    <col min="5131" max="5131" width="11.6640625" style="1" customWidth="1"/>
    <col min="5132" max="5376" width="10" style="1"/>
    <col min="5377" max="5377" width="6.109375" style="1" bestFit="1" customWidth="1"/>
    <col min="5378" max="5378" width="25.5546875" style="1" customWidth="1"/>
    <col min="5379" max="5379" width="23.44140625" style="1" customWidth="1"/>
    <col min="5380" max="5380" width="7.21875" style="1" customWidth="1"/>
    <col min="5381" max="5381" width="11.77734375" style="1" customWidth="1"/>
    <col min="5382" max="5382" width="5.6640625" style="1" customWidth="1"/>
    <col min="5383" max="5383" width="11.77734375" style="1" customWidth="1"/>
    <col min="5384" max="5385" width="11.88671875" style="1" customWidth="1"/>
    <col min="5386" max="5386" width="15.21875" style="1" customWidth="1"/>
    <col min="5387" max="5387" width="11.6640625" style="1" customWidth="1"/>
    <col min="5388" max="5632" width="10" style="1"/>
    <col min="5633" max="5633" width="6.109375" style="1" bestFit="1" customWidth="1"/>
    <col min="5634" max="5634" width="25.5546875" style="1" customWidth="1"/>
    <col min="5635" max="5635" width="23.44140625" style="1" customWidth="1"/>
    <col min="5636" max="5636" width="7.21875" style="1" customWidth="1"/>
    <col min="5637" max="5637" width="11.77734375" style="1" customWidth="1"/>
    <col min="5638" max="5638" width="5.6640625" style="1" customWidth="1"/>
    <col min="5639" max="5639" width="11.77734375" style="1" customWidth="1"/>
    <col min="5640" max="5641" width="11.88671875" style="1" customWidth="1"/>
    <col min="5642" max="5642" width="15.21875" style="1" customWidth="1"/>
    <col min="5643" max="5643" width="11.6640625" style="1" customWidth="1"/>
    <col min="5644" max="5888" width="10" style="1"/>
    <col min="5889" max="5889" width="6.109375" style="1" bestFit="1" customWidth="1"/>
    <col min="5890" max="5890" width="25.5546875" style="1" customWidth="1"/>
    <col min="5891" max="5891" width="23.44140625" style="1" customWidth="1"/>
    <col min="5892" max="5892" width="7.21875" style="1" customWidth="1"/>
    <col min="5893" max="5893" width="11.77734375" style="1" customWidth="1"/>
    <col min="5894" max="5894" width="5.6640625" style="1" customWidth="1"/>
    <col min="5895" max="5895" width="11.77734375" style="1" customWidth="1"/>
    <col min="5896" max="5897" width="11.88671875" style="1" customWidth="1"/>
    <col min="5898" max="5898" width="15.21875" style="1" customWidth="1"/>
    <col min="5899" max="5899" width="11.6640625" style="1" customWidth="1"/>
    <col min="5900" max="6144" width="10" style="1"/>
    <col min="6145" max="6145" width="6.109375" style="1" bestFit="1" customWidth="1"/>
    <col min="6146" max="6146" width="25.5546875" style="1" customWidth="1"/>
    <col min="6147" max="6147" width="23.44140625" style="1" customWidth="1"/>
    <col min="6148" max="6148" width="7.21875" style="1" customWidth="1"/>
    <col min="6149" max="6149" width="11.77734375" style="1" customWidth="1"/>
    <col min="6150" max="6150" width="5.6640625" style="1" customWidth="1"/>
    <col min="6151" max="6151" width="11.77734375" style="1" customWidth="1"/>
    <col min="6152" max="6153" width="11.88671875" style="1" customWidth="1"/>
    <col min="6154" max="6154" width="15.21875" style="1" customWidth="1"/>
    <col min="6155" max="6155" width="11.6640625" style="1" customWidth="1"/>
    <col min="6156" max="6400" width="10" style="1"/>
    <col min="6401" max="6401" width="6.109375" style="1" bestFit="1" customWidth="1"/>
    <col min="6402" max="6402" width="25.5546875" style="1" customWidth="1"/>
    <col min="6403" max="6403" width="23.44140625" style="1" customWidth="1"/>
    <col min="6404" max="6404" width="7.21875" style="1" customWidth="1"/>
    <col min="6405" max="6405" width="11.77734375" style="1" customWidth="1"/>
    <col min="6406" max="6406" width="5.6640625" style="1" customWidth="1"/>
    <col min="6407" max="6407" width="11.77734375" style="1" customWidth="1"/>
    <col min="6408" max="6409" width="11.88671875" style="1" customWidth="1"/>
    <col min="6410" max="6410" width="15.21875" style="1" customWidth="1"/>
    <col min="6411" max="6411" width="11.6640625" style="1" customWidth="1"/>
    <col min="6412" max="6656" width="10" style="1"/>
    <col min="6657" max="6657" width="6.109375" style="1" bestFit="1" customWidth="1"/>
    <col min="6658" max="6658" width="25.5546875" style="1" customWidth="1"/>
    <col min="6659" max="6659" width="23.44140625" style="1" customWidth="1"/>
    <col min="6660" max="6660" width="7.21875" style="1" customWidth="1"/>
    <col min="6661" max="6661" width="11.77734375" style="1" customWidth="1"/>
    <col min="6662" max="6662" width="5.6640625" style="1" customWidth="1"/>
    <col min="6663" max="6663" width="11.77734375" style="1" customWidth="1"/>
    <col min="6664" max="6665" width="11.88671875" style="1" customWidth="1"/>
    <col min="6666" max="6666" width="15.21875" style="1" customWidth="1"/>
    <col min="6667" max="6667" width="11.6640625" style="1" customWidth="1"/>
    <col min="6668" max="6912" width="10" style="1"/>
    <col min="6913" max="6913" width="6.109375" style="1" bestFit="1" customWidth="1"/>
    <col min="6914" max="6914" width="25.5546875" style="1" customWidth="1"/>
    <col min="6915" max="6915" width="23.44140625" style="1" customWidth="1"/>
    <col min="6916" max="6916" width="7.21875" style="1" customWidth="1"/>
    <col min="6917" max="6917" width="11.77734375" style="1" customWidth="1"/>
    <col min="6918" max="6918" width="5.6640625" style="1" customWidth="1"/>
    <col min="6919" max="6919" width="11.77734375" style="1" customWidth="1"/>
    <col min="6920" max="6921" width="11.88671875" style="1" customWidth="1"/>
    <col min="6922" max="6922" width="15.21875" style="1" customWidth="1"/>
    <col min="6923" max="6923" width="11.6640625" style="1" customWidth="1"/>
    <col min="6924" max="7168" width="10" style="1"/>
    <col min="7169" max="7169" width="6.109375" style="1" bestFit="1" customWidth="1"/>
    <col min="7170" max="7170" width="25.5546875" style="1" customWidth="1"/>
    <col min="7171" max="7171" width="23.44140625" style="1" customWidth="1"/>
    <col min="7172" max="7172" width="7.21875" style="1" customWidth="1"/>
    <col min="7173" max="7173" width="11.77734375" style="1" customWidth="1"/>
    <col min="7174" max="7174" width="5.6640625" style="1" customWidth="1"/>
    <col min="7175" max="7175" width="11.77734375" style="1" customWidth="1"/>
    <col min="7176" max="7177" width="11.88671875" style="1" customWidth="1"/>
    <col min="7178" max="7178" width="15.21875" style="1" customWidth="1"/>
    <col min="7179" max="7179" width="11.6640625" style="1" customWidth="1"/>
    <col min="7180" max="7424" width="10" style="1"/>
    <col min="7425" max="7425" width="6.109375" style="1" bestFit="1" customWidth="1"/>
    <col min="7426" max="7426" width="25.5546875" style="1" customWidth="1"/>
    <col min="7427" max="7427" width="23.44140625" style="1" customWidth="1"/>
    <col min="7428" max="7428" width="7.21875" style="1" customWidth="1"/>
    <col min="7429" max="7429" width="11.77734375" style="1" customWidth="1"/>
    <col min="7430" max="7430" width="5.6640625" style="1" customWidth="1"/>
    <col min="7431" max="7431" width="11.77734375" style="1" customWidth="1"/>
    <col min="7432" max="7433" width="11.88671875" style="1" customWidth="1"/>
    <col min="7434" max="7434" width="15.21875" style="1" customWidth="1"/>
    <col min="7435" max="7435" width="11.6640625" style="1" customWidth="1"/>
    <col min="7436" max="7680" width="10" style="1"/>
    <col min="7681" max="7681" width="6.109375" style="1" bestFit="1" customWidth="1"/>
    <col min="7682" max="7682" width="25.5546875" style="1" customWidth="1"/>
    <col min="7683" max="7683" width="23.44140625" style="1" customWidth="1"/>
    <col min="7684" max="7684" width="7.21875" style="1" customWidth="1"/>
    <col min="7685" max="7685" width="11.77734375" style="1" customWidth="1"/>
    <col min="7686" max="7686" width="5.6640625" style="1" customWidth="1"/>
    <col min="7687" max="7687" width="11.77734375" style="1" customWidth="1"/>
    <col min="7688" max="7689" width="11.88671875" style="1" customWidth="1"/>
    <col min="7690" max="7690" width="15.21875" style="1" customWidth="1"/>
    <col min="7691" max="7691" width="11.6640625" style="1" customWidth="1"/>
    <col min="7692" max="7936" width="10" style="1"/>
    <col min="7937" max="7937" width="6.109375" style="1" bestFit="1" customWidth="1"/>
    <col min="7938" max="7938" width="25.5546875" style="1" customWidth="1"/>
    <col min="7939" max="7939" width="23.44140625" style="1" customWidth="1"/>
    <col min="7940" max="7940" width="7.21875" style="1" customWidth="1"/>
    <col min="7941" max="7941" width="11.77734375" style="1" customWidth="1"/>
    <col min="7942" max="7942" width="5.6640625" style="1" customWidth="1"/>
    <col min="7943" max="7943" width="11.77734375" style="1" customWidth="1"/>
    <col min="7944" max="7945" width="11.88671875" style="1" customWidth="1"/>
    <col min="7946" max="7946" width="15.21875" style="1" customWidth="1"/>
    <col min="7947" max="7947" width="11.6640625" style="1" customWidth="1"/>
    <col min="7948" max="8192" width="10" style="1"/>
    <col min="8193" max="8193" width="6.109375" style="1" bestFit="1" customWidth="1"/>
    <col min="8194" max="8194" width="25.5546875" style="1" customWidth="1"/>
    <col min="8195" max="8195" width="23.44140625" style="1" customWidth="1"/>
    <col min="8196" max="8196" width="7.21875" style="1" customWidth="1"/>
    <col min="8197" max="8197" width="11.77734375" style="1" customWidth="1"/>
    <col min="8198" max="8198" width="5.6640625" style="1" customWidth="1"/>
    <col min="8199" max="8199" width="11.77734375" style="1" customWidth="1"/>
    <col min="8200" max="8201" width="11.88671875" style="1" customWidth="1"/>
    <col min="8202" max="8202" width="15.21875" style="1" customWidth="1"/>
    <col min="8203" max="8203" width="11.6640625" style="1" customWidth="1"/>
    <col min="8204" max="8448" width="10" style="1"/>
    <col min="8449" max="8449" width="6.109375" style="1" bestFit="1" customWidth="1"/>
    <col min="8450" max="8450" width="25.5546875" style="1" customWidth="1"/>
    <col min="8451" max="8451" width="23.44140625" style="1" customWidth="1"/>
    <col min="8452" max="8452" width="7.21875" style="1" customWidth="1"/>
    <col min="8453" max="8453" width="11.77734375" style="1" customWidth="1"/>
    <col min="8454" max="8454" width="5.6640625" style="1" customWidth="1"/>
    <col min="8455" max="8455" width="11.77734375" style="1" customWidth="1"/>
    <col min="8456" max="8457" width="11.88671875" style="1" customWidth="1"/>
    <col min="8458" max="8458" width="15.21875" style="1" customWidth="1"/>
    <col min="8459" max="8459" width="11.6640625" style="1" customWidth="1"/>
    <col min="8460" max="8704" width="10" style="1"/>
    <col min="8705" max="8705" width="6.109375" style="1" bestFit="1" customWidth="1"/>
    <col min="8706" max="8706" width="25.5546875" style="1" customWidth="1"/>
    <col min="8707" max="8707" width="23.44140625" style="1" customWidth="1"/>
    <col min="8708" max="8708" width="7.21875" style="1" customWidth="1"/>
    <col min="8709" max="8709" width="11.77734375" style="1" customWidth="1"/>
    <col min="8710" max="8710" width="5.6640625" style="1" customWidth="1"/>
    <col min="8711" max="8711" width="11.77734375" style="1" customWidth="1"/>
    <col min="8712" max="8713" width="11.88671875" style="1" customWidth="1"/>
    <col min="8714" max="8714" width="15.21875" style="1" customWidth="1"/>
    <col min="8715" max="8715" width="11.6640625" style="1" customWidth="1"/>
    <col min="8716" max="8960" width="10" style="1"/>
    <col min="8961" max="8961" width="6.109375" style="1" bestFit="1" customWidth="1"/>
    <col min="8962" max="8962" width="25.5546875" style="1" customWidth="1"/>
    <col min="8963" max="8963" width="23.44140625" style="1" customWidth="1"/>
    <col min="8964" max="8964" width="7.21875" style="1" customWidth="1"/>
    <col min="8965" max="8965" width="11.77734375" style="1" customWidth="1"/>
    <col min="8966" max="8966" width="5.6640625" style="1" customWidth="1"/>
    <col min="8967" max="8967" width="11.77734375" style="1" customWidth="1"/>
    <col min="8968" max="8969" width="11.88671875" style="1" customWidth="1"/>
    <col min="8970" max="8970" width="15.21875" style="1" customWidth="1"/>
    <col min="8971" max="8971" width="11.6640625" style="1" customWidth="1"/>
    <col min="8972" max="9216" width="10" style="1"/>
    <col min="9217" max="9217" width="6.109375" style="1" bestFit="1" customWidth="1"/>
    <col min="9218" max="9218" width="25.5546875" style="1" customWidth="1"/>
    <col min="9219" max="9219" width="23.44140625" style="1" customWidth="1"/>
    <col min="9220" max="9220" width="7.21875" style="1" customWidth="1"/>
    <col min="9221" max="9221" width="11.77734375" style="1" customWidth="1"/>
    <col min="9222" max="9222" width="5.6640625" style="1" customWidth="1"/>
    <col min="9223" max="9223" width="11.77734375" style="1" customWidth="1"/>
    <col min="9224" max="9225" width="11.88671875" style="1" customWidth="1"/>
    <col min="9226" max="9226" width="15.21875" style="1" customWidth="1"/>
    <col min="9227" max="9227" width="11.6640625" style="1" customWidth="1"/>
    <col min="9228" max="9472" width="10" style="1"/>
    <col min="9473" max="9473" width="6.109375" style="1" bestFit="1" customWidth="1"/>
    <col min="9474" max="9474" width="25.5546875" style="1" customWidth="1"/>
    <col min="9475" max="9475" width="23.44140625" style="1" customWidth="1"/>
    <col min="9476" max="9476" width="7.21875" style="1" customWidth="1"/>
    <col min="9477" max="9477" width="11.77734375" style="1" customWidth="1"/>
    <col min="9478" max="9478" width="5.6640625" style="1" customWidth="1"/>
    <col min="9479" max="9479" width="11.77734375" style="1" customWidth="1"/>
    <col min="9480" max="9481" width="11.88671875" style="1" customWidth="1"/>
    <col min="9482" max="9482" width="15.21875" style="1" customWidth="1"/>
    <col min="9483" max="9483" width="11.6640625" style="1" customWidth="1"/>
    <col min="9484" max="9728" width="10" style="1"/>
    <col min="9729" max="9729" width="6.109375" style="1" bestFit="1" customWidth="1"/>
    <col min="9730" max="9730" width="25.5546875" style="1" customWidth="1"/>
    <col min="9731" max="9731" width="23.44140625" style="1" customWidth="1"/>
    <col min="9732" max="9732" width="7.21875" style="1" customWidth="1"/>
    <col min="9733" max="9733" width="11.77734375" style="1" customWidth="1"/>
    <col min="9734" max="9734" width="5.6640625" style="1" customWidth="1"/>
    <col min="9735" max="9735" width="11.77734375" style="1" customWidth="1"/>
    <col min="9736" max="9737" width="11.88671875" style="1" customWidth="1"/>
    <col min="9738" max="9738" width="15.21875" style="1" customWidth="1"/>
    <col min="9739" max="9739" width="11.6640625" style="1" customWidth="1"/>
    <col min="9740" max="9984" width="10" style="1"/>
    <col min="9985" max="9985" width="6.109375" style="1" bestFit="1" customWidth="1"/>
    <col min="9986" max="9986" width="25.5546875" style="1" customWidth="1"/>
    <col min="9987" max="9987" width="23.44140625" style="1" customWidth="1"/>
    <col min="9988" max="9988" width="7.21875" style="1" customWidth="1"/>
    <col min="9989" max="9989" width="11.77734375" style="1" customWidth="1"/>
    <col min="9990" max="9990" width="5.6640625" style="1" customWidth="1"/>
    <col min="9991" max="9991" width="11.77734375" style="1" customWidth="1"/>
    <col min="9992" max="9993" width="11.88671875" style="1" customWidth="1"/>
    <col min="9994" max="9994" width="15.21875" style="1" customWidth="1"/>
    <col min="9995" max="9995" width="11.6640625" style="1" customWidth="1"/>
    <col min="9996" max="10240" width="10" style="1"/>
    <col min="10241" max="10241" width="6.109375" style="1" bestFit="1" customWidth="1"/>
    <col min="10242" max="10242" width="25.5546875" style="1" customWidth="1"/>
    <col min="10243" max="10243" width="23.44140625" style="1" customWidth="1"/>
    <col min="10244" max="10244" width="7.21875" style="1" customWidth="1"/>
    <col min="10245" max="10245" width="11.77734375" style="1" customWidth="1"/>
    <col min="10246" max="10246" width="5.6640625" style="1" customWidth="1"/>
    <col min="10247" max="10247" width="11.77734375" style="1" customWidth="1"/>
    <col min="10248" max="10249" width="11.88671875" style="1" customWidth="1"/>
    <col min="10250" max="10250" width="15.21875" style="1" customWidth="1"/>
    <col min="10251" max="10251" width="11.6640625" style="1" customWidth="1"/>
    <col min="10252" max="10496" width="10" style="1"/>
    <col min="10497" max="10497" width="6.109375" style="1" bestFit="1" customWidth="1"/>
    <col min="10498" max="10498" width="25.5546875" style="1" customWidth="1"/>
    <col min="10499" max="10499" width="23.44140625" style="1" customWidth="1"/>
    <col min="10500" max="10500" width="7.21875" style="1" customWidth="1"/>
    <col min="10501" max="10501" width="11.77734375" style="1" customWidth="1"/>
    <col min="10502" max="10502" width="5.6640625" style="1" customWidth="1"/>
    <col min="10503" max="10503" width="11.77734375" style="1" customWidth="1"/>
    <col min="10504" max="10505" width="11.88671875" style="1" customWidth="1"/>
    <col min="10506" max="10506" width="15.21875" style="1" customWidth="1"/>
    <col min="10507" max="10507" width="11.6640625" style="1" customWidth="1"/>
    <col min="10508" max="10752" width="10" style="1"/>
    <col min="10753" max="10753" width="6.109375" style="1" bestFit="1" customWidth="1"/>
    <col min="10754" max="10754" width="25.5546875" style="1" customWidth="1"/>
    <col min="10755" max="10755" width="23.44140625" style="1" customWidth="1"/>
    <col min="10756" max="10756" width="7.21875" style="1" customWidth="1"/>
    <col min="10757" max="10757" width="11.77734375" style="1" customWidth="1"/>
    <col min="10758" max="10758" width="5.6640625" style="1" customWidth="1"/>
    <col min="10759" max="10759" width="11.77734375" style="1" customWidth="1"/>
    <col min="10760" max="10761" width="11.88671875" style="1" customWidth="1"/>
    <col min="10762" max="10762" width="15.21875" style="1" customWidth="1"/>
    <col min="10763" max="10763" width="11.6640625" style="1" customWidth="1"/>
    <col min="10764" max="11008" width="10" style="1"/>
    <col min="11009" max="11009" width="6.109375" style="1" bestFit="1" customWidth="1"/>
    <col min="11010" max="11010" width="25.5546875" style="1" customWidth="1"/>
    <col min="11011" max="11011" width="23.44140625" style="1" customWidth="1"/>
    <col min="11012" max="11012" width="7.21875" style="1" customWidth="1"/>
    <col min="11013" max="11013" width="11.77734375" style="1" customWidth="1"/>
    <col min="11014" max="11014" width="5.6640625" style="1" customWidth="1"/>
    <col min="11015" max="11015" width="11.77734375" style="1" customWidth="1"/>
    <col min="11016" max="11017" width="11.88671875" style="1" customWidth="1"/>
    <col min="11018" max="11018" width="15.21875" style="1" customWidth="1"/>
    <col min="11019" max="11019" width="11.6640625" style="1" customWidth="1"/>
    <col min="11020" max="11264" width="10" style="1"/>
    <col min="11265" max="11265" width="6.109375" style="1" bestFit="1" customWidth="1"/>
    <col min="11266" max="11266" width="25.5546875" style="1" customWidth="1"/>
    <col min="11267" max="11267" width="23.44140625" style="1" customWidth="1"/>
    <col min="11268" max="11268" width="7.21875" style="1" customWidth="1"/>
    <col min="11269" max="11269" width="11.77734375" style="1" customWidth="1"/>
    <col min="11270" max="11270" width="5.6640625" style="1" customWidth="1"/>
    <col min="11271" max="11271" width="11.77734375" style="1" customWidth="1"/>
    <col min="11272" max="11273" width="11.88671875" style="1" customWidth="1"/>
    <col min="11274" max="11274" width="15.21875" style="1" customWidth="1"/>
    <col min="11275" max="11275" width="11.6640625" style="1" customWidth="1"/>
    <col min="11276" max="11520" width="10" style="1"/>
    <col min="11521" max="11521" width="6.109375" style="1" bestFit="1" customWidth="1"/>
    <col min="11522" max="11522" width="25.5546875" style="1" customWidth="1"/>
    <col min="11523" max="11523" width="23.44140625" style="1" customWidth="1"/>
    <col min="11524" max="11524" width="7.21875" style="1" customWidth="1"/>
    <col min="11525" max="11525" width="11.77734375" style="1" customWidth="1"/>
    <col min="11526" max="11526" width="5.6640625" style="1" customWidth="1"/>
    <col min="11527" max="11527" width="11.77734375" style="1" customWidth="1"/>
    <col min="11528" max="11529" width="11.88671875" style="1" customWidth="1"/>
    <col min="11530" max="11530" width="15.21875" style="1" customWidth="1"/>
    <col min="11531" max="11531" width="11.6640625" style="1" customWidth="1"/>
    <col min="11532" max="11776" width="10" style="1"/>
    <col min="11777" max="11777" width="6.109375" style="1" bestFit="1" customWidth="1"/>
    <col min="11778" max="11778" width="25.5546875" style="1" customWidth="1"/>
    <col min="11779" max="11779" width="23.44140625" style="1" customWidth="1"/>
    <col min="11780" max="11780" width="7.21875" style="1" customWidth="1"/>
    <col min="11781" max="11781" width="11.77734375" style="1" customWidth="1"/>
    <col min="11782" max="11782" width="5.6640625" style="1" customWidth="1"/>
    <col min="11783" max="11783" width="11.77734375" style="1" customWidth="1"/>
    <col min="11784" max="11785" width="11.88671875" style="1" customWidth="1"/>
    <col min="11786" max="11786" width="15.21875" style="1" customWidth="1"/>
    <col min="11787" max="11787" width="11.6640625" style="1" customWidth="1"/>
    <col min="11788" max="12032" width="10" style="1"/>
    <col min="12033" max="12033" width="6.109375" style="1" bestFit="1" customWidth="1"/>
    <col min="12034" max="12034" width="25.5546875" style="1" customWidth="1"/>
    <col min="12035" max="12035" width="23.44140625" style="1" customWidth="1"/>
    <col min="12036" max="12036" width="7.21875" style="1" customWidth="1"/>
    <col min="12037" max="12037" width="11.77734375" style="1" customWidth="1"/>
    <col min="12038" max="12038" width="5.6640625" style="1" customWidth="1"/>
    <col min="12039" max="12039" width="11.77734375" style="1" customWidth="1"/>
    <col min="12040" max="12041" width="11.88671875" style="1" customWidth="1"/>
    <col min="12042" max="12042" width="15.21875" style="1" customWidth="1"/>
    <col min="12043" max="12043" width="11.6640625" style="1" customWidth="1"/>
    <col min="12044" max="12288" width="10" style="1"/>
    <col min="12289" max="12289" width="6.109375" style="1" bestFit="1" customWidth="1"/>
    <col min="12290" max="12290" width="25.5546875" style="1" customWidth="1"/>
    <col min="12291" max="12291" width="23.44140625" style="1" customWidth="1"/>
    <col min="12292" max="12292" width="7.21875" style="1" customWidth="1"/>
    <col min="12293" max="12293" width="11.77734375" style="1" customWidth="1"/>
    <col min="12294" max="12294" width="5.6640625" style="1" customWidth="1"/>
    <col min="12295" max="12295" width="11.77734375" style="1" customWidth="1"/>
    <col min="12296" max="12297" width="11.88671875" style="1" customWidth="1"/>
    <col min="12298" max="12298" width="15.21875" style="1" customWidth="1"/>
    <col min="12299" max="12299" width="11.6640625" style="1" customWidth="1"/>
    <col min="12300" max="12544" width="10" style="1"/>
    <col min="12545" max="12545" width="6.109375" style="1" bestFit="1" customWidth="1"/>
    <col min="12546" max="12546" width="25.5546875" style="1" customWidth="1"/>
    <col min="12547" max="12547" width="23.44140625" style="1" customWidth="1"/>
    <col min="12548" max="12548" width="7.21875" style="1" customWidth="1"/>
    <col min="12549" max="12549" width="11.77734375" style="1" customWidth="1"/>
    <col min="12550" max="12550" width="5.6640625" style="1" customWidth="1"/>
    <col min="12551" max="12551" width="11.77734375" style="1" customWidth="1"/>
    <col min="12552" max="12553" width="11.88671875" style="1" customWidth="1"/>
    <col min="12554" max="12554" width="15.21875" style="1" customWidth="1"/>
    <col min="12555" max="12555" width="11.6640625" style="1" customWidth="1"/>
    <col min="12556" max="12800" width="10" style="1"/>
    <col min="12801" max="12801" width="6.109375" style="1" bestFit="1" customWidth="1"/>
    <col min="12802" max="12802" width="25.5546875" style="1" customWidth="1"/>
    <col min="12803" max="12803" width="23.44140625" style="1" customWidth="1"/>
    <col min="12804" max="12804" width="7.21875" style="1" customWidth="1"/>
    <col min="12805" max="12805" width="11.77734375" style="1" customWidth="1"/>
    <col min="12806" max="12806" width="5.6640625" style="1" customWidth="1"/>
    <col min="12807" max="12807" width="11.77734375" style="1" customWidth="1"/>
    <col min="12808" max="12809" width="11.88671875" style="1" customWidth="1"/>
    <col min="12810" max="12810" width="15.21875" style="1" customWidth="1"/>
    <col min="12811" max="12811" width="11.6640625" style="1" customWidth="1"/>
    <col min="12812" max="13056" width="10" style="1"/>
    <col min="13057" max="13057" width="6.109375" style="1" bestFit="1" customWidth="1"/>
    <col min="13058" max="13058" width="25.5546875" style="1" customWidth="1"/>
    <col min="13059" max="13059" width="23.44140625" style="1" customWidth="1"/>
    <col min="13060" max="13060" width="7.21875" style="1" customWidth="1"/>
    <col min="13061" max="13061" width="11.77734375" style="1" customWidth="1"/>
    <col min="13062" max="13062" width="5.6640625" style="1" customWidth="1"/>
    <col min="13063" max="13063" width="11.77734375" style="1" customWidth="1"/>
    <col min="13064" max="13065" width="11.88671875" style="1" customWidth="1"/>
    <col min="13066" max="13066" width="15.21875" style="1" customWidth="1"/>
    <col min="13067" max="13067" width="11.6640625" style="1" customWidth="1"/>
    <col min="13068" max="13312" width="10" style="1"/>
    <col min="13313" max="13313" width="6.109375" style="1" bestFit="1" customWidth="1"/>
    <col min="13314" max="13314" width="25.5546875" style="1" customWidth="1"/>
    <col min="13315" max="13315" width="23.44140625" style="1" customWidth="1"/>
    <col min="13316" max="13316" width="7.21875" style="1" customWidth="1"/>
    <col min="13317" max="13317" width="11.77734375" style="1" customWidth="1"/>
    <col min="13318" max="13318" width="5.6640625" style="1" customWidth="1"/>
    <col min="13319" max="13319" width="11.77734375" style="1" customWidth="1"/>
    <col min="13320" max="13321" width="11.88671875" style="1" customWidth="1"/>
    <col min="13322" max="13322" width="15.21875" style="1" customWidth="1"/>
    <col min="13323" max="13323" width="11.6640625" style="1" customWidth="1"/>
    <col min="13324" max="13568" width="10" style="1"/>
    <col min="13569" max="13569" width="6.109375" style="1" bestFit="1" customWidth="1"/>
    <col min="13570" max="13570" width="25.5546875" style="1" customWidth="1"/>
    <col min="13571" max="13571" width="23.44140625" style="1" customWidth="1"/>
    <col min="13572" max="13572" width="7.21875" style="1" customWidth="1"/>
    <col min="13573" max="13573" width="11.77734375" style="1" customWidth="1"/>
    <col min="13574" max="13574" width="5.6640625" style="1" customWidth="1"/>
    <col min="13575" max="13575" width="11.77734375" style="1" customWidth="1"/>
    <col min="13576" max="13577" width="11.88671875" style="1" customWidth="1"/>
    <col min="13578" max="13578" width="15.21875" style="1" customWidth="1"/>
    <col min="13579" max="13579" width="11.6640625" style="1" customWidth="1"/>
    <col min="13580" max="13824" width="10" style="1"/>
    <col min="13825" max="13825" width="6.109375" style="1" bestFit="1" customWidth="1"/>
    <col min="13826" max="13826" width="25.5546875" style="1" customWidth="1"/>
    <col min="13827" max="13827" width="23.44140625" style="1" customWidth="1"/>
    <col min="13828" max="13828" width="7.21875" style="1" customWidth="1"/>
    <col min="13829" max="13829" width="11.77734375" style="1" customWidth="1"/>
    <col min="13830" max="13830" width="5.6640625" style="1" customWidth="1"/>
    <col min="13831" max="13831" width="11.77734375" style="1" customWidth="1"/>
    <col min="13832" max="13833" width="11.88671875" style="1" customWidth="1"/>
    <col min="13834" max="13834" width="15.21875" style="1" customWidth="1"/>
    <col min="13835" max="13835" width="11.6640625" style="1" customWidth="1"/>
    <col min="13836" max="14080" width="10" style="1"/>
    <col min="14081" max="14081" width="6.109375" style="1" bestFit="1" customWidth="1"/>
    <col min="14082" max="14082" width="25.5546875" style="1" customWidth="1"/>
    <col min="14083" max="14083" width="23.44140625" style="1" customWidth="1"/>
    <col min="14084" max="14084" width="7.21875" style="1" customWidth="1"/>
    <col min="14085" max="14085" width="11.77734375" style="1" customWidth="1"/>
    <col min="14086" max="14086" width="5.6640625" style="1" customWidth="1"/>
    <col min="14087" max="14087" width="11.77734375" style="1" customWidth="1"/>
    <col min="14088" max="14089" width="11.88671875" style="1" customWidth="1"/>
    <col min="14090" max="14090" width="15.21875" style="1" customWidth="1"/>
    <col min="14091" max="14091" width="11.6640625" style="1" customWidth="1"/>
    <col min="14092" max="14336" width="10" style="1"/>
    <col min="14337" max="14337" width="6.109375" style="1" bestFit="1" customWidth="1"/>
    <col min="14338" max="14338" width="25.5546875" style="1" customWidth="1"/>
    <col min="14339" max="14339" width="23.44140625" style="1" customWidth="1"/>
    <col min="14340" max="14340" width="7.21875" style="1" customWidth="1"/>
    <col min="14341" max="14341" width="11.77734375" style="1" customWidth="1"/>
    <col min="14342" max="14342" width="5.6640625" style="1" customWidth="1"/>
    <col min="14343" max="14343" width="11.77734375" style="1" customWidth="1"/>
    <col min="14344" max="14345" width="11.88671875" style="1" customWidth="1"/>
    <col min="14346" max="14346" width="15.21875" style="1" customWidth="1"/>
    <col min="14347" max="14347" width="11.6640625" style="1" customWidth="1"/>
    <col min="14348" max="14592" width="10" style="1"/>
    <col min="14593" max="14593" width="6.109375" style="1" bestFit="1" customWidth="1"/>
    <col min="14594" max="14594" width="25.5546875" style="1" customWidth="1"/>
    <col min="14595" max="14595" width="23.44140625" style="1" customWidth="1"/>
    <col min="14596" max="14596" width="7.21875" style="1" customWidth="1"/>
    <col min="14597" max="14597" width="11.77734375" style="1" customWidth="1"/>
    <col min="14598" max="14598" width="5.6640625" style="1" customWidth="1"/>
    <col min="14599" max="14599" width="11.77734375" style="1" customWidth="1"/>
    <col min="14600" max="14601" width="11.88671875" style="1" customWidth="1"/>
    <col min="14602" max="14602" width="15.21875" style="1" customWidth="1"/>
    <col min="14603" max="14603" width="11.6640625" style="1" customWidth="1"/>
    <col min="14604" max="14848" width="10" style="1"/>
    <col min="14849" max="14849" width="6.109375" style="1" bestFit="1" customWidth="1"/>
    <col min="14850" max="14850" width="25.5546875" style="1" customWidth="1"/>
    <col min="14851" max="14851" width="23.44140625" style="1" customWidth="1"/>
    <col min="14852" max="14852" width="7.21875" style="1" customWidth="1"/>
    <col min="14853" max="14853" width="11.77734375" style="1" customWidth="1"/>
    <col min="14854" max="14854" width="5.6640625" style="1" customWidth="1"/>
    <col min="14855" max="14855" width="11.77734375" style="1" customWidth="1"/>
    <col min="14856" max="14857" width="11.88671875" style="1" customWidth="1"/>
    <col min="14858" max="14858" width="15.21875" style="1" customWidth="1"/>
    <col min="14859" max="14859" width="11.6640625" style="1" customWidth="1"/>
    <col min="14860" max="15104" width="10" style="1"/>
    <col min="15105" max="15105" width="6.109375" style="1" bestFit="1" customWidth="1"/>
    <col min="15106" max="15106" width="25.5546875" style="1" customWidth="1"/>
    <col min="15107" max="15107" width="23.44140625" style="1" customWidth="1"/>
    <col min="15108" max="15108" width="7.21875" style="1" customWidth="1"/>
    <col min="15109" max="15109" width="11.77734375" style="1" customWidth="1"/>
    <col min="15110" max="15110" width="5.6640625" style="1" customWidth="1"/>
    <col min="15111" max="15111" width="11.77734375" style="1" customWidth="1"/>
    <col min="15112" max="15113" width="11.88671875" style="1" customWidth="1"/>
    <col min="15114" max="15114" width="15.21875" style="1" customWidth="1"/>
    <col min="15115" max="15115" width="11.6640625" style="1" customWidth="1"/>
    <col min="15116" max="15360" width="10" style="1"/>
    <col min="15361" max="15361" width="6.109375" style="1" bestFit="1" customWidth="1"/>
    <col min="15362" max="15362" width="25.5546875" style="1" customWidth="1"/>
    <col min="15363" max="15363" width="23.44140625" style="1" customWidth="1"/>
    <col min="15364" max="15364" width="7.21875" style="1" customWidth="1"/>
    <col min="15365" max="15365" width="11.77734375" style="1" customWidth="1"/>
    <col min="15366" max="15366" width="5.6640625" style="1" customWidth="1"/>
    <col min="15367" max="15367" width="11.77734375" style="1" customWidth="1"/>
    <col min="15368" max="15369" width="11.88671875" style="1" customWidth="1"/>
    <col min="15370" max="15370" width="15.21875" style="1" customWidth="1"/>
    <col min="15371" max="15371" width="11.6640625" style="1" customWidth="1"/>
    <col min="15372" max="15616" width="10" style="1"/>
    <col min="15617" max="15617" width="6.109375" style="1" bestFit="1" customWidth="1"/>
    <col min="15618" max="15618" width="25.5546875" style="1" customWidth="1"/>
    <col min="15619" max="15619" width="23.44140625" style="1" customWidth="1"/>
    <col min="15620" max="15620" width="7.21875" style="1" customWidth="1"/>
    <col min="15621" max="15621" width="11.77734375" style="1" customWidth="1"/>
    <col min="15622" max="15622" width="5.6640625" style="1" customWidth="1"/>
    <col min="15623" max="15623" width="11.77734375" style="1" customWidth="1"/>
    <col min="15624" max="15625" width="11.88671875" style="1" customWidth="1"/>
    <col min="15626" max="15626" width="15.21875" style="1" customWidth="1"/>
    <col min="15627" max="15627" width="11.6640625" style="1" customWidth="1"/>
    <col min="15628" max="15872" width="10" style="1"/>
    <col min="15873" max="15873" width="6.109375" style="1" bestFit="1" customWidth="1"/>
    <col min="15874" max="15874" width="25.5546875" style="1" customWidth="1"/>
    <col min="15875" max="15875" width="23.44140625" style="1" customWidth="1"/>
    <col min="15876" max="15876" width="7.21875" style="1" customWidth="1"/>
    <col min="15877" max="15877" width="11.77734375" style="1" customWidth="1"/>
    <col min="15878" max="15878" width="5.6640625" style="1" customWidth="1"/>
    <col min="15879" max="15879" width="11.77734375" style="1" customWidth="1"/>
    <col min="15880" max="15881" width="11.88671875" style="1" customWidth="1"/>
    <col min="15882" max="15882" width="15.21875" style="1" customWidth="1"/>
    <col min="15883" max="15883" width="11.6640625" style="1" customWidth="1"/>
    <col min="15884" max="16128" width="10" style="1"/>
    <col min="16129" max="16129" width="6.109375" style="1" bestFit="1" customWidth="1"/>
    <col min="16130" max="16130" width="25.5546875" style="1" customWidth="1"/>
    <col min="16131" max="16131" width="23.44140625" style="1" customWidth="1"/>
    <col min="16132" max="16132" width="7.21875" style="1" customWidth="1"/>
    <col min="16133" max="16133" width="11.77734375" style="1" customWidth="1"/>
    <col min="16134" max="16134" width="5.6640625" style="1" customWidth="1"/>
    <col min="16135" max="16135" width="11.77734375" style="1" customWidth="1"/>
    <col min="16136" max="16137" width="11.88671875" style="1" customWidth="1"/>
    <col min="16138" max="16138" width="15.21875" style="1" customWidth="1"/>
    <col min="16139" max="16139" width="11.6640625" style="1" customWidth="1"/>
    <col min="16140" max="16384" width="10" style="1"/>
  </cols>
  <sheetData>
    <row r="1" spans="1:12" ht="27.75" customHeight="1">
      <c r="A1" s="189" t="s">
        <v>0</v>
      </c>
      <c r="B1" s="189"/>
      <c r="C1" s="189"/>
      <c r="D1" s="189"/>
      <c r="E1" s="189"/>
      <c r="F1" s="189"/>
      <c r="G1" s="189"/>
      <c r="H1" s="189"/>
      <c r="I1" s="189"/>
      <c r="J1" s="189"/>
      <c r="K1" s="189"/>
    </row>
    <row r="2" spans="1:12" ht="27.75" customHeight="1">
      <c r="I2" s="190" t="s">
        <v>1</v>
      </c>
      <c r="J2" s="190"/>
      <c r="K2" s="190"/>
    </row>
    <row r="3" spans="1:12" s="4" customFormat="1" ht="39" customHeight="1">
      <c r="A3" s="2" t="s">
        <v>2</v>
      </c>
      <c r="B3" s="2" t="s">
        <v>3</v>
      </c>
      <c r="C3" s="2" t="s">
        <v>4</v>
      </c>
      <c r="D3" s="2" t="s">
        <v>5</v>
      </c>
      <c r="E3" s="3" t="s">
        <v>6</v>
      </c>
      <c r="F3" s="3" t="s">
        <v>7</v>
      </c>
      <c r="G3" s="3" t="s">
        <v>8</v>
      </c>
      <c r="H3" s="2" t="s">
        <v>9</v>
      </c>
      <c r="I3" s="2" t="s">
        <v>10</v>
      </c>
      <c r="J3" s="2" t="s">
        <v>11</v>
      </c>
      <c r="K3" s="2" t="s">
        <v>12</v>
      </c>
    </row>
    <row r="4" spans="1:12" ht="62.4" customHeight="1">
      <c r="A4" s="12">
        <v>1</v>
      </c>
      <c r="B4" s="12" t="s">
        <v>58</v>
      </c>
      <c r="C4" s="14" t="s">
        <v>59</v>
      </c>
      <c r="D4" s="12" t="s">
        <v>20</v>
      </c>
      <c r="E4" s="15">
        <v>5.71</v>
      </c>
      <c r="F4" s="7">
        <v>0.13</v>
      </c>
      <c r="G4" s="9">
        <v>3.49</v>
      </c>
      <c r="H4" s="15">
        <v>5.71</v>
      </c>
      <c r="I4" s="15">
        <v>5.71</v>
      </c>
      <c r="J4" s="16" t="s">
        <v>40</v>
      </c>
      <c r="K4" s="16"/>
      <c r="L4" s="8"/>
    </row>
    <row r="5" spans="1:12" ht="27.75" customHeight="1">
      <c r="A5" s="191" t="s">
        <v>75</v>
      </c>
      <c r="B5" s="191"/>
      <c r="C5" s="191"/>
      <c r="D5" s="191"/>
      <c r="E5" s="191"/>
      <c r="F5" s="191"/>
      <c r="G5" s="191"/>
      <c r="H5" s="191"/>
      <c r="I5" s="191"/>
      <c r="J5" s="191"/>
      <c r="K5" s="191"/>
    </row>
    <row r="6" spans="1:12" ht="79.2" customHeight="1">
      <c r="A6" s="191"/>
      <c r="B6" s="191"/>
      <c r="C6" s="191"/>
      <c r="D6" s="191"/>
      <c r="E6" s="191"/>
      <c r="F6" s="191"/>
      <c r="G6" s="191"/>
      <c r="H6" s="191"/>
      <c r="I6" s="191"/>
      <c r="J6" s="191"/>
      <c r="K6" s="191"/>
    </row>
    <row r="7" spans="1:12" ht="93" customHeight="1">
      <c r="A7" s="192" t="s">
        <v>13</v>
      </c>
      <c r="B7" s="193"/>
      <c r="C7" s="194" t="s">
        <v>14</v>
      </c>
      <c r="D7" s="194"/>
      <c r="E7" s="191" t="s">
        <v>15</v>
      </c>
      <c r="F7" s="191"/>
      <c r="G7" s="191"/>
      <c r="H7" s="191" t="s">
        <v>16</v>
      </c>
      <c r="I7" s="191"/>
      <c r="J7" s="191" t="s">
        <v>17</v>
      </c>
      <c r="K7" s="191"/>
    </row>
  </sheetData>
  <mergeCells count="8">
    <mergeCell ref="A1:K1"/>
    <mergeCell ref="I2:K2"/>
    <mergeCell ref="A5:K6"/>
    <mergeCell ref="A7:B7"/>
    <mergeCell ref="C7:D7"/>
    <mergeCell ref="E7:G7"/>
    <mergeCell ref="H7:I7"/>
    <mergeCell ref="J7:K7"/>
  </mergeCells>
  <phoneticPr fontId="3" type="noConversion"/>
  <pageMargins left="0.75" right="0.75" top="1" bottom="1" header="0.5" footer="0.5"/>
  <pageSetup paperSize="9" scale="93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00D1C8-DD4E-48FF-964B-32C4432244EA}">
  <dimension ref="A1:Q41"/>
  <sheetViews>
    <sheetView view="pageBreakPreview" topLeftCell="A4" zoomScale="70" zoomScaleNormal="80" zoomScaleSheetLayoutView="70" workbookViewId="0">
      <selection activeCell="J4" sqref="J4"/>
    </sheetView>
  </sheetViews>
  <sheetFormatPr defaultColWidth="10" defaultRowHeight="27.75" customHeight="1"/>
  <cols>
    <col min="1" max="1" width="6.109375" style="1" bestFit="1" customWidth="1"/>
    <col min="2" max="2" width="25.5546875" style="1" customWidth="1"/>
    <col min="3" max="3" width="23.44140625" style="1" customWidth="1"/>
    <col min="4" max="4" width="24" style="1" customWidth="1"/>
    <col min="5" max="5" width="7.21875" style="1" customWidth="1"/>
    <col min="6" max="6" width="14.88671875" style="21" customWidth="1"/>
    <col min="7" max="7" width="14.88671875" style="17" customWidth="1"/>
    <col min="8" max="8" width="5.6640625" style="1" customWidth="1"/>
    <col min="9" max="9" width="11.77734375" style="21" customWidth="1"/>
    <col min="10" max="10" width="11.77734375" style="17" customWidth="1"/>
    <col min="11" max="11" width="13.21875" style="21" customWidth="1"/>
    <col min="12" max="12" width="13.21875" style="17" customWidth="1"/>
    <col min="13" max="13" width="13.21875" style="21" customWidth="1"/>
    <col min="14" max="14" width="13.21875" style="17" customWidth="1"/>
    <col min="15" max="15" width="32.6640625" style="1" customWidth="1"/>
    <col min="16" max="16" width="35.6640625" style="1" customWidth="1"/>
    <col min="17" max="261" width="10" style="1"/>
    <col min="262" max="262" width="6.109375" style="1" bestFit="1" customWidth="1"/>
    <col min="263" max="263" width="25.5546875" style="1" customWidth="1"/>
    <col min="264" max="264" width="23.44140625" style="1" customWidth="1"/>
    <col min="265" max="265" width="7.21875" style="1" customWidth="1"/>
    <col min="266" max="266" width="11.77734375" style="1" customWidth="1"/>
    <col min="267" max="267" width="5.6640625" style="1" customWidth="1"/>
    <col min="268" max="268" width="11.77734375" style="1" customWidth="1"/>
    <col min="269" max="270" width="11.88671875" style="1" customWidth="1"/>
    <col min="271" max="271" width="15.21875" style="1" customWidth="1"/>
    <col min="272" max="272" width="11.6640625" style="1" customWidth="1"/>
    <col min="273" max="517" width="10" style="1"/>
    <col min="518" max="518" width="6.109375" style="1" bestFit="1" customWidth="1"/>
    <col min="519" max="519" width="25.5546875" style="1" customWidth="1"/>
    <col min="520" max="520" width="23.44140625" style="1" customWidth="1"/>
    <col min="521" max="521" width="7.21875" style="1" customWidth="1"/>
    <col min="522" max="522" width="11.77734375" style="1" customWidth="1"/>
    <col min="523" max="523" width="5.6640625" style="1" customWidth="1"/>
    <col min="524" max="524" width="11.77734375" style="1" customWidth="1"/>
    <col min="525" max="526" width="11.88671875" style="1" customWidth="1"/>
    <col min="527" max="527" width="15.21875" style="1" customWidth="1"/>
    <col min="528" max="528" width="11.6640625" style="1" customWidth="1"/>
    <col min="529" max="773" width="10" style="1"/>
    <col min="774" max="774" width="6.109375" style="1" bestFit="1" customWidth="1"/>
    <col min="775" max="775" width="25.5546875" style="1" customWidth="1"/>
    <col min="776" max="776" width="23.44140625" style="1" customWidth="1"/>
    <col min="777" max="777" width="7.21875" style="1" customWidth="1"/>
    <col min="778" max="778" width="11.77734375" style="1" customWidth="1"/>
    <col min="779" max="779" width="5.6640625" style="1" customWidth="1"/>
    <col min="780" max="780" width="11.77734375" style="1" customWidth="1"/>
    <col min="781" max="782" width="11.88671875" style="1" customWidth="1"/>
    <col min="783" max="783" width="15.21875" style="1" customWidth="1"/>
    <col min="784" max="784" width="11.6640625" style="1" customWidth="1"/>
    <col min="785" max="1029" width="10" style="1"/>
    <col min="1030" max="1030" width="6.109375" style="1" bestFit="1" customWidth="1"/>
    <col min="1031" max="1031" width="25.5546875" style="1" customWidth="1"/>
    <col min="1032" max="1032" width="23.44140625" style="1" customWidth="1"/>
    <col min="1033" max="1033" width="7.21875" style="1" customWidth="1"/>
    <col min="1034" max="1034" width="11.77734375" style="1" customWidth="1"/>
    <col min="1035" max="1035" width="5.6640625" style="1" customWidth="1"/>
    <col min="1036" max="1036" width="11.77734375" style="1" customWidth="1"/>
    <col min="1037" max="1038" width="11.88671875" style="1" customWidth="1"/>
    <col min="1039" max="1039" width="15.21875" style="1" customWidth="1"/>
    <col min="1040" max="1040" width="11.6640625" style="1" customWidth="1"/>
    <col min="1041" max="1285" width="10" style="1"/>
    <col min="1286" max="1286" width="6.109375" style="1" bestFit="1" customWidth="1"/>
    <col min="1287" max="1287" width="25.5546875" style="1" customWidth="1"/>
    <col min="1288" max="1288" width="23.44140625" style="1" customWidth="1"/>
    <col min="1289" max="1289" width="7.21875" style="1" customWidth="1"/>
    <col min="1290" max="1290" width="11.77734375" style="1" customWidth="1"/>
    <col min="1291" max="1291" width="5.6640625" style="1" customWidth="1"/>
    <col min="1292" max="1292" width="11.77734375" style="1" customWidth="1"/>
    <col min="1293" max="1294" width="11.88671875" style="1" customWidth="1"/>
    <col min="1295" max="1295" width="15.21875" style="1" customWidth="1"/>
    <col min="1296" max="1296" width="11.6640625" style="1" customWidth="1"/>
    <col min="1297" max="1541" width="10" style="1"/>
    <col min="1542" max="1542" width="6.109375" style="1" bestFit="1" customWidth="1"/>
    <col min="1543" max="1543" width="25.5546875" style="1" customWidth="1"/>
    <col min="1544" max="1544" width="23.44140625" style="1" customWidth="1"/>
    <col min="1545" max="1545" width="7.21875" style="1" customWidth="1"/>
    <col min="1546" max="1546" width="11.77734375" style="1" customWidth="1"/>
    <col min="1547" max="1547" width="5.6640625" style="1" customWidth="1"/>
    <col min="1548" max="1548" width="11.77734375" style="1" customWidth="1"/>
    <col min="1549" max="1550" width="11.88671875" style="1" customWidth="1"/>
    <col min="1551" max="1551" width="15.21875" style="1" customWidth="1"/>
    <col min="1552" max="1552" width="11.6640625" style="1" customWidth="1"/>
    <col min="1553" max="1797" width="10" style="1"/>
    <col min="1798" max="1798" width="6.109375" style="1" bestFit="1" customWidth="1"/>
    <col min="1799" max="1799" width="25.5546875" style="1" customWidth="1"/>
    <col min="1800" max="1800" width="23.44140625" style="1" customWidth="1"/>
    <col min="1801" max="1801" width="7.21875" style="1" customWidth="1"/>
    <col min="1802" max="1802" width="11.77734375" style="1" customWidth="1"/>
    <col min="1803" max="1803" width="5.6640625" style="1" customWidth="1"/>
    <col min="1804" max="1804" width="11.77734375" style="1" customWidth="1"/>
    <col min="1805" max="1806" width="11.88671875" style="1" customWidth="1"/>
    <col min="1807" max="1807" width="15.21875" style="1" customWidth="1"/>
    <col min="1808" max="1808" width="11.6640625" style="1" customWidth="1"/>
    <col min="1809" max="2053" width="10" style="1"/>
    <col min="2054" max="2054" width="6.109375" style="1" bestFit="1" customWidth="1"/>
    <col min="2055" max="2055" width="25.5546875" style="1" customWidth="1"/>
    <col min="2056" max="2056" width="23.44140625" style="1" customWidth="1"/>
    <col min="2057" max="2057" width="7.21875" style="1" customWidth="1"/>
    <col min="2058" max="2058" width="11.77734375" style="1" customWidth="1"/>
    <col min="2059" max="2059" width="5.6640625" style="1" customWidth="1"/>
    <col min="2060" max="2060" width="11.77734375" style="1" customWidth="1"/>
    <col min="2061" max="2062" width="11.88671875" style="1" customWidth="1"/>
    <col min="2063" max="2063" width="15.21875" style="1" customWidth="1"/>
    <col min="2064" max="2064" width="11.6640625" style="1" customWidth="1"/>
    <col min="2065" max="2309" width="10" style="1"/>
    <col min="2310" max="2310" width="6.109375" style="1" bestFit="1" customWidth="1"/>
    <col min="2311" max="2311" width="25.5546875" style="1" customWidth="1"/>
    <col min="2312" max="2312" width="23.44140625" style="1" customWidth="1"/>
    <col min="2313" max="2313" width="7.21875" style="1" customWidth="1"/>
    <col min="2314" max="2314" width="11.77734375" style="1" customWidth="1"/>
    <col min="2315" max="2315" width="5.6640625" style="1" customWidth="1"/>
    <col min="2316" max="2316" width="11.77734375" style="1" customWidth="1"/>
    <col min="2317" max="2318" width="11.88671875" style="1" customWidth="1"/>
    <col min="2319" max="2319" width="15.21875" style="1" customWidth="1"/>
    <col min="2320" max="2320" width="11.6640625" style="1" customWidth="1"/>
    <col min="2321" max="2565" width="10" style="1"/>
    <col min="2566" max="2566" width="6.109375" style="1" bestFit="1" customWidth="1"/>
    <col min="2567" max="2567" width="25.5546875" style="1" customWidth="1"/>
    <col min="2568" max="2568" width="23.44140625" style="1" customWidth="1"/>
    <col min="2569" max="2569" width="7.21875" style="1" customWidth="1"/>
    <col min="2570" max="2570" width="11.77734375" style="1" customWidth="1"/>
    <col min="2571" max="2571" width="5.6640625" style="1" customWidth="1"/>
    <col min="2572" max="2572" width="11.77734375" style="1" customWidth="1"/>
    <col min="2573" max="2574" width="11.88671875" style="1" customWidth="1"/>
    <col min="2575" max="2575" width="15.21875" style="1" customWidth="1"/>
    <col min="2576" max="2576" width="11.6640625" style="1" customWidth="1"/>
    <col min="2577" max="2821" width="10" style="1"/>
    <col min="2822" max="2822" width="6.109375" style="1" bestFit="1" customWidth="1"/>
    <col min="2823" max="2823" width="25.5546875" style="1" customWidth="1"/>
    <col min="2824" max="2824" width="23.44140625" style="1" customWidth="1"/>
    <col min="2825" max="2825" width="7.21875" style="1" customWidth="1"/>
    <col min="2826" max="2826" width="11.77734375" style="1" customWidth="1"/>
    <col min="2827" max="2827" width="5.6640625" style="1" customWidth="1"/>
    <col min="2828" max="2828" width="11.77734375" style="1" customWidth="1"/>
    <col min="2829" max="2830" width="11.88671875" style="1" customWidth="1"/>
    <col min="2831" max="2831" width="15.21875" style="1" customWidth="1"/>
    <col min="2832" max="2832" width="11.6640625" style="1" customWidth="1"/>
    <col min="2833" max="3077" width="10" style="1"/>
    <col min="3078" max="3078" width="6.109375" style="1" bestFit="1" customWidth="1"/>
    <col min="3079" max="3079" width="25.5546875" style="1" customWidth="1"/>
    <col min="3080" max="3080" width="23.44140625" style="1" customWidth="1"/>
    <col min="3081" max="3081" width="7.21875" style="1" customWidth="1"/>
    <col min="3082" max="3082" width="11.77734375" style="1" customWidth="1"/>
    <col min="3083" max="3083" width="5.6640625" style="1" customWidth="1"/>
    <col min="3084" max="3084" width="11.77734375" style="1" customWidth="1"/>
    <col min="3085" max="3086" width="11.88671875" style="1" customWidth="1"/>
    <col min="3087" max="3087" width="15.21875" style="1" customWidth="1"/>
    <col min="3088" max="3088" width="11.6640625" style="1" customWidth="1"/>
    <col min="3089" max="3333" width="10" style="1"/>
    <col min="3334" max="3334" width="6.109375" style="1" bestFit="1" customWidth="1"/>
    <col min="3335" max="3335" width="25.5546875" style="1" customWidth="1"/>
    <col min="3336" max="3336" width="23.44140625" style="1" customWidth="1"/>
    <col min="3337" max="3337" width="7.21875" style="1" customWidth="1"/>
    <col min="3338" max="3338" width="11.77734375" style="1" customWidth="1"/>
    <col min="3339" max="3339" width="5.6640625" style="1" customWidth="1"/>
    <col min="3340" max="3340" width="11.77734375" style="1" customWidth="1"/>
    <col min="3341" max="3342" width="11.88671875" style="1" customWidth="1"/>
    <col min="3343" max="3343" width="15.21875" style="1" customWidth="1"/>
    <col min="3344" max="3344" width="11.6640625" style="1" customWidth="1"/>
    <col min="3345" max="3589" width="10" style="1"/>
    <col min="3590" max="3590" width="6.109375" style="1" bestFit="1" customWidth="1"/>
    <col min="3591" max="3591" width="25.5546875" style="1" customWidth="1"/>
    <col min="3592" max="3592" width="23.44140625" style="1" customWidth="1"/>
    <col min="3593" max="3593" width="7.21875" style="1" customWidth="1"/>
    <col min="3594" max="3594" width="11.77734375" style="1" customWidth="1"/>
    <col min="3595" max="3595" width="5.6640625" style="1" customWidth="1"/>
    <col min="3596" max="3596" width="11.77734375" style="1" customWidth="1"/>
    <col min="3597" max="3598" width="11.88671875" style="1" customWidth="1"/>
    <col min="3599" max="3599" width="15.21875" style="1" customWidth="1"/>
    <col min="3600" max="3600" width="11.6640625" style="1" customWidth="1"/>
    <col min="3601" max="3845" width="10" style="1"/>
    <col min="3846" max="3846" width="6.109375" style="1" bestFit="1" customWidth="1"/>
    <col min="3847" max="3847" width="25.5546875" style="1" customWidth="1"/>
    <col min="3848" max="3848" width="23.44140625" style="1" customWidth="1"/>
    <col min="3849" max="3849" width="7.21875" style="1" customWidth="1"/>
    <col min="3850" max="3850" width="11.77734375" style="1" customWidth="1"/>
    <col min="3851" max="3851" width="5.6640625" style="1" customWidth="1"/>
    <col min="3852" max="3852" width="11.77734375" style="1" customWidth="1"/>
    <col min="3853" max="3854" width="11.88671875" style="1" customWidth="1"/>
    <col min="3855" max="3855" width="15.21875" style="1" customWidth="1"/>
    <col min="3856" max="3856" width="11.6640625" style="1" customWidth="1"/>
    <col min="3857" max="4101" width="10" style="1"/>
    <col min="4102" max="4102" width="6.109375" style="1" bestFit="1" customWidth="1"/>
    <col min="4103" max="4103" width="25.5546875" style="1" customWidth="1"/>
    <col min="4104" max="4104" width="23.44140625" style="1" customWidth="1"/>
    <col min="4105" max="4105" width="7.21875" style="1" customWidth="1"/>
    <col min="4106" max="4106" width="11.77734375" style="1" customWidth="1"/>
    <col min="4107" max="4107" width="5.6640625" style="1" customWidth="1"/>
    <col min="4108" max="4108" width="11.77734375" style="1" customWidth="1"/>
    <col min="4109" max="4110" width="11.88671875" style="1" customWidth="1"/>
    <col min="4111" max="4111" width="15.21875" style="1" customWidth="1"/>
    <col min="4112" max="4112" width="11.6640625" style="1" customWidth="1"/>
    <col min="4113" max="4357" width="10" style="1"/>
    <col min="4358" max="4358" width="6.109375" style="1" bestFit="1" customWidth="1"/>
    <col min="4359" max="4359" width="25.5546875" style="1" customWidth="1"/>
    <col min="4360" max="4360" width="23.44140625" style="1" customWidth="1"/>
    <col min="4361" max="4361" width="7.21875" style="1" customWidth="1"/>
    <col min="4362" max="4362" width="11.77734375" style="1" customWidth="1"/>
    <col min="4363" max="4363" width="5.6640625" style="1" customWidth="1"/>
    <col min="4364" max="4364" width="11.77734375" style="1" customWidth="1"/>
    <col min="4365" max="4366" width="11.88671875" style="1" customWidth="1"/>
    <col min="4367" max="4367" width="15.21875" style="1" customWidth="1"/>
    <col min="4368" max="4368" width="11.6640625" style="1" customWidth="1"/>
    <col min="4369" max="4613" width="10" style="1"/>
    <col min="4614" max="4614" width="6.109375" style="1" bestFit="1" customWidth="1"/>
    <col min="4615" max="4615" width="25.5546875" style="1" customWidth="1"/>
    <col min="4616" max="4616" width="23.44140625" style="1" customWidth="1"/>
    <col min="4617" max="4617" width="7.21875" style="1" customWidth="1"/>
    <col min="4618" max="4618" width="11.77734375" style="1" customWidth="1"/>
    <col min="4619" max="4619" width="5.6640625" style="1" customWidth="1"/>
    <col min="4620" max="4620" width="11.77734375" style="1" customWidth="1"/>
    <col min="4621" max="4622" width="11.88671875" style="1" customWidth="1"/>
    <col min="4623" max="4623" width="15.21875" style="1" customWidth="1"/>
    <col min="4624" max="4624" width="11.6640625" style="1" customWidth="1"/>
    <col min="4625" max="4869" width="10" style="1"/>
    <col min="4870" max="4870" width="6.109375" style="1" bestFit="1" customWidth="1"/>
    <col min="4871" max="4871" width="25.5546875" style="1" customWidth="1"/>
    <col min="4872" max="4872" width="23.44140625" style="1" customWidth="1"/>
    <col min="4873" max="4873" width="7.21875" style="1" customWidth="1"/>
    <col min="4874" max="4874" width="11.77734375" style="1" customWidth="1"/>
    <col min="4875" max="4875" width="5.6640625" style="1" customWidth="1"/>
    <col min="4876" max="4876" width="11.77734375" style="1" customWidth="1"/>
    <col min="4877" max="4878" width="11.88671875" style="1" customWidth="1"/>
    <col min="4879" max="4879" width="15.21875" style="1" customWidth="1"/>
    <col min="4880" max="4880" width="11.6640625" style="1" customWidth="1"/>
    <col min="4881" max="5125" width="10" style="1"/>
    <col min="5126" max="5126" width="6.109375" style="1" bestFit="1" customWidth="1"/>
    <col min="5127" max="5127" width="25.5546875" style="1" customWidth="1"/>
    <col min="5128" max="5128" width="23.44140625" style="1" customWidth="1"/>
    <col min="5129" max="5129" width="7.21875" style="1" customWidth="1"/>
    <col min="5130" max="5130" width="11.77734375" style="1" customWidth="1"/>
    <col min="5131" max="5131" width="5.6640625" style="1" customWidth="1"/>
    <col min="5132" max="5132" width="11.77734375" style="1" customWidth="1"/>
    <col min="5133" max="5134" width="11.88671875" style="1" customWidth="1"/>
    <col min="5135" max="5135" width="15.21875" style="1" customWidth="1"/>
    <col min="5136" max="5136" width="11.6640625" style="1" customWidth="1"/>
    <col min="5137" max="5381" width="10" style="1"/>
    <col min="5382" max="5382" width="6.109375" style="1" bestFit="1" customWidth="1"/>
    <col min="5383" max="5383" width="25.5546875" style="1" customWidth="1"/>
    <col min="5384" max="5384" width="23.44140625" style="1" customWidth="1"/>
    <col min="5385" max="5385" width="7.21875" style="1" customWidth="1"/>
    <col min="5386" max="5386" width="11.77734375" style="1" customWidth="1"/>
    <col min="5387" max="5387" width="5.6640625" style="1" customWidth="1"/>
    <col min="5388" max="5388" width="11.77734375" style="1" customWidth="1"/>
    <col min="5389" max="5390" width="11.88671875" style="1" customWidth="1"/>
    <col min="5391" max="5391" width="15.21875" style="1" customWidth="1"/>
    <col min="5392" max="5392" width="11.6640625" style="1" customWidth="1"/>
    <col min="5393" max="5637" width="10" style="1"/>
    <col min="5638" max="5638" width="6.109375" style="1" bestFit="1" customWidth="1"/>
    <col min="5639" max="5639" width="25.5546875" style="1" customWidth="1"/>
    <col min="5640" max="5640" width="23.44140625" style="1" customWidth="1"/>
    <col min="5641" max="5641" width="7.21875" style="1" customWidth="1"/>
    <col min="5642" max="5642" width="11.77734375" style="1" customWidth="1"/>
    <col min="5643" max="5643" width="5.6640625" style="1" customWidth="1"/>
    <col min="5644" max="5644" width="11.77734375" style="1" customWidth="1"/>
    <col min="5645" max="5646" width="11.88671875" style="1" customWidth="1"/>
    <col min="5647" max="5647" width="15.21875" style="1" customWidth="1"/>
    <col min="5648" max="5648" width="11.6640625" style="1" customWidth="1"/>
    <col min="5649" max="5893" width="10" style="1"/>
    <col min="5894" max="5894" width="6.109375" style="1" bestFit="1" customWidth="1"/>
    <col min="5895" max="5895" width="25.5546875" style="1" customWidth="1"/>
    <col min="5896" max="5896" width="23.44140625" style="1" customWidth="1"/>
    <col min="5897" max="5897" width="7.21875" style="1" customWidth="1"/>
    <col min="5898" max="5898" width="11.77734375" style="1" customWidth="1"/>
    <col min="5899" max="5899" width="5.6640625" style="1" customWidth="1"/>
    <col min="5900" max="5900" width="11.77734375" style="1" customWidth="1"/>
    <col min="5901" max="5902" width="11.88671875" style="1" customWidth="1"/>
    <col min="5903" max="5903" width="15.21875" style="1" customWidth="1"/>
    <col min="5904" max="5904" width="11.6640625" style="1" customWidth="1"/>
    <col min="5905" max="6149" width="10" style="1"/>
    <col min="6150" max="6150" width="6.109375" style="1" bestFit="1" customWidth="1"/>
    <col min="6151" max="6151" width="25.5546875" style="1" customWidth="1"/>
    <col min="6152" max="6152" width="23.44140625" style="1" customWidth="1"/>
    <col min="6153" max="6153" width="7.21875" style="1" customWidth="1"/>
    <col min="6154" max="6154" width="11.77734375" style="1" customWidth="1"/>
    <col min="6155" max="6155" width="5.6640625" style="1" customWidth="1"/>
    <col min="6156" max="6156" width="11.77734375" style="1" customWidth="1"/>
    <col min="6157" max="6158" width="11.88671875" style="1" customWidth="1"/>
    <col min="6159" max="6159" width="15.21875" style="1" customWidth="1"/>
    <col min="6160" max="6160" width="11.6640625" style="1" customWidth="1"/>
    <col min="6161" max="6405" width="10" style="1"/>
    <col min="6406" max="6406" width="6.109375" style="1" bestFit="1" customWidth="1"/>
    <col min="6407" max="6407" width="25.5546875" style="1" customWidth="1"/>
    <col min="6408" max="6408" width="23.44140625" style="1" customWidth="1"/>
    <col min="6409" max="6409" width="7.21875" style="1" customWidth="1"/>
    <col min="6410" max="6410" width="11.77734375" style="1" customWidth="1"/>
    <col min="6411" max="6411" width="5.6640625" style="1" customWidth="1"/>
    <col min="6412" max="6412" width="11.77734375" style="1" customWidth="1"/>
    <col min="6413" max="6414" width="11.88671875" style="1" customWidth="1"/>
    <col min="6415" max="6415" width="15.21875" style="1" customWidth="1"/>
    <col min="6416" max="6416" width="11.6640625" style="1" customWidth="1"/>
    <col min="6417" max="6661" width="10" style="1"/>
    <col min="6662" max="6662" width="6.109375" style="1" bestFit="1" customWidth="1"/>
    <col min="6663" max="6663" width="25.5546875" style="1" customWidth="1"/>
    <col min="6664" max="6664" width="23.44140625" style="1" customWidth="1"/>
    <col min="6665" max="6665" width="7.21875" style="1" customWidth="1"/>
    <col min="6666" max="6666" width="11.77734375" style="1" customWidth="1"/>
    <col min="6667" max="6667" width="5.6640625" style="1" customWidth="1"/>
    <col min="6668" max="6668" width="11.77734375" style="1" customWidth="1"/>
    <col min="6669" max="6670" width="11.88671875" style="1" customWidth="1"/>
    <col min="6671" max="6671" width="15.21875" style="1" customWidth="1"/>
    <col min="6672" max="6672" width="11.6640625" style="1" customWidth="1"/>
    <col min="6673" max="6917" width="10" style="1"/>
    <col min="6918" max="6918" width="6.109375" style="1" bestFit="1" customWidth="1"/>
    <col min="6919" max="6919" width="25.5546875" style="1" customWidth="1"/>
    <col min="6920" max="6920" width="23.44140625" style="1" customWidth="1"/>
    <col min="6921" max="6921" width="7.21875" style="1" customWidth="1"/>
    <col min="6922" max="6922" width="11.77734375" style="1" customWidth="1"/>
    <col min="6923" max="6923" width="5.6640625" style="1" customWidth="1"/>
    <col min="6924" max="6924" width="11.77734375" style="1" customWidth="1"/>
    <col min="6925" max="6926" width="11.88671875" style="1" customWidth="1"/>
    <col min="6927" max="6927" width="15.21875" style="1" customWidth="1"/>
    <col min="6928" max="6928" width="11.6640625" style="1" customWidth="1"/>
    <col min="6929" max="7173" width="10" style="1"/>
    <col min="7174" max="7174" width="6.109375" style="1" bestFit="1" customWidth="1"/>
    <col min="7175" max="7175" width="25.5546875" style="1" customWidth="1"/>
    <col min="7176" max="7176" width="23.44140625" style="1" customWidth="1"/>
    <col min="7177" max="7177" width="7.21875" style="1" customWidth="1"/>
    <col min="7178" max="7178" width="11.77734375" style="1" customWidth="1"/>
    <col min="7179" max="7179" width="5.6640625" style="1" customWidth="1"/>
    <col min="7180" max="7180" width="11.77734375" style="1" customWidth="1"/>
    <col min="7181" max="7182" width="11.88671875" style="1" customWidth="1"/>
    <col min="7183" max="7183" width="15.21875" style="1" customWidth="1"/>
    <col min="7184" max="7184" width="11.6640625" style="1" customWidth="1"/>
    <col min="7185" max="7429" width="10" style="1"/>
    <col min="7430" max="7430" width="6.109375" style="1" bestFit="1" customWidth="1"/>
    <col min="7431" max="7431" width="25.5546875" style="1" customWidth="1"/>
    <col min="7432" max="7432" width="23.44140625" style="1" customWidth="1"/>
    <col min="7433" max="7433" width="7.21875" style="1" customWidth="1"/>
    <col min="7434" max="7434" width="11.77734375" style="1" customWidth="1"/>
    <col min="7435" max="7435" width="5.6640625" style="1" customWidth="1"/>
    <col min="7436" max="7436" width="11.77734375" style="1" customWidth="1"/>
    <col min="7437" max="7438" width="11.88671875" style="1" customWidth="1"/>
    <col min="7439" max="7439" width="15.21875" style="1" customWidth="1"/>
    <col min="7440" max="7440" width="11.6640625" style="1" customWidth="1"/>
    <col min="7441" max="7685" width="10" style="1"/>
    <col min="7686" max="7686" width="6.109375" style="1" bestFit="1" customWidth="1"/>
    <col min="7687" max="7687" width="25.5546875" style="1" customWidth="1"/>
    <col min="7688" max="7688" width="23.44140625" style="1" customWidth="1"/>
    <col min="7689" max="7689" width="7.21875" style="1" customWidth="1"/>
    <col min="7690" max="7690" width="11.77734375" style="1" customWidth="1"/>
    <col min="7691" max="7691" width="5.6640625" style="1" customWidth="1"/>
    <col min="7692" max="7692" width="11.77734375" style="1" customWidth="1"/>
    <col min="7693" max="7694" width="11.88671875" style="1" customWidth="1"/>
    <col min="7695" max="7695" width="15.21875" style="1" customWidth="1"/>
    <col min="7696" max="7696" width="11.6640625" style="1" customWidth="1"/>
    <col min="7697" max="7941" width="10" style="1"/>
    <col min="7942" max="7942" width="6.109375" style="1" bestFit="1" customWidth="1"/>
    <col min="7943" max="7943" width="25.5546875" style="1" customWidth="1"/>
    <col min="7944" max="7944" width="23.44140625" style="1" customWidth="1"/>
    <col min="7945" max="7945" width="7.21875" style="1" customWidth="1"/>
    <col min="7946" max="7946" width="11.77734375" style="1" customWidth="1"/>
    <col min="7947" max="7947" width="5.6640625" style="1" customWidth="1"/>
    <col min="7948" max="7948" width="11.77734375" style="1" customWidth="1"/>
    <col min="7949" max="7950" width="11.88671875" style="1" customWidth="1"/>
    <col min="7951" max="7951" width="15.21875" style="1" customWidth="1"/>
    <col min="7952" max="7952" width="11.6640625" style="1" customWidth="1"/>
    <col min="7953" max="8197" width="10" style="1"/>
    <col min="8198" max="8198" width="6.109375" style="1" bestFit="1" customWidth="1"/>
    <col min="8199" max="8199" width="25.5546875" style="1" customWidth="1"/>
    <col min="8200" max="8200" width="23.44140625" style="1" customWidth="1"/>
    <col min="8201" max="8201" width="7.21875" style="1" customWidth="1"/>
    <col min="8202" max="8202" width="11.77734375" style="1" customWidth="1"/>
    <col min="8203" max="8203" width="5.6640625" style="1" customWidth="1"/>
    <col min="8204" max="8204" width="11.77734375" style="1" customWidth="1"/>
    <col min="8205" max="8206" width="11.88671875" style="1" customWidth="1"/>
    <col min="8207" max="8207" width="15.21875" style="1" customWidth="1"/>
    <col min="8208" max="8208" width="11.6640625" style="1" customWidth="1"/>
    <col min="8209" max="8453" width="10" style="1"/>
    <col min="8454" max="8454" width="6.109375" style="1" bestFit="1" customWidth="1"/>
    <col min="8455" max="8455" width="25.5546875" style="1" customWidth="1"/>
    <col min="8456" max="8456" width="23.44140625" style="1" customWidth="1"/>
    <col min="8457" max="8457" width="7.21875" style="1" customWidth="1"/>
    <col min="8458" max="8458" width="11.77734375" style="1" customWidth="1"/>
    <col min="8459" max="8459" width="5.6640625" style="1" customWidth="1"/>
    <col min="8460" max="8460" width="11.77734375" style="1" customWidth="1"/>
    <col min="8461" max="8462" width="11.88671875" style="1" customWidth="1"/>
    <col min="8463" max="8463" width="15.21875" style="1" customWidth="1"/>
    <col min="8464" max="8464" width="11.6640625" style="1" customWidth="1"/>
    <col min="8465" max="8709" width="10" style="1"/>
    <col min="8710" max="8710" width="6.109375" style="1" bestFit="1" customWidth="1"/>
    <col min="8711" max="8711" width="25.5546875" style="1" customWidth="1"/>
    <col min="8712" max="8712" width="23.44140625" style="1" customWidth="1"/>
    <col min="8713" max="8713" width="7.21875" style="1" customWidth="1"/>
    <col min="8714" max="8714" width="11.77734375" style="1" customWidth="1"/>
    <col min="8715" max="8715" width="5.6640625" style="1" customWidth="1"/>
    <col min="8716" max="8716" width="11.77734375" style="1" customWidth="1"/>
    <col min="8717" max="8718" width="11.88671875" style="1" customWidth="1"/>
    <col min="8719" max="8719" width="15.21875" style="1" customWidth="1"/>
    <col min="8720" max="8720" width="11.6640625" style="1" customWidth="1"/>
    <col min="8721" max="8965" width="10" style="1"/>
    <col min="8966" max="8966" width="6.109375" style="1" bestFit="1" customWidth="1"/>
    <col min="8967" max="8967" width="25.5546875" style="1" customWidth="1"/>
    <col min="8968" max="8968" width="23.44140625" style="1" customWidth="1"/>
    <col min="8969" max="8969" width="7.21875" style="1" customWidth="1"/>
    <col min="8970" max="8970" width="11.77734375" style="1" customWidth="1"/>
    <col min="8971" max="8971" width="5.6640625" style="1" customWidth="1"/>
    <col min="8972" max="8972" width="11.77734375" style="1" customWidth="1"/>
    <col min="8973" max="8974" width="11.88671875" style="1" customWidth="1"/>
    <col min="8975" max="8975" width="15.21875" style="1" customWidth="1"/>
    <col min="8976" max="8976" width="11.6640625" style="1" customWidth="1"/>
    <col min="8977" max="9221" width="10" style="1"/>
    <col min="9222" max="9222" width="6.109375" style="1" bestFit="1" customWidth="1"/>
    <col min="9223" max="9223" width="25.5546875" style="1" customWidth="1"/>
    <col min="9224" max="9224" width="23.44140625" style="1" customWidth="1"/>
    <col min="9225" max="9225" width="7.21875" style="1" customWidth="1"/>
    <col min="9226" max="9226" width="11.77734375" style="1" customWidth="1"/>
    <col min="9227" max="9227" width="5.6640625" style="1" customWidth="1"/>
    <col min="9228" max="9228" width="11.77734375" style="1" customWidth="1"/>
    <col min="9229" max="9230" width="11.88671875" style="1" customWidth="1"/>
    <col min="9231" max="9231" width="15.21875" style="1" customWidth="1"/>
    <col min="9232" max="9232" width="11.6640625" style="1" customWidth="1"/>
    <col min="9233" max="9477" width="10" style="1"/>
    <col min="9478" max="9478" width="6.109375" style="1" bestFit="1" customWidth="1"/>
    <col min="9479" max="9479" width="25.5546875" style="1" customWidth="1"/>
    <col min="9480" max="9480" width="23.44140625" style="1" customWidth="1"/>
    <col min="9481" max="9481" width="7.21875" style="1" customWidth="1"/>
    <col min="9482" max="9482" width="11.77734375" style="1" customWidth="1"/>
    <col min="9483" max="9483" width="5.6640625" style="1" customWidth="1"/>
    <col min="9484" max="9484" width="11.77734375" style="1" customWidth="1"/>
    <col min="9485" max="9486" width="11.88671875" style="1" customWidth="1"/>
    <col min="9487" max="9487" width="15.21875" style="1" customWidth="1"/>
    <col min="9488" max="9488" width="11.6640625" style="1" customWidth="1"/>
    <col min="9489" max="9733" width="10" style="1"/>
    <col min="9734" max="9734" width="6.109375" style="1" bestFit="1" customWidth="1"/>
    <col min="9735" max="9735" width="25.5546875" style="1" customWidth="1"/>
    <col min="9736" max="9736" width="23.44140625" style="1" customWidth="1"/>
    <col min="9737" max="9737" width="7.21875" style="1" customWidth="1"/>
    <col min="9738" max="9738" width="11.77734375" style="1" customWidth="1"/>
    <col min="9739" max="9739" width="5.6640625" style="1" customWidth="1"/>
    <col min="9740" max="9740" width="11.77734375" style="1" customWidth="1"/>
    <col min="9741" max="9742" width="11.88671875" style="1" customWidth="1"/>
    <col min="9743" max="9743" width="15.21875" style="1" customWidth="1"/>
    <col min="9744" max="9744" width="11.6640625" style="1" customWidth="1"/>
    <col min="9745" max="9989" width="10" style="1"/>
    <col min="9990" max="9990" width="6.109375" style="1" bestFit="1" customWidth="1"/>
    <col min="9991" max="9991" width="25.5546875" style="1" customWidth="1"/>
    <col min="9992" max="9992" width="23.44140625" style="1" customWidth="1"/>
    <col min="9993" max="9993" width="7.21875" style="1" customWidth="1"/>
    <col min="9994" max="9994" width="11.77734375" style="1" customWidth="1"/>
    <col min="9995" max="9995" width="5.6640625" style="1" customWidth="1"/>
    <col min="9996" max="9996" width="11.77734375" style="1" customWidth="1"/>
    <col min="9997" max="9998" width="11.88671875" style="1" customWidth="1"/>
    <col min="9999" max="9999" width="15.21875" style="1" customWidth="1"/>
    <col min="10000" max="10000" width="11.6640625" style="1" customWidth="1"/>
    <col min="10001" max="10245" width="10" style="1"/>
    <col min="10246" max="10246" width="6.109375" style="1" bestFit="1" customWidth="1"/>
    <col min="10247" max="10247" width="25.5546875" style="1" customWidth="1"/>
    <col min="10248" max="10248" width="23.44140625" style="1" customWidth="1"/>
    <col min="10249" max="10249" width="7.21875" style="1" customWidth="1"/>
    <col min="10250" max="10250" width="11.77734375" style="1" customWidth="1"/>
    <col min="10251" max="10251" width="5.6640625" style="1" customWidth="1"/>
    <col min="10252" max="10252" width="11.77734375" style="1" customWidth="1"/>
    <col min="10253" max="10254" width="11.88671875" style="1" customWidth="1"/>
    <col min="10255" max="10255" width="15.21875" style="1" customWidth="1"/>
    <col min="10256" max="10256" width="11.6640625" style="1" customWidth="1"/>
    <col min="10257" max="10501" width="10" style="1"/>
    <col min="10502" max="10502" width="6.109375" style="1" bestFit="1" customWidth="1"/>
    <col min="10503" max="10503" width="25.5546875" style="1" customWidth="1"/>
    <col min="10504" max="10504" width="23.44140625" style="1" customWidth="1"/>
    <col min="10505" max="10505" width="7.21875" style="1" customWidth="1"/>
    <col min="10506" max="10506" width="11.77734375" style="1" customWidth="1"/>
    <col min="10507" max="10507" width="5.6640625" style="1" customWidth="1"/>
    <col min="10508" max="10508" width="11.77734375" style="1" customWidth="1"/>
    <col min="10509" max="10510" width="11.88671875" style="1" customWidth="1"/>
    <col min="10511" max="10511" width="15.21875" style="1" customWidth="1"/>
    <col min="10512" max="10512" width="11.6640625" style="1" customWidth="1"/>
    <col min="10513" max="10757" width="10" style="1"/>
    <col min="10758" max="10758" width="6.109375" style="1" bestFit="1" customWidth="1"/>
    <col min="10759" max="10759" width="25.5546875" style="1" customWidth="1"/>
    <col min="10760" max="10760" width="23.44140625" style="1" customWidth="1"/>
    <col min="10761" max="10761" width="7.21875" style="1" customWidth="1"/>
    <col min="10762" max="10762" width="11.77734375" style="1" customWidth="1"/>
    <col min="10763" max="10763" width="5.6640625" style="1" customWidth="1"/>
    <col min="10764" max="10764" width="11.77734375" style="1" customWidth="1"/>
    <col min="10765" max="10766" width="11.88671875" style="1" customWidth="1"/>
    <col min="10767" max="10767" width="15.21875" style="1" customWidth="1"/>
    <col min="10768" max="10768" width="11.6640625" style="1" customWidth="1"/>
    <col min="10769" max="11013" width="10" style="1"/>
    <col min="11014" max="11014" width="6.109375" style="1" bestFit="1" customWidth="1"/>
    <col min="11015" max="11015" width="25.5546875" style="1" customWidth="1"/>
    <col min="11016" max="11016" width="23.44140625" style="1" customWidth="1"/>
    <col min="11017" max="11017" width="7.21875" style="1" customWidth="1"/>
    <col min="11018" max="11018" width="11.77734375" style="1" customWidth="1"/>
    <col min="11019" max="11019" width="5.6640625" style="1" customWidth="1"/>
    <col min="11020" max="11020" width="11.77734375" style="1" customWidth="1"/>
    <col min="11021" max="11022" width="11.88671875" style="1" customWidth="1"/>
    <col min="11023" max="11023" width="15.21875" style="1" customWidth="1"/>
    <col min="11024" max="11024" width="11.6640625" style="1" customWidth="1"/>
    <col min="11025" max="11269" width="10" style="1"/>
    <col min="11270" max="11270" width="6.109375" style="1" bestFit="1" customWidth="1"/>
    <col min="11271" max="11271" width="25.5546875" style="1" customWidth="1"/>
    <col min="11272" max="11272" width="23.44140625" style="1" customWidth="1"/>
    <col min="11273" max="11273" width="7.21875" style="1" customWidth="1"/>
    <col min="11274" max="11274" width="11.77734375" style="1" customWidth="1"/>
    <col min="11275" max="11275" width="5.6640625" style="1" customWidth="1"/>
    <col min="11276" max="11276" width="11.77734375" style="1" customWidth="1"/>
    <col min="11277" max="11278" width="11.88671875" style="1" customWidth="1"/>
    <col min="11279" max="11279" width="15.21875" style="1" customWidth="1"/>
    <col min="11280" max="11280" width="11.6640625" style="1" customWidth="1"/>
    <col min="11281" max="11525" width="10" style="1"/>
    <col min="11526" max="11526" width="6.109375" style="1" bestFit="1" customWidth="1"/>
    <col min="11527" max="11527" width="25.5546875" style="1" customWidth="1"/>
    <col min="11528" max="11528" width="23.44140625" style="1" customWidth="1"/>
    <col min="11529" max="11529" width="7.21875" style="1" customWidth="1"/>
    <col min="11530" max="11530" width="11.77734375" style="1" customWidth="1"/>
    <col min="11531" max="11531" width="5.6640625" style="1" customWidth="1"/>
    <col min="11532" max="11532" width="11.77734375" style="1" customWidth="1"/>
    <col min="11533" max="11534" width="11.88671875" style="1" customWidth="1"/>
    <col min="11535" max="11535" width="15.21875" style="1" customWidth="1"/>
    <col min="11536" max="11536" width="11.6640625" style="1" customWidth="1"/>
    <col min="11537" max="11781" width="10" style="1"/>
    <col min="11782" max="11782" width="6.109375" style="1" bestFit="1" customWidth="1"/>
    <col min="11783" max="11783" width="25.5546875" style="1" customWidth="1"/>
    <col min="11784" max="11784" width="23.44140625" style="1" customWidth="1"/>
    <col min="11785" max="11785" width="7.21875" style="1" customWidth="1"/>
    <col min="11786" max="11786" width="11.77734375" style="1" customWidth="1"/>
    <col min="11787" max="11787" width="5.6640625" style="1" customWidth="1"/>
    <col min="11788" max="11788" width="11.77734375" style="1" customWidth="1"/>
    <col min="11789" max="11790" width="11.88671875" style="1" customWidth="1"/>
    <col min="11791" max="11791" width="15.21875" style="1" customWidth="1"/>
    <col min="11792" max="11792" width="11.6640625" style="1" customWidth="1"/>
    <col min="11793" max="12037" width="10" style="1"/>
    <col min="12038" max="12038" width="6.109375" style="1" bestFit="1" customWidth="1"/>
    <col min="12039" max="12039" width="25.5546875" style="1" customWidth="1"/>
    <col min="12040" max="12040" width="23.44140625" style="1" customWidth="1"/>
    <col min="12041" max="12041" width="7.21875" style="1" customWidth="1"/>
    <col min="12042" max="12042" width="11.77734375" style="1" customWidth="1"/>
    <col min="12043" max="12043" width="5.6640625" style="1" customWidth="1"/>
    <col min="12044" max="12044" width="11.77734375" style="1" customWidth="1"/>
    <col min="12045" max="12046" width="11.88671875" style="1" customWidth="1"/>
    <col min="12047" max="12047" width="15.21875" style="1" customWidth="1"/>
    <col min="12048" max="12048" width="11.6640625" style="1" customWidth="1"/>
    <col min="12049" max="12293" width="10" style="1"/>
    <col min="12294" max="12294" width="6.109375" style="1" bestFit="1" customWidth="1"/>
    <col min="12295" max="12295" width="25.5546875" style="1" customWidth="1"/>
    <col min="12296" max="12296" width="23.44140625" style="1" customWidth="1"/>
    <col min="12297" max="12297" width="7.21875" style="1" customWidth="1"/>
    <col min="12298" max="12298" width="11.77734375" style="1" customWidth="1"/>
    <col min="12299" max="12299" width="5.6640625" style="1" customWidth="1"/>
    <col min="12300" max="12300" width="11.77734375" style="1" customWidth="1"/>
    <col min="12301" max="12302" width="11.88671875" style="1" customWidth="1"/>
    <col min="12303" max="12303" width="15.21875" style="1" customWidth="1"/>
    <col min="12304" max="12304" width="11.6640625" style="1" customWidth="1"/>
    <col min="12305" max="12549" width="10" style="1"/>
    <col min="12550" max="12550" width="6.109375" style="1" bestFit="1" customWidth="1"/>
    <col min="12551" max="12551" width="25.5546875" style="1" customWidth="1"/>
    <col min="12552" max="12552" width="23.44140625" style="1" customWidth="1"/>
    <col min="12553" max="12553" width="7.21875" style="1" customWidth="1"/>
    <col min="12554" max="12554" width="11.77734375" style="1" customWidth="1"/>
    <col min="12555" max="12555" width="5.6640625" style="1" customWidth="1"/>
    <col min="12556" max="12556" width="11.77734375" style="1" customWidth="1"/>
    <col min="12557" max="12558" width="11.88671875" style="1" customWidth="1"/>
    <col min="12559" max="12559" width="15.21875" style="1" customWidth="1"/>
    <col min="12560" max="12560" width="11.6640625" style="1" customWidth="1"/>
    <col min="12561" max="12805" width="10" style="1"/>
    <col min="12806" max="12806" width="6.109375" style="1" bestFit="1" customWidth="1"/>
    <col min="12807" max="12807" width="25.5546875" style="1" customWidth="1"/>
    <col min="12808" max="12808" width="23.44140625" style="1" customWidth="1"/>
    <col min="12809" max="12809" width="7.21875" style="1" customWidth="1"/>
    <col min="12810" max="12810" width="11.77734375" style="1" customWidth="1"/>
    <col min="12811" max="12811" width="5.6640625" style="1" customWidth="1"/>
    <col min="12812" max="12812" width="11.77734375" style="1" customWidth="1"/>
    <col min="12813" max="12814" width="11.88671875" style="1" customWidth="1"/>
    <col min="12815" max="12815" width="15.21875" style="1" customWidth="1"/>
    <col min="12816" max="12816" width="11.6640625" style="1" customWidth="1"/>
    <col min="12817" max="13061" width="10" style="1"/>
    <col min="13062" max="13062" width="6.109375" style="1" bestFit="1" customWidth="1"/>
    <col min="13063" max="13063" width="25.5546875" style="1" customWidth="1"/>
    <col min="13064" max="13064" width="23.44140625" style="1" customWidth="1"/>
    <col min="13065" max="13065" width="7.21875" style="1" customWidth="1"/>
    <col min="13066" max="13066" width="11.77734375" style="1" customWidth="1"/>
    <col min="13067" max="13067" width="5.6640625" style="1" customWidth="1"/>
    <col min="13068" max="13068" width="11.77734375" style="1" customWidth="1"/>
    <col min="13069" max="13070" width="11.88671875" style="1" customWidth="1"/>
    <col min="13071" max="13071" width="15.21875" style="1" customWidth="1"/>
    <col min="13072" max="13072" width="11.6640625" style="1" customWidth="1"/>
    <col min="13073" max="13317" width="10" style="1"/>
    <col min="13318" max="13318" width="6.109375" style="1" bestFit="1" customWidth="1"/>
    <col min="13319" max="13319" width="25.5546875" style="1" customWidth="1"/>
    <col min="13320" max="13320" width="23.44140625" style="1" customWidth="1"/>
    <col min="13321" max="13321" width="7.21875" style="1" customWidth="1"/>
    <col min="13322" max="13322" width="11.77734375" style="1" customWidth="1"/>
    <col min="13323" max="13323" width="5.6640625" style="1" customWidth="1"/>
    <col min="13324" max="13324" width="11.77734375" style="1" customWidth="1"/>
    <col min="13325" max="13326" width="11.88671875" style="1" customWidth="1"/>
    <col min="13327" max="13327" width="15.21875" style="1" customWidth="1"/>
    <col min="13328" max="13328" width="11.6640625" style="1" customWidth="1"/>
    <col min="13329" max="13573" width="10" style="1"/>
    <col min="13574" max="13574" width="6.109375" style="1" bestFit="1" customWidth="1"/>
    <col min="13575" max="13575" width="25.5546875" style="1" customWidth="1"/>
    <col min="13576" max="13576" width="23.44140625" style="1" customWidth="1"/>
    <col min="13577" max="13577" width="7.21875" style="1" customWidth="1"/>
    <col min="13578" max="13578" width="11.77734375" style="1" customWidth="1"/>
    <col min="13579" max="13579" width="5.6640625" style="1" customWidth="1"/>
    <col min="13580" max="13580" width="11.77734375" style="1" customWidth="1"/>
    <col min="13581" max="13582" width="11.88671875" style="1" customWidth="1"/>
    <col min="13583" max="13583" width="15.21875" style="1" customWidth="1"/>
    <col min="13584" max="13584" width="11.6640625" style="1" customWidth="1"/>
    <col min="13585" max="13829" width="10" style="1"/>
    <col min="13830" max="13830" width="6.109375" style="1" bestFit="1" customWidth="1"/>
    <col min="13831" max="13831" width="25.5546875" style="1" customWidth="1"/>
    <col min="13832" max="13832" width="23.44140625" style="1" customWidth="1"/>
    <col min="13833" max="13833" width="7.21875" style="1" customWidth="1"/>
    <col min="13834" max="13834" width="11.77734375" style="1" customWidth="1"/>
    <col min="13835" max="13835" width="5.6640625" style="1" customWidth="1"/>
    <col min="13836" max="13836" width="11.77734375" style="1" customWidth="1"/>
    <col min="13837" max="13838" width="11.88671875" style="1" customWidth="1"/>
    <col min="13839" max="13839" width="15.21875" style="1" customWidth="1"/>
    <col min="13840" max="13840" width="11.6640625" style="1" customWidth="1"/>
    <col min="13841" max="14085" width="10" style="1"/>
    <col min="14086" max="14086" width="6.109375" style="1" bestFit="1" customWidth="1"/>
    <col min="14087" max="14087" width="25.5546875" style="1" customWidth="1"/>
    <col min="14088" max="14088" width="23.44140625" style="1" customWidth="1"/>
    <col min="14089" max="14089" width="7.21875" style="1" customWidth="1"/>
    <col min="14090" max="14090" width="11.77734375" style="1" customWidth="1"/>
    <col min="14091" max="14091" width="5.6640625" style="1" customWidth="1"/>
    <col min="14092" max="14092" width="11.77734375" style="1" customWidth="1"/>
    <col min="14093" max="14094" width="11.88671875" style="1" customWidth="1"/>
    <col min="14095" max="14095" width="15.21875" style="1" customWidth="1"/>
    <col min="14096" max="14096" width="11.6640625" style="1" customWidth="1"/>
    <col min="14097" max="14341" width="10" style="1"/>
    <col min="14342" max="14342" width="6.109375" style="1" bestFit="1" customWidth="1"/>
    <col min="14343" max="14343" width="25.5546875" style="1" customWidth="1"/>
    <col min="14344" max="14344" width="23.44140625" style="1" customWidth="1"/>
    <col min="14345" max="14345" width="7.21875" style="1" customWidth="1"/>
    <col min="14346" max="14346" width="11.77734375" style="1" customWidth="1"/>
    <col min="14347" max="14347" width="5.6640625" style="1" customWidth="1"/>
    <col min="14348" max="14348" width="11.77734375" style="1" customWidth="1"/>
    <col min="14349" max="14350" width="11.88671875" style="1" customWidth="1"/>
    <col min="14351" max="14351" width="15.21875" style="1" customWidth="1"/>
    <col min="14352" max="14352" width="11.6640625" style="1" customWidth="1"/>
    <col min="14353" max="14597" width="10" style="1"/>
    <col min="14598" max="14598" width="6.109375" style="1" bestFit="1" customWidth="1"/>
    <col min="14599" max="14599" width="25.5546875" style="1" customWidth="1"/>
    <col min="14600" max="14600" width="23.44140625" style="1" customWidth="1"/>
    <col min="14601" max="14601" width="7.21875" style="1" customWidth="1"/>
    <col min="14602" max="14602" width="11.77734375" style="1" customWidth="1"/>
    <col min="14603" max="14603" width="5.6640625" style="1" customWidth="1"/>
    <col min="14604" max="14604" width="11.77734375" style="1" customWidth="1"/>
    <col min="14605" max="14606" width="11.88671875" style="1" customWidth="1"/>
    <col min="14607" max="14607" width="15.21875" style="1" customWidth="1"/>
    <col min="14608" max="14608" width="11.6640625" style="1" customWidth="1"/>
    <col min="14609" max="14853" width="10" style="1"/>
    <col min="14854" max="14854" width="6.109375" style="1" bestFit="1" customWidth="1"/>
    <col min="14855" max="14855" width="25.5546875" style="1" customWidth="1"/>
    <col min="14856" max="14856" width="23.44140625" style="1" customWidth="1"/>
    <col min="14857" max="14857" width="7.21875" style="1" customWidth="1"/>
    <col min="14858" max="14858" width="11.77734375" style="1" customWidth="1"/>
    <col min="14859" max="14859" width="5.6640625" style="1" customWidth="1"/>
    <col min="14860" max="14860" width="11.77734375" style="1" customWidth="1"/>
    <col min="14861" max="14862" width="11.88671875" style="1" customWidth="1"/>
    <col min="14863" max="14863" width="15.21875" style="1" customWidth="1"/>
    <col min="14864" max="14864" width="11.6640625" style="1" customWidth="1"/>
    <col min="14865" max="15109" width="10" style="1"/>
    <col min="15110" max="15110" width="6.109375" style="1" bestFit="1" customWidth="1"/>
    <col min="15111" max="15111" width="25.5546875" style="1" customWidth="1"/>
    <col min="15112" max="15112" width="23.44140625" style="1" customWidth="1"/>
    <col min="15113" max="15113" width="7.21875" style="1" customWidth="1"/>
    <col min="15114" max="15114" width="11.77734375" style="1" customWidth="1"/>
    <col min="15115" max="15115" width="5.6640625" style="1" customWidth="1"/>
    <col min="15116" max="15116" width="11.77734375" style="1" customWidth="1"/>
    <col min="15117" max="15118" width="11.88671875" style="1" customWidth="1"/>
    <col min="15119" max="15119" width="15.21875" style="1" customWidth="1"/>
    <col min="15120" max="15120" width="11.6640625" style="1" customWidth="1"/>
    <col min="15121" max="15365" width="10" style="1"/>
    <col min="15366" max="15366" width="6.109375" style="1" bestFit="1" customWidth="1"/>
    <col min="15367" max="15367" width="25.5546875" style="1" customWidth="1"/>
    <col min="15368" max="15368" width="23.44140625" style="1" customWidth="1"/>
    <col min="15369" max="15369" width="7.21875" style="1" customWidth="1"/>
    <col min="15370" max="15370" width="11.77734375" style="1" customWidth="1"/>
    <col min="15371" max="15371" width="5.6640625" style="1" customWidth="1"/>
    <col min="15372" max="15372" width="11.77734375" style="1" customWidth="1"/>
    <col min="15373" max="15374" width="11.88671875" style="1" customWidth="1"/>
    <col min="15375" max="15375" width="15.21875" style="1" customWidth="1"/>
    <col min="15376" max="15376" width="11.6640625" style="1" customWidth="1"/>
    <col min="15377" max="15621" width="10" style="1"/>
    <col min="15622" max="15622" width="6.109375" style="1" bestFit="1" customWidth="1"/>
    <col min="15623" max="15623" width="25.5546875" style="1" customWidth="1"/>
    <col min="15624" max="15624" width="23.44140625" style="1" customWidth="1"/>
    <col min="15625" max="15625" width="7.21875" style="1" customWidth="1"/>
    <col min="15626" max="15626" width="11.77734375" style="1" customWidth="1"/>
    <col min="15627" max="15627" width="5.6640625" style="1" customWidth="1"/>
    <col min="15628" max="15628" width="11.77734375" style="1" customWidth="1"/>
    <col min="15629" max="15630" width="11.88671875" style="1" customWidth="1"/>
    <col min="15631" max="15631" width="15.21875" style="1" customWidth="1"/>
    <col min="15632" max="15632" width="11.6640625" style="1" customWidth="1"/>
    <col min="15633" max="15877" width="10" style="1"/>
    <col min="15878" max="15878" width="6.109375" style="1" bestFit="1" customWidth="1"/>
    <col min="15879" max="15879" width="25.5546875" style="1" customWidth="1"/>
    <col min="15880" max="15880" width="23.44140625" style="1" customWidth="1"/>
    <col min="15881" max="15881" width="7.21875" style="1" customWidth="1"/>
    <col min="15882" max="15882" width="11.77734375" style="1" customWidth="1"/>
    <col min="15883" max="15883" width="5.6640625" style="1" customWidth="1"/>
    <col min="15884" max="15884" width="11.77734375" style="1" customWidth="1"/>
    <col min="15885" max="15886" width="11.88671875" style="1" customWidth="1"/>
    <col min="15887" max="15887" width="15.21875" style="1" customWidth="1"/>
    <col min="15888" max="15888" width="11.6640625" style="1" customWidth="1"/>
    <col min="15889" max="16133" width="10" style="1"/>
    <col min="16134" max="16134" width="6.109375" style="1" bestFit="1" customWidth="1"/>
    <col min="16135" max="16135" width="25.5546875" style="1" customWidth="1"/>
    <col min="16136" max="16136" width="23.44140625" style="1" customWidth="1"/>
    <col min="16137" max="16137" width="7.21875" style="1" customWidth="1"/>
    <col min="16138" max="16138" width="11.77734375" style="1" customWidth="1"/>
    <col min="16139" max="16139" width="5.6640625" style="1" customWidth="1"/>
    <col min="16140" max="16140" width="11.77734375" style="1" customWidth="1"/>
    <col min="16141" max="16142" width="11.88671875" style="1" customWidth="1"/>
    <col min="16143" max="16143" width="15.21875" style="1" customWidth="1"/>
    <col min="16144" max="16144" width="11.6640625" style="1" customWidth="1"/>
    <col min="16145" max="16384" width="10" style="1"/>
  </cols>
  <sheetData>
    <row r="1" spans="1:17" ht="27.75" customHeight="1">
      <c r="A1" s="189" t="s">
        <v>0</v>
      </c>
      <c r="B1" s="189"/>
      <c r="C1" s="189"/>
      <c r="D1" s="189"/>
      <c r="E1" s="189"/>
      <c r="F1" s="189"/>
      <c r="G1" s="189"/>
      <c r="H1" s="189"/>
      <c r="I1" s="189"/>
      <c r="J1" s="189"/>
      <c r="K1" s="189"/>
      <c r="L1" s="189"/>
      <c r="M1" s="189"/>
      <c r="N1" s="189"/>
      <c r="O1" s="189"/>
      <c r="P1" s="189"/>
    </row>
    <row r="2" spans="1:17" ht="27.75" customHeight="1">
      <c r="M2" s="190" t="s">
        <v>1</v>
      </c>
      <c r="N2" s="190"/>
      <c r="O2" s="190"/>
      <c r="P2" s="190"/>
    </row>
    <row r="3" spans="1:17" s="4" customFormat="1" ht="39" customHeight="1">
      <c r="A3" s="2" t="s">
        <v>2</v>
      </c>
      <c r="B3" s="2" t="s">
        <v>3</v>
      </c>
      <c r="C3" s="2" t="s">
        <v>4</v>
      </c>
      <c r="D3" s="2" t="s">
        <v>141</v>
      </c>
      <c r="E3" s="2" t="s">
        <v>5</v>
      </c>
      <c r="F3" s="22" t="s">
        <v>144</v>
      </c>
      <c r="G3" s="18" t="s">
        <v>151</v>
      </c>
      <c r="H3" s="3" t="s">
        <v>7</v>
      </c>
      <c r="I3" s="22" t="s">
        <v>145</v>
      </c>
      <c r="J3" s="18" t="s">
        <v>146</v>
      </c>
      <c r="K3" s="22" t="s">
        <v>147</v>
      </c>
      <c r="L3" s="18" t="s">
        <v>148</v>
      </c>
      <c r="M3" s="22" t="s">
        <v>149</v>
      </c>
      <c r="N3" s="18" t="s">
        <v>150</v>
      </c>
      <c r="O3" s="2" t="s">
        <v>11</v>
      </c>
      <c r="P3" s="2" t="s">
        <v>12</v>
      </c>
    </row>
    <row r="4" spans="1:17" ht="62.4" customHeight="1">
      <c r="A4" s="12">
        <v>1</v>
      </c>
      <c r="B4" s="12" t="s">
        <v>76</v>
      </c>
      <c r="C4" s="14" t="s">
        <v>77</v>
      </c>
      <c r="D4" s="14" t="s">
        <v>156</v>
      </c>
      <c r="E4" s="12" t="s">
        <v>20</v>
      </c>
      <c r="F4" s="23">
        <f>VLOOKUP(D4,'[1]2021年1-6月'!$B$4:$AA$210,26,0)</f>
        <v>7.2302914538163714</v>
      </c>
      <c r="G4" s="19">
        <f>VLOOKUP(D4,'[1]2021年1-6月'!$B$4:$AE$210,30,0)</f>
        <v>7.2302914538163714</v>
      </c>
      <c r="H4" s="7">
        <v>0.13</v>
      </c>
      <c r="I4" s="24">
        <f>VLOOKUP(D4,'[2]2022年1-6月'!$B$4:$AA$210,26,0)</f>
        <v>6.9601695996957957</v>
      </c>
      <c r="J4" s="20">
        <f>VLOOKUP(D4,'[2]2022年1-6月'!$B$4:$AE$210,30,0)</f>
        <v>6.9601695996957957</v>
      </c>
      <c r="K4" s="23">
        <f t="shared" ref="K4:K38" si="0">F4</f>
        <v>7.2302914538163714</v>
      </c>
      <c r="L4" s="19">
        <f t="shared" ref="L4:L38" si="1">G4</f>
        <v>7.2302914538163714</v>
      </c>
      <c r="M4" s="23">
        <f>K4</f>
        <v>7.2302914538163714</v>
      </c>
      <c r="N4" s="19">
        <f>L4</f>
        <v>7.2302914538163714</v>
      </c>
      <c r="O4" s="16" t="s">
        <v>142</v>
      </c>
      <c r="P4" s="16" t="s">
        <v>152</v>
      </c>
      <c r="Q4" s="8"/>
    </row>
    <row r="5" spans="1:17" ht="62.4" customHeight="1">
      <c r="A5" s="12">
        <v>2</v>
      </c>
      <c r="B5" s="12" t="s">
        <v>78</v>
      </c>
      <c r="C5" s="14" t="s">
        <v>79</v>
      </c>
      <c r="D5" s="14" t="s">
        <v>157</v>
      </c>
      <c r="E5" s="12" t="s">
        <v>20</v>
      </c>
      <c r="F5" s="23">
        <f>VLOOKUP(D5,'[1]2021年1-6月'!$B$4:$AA$210,26,0)</f>
        <v>7.2302914538163714</v>
      </c>
      <c r="G5" s="19">
        <f>VLOOKUP(D5,'[1]2021年1-6月'!$B$4:$AE$210,30,0)</f>
        <v>7.2302914538163714</v>
      </c>
      <c r="H5" s="7">
        <v>0.13</v>
      </c>
      <c r="I5" s="24">
        <f>VLOOKUP(D5,'[2]2022年1-6月'!$B$4:$AA$210,26,0)</f>
        <v>6.9601695996957957</v>
      </c>
      <c r="J5" s="20">
        <f>VLOOKUP(D5,'[2]2022年1-6月'!$B$4:$AE$210,30,0)</f>
        <v>6.9601695996957957</v>
      </c>
      <c r="K5" s="23">
        <f t="shared" si="0"/>
        <v>7.2302914538163714</v>
      </c>
      <c r="L5" s="19">
        <f t="shared" si="1"/>
        <v>7.2302914538163714</v>
      </c>
      <c r="M5" s="23">
        <f t="shared" ref="M5:M38" si="2">K5</f>
        <v>7.2302914538163714</v>
      </c>
      <c r="N5" s="19">
        <f t="shared" ref="N5:N38" si="3">L5</f>
        <v>7.2302914538163714</v>
      </c>
      <c r="O5" s="16" t="s">
        <v>142</v>
      </c>
      <c r="P5" s="16" t="s">
        <v>152</v>
      </c>
      <c r="Q5" s="8"/>
    </row>
    <row r="6" spans="1:17" s="39" customFormat="1" ht="62.4" customHeight="1">
      <c r="A6" s="34">
        <v>3</v>
      </c>
      <c r="B6" s="34" t="s">
        <v>80</v>
      </c>
      <c r="C6" s="35" t="s">
        <v>81</v>
      </c>
      <c r="D6" s="35" t="s">
        <v>158</v>
      </c>
      <c r="E6" s="34" t="s">
        <v>20</v>
      </c>
      <c r="F6" s="23">
        <f>VLOOKUP(D6,'[1]2021年1-6月'!$B$4:$AA$210,26,0)</f>
        <v>5.4384137832000006</v>
      </c>
      <c r="G6" s="19">
        <f>VLOOKUP(D6,'[1]2021年1-6月'!$B$4:$AE$210,30,0)</f>
        <v>5.4384137832000006</v>
      </c>
      <c r="H6" s="36">
        <v>0.13</v>
      </c>
      <c r="I6" s="24">
        <f>VLOOKUP(D6,'[2]2022年1-6月'!$B$4:$AA$210,26,0)</f>
        <v>5.3001490260000006</v>
      </c>
      <c r="J6" s="20">
        <f>VLOOKUP(D6,'[2]2022年1-6月'!$B$4:$AE$210,30,0)</f>
        <v>5.3001490260000006</v>
      </c>
      <c r="K6" s="23">
        <f t="shared" si="0"/>
        <v>5.4384137832000006</v>
      </c>
      <c r="L6" s="19">
        <f t="shared" si="1"/>
        <v>5.4384137832000006</v>
      </c>
      <c r="M6" s="23">
        <f t="shared" si="2"/>
        <v>5.4384137832000006</v>
      </c>
      <c r="N6" s="19">
        <f t="shared" si="3"/>
        <v>5.4384137832000006</v>
      </c>
      <c r="O6" s="37" t="s">
        <v>142</v>
      </c>
      <c r="P6" s="37" t="s">
        <v>152</v>
      </c>
      <c r="Q6" s="38"/>
    </row>
    <row r="7" spans="1:17" s="33" customFormat="1" ht="121.2" customHeight="1">
      <c r="A7" s="26">
        <v>4</v>
      </c>
      <c r="B7" s="26" t="s">
        <v>80</v>
      </c>
      <c r="C7" s="27" t="s">
        <v>81</v>
      </c>
      <c r="D7" s="27" t="s">
        <v>188</v>
      </c>
      <c r="E7" s="26" t="s">
        <v>20</v>
      </c>
      <c r="F7" s="28">
        <f>VLOOKUP(D7,'[1]2021年1-6月'!$B$4:$AA$210,26,0)</f>
        <v>5.7924137832000007</v>
      </c>
      <c r="G7" s="28">
        <f>VLOOKUP(D7,'[1]2021年1-6月'!$B$4:$AE$210,30,0)</f>
        <v>5.7924137832000007</v>
      </c>
      <c r="H7" s="29">
        <v>0.13</v>
      </c>
      <c r="I7" s="30">
        <f>VLOOKUP(D7,'[2]2022年1-6月'!$B$4:$AA$210,26,0)</f>
        <v>5.6451490260000003</v>
      </c>
      <c r="J7" s="30">
        <f>VLOOKUP(D7,'[2]2022年1-6月'!$B$4:$AE$210,30,0)</f>
        <v>5.6451490260000003</v>
      </c>
      <c r="K7" s="28">
        <f t="shared" si="0"/>
        <v>5.7924137832000007</v>
      </c>
      <c r="L7" s="28">
        <f t="shared" si="1"/>
        <v>5.7924137832000007</v>
      </c>
      <c r="M7" s="28">
        <f t="shared" si="2"/>
        <v>5.7924137832000007</v>
      </c>
      <c r="N7" s="28">
        <f t="shared" si="3"/>
        <v>5.7924137832000007</v>
      </c>
      <c r="O7" s="31" t="s">
        <v>142</v>
      </c>
      <c r="P7" s="31" t="s">
        <v>199</v>
      </c>
      <c r="Q7" s="32"/>
    </row>
    <row r="8" spans="1:17" ht="62.4" customHeight="1">
      <c r="A8" s="12">
        <v>5</v>
      </c>
      <c r="B8" s="12" t="s">
        <v>82</v>
      </c>
      <c r="C8" s="14" t="s">
        <v>83</v>
      </c>
      <c r="D8" s="14" t="s">
        <v>159</v>
      </c>
      <c r="E8" s="12" t="s">
        <v>20</v>
      </c>
      <c r="F8" s="23">
        <f>VLOOKUP(D8,'[1]2021年1-6月'!$B$4:$AA$210,26,0)</f>
        <v>5.4006537832000001</v>
      </c>
      <c r="G8" s="19">
        <f>VLOOKUP(D8,'[1]2021年1-6月'!$B$4:$AE$210,30,0)</f>
        <v>5.6606537831999999</v>
      </c>
      <c r="H8" s="7">
        <v>0.13</v>
      </c>
      <c r="I8" s="24">
        <f>VLOOKUP(D8,'[2]2022年1-6月'!$B$4:$AA$210,26,0)</f>
        <v>5.2633490260000002</v>
      </c>
      <c r="J8" s="20">
        <f>VLOOKUP(D8,'[2]2022年1-6月'!$B$4:$AE$210,30,0)</f>
        <v>5.523349026</v>
      </c>
      <c r="K8" s="23">
        <f t="shared" si="0"/>
        <v>5.4006537832000001</v>
      </c>
      <c r="L8" s="19">
        <f t="shared" si="1"/>
        <v>5.6606537831999999</v>
      </c>
      <c r="M8" s="23">
        <f t="shared" si="2"/>
        <v>5.4006537832000001</v>
      </c>
      <c r="N8" s="19">
        <f t="shared" si="3"/>
        <v>5.6606537831999999</v>
      </c>
      <c r="O8" s="16" t="s">
        <v>142</v>
      </c>
      <c r="P8" s="16" t="s">
        <v>152</v>
      </c>
      <c r="Q8" s="8"/>
    </row>
    <row r="9" spans="1:17" s="33" customFormat="1" ht="84" customHeight="1">
      <c r="A9" s="26">
        <v>6</v>
      </c>
      <c r="B9" s="26" t="s">
        <v>84</v>
      </c>
      <c r="C9" s="27" t="s">
        <v>85</v>
      </c>
      <c r="D9" s="27" t="s">
        <v>160</v>
      </c>
      <c r="E9" s="26" t="s">
        <v>20</v>
      </c>
      <c r="F9" s="28">
        <f>VLOOKUP(D9,'[1]2021年1-6月'!$B$4:$AA$210,26,0)</f>
        <v>6.9832406312999993</v>
      </c>
      <c r="G9" s="28">
        <f>VLOOKUP(D9,'[1]2021年1-6月'!$B$4:$AE$210,30,0)</f>
        <v>7.2932406312999989</v>
      </c>
      <c r="H9" s="29">
        <v>0.13</v>
      </c>
      <c r="I9" s="30">
        <f>VLOOKUP(D9,'[2]2022年1-6月'!$B$4:$AA$210,26,0)</f>
        <v>6.8057006152499993</v>
      </c>
      <c r="J9" s="30">
        <f>VLOOKUP(D9,'[2]2022年1-6月'!$B$4:$AE$210,30,0)</f>
        <v>7.1157006152499989</v>
      </c>
      <c r="K9" s="28">
        <f t="shared" si="0"/>
        <v>6.9832406312999993</v>
      </c>
      <c r="L9" s="28">
        <f t="shared" si="1"/>
        <v>7.2932406312999989</v>
      </c>
      <c r="M9" s="28">
        <f t="shared" si="2"/>
        <v>6.9832406312999993</v>
      </c>
      <c r="N9" s="28">
        <f t="shared" si="3"/>
        <v>7.2932406312999989</v>
      </c>
      <c r="O9" s="31" t="s">
        <v>142</v>
      </c>
      <c r="P9" s="31" t="s">
        <v>233</v>
      </c>
      <c r="Q9" s="32"/>
    </row>
    <row r="10" spans="1:17" ht="62.4" customHeight="1">
      <c r="A10" s="12">
        <v>7</v>
      </c>
      <c r="B10" s="12" t="s">
        <v>84</v>
      </c>
      <c r="C10" s="14" t="s">
        <v>85</v>
      </c>
      <c r="D10" s="14" t="s">
        <v>190</v>
      </c>
      <c r="E10" s="12" t="s">
        <v>20</v>
      </c>
      <c r="F10" s="23">
        <f>VLOOKUP(D10,'[1]2021年1-6月'!$B$4:$AA$210,26,0)</f>
        <v>7.0422406312999994</v>
      </c>
      <c r="G10" s="19">
        <f>VLOOKUP(D10,'[1]2021年1-6月'!$B$4:$AE$210,30,0)</f>
        <v>7.4722406312999992</v>
      </c>
      <c r="H10" s="7">
        <v>0.13</v>
      </c>
      <c r="I10" s="24">
        <f>VLOOKUP(D10,'[2]2022年1-6月'!$B$4:$AA$210,26,0)</f>
        <v>6.8632006152499994</v>
      </c>
      <c r="J10" s="20">
        <f>VLOOKUP(D10,'[2]2022年1-6月'!$B$4:$AE$210,30,0)</f>
        <v>7.2932006152499991</v>
      </c>
      <c r="K10" s="23">
        <f t="shared" si="0"/>
        <v>7.0422406312999994</v>
      </c>
      <c r="L10" s="19">
        <f t="shared" si="1"/>
        <v>7.4722406312999992</v>
      </c>
      <c r="M10" s="23">
        <f t="shared" si="2"/>
        <v>7.0422406312999994</v>
      </c>
      <c r="N10" s="19">
        <f t="shared" si="3"/>
        <v>7.4722406312999992</v>
      </c>
      <c r="O10" s="16" t="s">
        <v>142</v>
      </c>
      <c r="P10" s="16" t="s">
        <v>152</v>
      </c>
      <c r="Q10" s="8"/>
    </row>
    <row r="11" spans="1:17" ht="62.4" customHeight="1">
      <c r="A11" s="12">
        <v>8</v>
      </c>
      <c r="B11" s="12" t="s">
        <v>86</v>
      </c>
      <c r="C11" s="14" t="s">
        <v>87</v>
      </c>
      <c r="D11" s="14" t="s">
        <v>161</v>
      </c>
      <c r="E11" s="12" t="s">
        <v>20</v>
      </c>
      <c r="F11" s="23">
        <f>VLOOKUP(D11,'[1]2021年1-6月'!$B$4:$AA$210,26,0)</f>
        <v>0.35465169938053098</v>
      </c>
      <c r="G11" s="19">
        <f>VLOOKUP(D11,'[1]2021年1-6月'!$B$4:$AE$210,30,0)</f>
        <v>0.35465169938053098</v>
      </c>
      <c r="H11" s="7">
        <v>0.13</v>
      </c>
      <c r="I11" s="24">
        <f>VLOOKUP(D11,'[2]2022年1-6月'!$B$4:$AA$210,26,0)</f>
        <v>0.34563513075221236</v>
      </c>
      <c r="J11" s="20">
        <f>VLOOKUP(D11,'[2]2022年1-6月'!$B$4:$AE$210,30,0)</f>
        <v>0.34563513075221236</v>
      </c>
      <c r="K11" s="23">
        <f t="shared" si="0"/>
        <v>0.35465169938053098</v>
      </c>
      <c r="L11" s="19">
        <f t="shared" si="1"/>
        <v>0.35465169938053098</v>
      </c>
      <c r="M11" s="23">
        <f t="shared" si="2"/>
        <v>0.35465169938053098</v>
      </c>
      <c r="N11" s="19">
        <f t="shared" si="3"/>
        <v>0.35465169938053098</v>
      </c>
      <c r="O11" s="16" t="s">
        <v>142</v>
      </c>
      <c r="P11" s="16" t="s">
        <v>152</v>
      </c>
      <c r="Q11" s="8"/>
    </row>
    <row r="12" spans="1:17" ht="62.4" customHeight="1">
      <c r="A12" s="12">
        <v>9</v>
      </c>
      <c r="B12" s="42" t="s">
        <v>88</v>
      </c>
      <c r="C12" s="14" t="s">
        <v>89</v>
      </c>
      <c r="D12" s="14" t="s">
        <v>162</v>
      </c>
      <c r="E12" s="12" t="s">
        <v>20</v>
      </c>
      <c r="F12" s="23">
        <f>VLOOKUP(D12,'[1]2021年1-6月'!$B$4:$AA$210,26,0)</f>
        <v>2.7271892471874999</v>
      </c>
      <c r="G12" s="19">
        <f>VLOOKUP(D12,'[1]2021年1-6月'!$B$4:$AE$210,30,0)</f>
        <v>2.7271892471874999</v>
      </c>
      <c r="H12" s="7">
        <v>0.13</v>
      </c>
      <c r="I12" s="24">
        <f>VLOOKUP(D12,'[2]2022年1-6月'!$B$4:$AA$210,26,0)</f>
        <v>2.6578539273437496</v>
      </c>
      <c r="J12" s="20">
        <f>VLOOKUP(D12,'[2]2022年1-6月'!$B$4:$AE$210,30,0)</f>
        <v>2.6578539273437496</v>
      </c>
      <c r="K12" s="23">
        <f t="shared" si="0"/>
        <v>2.7271892471874999</v>
      </c>
      <c r="L12" s="19">
        <f t="shared" si="1"/>
        <v>2.7271892471874999</v>
      </c>
      <c r="M12" s="23">
        <f t="shared" si="2"/>
        <v>2.7271892471874999</v>
      </c>
      <c r="N12" s="19">
        <f t="shared" si="3"/>
        <v>2.7271892471874999</v>
      </c>
      <c r="O12" s="16" t="s">
        <v>142</v>
      </c>
      <c r="P12" s="16" t="s">
        <v>152</v>
      </c>
      <c r="Q12" s="8"/>
    </row>
    <row r="13" spans="1:17" ht="62.4" customHeight="1">
      <c r="A13" s="12">
        <v>10</v>
      </c>
      <c r="B13" s="42" t="s">
        <v>90</v>
      </c>
      <c r="C13" s="14" t="s">
        <v>91</v>
      </c>
      <c r="D13" s="14" t="s">
        <v>163</v>
      </c>
      <c r="E13" s="12" t="s">
        <v>20</v>
      </c>
      <c r="F13" s="23">
        <f>VLOOKUP(D13,'[1]2021年1-6月'!$B$4:$AA$210,26,0)</f>
        <v>2.7271892471874999</v>
      </c>
      <c r="G13" s="19">
        <f>VLOOKUP(D13,'[1]2021年1-6月'!$B$4:$AE$210,30,0)</f>
        <v>2.7271892471874999</v>
      </c>
      <c r="H13" s="7">
        <v>0.13</v>
      </c>
      <c r="I13" s="24">
        <f>VLOOKUP(D13,'[2]2022年1-6月'!$B$4:$AA$210,26,0)</f>
        <v>2.6578539273437496</v>
      </c>
      <c r="J13" s="20">
        <f>VLOOKUP(D13,'[2]2022年1-6月'!$B$4:$AE$210,30,0)</f>
        <v>2.6578539273437496</v>
      </c>
      <c r="K13" s="23">
        <f t="shared" si="0"/>
        <v>2.7271892471874999</v>
      </c>
      <c r="L13" s="19">
        <f t="shared" si="1"/>
        <v>2.7271892471874999</v>
      </c>
      <c r="M13" s="23">
        <f t="shared" si="2"/>
        <v>2.7271892471874999</v>
      </c>
      <c r="N13" s="19">
        <f t="shared" si="3"/>
        <v>2.7271892471874999</v>
      </c>
      <c r="O13" s="16" t="s">
        <v>142</v>
      </c>
      <c r="P13" s="16" t="s">
        <v>152</v>
      </c>
      <c r="Q13" s="8"/>
    </row>
    <row r="14" spans="1:17" ht="62.4" customHeight="1">
      <c r="A14" s="12">
        <v>11</v>
      </c>
      <c r="B14" s="12" t="s">
        <v>92</v>
      </c>
      <c r="C14" s="14" t="s">
        <v>93</v>
      </c>
      <c r="D14" s="14" t="s">
        <v>164</v>
      </c>
      <c r="E14" s="12" t="s">
        <v>20</v>
      </c>
      <c r="F14" s="23">
        <f>VLOOKUP(D14,'[1]2021年1-6月'!$B$4:$AA$210,26,0)</f>
        <v>0.38288512100530975</v>
      </c>
      <c r="G14" s="19">
        <f>VLOOKUP(D14,'[1]2021年1-6月'!$B$4:$AE$210,30,0)</f>
        <v>0.38288512100530975</v>
      </c>
      <c r="H14" s="7">
        <v>0.13</v>
      </c>
      <c r="I14" s="24">
        <f>VLOOKUP(D14,'[2]2022年1-6月'!$B$4:$AA$210,26,0)</f>
        <v>0.3731507535221239</v>
      </c>
      <c r="J14" s="20">
        <f>VLOOKUP(D14,'[2]2022年1-6月'!$B$4:$AE$210,30,0)</f>
        <v>0.3731507535221239</v>
      </c>
      <c r="K14" s="23">
        <f t="shared" si="0"/>
        <v>0.38288512100530975</v>
      </c>
      <c r="L14" s="19">
        <f t="shared" si="1"/>
        <v>0.38288512100530975</v>
      </c>
      <c r="M14" s="23">
        <f t="shared" si="2"/>
        <v>0.38288512100530975</v>
      </c>
      <c r="N14" s="19">
        <f t="shared" si="3"/>
        <v>0.38288512100530975</v>
      </c>
      <c r="O14" s="16" t="s">
        <v>142</v>
      </c>
      <c r="P14" s="16" t="s">
        <v>152</v>
      </c>
      <c r="Q14" s="8"/>
    </row>
    <row r="15" spans="1:17" s="33" customFormat="1" ht="62.4" customHeight="1">
      <c r="A15" s="26">
        <v>12</v>
      </c>
      <c r="B15" s="26" t="s">
        <v>94</v>
      </c>
      <c r="C15" s="27" t="s">
        <v>95</v>
      </c>
      <c r="D15" s="27" t="s">
        <v>165</v>
      </c>
      <c r="E15" s="26" t="s">
        <v>20</v>
      </c>
      <c r="F15" s="28">
        <f>VLOOKUP(D15,'[1]2021年1-6月'!$B$4:$AA$210,26,0)</f>
        <v>1.6096933903799997</v>
      </c>
      <c r="G15" s="28">
        <f>VLOOKUP(D15,'[1]2021年1-6月'!$B$4:$AE$210,30,0)</f>
        <v>2.0656933903799999</v>
      </c>
      <c r="H15" s="29">
        <v>0.13</v>
      </c>
      <c r="I15" s="30">
        <f>VLOOKUP(D15,'[2]2022年1-6月'!$B$4:$AA$210,26,0)</f>
        <v>1.5687689821499997</v>
      </c>
      <c r="J15" s="30">
        <f>VLOOKUP(D15,'[2]2022年1-6月'!$B$4:$AE$210,30,0)</f>
        <v>2.0247689821499999</v>
      </c>
      <c r="K15" s="28">
        <f t="shared" si="0"/>
        <v>1.6096933903799997</v>
      </c>
      <c r="L15" s="28">
        <f t="shared" si="1"/>
        <v>2.0656933903799999</v>
      </c>
      <c r="M15" s="28">
        <f t="shared" si="2"/>
        <v>1.6096933903799997</v>
      </c>
      <c r="N15" s="28">
        <f t="shared" si="3"/>
        <v>2.0656933903799999</v>
      </c>
      <c r="O15" s="31" t="s">
        <v>142</v>
      </c>
      <c r="P15" s="31" t="s">
        <v>196</v>
      </c>
      <c r="Q15" s="32"/>
    </row>
    <row r="16" spans="1:17" ht="62.4" customHeight="1">
      <c r="A16" s="12">
        <v>13</v>
      </c>
      <c r="B16" s="12" t="s">
        <v>94</v>
      </c>
      <c r="C16" s="14" t="s">
        <v>96</v>
      </c>
      <c r="D16" s="14" t="s">
        <v>192</v>
      </c>
      <c r="E16" s="12" t="s">
        <v>20</v>
      </c>
      <c r="F16" s="23">
        <f>VLOOKUP(D16,'[1]2021年1-6月'!$B$4:$AA$210,26,0)</f>
        <v>2.489438200648399</v>
      </c>
      <c r="G16" s="19">
        <f>VLOOKUP(D16,'[1]2021年1-6月'!$B$4:$AE$210,30,0)</f>
        <v>2.489438200648399</v>
      </c>
      <c r="H16" s="7">
        <v>0.13</v>
      </c>
      <c r="I16" s="24">
        <f>VLOOKUP(D16,'[2]2022年1-6月'!$B$4:$AA$210,26,0)</f>
        <v>2.3790843294724993</v>
      </c>
      <c r="J16" s="20">
        <f>VLOOKUP(D16,'[2]2022年1-6月'!$B$4:$AE$210,30,0)</f>
        <v>2.3790843294724993</v>
      </c>
      <c r="K16" s="23">
        <f t="shared" si="0"/>
        <v>2.489438200648399</v>
      </c>
      <c r="L16" s="19">
        <f t="shared" si="1"/>
        <v>2.489438200648399</v>
      </c>
      <c r="M16" s="23">
        <f t="shared" si="2"/>
        <v>2.489438200648399</v>
      </c>
      <c r="N16" s="19">
        <f t="shared" si="3"/>
        <v>2.489438200648399</v>
      </c>
      <c r="O16" s="16" t="s">
        <v>142</v>
      </c>
      <c r="P16" s="16" t="s">
        <v>152</v>
      </c>
      <c r="Q16" s="8"/>
    </row>
    <row r="17" spans="1:17" ht="62.4" customHeight="1">
      <c r="A17" s="12">
        <v>14</v>
      </c>
      <c r="B17" s="12" t="s">
        <v>97</v>
      </c>
      <c r="C17" s="14" t="s">
        <v>98</v>
      </c>
      <c r="D17" s="14" t="s">
        <v>166</v>
      </c>
      <c r="E17" s="12" t="s">
        <v>20</v>
      </c>
      <c r="F17" s="23">
        <f>VLOOKUP(D17,'[1]2021年1-6月'!$B$4:$AA$210,26,0)</f>
        <v>6.8906468749999998</v>
      </c>
      <c r="G17" s="19">
        <f>VLOOKUP(D17,'[1]2021年1-6月'!$B$4:$AE$210,30,0)</f>
        <v>7.6206468750000003</v>
      </c>
      <c r="H17" s="7">
        <v>0.13</v>
      </c>
      <c r="I17" s="24">
        <f>VLOOKUP(D17,'[2]2022年1-6月'!$B$4:$AA$210,26,0)</f>
        <v>6.7154609374999996</v>
      </c>
      <c r="J17" s="20">
        <f>VLOOKUP(D17,'[2]2022年1-6月'!$B$4:$AE$210,30,0)</f>
        <v>7.4454609375</v>
      </c>
      <c r="K17" s="23">
        <f t="shared" si="0"/>
        <v>6.8906468749999998</v>
      </c>
      <c r="L17" s="19">
        <f t="shared" si="1"/>
        <v>7.6206468750000003</v>
      </c>
      <c r="M17" s="23">
        <f t="shared" si="2"/>
        <v>6.8906468749999998</v>
      </c>
      <c r="N17" s="19">
        <f t="shared" si="3"/>
        <v>7.6206468750000003</v>
      </c>
      <c r="O17" s="16" t="s">
        <v>142</v>
      </c>
      <c r="P17" s="16" t="s">
        <v>152</v>
      </c>
      <c r="Q17" s="8"/>
    </row>
    <row r="18" spans="1:17" ht="62.4" customHeight="1">
      <c r="A18" s="12">
        <v>15</v>
      </c>
      <c r="B18" s="12" t="s">
        <v>99</v>
      </c>
      <c r="C18" s="14" t="s">
        <v>100</v>
      </c>
      <c r="D18" s="14" t="s">
        <v>167</v>
      </c>
      <c r="E18" s="12" t="s">
        <v>20</v>
      </c>
      <c r="F18" s="23">
        <f>VLOOKUP(D18,'[1]2021年1-6月'!$B$4:$AA$210,26,0)</f>
        <v>4.8625892165674998</v>
      </c>
      <c r="G18" s="19">
        <f>VLOOKUP(D18,'[1]2021年1-6月'!$B$4:$AE$210,30,0)</f>
        <v>4.8625892165674998</v>
      </c>
      <c r="H18" s="7">
        <v>0.13</v>
      </c>
      <c r="I18" s="24">
        <f>VLOOKUP(D18,'[2]2022年1-6月'!$B$4:$AA$210,26,0)</f>
        <v>4.7389640669937503</v>
      </c>
      <c r="J18" s="20">
        <f>VLOOKUP(D18,'[2]2022年1-6月'!$B$4:$AE$210,30,0)</f>
        <v>4.7389640669937503</v>
      </c>
      <c r="K18" s="23">
        <f t="shared" si="0"/>
        <v>4.8625892165674998</v>
      </c>
      <c r="L18" s="19">
        <f t="shared" si="1"/>
        <v>4.8625892165674998</v>
      </c>
      <c r="M18" s="23">
        <f t="shared" si="2"/>
        <v>4.8625892165674998</v>
      </c>
      <c r="N18" s="19">
        <f t="shared" si="3"/>
        <v>4.8625892165674998</v>
      </c>
      <c r="O18" s="16" t="s">
        <v>142</v>
      </c>
      <c r="P18" s="16" t="s">
        <v>152</v>
      </c>
      <c r="Q18" s="8"/>
    </row>
    <row r="19" spans="1:17" ht="62.4" customHeight="1">
      <c r="A19" s="12">
        <v>16</v>
      </c>
      <c r="B19" s="12" t="s">
        <v>101</v>
      </c>
      <c r="C19" s="14" t="s">
        <v>102</v>
      </c>
      <c r="D19" s="14" t="s">
        <v>168</v>
      </c>
      <c r="E19" s="12" t="s">
        <v>20</v>
      </c>
      <c r="F19" s="23">
        <f>VLOOKUP(D19,'[1]2021年1-6月'!$B$4:$AA$210,26,0)</f>
        <v>4.3182926862875002</v>
      </c>
      <c r="G19" s="19">
        <f>VLOOKUP(D19,'[1]2021年1-6月'!$B$4:$AE$210,30,0)</f>
        <v>4.3182926862875002</v>
      </c>
      <c r="H19" s="7">
        <v>0.13</v>
      </c>
      <c r="I19" s="24">
        <f>VLOOKUP(D19,'[2]2022年1-6月'!$B$4:$AA$210,26,0)</f>
        <v>4.20850558409375</v>
      </c>
      <c r="J19" s="20">
        <f>VLOOKUP(D19,'[2]2022年1-6月'!$B$4:$AE$210,30,0)</f>
        <v>4.20850558409375</v>
      </c>
      <c r="K19" s="23">
        <f t="shared" si="0"/>
        <v>4.3182926862875002</v>
      </c>
      <c r="L19" s="19">
        <f t="shared" si="1"/>
        <v>4.3182926862875002</v>
      </c>
      <c r="M19" s="23">
        <f t="shared" si="2"/>
        <v>4.3182926862875002</v>
      </c>
      <c r="N19" s="19">
        <f t="shared" si="3"/>
        <v>4.3182926862875002</v>
      </c>
      <c r="O19" s="16" t="s">
        <v>142</v>
      </c>
      <c r="P19" s="16" t="s">
        <v>152</v>
      </c>
      <c r="Q19" s="8"/>
    </row>
    <row r="20" spans="1:17" ht="62.4" customHeight="1">
      <c r="A20" s="12">
        <v>17</v>
      </c>
      <c r="B20" s="12" t="s">
        <v>103</v>
      </c>
      <c r="C20" s="14" t="s">
        <v>104</v>
      </c>
      <c r="D20" s="14" t="s">
        <v>169</v>
      </c>
      <c r="E20" s="12" t="s">
        <v>20</v>
      </c>
      <c r="F20" s="23">
        <f>VLOOKUP(D20,'[1]2021年1-6月'!$B$4:$AA$210,26,0)</f>
        <v>4.2592926862875</v>
      </c>
      <c r="G20" s="19">
        <f>VLOOKUP(D20,'[1]2021年1-6月'!$B$4:$AE$210,30,0)</f>
        <v>4.2592926862875</v>
      </c>
      <c r="H20" s="7">
        <v>0.13</v>
      </c>
      <c r="I20" s="24">
        <f>VLOOKUP(D20,'[2]2022年1-6月'!$B$4:$AA$210,26,0)</f>
        <v>4.1510055840937499</v>
      </c>
      <c r="J20" s="20">
        <f>VLOOKUP(D20,'[2]2022年1-6月'!$B$4:$AE$210,30,0)</f>
        <v>4.1510055840937499</v>
      </c>
      <c r="K20" s="23">
        <f t="shared" si="0"/>
        <v>4.2592926862875</v>
      </c>
      <c r="L20" s="19">
        <f t="shared" si="1"/>
        <v>4.2592926862875</v>
      </c>
      <c r="M20" s="23">
        <f t="shared" si="2"/>
        <v>4.2592926862875</v>
      </c>
      <c r="N20" s="19">
        <f t="shared" si="3"/>
        <v>4.2592926862875</v>
      </c>
      <c r="O20" s="16" t="s">
        <v>142</v>
      </c>
      <c r="P20" s="16" t="s">
        <v>152</v>
      </c>
      <c r="Q20" s="8"/>
    </row>
    <row r="21" spans="1:17" ht="62.4" customHeight="1">
      <c r="A21" s="12">
        <v>18</v>
      </c>
      <c r="B21" s="12" t="s">
        <v>105</v>
      </c>
      <c r="C21" s="14" t="s">
        <v>106</v>
      </c>
      <c r="D21" s="14" t="s">
        <v>170</v>
      </c>
      <c r="E21" s="12" t="s">
        <v>20</v>
      </c>
      <c r="F21" s="23">
        <f>VLOOKUP(D21,'[1]2021年1-6月'!$B$4:$AA$210,26,0)</f>
        <v>4.8625892165674998</v>
      </c>
      <c r="G21" s="19">
        <f>VLOOKUP(D21,'[1]2021年1-6月'!$B$4:$AE$210,30,0)</f>
        <v>4.8625892165674998</v>
      </c>
      <c r="H21" s="7">
        <v>0.13</v>
      </c>
      <c r="I21" s="24">
        <f>VLOOKUP(D21,'[2]2022年1-6月'!$B$4:$AA$210,26,0)</f>
        <v>4.7389640669937503</v>
      </c>
      <c r="J21" s="20">
        <f>VLOOKUP(D21,'[2]2022年1-6月'!$B$4:$AE$210,30,0)</f>
        <v>4.7389640669937503</v>
      </c>
      <c r="K21" s="23">
        <f t="shared" si="0"/>
        <v>4.8625892165674998</v>
      </c>
      <c r="L21" s="19">
        <f t="shared" si="1"/>
        <v>4.8625892165674998</v>
      </c>
      <c r="M21" s="23">
        <f t="shared" si="2"/>
        <v>4.8625892165674998</v>
      </c>
      <c r="N21" s="19">
        <f t="shared" si="3"/>
        <v>4.8625892165674998</v>
      </c>
      <c r="O21" s="16" t="s">
        <v>142</v>
      </c>
      <c r="P21" s="16" t="s">
        <v>152</v>
      </c>
      <c r="Q21" s="8"/>
    </row>
    <row r="22" spans="1:17" ht="62.4" customHeight="1">
      <c r="A22" s="12">
        <v>19</v>
      </c>
      <c r="B22" s="12" t="s">
        <v>107</v>
      </c>
      <c r="C22" s="14" t="s">
        <v>108</v>
      </c>
      <c r="D22" s="14" t="s">
        <v>171</v>
      </c>
      <c r="E22" s="12" t="s">
        <v>20</v>
      </c>
      <c r="F22" s="23">
        <f>VLOOKUP(D22,'[1]2021年1-6月'!$B$4:$AA$210,26,0)</f>
        <v>2.4286860189374995</v>
      </c>
      <c r="G22" s="19">
        <f>VLOOKUP(D22,'[1]2021年1-6月'!$B$4:$AE$210,30,0)</f>
        <v>2.4606860189374995</v>
      </c>
      <c r="H22" s="7">
        <v>0.13</v>
      </c>
      <c r="I22" s="24">
        <f>VLOOKUP(D22,'[2]2022年1-6月'!$B$4:$AA$210,26,0)</f>
        <v>2.3669397642187495</v>
      </c>
      <c r="J22" s="20">
        <f>VLOOKUP(D22,'[2]2022年1-6月'!$B$4:$AE$210,30,0)</f>
        <v>2.3989397642187495</v>
      </c>
      <c r="K22" s="23">
        <f t="shared" si="0"/>
        <v>2.4286860189374995</v>
      </c>
      <c r="L22" s="19">
        <f t="shared" si="1"/>
        <v>2.4606860189374995</v>
      </c>
      <c r="M22" s="23">
        <f t="shared" si="2"/>
        <v>2.4286860189374995</v>
      </c>
      <c r="N22" s="19">
        <f t="shared" si="3"/>
        <v>2.4606860189374995</v>
      </c>
      <c r="O22" s="16" t="s">
        <v>142</v>
      </c>
      <c r="P22" s="16" t="s">
        <v>152</v>
      </c>
      <c r="Q22" s="8"/>
    </row>
    <row r="23" spans="1:17" ht="62.4" customHeight="1">
      <c r="A23" s="12">
        <v>20</v>
      </c>
      <c r="B23" s="12" t="s">
        <v>109</v>
      </c>
      <c r="C23" s="14" t="s">
        <v>110</v>
      </c>
      <c r="D23" s="14" t="s">
        <v>172</v>
      </c>
      <c r="E23" s="12" t="s">
        <v>20</v>
      </c>
      <c r="F23" s="23">
        <f>VLOOKUP(D23,'[1]2021年1-6月'!$B$4:$AA$210,26,0)</f>
        <v>0.2776687259785714</v>
      </c>
      <c r="G23" s="19">
        <f>VLOOKUP(D23,'[1]2021年1-6月'!$B$4:$AE$210,30,0)</f>
        <v>0.2776687259785714</v>
      </c>
      <c r="H23" s="7">
        <v>0.13</v>
      </c>
      <c r="I23" s="24">
        <f>VLOOKUP(D23,'[2]2022年1-6月'!$B$4:$AA$210,26,0)</f>
        <v>0.27060935158928567</v>
      </c>
      <c r="J23" s="20">
        <f>VLOOKUP(D23,'[2]2022年1-6月'!$B$4:$AE$210,30,0)</f>
        <v>0.27060935158928567</v>
      </c>
      <c r="K23" s="23">
        <f t="shared" si="0"/>
        <v>0.2776687259785714</v>
      </c>
      <c r="L23" s="19">
        <f t="shared" si="1"/>
        <v>0.2776687259785714</v>
      </c>
      <c r="M23" s="23">
        <f t="shared" si="2"/>
        <v>0.2776687259785714</v>
      </c>
      <c r="N23" s="19">
        <f t="shared" si="3"/>
        <v>0.2776687259785714</v>
      </c>
      <c r="O23" s="16" t="s">
        <v>142</v>
      </c>
      <c r="P23" s="16" t="s">
        <v>152</v>
      </c>
      <c r="Q23" s="8"/>
    </row>
    <row r="24" spans="1:17" ht="62.4" customHeight="1">
      <c r="A24" s="12">
        <v>21</v>
      </c>
      <c r="B24" s="12" t="s">
        <v>111</v>
      </c>
      <c r="C24" s="14" t="s">
        <v>112</v>
      </c>
      <c r="D24" s="14" t="s">
        <v>173</v>
      </c>
      <c r="E24" s="12" t="s">
        <v>20</v>
      </c>
      <c r="F24" s="23">
        <f>VLOOKUP(D24,'[1]2021年1-6月'!$B$4:$AA$210,26,0)</f>
        <v>3.3049334642857144</v>
      </c>
      <c r="G24" s="19">
        <f>VLOOKUP(D24,'[1]2021年1-6月'!$B$4:$AE$210,30,0)</f>
        <v>3.3049334642857144</v>
      </c>
      <c r="H24" s="7">
        <v>0.13</v>
      </c>
      <c r="I24" s="24">
        <f>VLOOKUP(D24,'[2]2022年1-6月'!$B$4:$AA$210,26,0)</f>
        <v>4.0158376003476617</v>
      </c>
      <c r="J24" s="20">
        <f>VLOOKUP(D24,'[2]2022年1-6月'!$B$4:$AE$210,30,0)</f>
        <v>4.0158376003476617</v>
      </c>
      <c r="K24" s="23">
        <f t="shared" si="0"/>
        <v>3.3049334642857144</v>
      </c>
      <c r="L24" s="19">
        <f t="shared" si="1"/>
        <v>3.3049334642857144</v>
      </c>
      <c r="M24" s="23">
        <f t="shared" si="2"/>
        <v>3.3049334642857144</v>
      </c>
      <c r="N24" s="19">
        <f t="shared" si="3"/>
        <v>3.3049334642857144</v>
      </c>
      <c r="O24" s="16" t="s">
        <v>142</v>
      </c>
      <c r="P24" s="16" t="s">
        <v>152</v>
      </c>
      <c r="Q24" s="8"/>
    </row>
    <row r="25" spans="1:17" ht="62.4" customHeight="1">
      <c r="A25" s="12">
        <v>22</v>
      </c>
      <c r="B25" s="12" t="s">
        <v>113</v>
      </c>
      <c r="C25" s="14" t="s">
        <v>114</v>
      </c>
      <c r="D25" s="14" t="s">
        <v>174</v>
      </c>
      <c r="E25" s="12" t="s">
        <v>20</v>
      </c>
      <c r="F25" s="23">
        <f>VLOOKUP(D25,'[1]2021年1-6月'!$B$4:$AA$210,26,0)</f>
        <v>3.3049334642857144</v>
      </c>
      <c r="G25" s="19">
        <f>VLOOKUP(D25,'[1]2021年1-6月'!$B$4:$AE$210,30,0)</f>
        <v>3.3049334642857144</v>
      </c>
      <c r="H25" s="7">
        <v>0.13</v>
      </c>
      <c r="I25" s="24">
        <f>VLOOKUP(D25,'[2]2022年1-6月'!$B$4:$AA$210,26,0)</f>
        <v>4.0158376003476617</v>
      </c>
      <c r="J25" s="20">
        <f>VLOOKUP(D25,'[2]2022年1-6月'!$B$4:$AE$210,30,0)</f>
        <v>4.0158376003476617</v>
      </c>
      <c r="K25" s="23">
        <f t="shared" si="0"/>
        <v>3.3049334642857144</v>
      </c>
      <c r="L25" s="19">
        <f t="shared" si="1"/>
        <v>3.3049334642857144</v>
      </c>
      <c r="M25" s="23">
        <f t="shared" si="2"/>
        <v>3.3049334642857144</v>
      </c>
      <c r="N25" s="19">
        <f t="shared" si="3"/>
        <v>3.3049334642857144</v>
      </c>
      <c r="O25" s="16" t="s">
        <v>142</v>
      </c>
      <c r="P25" s="16" t="s">
        <v>152</v>
      </c>
      <c r="Q25" s="8"/>
    </row>
    <row r="26" spans="1:17" ht="62.4" customHeight="1">
      <c r="A26" s="12">
        <v>23</v>
      </c>
      <c r="B26" s="12" t="s">
        <v>115</v>
      </c>
      <c r="C26" s="14" t="s">
        <v>116</v>
      </c>
      <c r="D26" s="14" t="s">
        <v>175</v>
      </c>
      <c r="E26" s="12" t="s">
        <v>20</v>
      </c>
      <c r="F26" s="23">
        <f>VLOOKUP(D26,'[1]2021年1-6月'!$B$4:$AA$210,26,0)</f>
        <v>2.3319867999999997</v>
      </c>
      <c r="G26" s="19">
        <f>VLOOKUP(D26,'[1]2021年1-6月'!$B$4:$AE$210,30,0)</f>
        <v>2.3319867999999997</v>
      </c>
      <c r="H26" s="7">
        <v>0.13</v>
      </c>
      <c r="I26" s="24">
        <f>VLOOKUP(D26,'[2]2022年1-6月'!$B$4:$AA$210,26,0)</f>
        <v>2.9432457221238941</v>
      </c>
      <c r="J26" s="20">
        <f>VLOOKUP(D26,'[2]2022年1-6月'!$B$4:$AE$210,30,0)</f>
        <v>2.9432457221238941</v>
      </c>
      <c r="K26" s="23">
        <f t="shared" si="0"/>
        <v>2.3319867999999997</v>
      </c>
      <c r="L26" s="19">
        <f t="shared" si="1"/>
        <v>2.3319867999999997</v>
      </c>
      <c r="M26" s="23">
        <f t="shared" si="2"/>
        <v>2.3319867999999997</v>
      </c>
      <c r="N26" s="19">
        <f t="shared" si="3"/>
        <v>2.3319867999999997</v>
      </c>
      <c r="O26" s="16" t="s">
        <v>142</v>
      </c>
      <c r="P26" s="16" t="s">
        <v>152</v>
      </c>
      <c r="Q26" s="8"/>
    </row>
    <row r="27" spans="1:17" ht="62.4" customHeight="1">
      <c r="A27" s="12">
        <v>24</v>
      </c>
      <c r="B27" s="12" t="s">
        <v>117</v>
      </c>
      <c r="C27" s="14" t="s">
        <v>118</v>
      </c>
      <c r="D27" s="14" t="s">
        <v>176</v>
      </c>
      <c r="E27" s="12" t="s">
        <v>20</v>
      </c>
      <c r="F27" s="23">
        <f>VLOOKUP(D27,'[1]2021年1-6月'!$B$4:$AA$210,26,0)</f>
        <v>2.5557855999999997</v>
      </c>
      <c r="G27" s="19">
        <f>VLOOKUP(D27,'[1]2021年1-6月'!$B$4:$AE$210,30,0)</f>
        <v>2.5557855999999997</v>
      </c>
      <c r="H27" s="7">
        <v>0.13</v>
      </c>
      <c r="I27" s="24">
        <f>VLOOKUP(D27,'[2]2022年1-6月'!$B$4:$AA$210,26,0)</f>
        <v>3.2223135150442479</v>
      </c>
      <c r="J27" s="20">
        <f>VLOOKUP(D27,'[2]2022年1-6月'!$B$4:$AE$210,30,0)</f>
        <v>3.2223135150442479</v>
      </c>
      <c r="K27" s="23">
        <f t="shared" si="0"/>
        <v>2.5557855999999997</v>
      </c>
      <c r="L27" s="19">
        <f t="shared" si="1"/>
        <v>2.5557855999999997</v>
      </c>
      <c r="M27" s="23">
        <f t="shared" si="2"/>
        <v>2.5557855999999997</v>
      </c>
      <c r="N27" s="19">
        <f t="shared" si="3"/>
        <v>2.5557855999999997</v>
      </c>
      <c r="O27" s="16" t="s">
        <v>142</v>
      </c>
      <c r="P27" s="16" t="s">
        <v>152</v>
      </c>
      <c r="Q27" s="8"/>
    </row>
    <row r="28" spans="1:17" ht="62.4" customHeight="1">
      <c r="A28" s="12">
        <v>25</v>
      </c>
      <c r="B28" s="12" t="s">
        <v>119</v>
      </c>
      <c r="C28" s="14" t="s">
        <v>120</v>
      </c>
      <c r="D28" s="14" t="s">
        <v>177</v>
      </c>
      <c r="E28" s="12" t="s">
        <v>20</v>
      </c>
      <c r="F28" s="23">
        <f>VLOOKUP(D28,'[1]2021年1-6月'!$B$4:$AA$210,26,0)</f>
        <v>0.38544275200000006</v>
      </c>
      <c r="G28" s="19">
        <f>VLOOKUP(D28,'[1]2021年1-6月'!$B$4:$AE$210,30,0)</f>
        <v>0.38544275200000006</v>
      </c>
      <c r="H28" s="7">
        <v>0.13</v>
      </c>
      <c r="I28" s="24">
        <f>VLOOKUP(D28,'[2]2022年1-6月'!$B$4:$AA$210,26,0)</f>
        <v>0.47112407985840715</v>
      </c>
      <c r="J28" s="20">
        <f>VLOOKUP(D28,'[2]2022年1-6月'!$B$4:$AE$210,30,0)</f>
        <v>0.47112407985840715</v>
      </c>
      <c r="K28" s="23">
        <f t="shared" si="0"/>
        <v>0.38544275200000006</v>
      </c>
      <c r="L28" s="19">
        <f t="shared" si="1"/>
        <v>0.38544275200000006</v>
      </c>
      <c r="M28" s="23">
        <f t="shared" si="2"/>
        <v>0.38544275200000006</v>
      </c>
      <c r="N28" s="19">
        <f t="shared" si="3"/>
        <v>0.38544275200000006</v>
      </c>
      <c r="O28" s="16" t="s">
        <v>142</v>
      </c>
      <c r="P28" s="16" t="s">
        <v>152</v>
      </c>
      <c r="Q28" s="8"/>
    </row>
    <row r="29" spans="1:17" ht="62.4" customHeight="1">
      <c r="A29" s="12">
        <v>26</v>
      </c>
      <c r="B29" s="12" t="s">
        <v>121</v>
      </c>
      <c r="C29" s="14" t="s">
        <v>122</v>
      </c>
      <c r="D29" s="14" t="s">
        <v>178</v>
      </c>
      <c r="E29" s="12" t="s">
        <v>20</v>
      </c>
      <c r="F29" s="23">
        <f>VLOOKUP(D29,'[1]2021年1-6月'!$B$4:$AA$210,26,0)</f>
        <v>0.42084275199999999</v>
      </c>
      <c r="G29" s="19">
        <f>VLOOKUP(D29,'[1]2021年1-6月'!$B$4:$AE$210,30,0)</f>
        <v>0.42084275199999999</v>
      </c>
      <c r="H29" s="7">
        <v>0.13</v>
      </c>
      <c r="I29" s="24">
        <f>VLOOKUP(D29,'[2]2022年1-6月'!$B$4:$AA$210,26,0)</f>
        <v>0.50562407985840707</v>
      </c>
      <c r="J29" s="20">
        <f>VLOOKUP(D29,'[2]2022年1-6月'!$B$4:$AE$210,30,0)</f>
        <v>0.50562407985840707</v>
      </c>
      <c r="K29" s="23">
        <f t="shared" si="0"/>
        <v>0.42084275199999999</v>
      </c>
      <c r="L29" s="19">
        <f t="shared" si="1"/>
        <v>0.42084275199999999</v>
      </c>
      <c r="M29" s="23">
        <f t="shared" si="2"/>
        <v>0.42084275199999999</v>
      </c>
      <c r="N29" s="19">
        <f t="shared" si="3"/>
        <v>0.42084275199999999</v>
      </c>
      <c r="O29" s="16" t="s">
        <v>142</v>
      </c>
      <c r="P29" s="16" t="s">
        <v>152</v>
      </c>
      <c r="Q29" s="8"/>
    </row>
    <row r="30" spans="1:17" ht="62.4" customHeight="1">
      <c r="A30" s="12">
        <v>27</v>
      </c>
      <c r="B30" s="12" t="s">
        <v>123</v>
      </c>
      <c r="C30" s="14" t="s">
        <v>124</v>
      </c>
      <c r="D30" s="14" t="s">
        <v>179</v>
      </c>
      <c r="E30" s="12" t="s">
        <v>20</v>
      </c>
      <c r="F30" s="23">
        <f>VLOOKUP(D30,'[1]2021年1-6月'!$B$4:$AA$210,26,0)</f>
        <v>2.3697467999999997</v>
      </c>
      <c r="G30" s="19">
        <f>VLOOKUP(D30,'[1]2021年1-6月'!$B$4:$AE$210,30,0)</f>
        <v>2.3697467999999997</v>
      </c>
      <c r="H30" s="7">
        <v>0.13</v>
      </c>
      <c r="I30" s="24">
        <f>VLOOKUP(D30,'[2]2022年1-6月'!$B$4:$AA$210,26,0)</f>
        <v>2.9800457221238941</v>
      </c>
      <c r="J30" s="20">
        <f>VLOOKUP(D30,'[2]2022年1-6月'!$B$4:$AE$210,30,0)</f>
        <v>2.9800457221238941</v>
      </c>
      <c r="K30" s="23">
        <f t="shared" si="0"/>
        <v>2.3697467999999997</v>
      </c>
      <c r="L30" s="19">
        <f t="shared" si="1"/>
        <v>2.3697467999999997</v>
      </c>
      <c r="M30" s="23">
        <f t="shared" si="2"/>
        <v>2.3697467999999997</v>
      </c>
      <c r="N30" s="19">
        <f t="shared" si="3"/>
        <v>2.3697467999999997</v>
      </c>
      <c r="O30" s="16" t="s">
        <v>142</v>
      </c>
      <c r="P30" s="16" t="s">
        <v>152</v>
      </c>
      <c r="Q30" s="8"/>
    </row>
    <row r="31" spans="1:17" ht="62.4" customHeight="1">
      <c r="A31" s="12">
        <v>28</v>
      </c>
      <c r="B31" s="12" t="s">
        <v>125</v>
      </c>
      <c r="C31" s="14" t="s">
        <v>126</v>
      </c>
      <c r="D31" s="14" t="s">
        <v>180</v>
      </c>
      <c r="E31" s="12" t="s">
        <v>20</v>
      </c>
      <c r="F31" s="23">
        <f>VLOOKUP(D31,'[1]2021年1-6月'!$B$4:$AA$210,26,0)</f>
        <v>2.3697467999999997</v>
      </c>
      <c r="G31" s="19">
        <f>VLOOKUP(D31,'[1]2021年1-6月'!$B$4:$AE$210,30,0)</f>
        <v>2.3697467999999997</v>
      </c>
      <c r="H31" s="7">
        <v>0.13</v>
      </c>
      <c r="I31" s="24">
        <f>VLOOKUP(D31,'[2]2022年1-6月'!$B$4:$AA$210,26,0)</f>
        <v>2.9800457221238941</v>
      </c>
      <c r="J31" s="20">
        <f>VLOOKUP(D31,'[2]2022年1-6月'!$B$4:$AE$210,30,0)</f>
        <v>2.9800457221238941</v>
      </c>
      <c r="K31" s="23">
        <f t="shared" si="0"/>
        <v>2.3697467999999997</v>
      </c>
      <c r="L31" s="19">
        <f t="shared" si="1"/>
        <v>2.3697467999999997</v>
      </c>
      <c r="M31" s="23">
        <f t="shared" si="2"/>
        <v>2.3697467999999997</v>
      </c>
      <c r="N31" s="19">
        <f t="shared" si="3"/>
        <v>2.3697467999999997</v>
      </c>
      <c r="O31" s="16" t="s">
        <v>142</v>
      </c>
      <c r="P31" s="16" t="s">
        <v>152</v>
      </c>
      <c r="Q31" s="8"/>
    </row>
    <row r="32" spans="1:17" ht="62.4" customHeight="1">
      <c r="A32" s="12">
        <v>29</v>
      </c>
      <c r="B32" s="12" t="s">
        <v>127</v>
      </c>
      <c r="C32" s="14" t="s">
        <v>128</v>
      </c>
      <c r="D32" s="14" t="s">
        <v>181</v>
      </c>
      <c r="E32" s="12" t="s">
        <v>20</v>
      </c>
      <c r="F32" s="23">
        <f>VLOOKUP(D32,'[1]2021年1-6月'!$B$4:$AA$210,26,0)</f>
        <v>0.73779204999999992</v>
      </c>
      <c r="G32" s="19">
        <f>VLOOKUP(D32,'[1]2021年1-6月'!$B$4:$AE$210,30,0)</f>
        <v>0.73779204999999992</v>
      </c>
      <c r="H32" s="7">
        <v>0.13</v>
      </c>
      <c r="I32" s="24">
        <f>VLOOKUP(D32,'[2]2022年1-6月'!$B$4:$AA$210,26,0)</f>
        <v>0.71903462499999993</v>
      </c>
      <c r="J32" s="20">
        <f>VLOOKUP(D32,'[2]2022年1-6月'!$B$4:$AE$210,30,0)</f>
        <v>0.71903462499999993</v>
      </c>
      <c r="K32" s="23">
        <f t="shared" si="0"/>
        <v>0.73779204999999992</v>
      </c>
      <c r="L32" s="19">
        <f t="shared" si="1"/>
        <v>0.73779204999999992</v>
      </c>
      <c r="M32" s="23">
        <f t="shared" si="2"/>
        <v>0.73779204999999992</v>
      </c>
      <c r="N32" s="19">
        <f t="shared" si="3"/>
        <v>0.73779204999999992</v>
      </c>
      <c r="O32" s="16" t="s">
        <v>142</v>
      </c>
      <c r="P32" s="16" t="s">
        <v>152</v>
      </c>
      <c r="Q32" s="8"/>
    </row>
    <row r="33" spans="1:17" ht="62.4" customHeight="1">
      <c r="A33" s="12">
        <v>30</v>
      </c>
      <c r="B33" s="12" t="s">
        <v>129</v>
      </c>
      <c r="C33" s="14" t="s">
        <v>130</v>
      </c>
      <c r="D33" s="14" t="s">
        <v>234</v>
      </c>
      <c r="E33" s="12" t="s">
        <v>20</v>
      </c>
      <c r="F33" s="23">
        <f>VLOOKUP(D33,'[1]2021年1-6月'!$B$4:$AA$210,26,0)</f>
        <v>0.35986748510000005</v>
      </c>
      <c r="G33" s="19">
        <f>VLOOKUP(D33,'[1]2021年1-6月'!$B$4:$AE$210,30,0)</f>
        <v>0.35986748510000005</v>
      </c>
      <c r="H33" s="7">
        <v>0.13</v>
      </c>
      <c r="I33" s="24">
        <f>VLOOKUP(D33,'[2]2022年1-6月'!$B$4:$AA$210,26,0)</f>
        <v>0.35071831175000001</v>
      </c>
      <c r="J33" s="20">
        <f>VLOOKUP(D33,'[2]2022年1-6月'!$B$4:$AE$210,30,0)</f>
        <v>0.35071831175000001</v>
      </c>
      <c r="K33" s="23">
        <f t="shared" si="0"/>
        <v>0.35986748510000005</v>
      </c>
      <c r="L33" s="19">
        <f t="shared" si="1"/>
        <v>0.35986748510000005</v>
      </c>
      <c r="M33" s="23">
        <f t="shared" si="2"/>
        <v>0.35986748510000005</v>
      </c>
      <c r="N33" s="19">
        <f t="shared" si="3"/>
        <v>0.35986748510000005</v>
      </c>
      <c r="O33" s="16" t="s">
        <v>142</v>
      </c>
      <c r="P33" s="16" t="s">
        <v>152</v>
      </c>
      <c r="Q33" s="8"/>
    </row>
    <row r="34" spans="1:17" ht="62.4" customHeight="1">
      <c r="A34" s="12">
        <v>31</v>
      </c>
      <c r="B34" s="12" t="s">
        <v>131</v>
      </c>
      <c r="C34" s="14" t="s">
        <v>132</v>
      </c>
      <c r="D34" s="14" t="s">
        <v>183</v>
      </c>
      <c r="E34" s="12" t="s">
        <v>20</v>
      </c>
      <c r="F34" s="23">
        <f>VLOOKUP(D34,'[1]2021年1-6月'!$B$4:$AA$210,26,0)</f>
        <v>5.0412236135011064</v>
      </c>
      <c r="G34" s="19">
        <f>VLOOKUP(D34,'[1]2021年1-6月'!$B$4:$AE$210,30,0)</f>
        <v>5.0412236135011064</v>
      </c>
      <c r="H34" s="7">
        <v>0.13</v>
      </c>
      <c r="I34" s="24">
        <f>VLOOKUP(D34,'[2]2022年1-6月'!$B$4:$AA$210,26,0)</f>
        <v>4.9130569114629425</v>
      </c>
      <c r="J34" s="20">
        <f>VLOOKUP(D34,'[2]2022年1-6月'!$B$4:$AE$210,30,0)</f>
        <v>4.9130569114629425</v>
      </c>
      <c r="K34" s="23">
        <f t="shared" si="0"/>
        <v>5.0412236135011064</v>
      </c>
      <c r="L34" s="19">
        <f t="shared" si="1"/>
        <v>5.0412236135011064</v>
      </c>
      <c r="M34" s="23">
        <f t="shared" si="2"/>
        <v>5.0412236135011064</v>
      </c>
      <c r="N34" s="19">
        <f t="shared" si="3"/>
        <v>5.0412236135011064</v>
      </c>
      <c r="O34" s="16" t="s">
        <v>142</v>
      </c>
      <c r="P34" s="16" t="s">
        <v>152</v>
      </c>
      <c r="Q34" s="8"/>
    </row>
    <row r="35" spans="1:17" ht="62.4" customHeight="1">
      <c r="A35" s="12">
        <v>32</v>
      </c>
      <c r="B35" s="12" t="s">
        <v>133</v>
      </c>
      <c r="C35" s="14" t="s">
        <v>134</v>
      </c>
      <c r="D35" s="14" t="s">
        <v>184</v>
      </c>
      <c r="E35" s="12" t="s">
        <v>20</v>
      </c>
      <c r="F35" s="23">
        <f>VLOOKUP(D35,'[1]2021年1-6月'!$B$4:$AA$210,26,0)</f>
        <v>5.0412236135011064</v>
      </c>
      <c r="G35" s="19">
        <f>VLOOKUP(D35,'[1]2021年1-6月'!$B$4:$AE$210,30,0)</f>
        <v>5.0412236135011064</v>
      </c>
      <c r="H35" s="7">
        <v>0.13</v>
      </c>
      <c r="I35" s="24">
        <f>VLOOKUP(D35,'[2]2022年1-6月'!$B$4:$AA$210,26,0)</f>
        <v>4.9130569114629425</v>
      </c>
      <c r="J35" s="20">
        <f>VLOOKUP(D35,'[2]2022年1-6月'!$B$4:$AE$210,30,0)</f>
        <v>4.9130569114629425</v>
      </c>
      <c r="K35" s="23">
        <f t="shared" si="0"/>
        <v>5.0412236135011064</v>
      </c>
      <c r="L35" s="19">
        <f t="shared" si="1"/>
        <v>5.0412236135011064</v>
      </c>
      <c r="M35" s="23">
        <f t="shared" si="2"/>
        <v>5.0412236135011064</v>
      </c>
      <c r="N35" s="19">
        <f t="shared" si="3"/>
        <v>5.0412236135011064</v>
      </c>
      <c r="O35" s="16" t="s">
        <v>142</v>
      </c>
      <c r="P35" s="16" t="s">
        <v>152</v>
      </c>
      <c r="Q35" s="8"/>
    </row>
    <row r="36" spans="1:17" ht="62.4" customHeight="1">
      <c r="A36" s="12">
        <v>33</v>
      </c>
      <c r="B36" s="12" t="s">
        <v>135</v>
      </c>
      <c r="C36" s="14" t="s">
        <v>136</v>
      </c>
      <c r="D36" s="14" t="s">
        <v>185</v>
      </c>
      <c r="E36" s="12" t="s">
        <v>20</v>
      </c>
      <c r="F36" s="23">
        <f>VLOOKUP(D36,'[1]2021年1-6月'!$B$4:$AA$210,26,0)</f>
        <v>11.975394530202065</v>
      </c>
      <c r="G36" s="19">
        <f>VLOOKUP(D36,'[1]2021年1-6月'!$B$4:$AE$210,30,0)</f>
        <v>11.975394530202065</v>
      </c>
      <c r="H36" s="7">
        <v>0.13</v>
      </c>
      <c r="I36" s="24">
        <f>VLOOKUP(D36,'[2]2022年1-6月'!$B$4:$AA$210,26,0)</f>
        <v>11.670935347230825</v>
      </c>
      <c r="J36" s="20">
        <f>VLOOKUP(D36,'[2]2022年1-6月'!$B$4:$AE$210,30,0)</f>
        <v>11.670935347230825</v>
      </c>
      <c r="K36" s="23">
        <f t="shared" si="0"/>
        <v>11.975394530202065</v>
      </c>
      <c r="L36" s="19">
        <f t="shared" si="1"/>
        <v>11.975394530202065</v>
      </c>
      <c r="M36" s="23">
        <f t="shared" si="2"/>
        <v>11.975394530202065</v>
      </c>
      <c r="N36" s="19">
        <f t="shared" si="3"/>
        <v>11.975394530202065</v>
      </c>
      <c r="O36" s="16" t="s">
        <v>142</v>
      </c>
      <c r="P36" s="16" t="s">
        <v>152</v>
      </c>
      <c r="Q36" s="8"/>
    </row>
    <row r="37" spans="1:17" ht="62.4" customHeight="1">
      <c r="A37" s="12">
        <v>34</v>
      </c>
      <c r="B37" s="12" t="s">
        <v>137</v>
      </c>
      <c r="C37" s="14" t="s">
        <v>138</v>
      </c>
      <c r="D37" s="14" t="s">
        <v>186</v>
      </c>
      <c r="E37" s="12" t="s">
        <v>20</v>
      </c>
      <c r="F37" s="23">
        <f>VLOOKUP(D37,'[1]2021年1-6月'!$B$4:$AA$210,26,0)</f>
        <v>12.001826530202067</v>
      </c>
      <c r="G37" s="19">
        <f>VLOOKUP(D37,'[1]2021年1-6月'!$B$4:$AE$210,30,0)</f>
        <v>12.389726530202067</v>
      </c>
      <c r="H37" s="7">
        <v>0.13</v>
      </c>
      <c r="I37" s="24">
        <f>VLOOKUP(D37,'[2]2022年1-6月'!$B$4:$AA$210,26,0)</f>
        <v>11.696695347230827</v>
      </c>
      <c r="J37" s="20">
        <f>VLOOKUP(D37,'[2]2022年1-6月'!$B$4:$AE$210,30,0)</f>
        <v>12.084595347230827</v>
      </c>
      <c r="K37" s="23">
        <f t="shared" si="0"/>
        <v>12.001826530202067</v>
      </c>
      <c r="L37" s="19">
        <f t="shared" si="1"/>
        <v>12.389726530202067</v>
      </c>
      <c r="M37" s="23">
        <f t="shared" si="2"/>
        <v>12.001826530202067</v>
      </c>
      <c r="N37" s="19">
        <f t="shared" si="3"/>
        <v>12.389726530202067</v>
      </c>
      <c r="O37" s="16" t="s">
        <v>142</v>
      </c>
      <c r="P37" s="16" t="s">
        <v>152</v>
      </c>
      <c r="Q37" s="8"/>
    </row>
    <row r="38" spans="1:17" ht="62.4" customHeight="1">
      <c r="A38" s="12">
        <v>35</v>
      </c>
      <c r="B38" s="12" t="s">
        <v>139</v>
      </c>
      <c r="C38" s="14" t="s">
        <v>140</v>
      </c>
      <c r="D38" s="14" t="s">
        <v>187</v>
      </c>
      <c r="E38" s="12" t="s">
        <v>20</v>
      </c>
      <c r="F38" s="23">
        <f>VLOOKUP(D38,'[1]2021年1-6月'!$B$4:$AA$210,26,0)</f>
        <v>12.315234530202064</v>
      </c>
      <c r="G38" s="19">
        <f>VLOOKUP(D38,'[1]2021年1-6月'!$B$4:$AE$210,30,0)</f>
        <v>12.703134530202064</v>
      </c>
      <c r="H38" s="7">
        <v>0.13</v>
      </c>
      <c r="I38" s="24">
        <f>VLOOKUP(D38,'[2]2022年1-6月'!$B$4:$AA$210,26,0)</f>
        <v>12.002135347230826</v>
      </c>
      <c r="J38" s="20">
        <f>VLOOKUP(D38,'[2]2022年1-6月'!$B$4:$AE$210,30,0)</f>
        <v>12.390035347230826</v>
      </c>
      <c r="K38" s="23">
        <f t="shared" si="0"/>
        <v>12.315234530202064</v>
      </c>
      <c r="L38" s="19">
        <f t="shared" si="1"/>
        <v>12.703134530202064</v>
      </c>
      <c r="M38" s="23">
        <f t="shared" si="2"/>
        <v>12.315234530202064</v>
      </c>
      <c r="N38" s="19">
        <f t="shared" si="3"/>
        <v>12.703134530202064</v>
      </c>
      <c r="O38" s="16" t="s">
        <v>142</v>
      </c>
      <c r="P38" s="16" t="s">
        <v>152</v>
      </c>
      <c r="Q38" s="8"/>
    </row>
    <row r="39" spans="1:17" ht="27.75" customHeight="1">
      <c r="A39" s="191" t="s">
        <v>143</v>
      </c>
      <c r="B39" s="191"/>
      <c r="C39" s="191"/>
      <c r="D39" s="191"/>
      <c r="E39" s="191"/>
      <c r="F39" s="191"/>
      <c r="G39" s="191"/>
      <c r="H39" s="191"/>
      <c r="I39" s="191"/>
      <c r="J39" s="191"/>
      <c r="K39" s="191"/>
      <c r="L39" s="191"/>
      <c r="M39" s="191"/>
      <c r="N39" s="191"/>
      <c r="O39" s="191"/>
      <c r="P39" s="191"/>
    </row>
    <row r="40" spans="1:17" ht="79.2" customHeight="1">
      <c r="A40" s="191"/>
      <c r="B40" s="191"/>
      <c r="C40" s="191"/>
      <c r="D40" s="191"/>
      <c r="E40" s="191"/>
      <c r="F40" s="191"/>
      <c r="G40" s="191"/>
      <c r="H40" s="191"/>
      <c r="I40" s="191"/>
      <c r="J40" s="191"/>
      <c r="K40" s="191"/>
      <c r="L40" s="191"/>
      <c r="M40" s="191"/>
      <c r="N40" s="191"/>
      <c r="O40" s="191"/>
      <c r="P40" s="191"/>
    </row>
    <row r="41" spans="1:17" ht="93" customHeight="1">
      <c r="A41" s="192" t="s">
        <v>13</v>
      </c>
      <c r="B41" s="193"/>
      <c r="C41" s="194" t="s">
        <v>14</v>
      </c>
      <c r="D41" s="194"/>
      <c r="E41" s="194"/>
      <c r="F41" s="191" t="s">
        <v>15</v>
      </c>
      <c r="G41" s="191"/>
      <c r="H41" s="191"/>
      <c r="I41" s="191"/>
      <c r="J41" s="25"/>
      <c r="K41" s="191" t="s">
        <v>16</v>
      </c>
      <c r="L41" s="191"/>
      <c r="M41" s="191"/>
      <c r="N41" s="25"/>
      <c r="O41" s="191" t="s">
        <v>17</v>
      </c>
      <c r="P41" s="191"/>
    </row>
  </sheetData>
  <mergeCells count="8">
    <mergeCell ref="A1:P1"/>
    <mergeCell ref="M2:P2"/>
    <mergeCell ref="A39:P40"/>
    <mergeCell ref="A41:B41"/>
    <mergeCell ref="C41:E41"/>
    <mergeCell ref="F41:I41"/>
    <mergeCell ref="K41:M41"/>
    <mergeCell ref="O41:P41"/>
  </mergeCells>
  <phoneticPr fontId="3" type="noConversion"/>
  <printOptions horizontalCentered="1"/>
  <pageMargins left="0.15748031496062992" right="0.15748031496062992" top="0.19685039370078741" bottom="0.19685039370078741" header="0.51181102362204722" footer="0.51181102362204722"/>
  <pageSetup paperSize="9" scale="54" orientation="landscape" r:id="rId1"/>
  <headerFooter alignWithMargins="0"/>
  <colBreaks count="1" manualBreakCount="1">
    <brk id="16" max="1048575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826926-090A-4F95-8623-663520432DE3}">
  <sheetPr>
    <pageSetUpPr fitToPage="1"/>
  </sheetPr>
  <dimension ref="A1:Q41"/>
  <sheetViews>
    <sheetView topLeftCell="A9" zoomScale="80" zoomScaleNormal="80" workbookViewId="0">
      <selection activeCell="B12" sqref="B12"/>
    </sheetView>
  </sheetViews>
  <sheetFormatPr defaultColWidth="10" defaultRowHeight="27.75" customHeight="1"/>
  <cols>
    <col min="1" max="1" width="6.109375" style="1" bestFit="1" customWidth="1"/>
    <col min="2" max="2" width="25.5546875" style="1" customWidth="1"/>
    <col min="3" max="3" width="23.44140625" style="1" customWidth="1"/>
    <col min="4" max="4" width="24" style="1" customWidth="1"/>
    <col min="5" max="5" width="7.21875" style="1" customWidth="1"/>
    <col min="6" max="6" width="17.5546875" style="21" customWidth="1"/>
    <col min="7" max="7" width="14.88671875" style="17" customWidth="1"/>
    <col min="8" max="8" width="5.6640625" style="1" customWidth="1"/>
    <col min="9" max="9" width="11.77734375" style="21" customWidth="1"/>
    <col min="10" max="10" width="11.77734375" style="17" customWidth="1"/>
    <col min="11" max="11" width="13.21875" style="21" customWidth="1"/>
    <col min="12" max="12" width="13.21875" style="17" customWidth="1"/>
    <col min="13" max="13" width="13.21875" style="21" customWidth="1"/>
    <col min="14" max="14" width="13.21875" style="17" customWidth="1"/>
    <col min="15" max="15" width="32.6640625" style="1" customWidth="1"/>
    <col min="16" max="16" width="31.77734375" style="1" customWidth="1"/>
    <col min="17" max="261" width="10" style="1"/>
    <col min="262" max="262" width="6.109375" style="1" bestFit="1" customWidth="1"/>
    <col min="263" max="263" width="25.5546875" style="1" customWidth="1"/>
    <col min="264" max="264" width="23.44140625" style="1" customWidth="1"/>
    <col min="265" max="265" width="7.21875" style="1" customWidth="1"/>
    <col min="266" max="266" width="11.77734375" style="1" customWidth="1"/>
    <col min="267" max="267" width="5.6640625" style="1" customWidth="1"/>
    <col min="268" max="268" width="11.77734375" style="1" customWidth="1"/>
    <col min="269" max="270" width="11.88671875" style="1" customWidth="1"/>
    <col min="271" max="271" width="15.21875" style="1" customWidth="1"/>
    <col min="272" max="272" width="11.6640625" style="1" customWidth="1"/>
    <col min="273" max="517" width="10" style="1"/>
    <col min="518" max="518" width="6.109375" style="1" bestFit="1" customWidth="1"/>
    <col min="519" max="519" width="25.5546875" style="1" customWidth="1"/>
    <col min="520" max="520" width="23.44140625" style="1" customWidth="1"/>
    <col min="521" max="521" width="7.21875" style="1" customWidth="1"/>
    <col min="522" max="522" width="11.77734375" style="1" customWidth="1"/>
    <col min="523" max="523" width="5.6640625" style="1" customWidth="1"/>
    <col min="524" max="524" width="11.77734375" style="1" customWidth="1"/>
    <col min="525" max="526" width="11.88671875" style="1" customWidth="1"/>
    <col min="527" max="527" width="15.21875" style="1" customWidth="1"/>
    <col min="528" max="528" width="11.6640625" style="1" customWidth="1"/>
    <col min="529" max="773" width="10" style="1"/>
    <col min="774" max="774" width="6.109375" style="1" bestFit="1" customWidth="1"/>
    <col min="775" max="775" width="25.5546875" style="1" customWidth="1"/>
    <col min="776" max="776" width="23.44140625" style="1" customWidth="1"/>
    <col min="777" max="777" width="7.21875" style="1" customWidth="1"/>
    <col min="778" max="778" width="11.77734375" style="1" customWidth="1"/>
    <col min="779" max="779" width="5.6640625" style="1" customWidth="1"/>
    <col min="780" max="780" width="11.77734375" style="1" customWidth="1"/>
    <col min="781" max="782" width="11.88671875" style="1" customWidth="1"/>
    <col min="783" max="783" width="15.21875" style="1" customWidth="1"/>
    <col min="784" max="784" width="11.6640625" style="1" customWidth="1"/>
    <col min="785" max="1029" width="10" style="1"/>
    <col min="1030" max="1030" width="6.109375" style="1" bestFit="1" customWidth="1"/>
    <col min="1031" max="1031" width="25.5546875" style="1" customWidth="1"/>
    <col min="1032" max="1032" width="23.44140625" style="1" customWidth="1"/>
    <col min="1033" max="1033" width="7.21875" style="1" customWidth="1"/>
    <col min="1034" max="1034" width="11.77734375" style="1" customWidth="1"/>
    <col min="1035" max="1035" width="5.6640625" style="1" customWidth="1"/>
    <col min="1036" max="1036" width="11.77734375" style="1" customWidth="1"/>
    <col min="1037" max="1038" width="11.88671875" style="1" customWidth="1"/>
    <col min="1039" max="1039" width="15.21875" style="1" customWidth="1"/>
    <col min="1040" max="1040" width="11.6640625" style="1" customWidth="1"/>
    <col min="1041" max="1285" width="10" style="1"/>
    <col min="1286" max="1286" width="6.109375" style="1" bestFit="1" customWidth="1"/>
    <col min="1287" max="1287" width="25.5546875" style="1" customWidth="1"/>
    <col min="1288" max="1288" width="23.44140625" style="1" customWidth="1"/>
    <col min="1289" max="1289" width="7.21875" style="1" customWidth="1"/>
    <col min="1290" max="1290" width="11.77734375" style="1" customWidth="1"/>
    <col min="1291" max="1291" width="5.6640625" style="1" customWidth="1"/>
    <col min="1292" max="1292" width="11.77734375" style="1" customWidth="1"/>
    <col min="1293" max="1294" width="11.88671875" style="1" customWidth="1"/>
    <col min="1295" max="1295" width="15.21875" style="1" customWidth="1"/>
    <col min="1296" max="1296" width="11.6640625" style="1" customWidth="1"/>
    <col min="1297" max="1541" width="10" style="1"/>
    <col min="1542" max="1542" width="6.109375" style="1" bestFit="1" customWidth="1"/>
    <col min="1543" max="1543" width="25.5546875" style="1" customWidth="1"/>
    <col min="1544" max="1544" width="23.44140625" style="1" customWidth="1"/>
    <col min="1545" max="1545" width="7.21875" style="1" customWidth="1"/>
    <col min="1546" max="1546" width="11.77734375" style="1" customWidth="1"/>
    <col min="1547" max="1547" width="5.6640625" style="1" customWidth="1"/>
    <col min="1548" max="1548" width="11.77734375" style="1" customWidth="1"/>
    <col min="1549" max="1550" width="11.88671875" style="1" customWidth="1"/>
    <col min="1551" max="1551" width="15.21875" style="1" customWidth="1"/>
    <col min="1552" max="1552" width="11.6640625" style="1" customWidth="1"/>
    <col min="1553" max="1797" width="10" style="1"/>
    <col min="1798" max="1798" width="6.109375" style="1" bestFit="1" customWidth="1"/>
    <col min="1799" max="1799" width="25.5546875" style="1" customWidth="1"/>
    <col min="1800" max="1800" width="23.44140625" style="1" customWidth="1"/>
    <col min="1801" max="1801" width="7.21875" style="1" customWidth="1"/>
    <col min="1802" max="1802" width="11.77734375" style="1" customWidth="1"/>
    <col min="1803" max="1803" width="5.6640625" style="1" customWidth="1"/>
    <col min="1804" max="1804" width="11.77734375" style="1" customWidth="1"/>
    <col min="1805" max="1806" width="11.88671875" style="1" customWidth="1"/>
    <col min="1807" max="1807" width="15.21875" style="1" customWidth="1"/>
    <col min="1808" max="1808" width="11.6640625" style="1" customWidth="1"/>
    <col min="1809" max="2053" width="10" style="1"/>
    <col min="2054" max="2054" width="6.109375" style="1" bestFit="1" customWidth="1"/>
    <col min="2055" max="2055" width="25.5546875" style="1" customWidth="1"/>
    <col min="2056" max="2056" width="23.44140625" style="1" customWidth="1"/>
    <col min="2057" max="2057" width="7.21875" style="1" customWidth="1"/>
    <col min="2058" max="2058" width="11.77734375" style="1" customWidth="1"/>
    <col min="2059" max="2059" width="5.6640625" style="1" customWidth="1"/>
    <col min="2060" max="2060" width="11.77734375" style="1" customWidth="1"/>
    <col min="2061" max="2062" width="11.88671875" style="1" customWidth="1"/>
    <col min="2063" max="2063" width="15.21875" style="1" customWidth="1"/>
    <col min="2064" max="2064" width="11.6640625" style="1" customWidth="1"/>
    <col min="2065" max="2309" width="10" style="1"/>
    <col min="2310" max="2310" width="6.109375" style="1" bestFit="1" customWidth="1"/>
    <col min="2311" max="2311" width="25.5546875" style="1" customWidth="1"/>
    <col min="2312" max="2312" width="23.44140625" style="1" customWidth="1"/>
    <col min="2313" max="2313" width="7.21875" style="1" customWidth="1"/>
    <col min="2314" max="2314" width="11.77734375" style="1" customWidth="1"/>
    <col min="2315" max="2315" width="5.6640625" style="1" customWidth="1"/>
    <col min="2316" max="2316" width="11.77734375" style="1" customWidth="1"/>
    <col min="2317" max="2318" width="11.88671875" style="1" customWidth="1"/>
    <col min="2319" max="2319" width="15.21875" style="1" customWidth="1"/>
    <col min="2320" max="2320" width="11.6640625" style="1" customWidth="1"/>
    <col min="2321" max="2565" width="10" style="1"/>
    <col min="2566" max="2566" width="6.109375" style="1" bestFit="1" customWidth="1"/>
    <col min="2567" max="2567" width="25.5546875" style="1" customWidth="1"/>
    <col min="2568" max="2568" width="23.44140625" style="1" customWidth="1"/>
    <col min="2569" max="2569" width="7.21875" style="1" customWidth="1"/>
    <col min="2570" max="2570" width="11.77734375" style="1" customWidth="1"/>
    <col min="2571" max="2571" width="5.6640625" style="1" customWidth="1"/>
    <col min="2572" max="2572" width="11.77734375" style="1" customWidth="1"/>
    <col min="2573" max="2574" width="11.88671875" style="1" customWidth="1"/>
    <col min="2575" max="2575" width="15.21875" style="1" customWidth="1"/>
    <col min="2576" max="2576" width="11.6640625" style="1" customWidth="1"/>
    <col min="2577" max="2821" width="10" style="1"/>
    <col min="2822" max="2822" width="6.109375" style="1" bestFit="1" customWidth="1"/>
    <col min="2823" max="2823" width="25.5546875" style="1" customWidth="1"/>
    <col min="2824" max="2824" width="23.44140625" style="1" customWidth="1"/>
    <col min="2825" max="2825" width="7.21875" style="1" customWidth="1"/>
    <col min="2826" max="2826" width="11.77734375" style="1" customWidth="1"/>
    <col min="2827" max="2827" width="5.6640625" style="1" customWidth="1"/>
    <col min="2828" max="2828" width="11.77734375" style="1" customWidth="1"/>
    <col min="2829" max="2830" width="11.88671875" style="1" customWidth="1"/>
    <col min="2831" max="2831" width="15.21875" style="1" customWidth="1"/>
    <col min="2832" max="2832" width="11.6640625" style="1" customWidth="1"/>
    <col min="2833" max="3077" width="10" style="1"/>
    <col min="3078" max="3078" width="6.109375" style="1" bestFit="1" customWidth="1"/>
    <col min="3079" max="3079" width="25.5546875" style="1" customWidth="1"/>
    <col min="3080" max="3080" width="23.44140625" style="1" customWidth="1"/>
    <col min="3081" max="3081" width="7.21875" style="1" customWidth="1"/>
    <col min="3082" max="3082" width="11.77734375" style="1" customWidth="1"/>
    <col min="3083" max="3083" width="5.6640625" style="1" customWidth="1"/>
    <col min="3084" max="3084" width="11.77734375" style="1" customWidth="1"/>
    <col min="3085" max="3086" width="11.88671875" style="1" customWidth="1"/>
    <col min="3087" max="3087" width="15.21875" style="1" customWidth="1"/>
    <col min="3088" max="3088" width="11.6640625" style="1" customWidth="1"/>
    <col min="3089" max="3333" width="10" style="1"/>
    <col min="3334" max="3334" width="6.109375" style="1" bestFit="1" customWidth="1"/>
    <col min="3335" max="3335" width="25.5546875" style="1" customWidth="1"/>
    <col min="3336" max="3336" width="23.44140625" style="1" customWidth="1"/>
    <col min="3337" max="3337" width="7.21875" style="1" customWidth="1"/>
    <col min="3338" max="3338" width="11.77734375" style="1" customWidth="1"/>
    <col min="3339" max="3339" width="5.6640625" style="1" customWidth="1"/>
    <col min="3340" max="3340" width="11.77734375" style="1" customWidth="1"/>
    <col min="3341" max="3342" width="11.88671875" style="1" customWidth="1"/>
    <col min="3343" max="3343" width="15.21875" style="1" customWidth="1"/>
    <col min="3344" max="3344" width="11.6640625" style="1" customWidth="1"/>
    <col min="3345" max="3589" width="10" style="1"/>
    <col min="3590" max="3590" width="6.109375" style="1" bestFit="1" customWidth="1"/>
    <col min="3591" max="3591" width="25.5546875" style="1" customWidth="1"/>
    <col min="3592" max="3592" width="23.44140625" style="1" customWidth="1"/>
    <col min="3593" max="3593" width="7.21875" style="1" customWidth="1"/>
    <col min="3594" max="3594" width="11.77734375" style="1" customWidth="1"/>
    <col min="3595" max="3595" width="5.6640625" style="1" customWidth="1"/>
    <col min="3596" max="3596" width="11.77734375" style="1" customWidth="1"/>
    <col min="3597" max="3598" width="11.88671875" style="1" customWidth="1"/>
    <col min="3599" max="3599" width="15.21875" style="1" customWidth="1"/>
    <col min="3600" max="3600" width="11.6640625" style="1" customWidth="1"/>
    <col min="3601" max="3845" width="10" style="1"/>
    <col min="3846" max="3846" width="6.109375" style="1" bestFit="1" customWidth="1"/>
    <col min="3847" max="3847" width="25.5546875" style="1" customWidth="1"/>
    <col min="3848" max="3848" width="23.44140625" style="1" customWidth="1"/>
    <col min="3849" max="3849" width="7.21875" style="1" customWidth="1"/>
    <col min="3850" max="3850" width="11.77734375" style="1" customWidth="1"/>
    <col min="3851" max="3851" width="5.6640625" style="1" customWidth="1"/>
    <col min="3852" max="3852" width="11.77734375" style="1" customWidth="1"/>
    <col min="3853" max="3854" width="11.88671875" style="1" customWidth="1"/>
    <col min="3855" max="3855" width="15.21875" style="1" customWidth="1"/>
    <col min="3856" max="3856" width="11.6640625" style="1" customWidth="1"/>
    <col min="3857" max="4101" width="10" style="1"/>
    <col min="4102" max="4102" width="6.109375" style="1" bestFit="1" customWidth="1"/>
    <col min="4103" max="4103" width="25.5546875" style="1" customWidth="1"/>
    <col min="4104" max="4104" width="23.44140625" style="1" customWidth="1"/>
    <col min="4105" max="4105" width="7.21875" style="1" customWidth="1"/>
    <col min="4106" max="4106" width="11.77734375" style="1" customWidth="1"/>
    <col min="4107" max="4107" width="5.6640625" style="1" customWidth="1"/>
    <col min="4108" max="4108" width="11.77734375" style="1" customWidth="1"/>
    <col min="4109" max="4110" width="11.88671875" style="1" customWidth="1"/>
    <col min="4111" max="4111" width="15.21875" style="1" customWidth="1"/>
    <col min="4112" max="4112" width="11.6640625" style="1" customWidth="1"/>
    <col min="4113" max="4357" width="10" style="1"/>
    <col min="4358" max="4358" width="6.109375" style="1" bestFit="1" customWidth="1"/>
    <col min="4359" max="4359" width="25.5546875" style="1" customWidth="1"/>
    <col min="4360" max="4360" width="23.44140625" style="1" customWidth="1"/>
    <col min="4361" max="4361" width="7.21875" style="1" customWidth="1"/>
    <col min="4362" max="4362" width="11.77734375" style="1" customWidth="1"/>
    <col min="4363" max="4363" width="5.6640625" style="1" customWidth="1"/>
    <col min="4364" max="4364" width="11.77734375" style="1" customWidth="1"/>
    <col min="4365" max="4366" width="11.88671875" style="1" customWidth="1"/>
    <col min="4367" max="4367" width="15.21875" style="1" customWidth="1"/>
    <col min="4368" max="4368" width="11.6640625" style="1" customWidth="1"/>
    <col min="4369" max="4613" width="10" style="1"/>
    <col min="4614" max="4614" width="6.109375" style="1" bestFit="1" customWidth="1"/>
    <col min="4615" max="4615" width="25.5546875" style="1" customWidth="1"/>
    <col min="4616" max="4616" width="23.44140625" style="1" customWidth="1"/>
    <col min="4617" max="4617" width="7.21875" style="1" customWidth="1"/>
    <col min="4618" max="4618" width="11.77734375" style="1" customWidth="1"/>
    <col min="4619" max="4619" width="5.6640625" style="1" customWidth="1"/>
    <col min="4620" max="4620" width="11.77734375" style="1" customWidth="1"/>
    <col min="4621" max="4622" width="11.88671875" style="1" customWidth="1"/>
    <col min="4623" max="4623" width="15.21875" style="1" customWidth="1"/>
    <col min="4624" max="4624" width="11.6640625" style="1" customWidth="1"/>
    <col min="4625" max="4869" width="10" style="1"/>
    <col min="4870" max="4870" width="6.109375" style="1" bestFit="1" customWidth="1"/>
    <col min="4871" max="4871" width="25.5546875" style="1" customWidth="1"/>
    <col min="4872" max="4872" width="23.44140625" style="1" customWidth="1"/>
    <col min="4873" max="4873" width="7.21875" style="1" customWidth="1"/>
    <col min="4874" max="4874" width="11.77734375" style="1" customWidth="1"/>
    <col min="4875" max="4875" width="5.6640625" style="1" customWidth="1"/>
    <col min="4876" max="4876" width="11.77734375" style="1" customWidth="1"/>
    <col min="4877" max="4878" width="11.88671875" style="1" customWidth="1"/>
    <col min="4879" max="4879" width="15.21875" style="1" customWidth="1"/>
    <col min="4880" max="4880" width="11.6640625" style="1" customWidth="1"/>
    <col min="4881" max="5125" width="10" style="1"/>
    <col min="5126" max="5126" width="6.109375" style="1" bestFit="1" customWidth="1"/>
    <col min="5127" max="5127" width="25.5546875" style="1" customWidth="1"/>
    <col min="5128" max="5128" width="23.44140625" style="1" customWidth="1"/>
    <col min="5129" max="5129" width="7.21875" style="1" customWidth="1"/>
    <col min="5130" max="5130" width="11.77734375" style="1" customWidth="1"/>
    <col min="5131" max="5131" width="5.6640625" style="1" customWidth="1"/>
    <col min="5132" max="5132" width="11.77734375" style="1" customWidth="1"/>
    <col min="5133" max="5134" width="11.88671875" style="1" customWidth="1"/>
    <col min="5135" max="5135" width="15.21875" style="1" customWidth="1"/>
    <col min="5136" max="5136" width="11.6640625" style="1" customWidth="1"/>
    <col min="5137" max="5381" width="10" style="1"/>
    <col min="5382" max="5382" width="6.109375" style="1" bestFit="1" customWidth="1"/>
    <col min="5383" max="5383" width="25.5546875" style="1" customWidth="1"/>
    <col min="5384" max="5384" width="23.44140625" style="1" customWidth="1"/>
    <col min="5385" max="5385" width="7.21875" style="1" customWidth="1"/>
    <col min="5386" max="5386" width="11.77734375" style="1" customWidth="1"/>
    <col min="5387" max="5387" width="5.6640625" style="1" customWidth="1"/>
    <col min="5388" max="5388" width="11.77734375" style="1" customWidth="1"/>
    <col min="5389" max="5390" width="11.88671875" style="1" customWidth="1"/>
    <col min="5391" max="5391" width="15.21875" style="1" customWidth="1"/>
    <col min="5392" max="5392" width="11.6640625" style="1" customWidth="1"/>
    <col min="5393" max="5637" width="10" style="1"/>
    <col min="5638" max="5638" width="6.109375" style="1" bestFit="1" customWidth="1"/>
    <col min="5639" max="5639" width="25.5546875" style="1" customWidth="1"/>
    <col min="5640" max="5640" width="23.44140625" style="1" customWidth="1"/>
    <col min="5641" max="5641" width="7.21875" style="1" customWidth="1"/>
    <col min="5642" max="5642" width="11.77734375" style="1" customWidth="1"/>
    <col min="5643" max="5643" width="5.6640625" style="1" customWidth="1"/>
    <col min="5644" max="5644" width="11.77734375" style="1" customWidth="1"/>
    <col min="5645" max="5646" width="11.88671875" style="1" customWidth="1"/>
    <col min="5647" max="5647" width="15.21875" style="1" customWidth="1"/>
    <col min="5648" max="5648" width="11.6640625" style="1" customWidth="1"/>
    <col min="5649" max="5893" width="10" style="1"/>
    <col min="5894" max="5894" width="6.109375" style="1" bestFit="1" customWidth="1"/>
    <col min="5895" max="5895" width="25.5546875" style="1" customWidth="1"/>
    <col min="5896" max="5896" width="23.44140625" style="1" customWidth="1"/>
    <col min="5897" max="5897" width="7.21875" style="1" customWidth="1"/>
    <col min="5898" max="5898" width="11.77734375" style="1" customWidth="1"/>
    <col min="5899" max="5899" width="5.6640625" style="1" customWidth="1"/>
    <col min="5900" max="5900" width="11.77734375" style="1" customWidth="1"/>
    <col min="5901" max="5902" width="11.88671875" style="1" customWidth="1"/>
    <col min="5903" max="5903" width="15.21875" style="1" customWidth="1"/>
    <col min="5904" max="5904" width="11.6640625" style="1" customWidth="1"/>
    <col min="5905" max="6149" width="10" style="1"/>
    <col min="6150" max="6150" width="6.109375" style="1" bestFit="1" customWidth="1"/>
    <col min="6151" max="6151" width="25.5546875" style="1" customWidth="1"/>
    <col min="6152" max="6152" width="23.44140625" style="1" customWidth="1"/>
    <col min="6153" max="6153" width="7.21875" style="1" customWidth="1"/>
    <col min="6154" max="6154" width="11.77734375" style="1" customWidth="1"/>
    <col min="6155" max="6155" width="5.6640625" style="1" customWidth="1"/>
    <col min="6156" max="6156" width="11.77734375" style="1" customWidth="1"/>
    <col min="6157" max="6158" width="11.88671875" style="1" customWidth="1"/>
    <col min="6159" max="6159" width="15.21875" style="1" customWidth="1"/>
    <col min="6160" max="6160" width="11.6640625" style="1" customWidth="1"/>
    <col min="6161" max="6405" width="10" style="1"/>
    <col min="6406" max="6406" width="6.109375" style="1" bestFit="1" customWidth="1"/>
    <col min="6407" max="6407" width="25.5546875" style="1" customWidth="1"/>
    <col min="6408" max="6408" width="23.44140625" style="1" customWidth="1"/>
    <col min="6409" max="6409" width="7.21875" style="1" customWidth="1"/>
    <col min="6410" max="6410" width="11.77734375" style="1" customWidth="1"/>
    <col min="6411" max="6411" width="5.6640625" style="1" customWidth="1"/>
    <col min="6412" max="6412" width="11.77734375" style="1" customWidth="1"/>
    <col min="6413" max="6414" width="11.88671875" style="1" customWidth="1"/>
    <col min="6415" max="6415" width="15.21875" style="1" customWidth="1"/>
    <col min="6416" max="6416" width="11.6640625" style="1" customWidth="1"/>
    <col min="6417" max="6661" width="10" style="1"/>
    <col min="6662" max="6662" width="6.109375" style="1" bestFit="1" customWidth="1"/>
    <col min="6663" max="6663" width="25.5546875" style="1" customWidth="1"/>
    <col min="6664" max="6664" width="23.44140625" style="1" customWidth="1"/>
    <col min="6665" max="6665" width="7.21875" style="1" customWidth="1"/>
    <col min="6666" max="6666" width="11.77734375" style="1" customWidth="1"/>
    <col min="6667" max="6667" width="5.6640625" style="1" customWidth="1"/>
    <col min="6668" max="6668" width="11.77734375" style="1" customWidth="1"/>
    <col min="6669" max="6670" width="11.88671875" style="1" customWidth="1"/>
    <col min="6671" max="6671" width="15.21875" style="1" customWidth="1"/>
    <col min="6672" max="6672" width="11.6640625" style="1" customWidth="1"/>
    <col min="6673" max="6917" width="10" style="1"/>
    <col min="6918" max="6918" width="6.109375" style="1" bestFit="1" customWidth="1"/>
    <col min="6919" max="6919" width="25.5546875" style="1" customWidth="1"/>
    <col min="6920" max="6920" width="23.44140625" style="1" customWidth="1"/>
    <col min="6921" max="6921" width="7.21875" style="1" customWidth="1"/>
    <col min="6922" max="6922" width="11.77734375" style="1" customWidth="1"/>
    <col min="6923" max="6923" width="5.6640625" style="1" customWidth="1"/>
    <col min="6924" max="6924" width="11.77734375" style="1" customWidth="1"/>
    <col min="6925" max="6926" width="11.88671875" style="1" customWidth="1"/>
    <col min="6927" max="6927" width="15.21875" style="1" customWidth="1"/>
    <col min="6928" max="6928" width="11.6640625" style="1" customWidth="1"/>
    <col min="6929" max="7173" width="10" style="1"/>
    <col min="7174" max="7174" width="6.109375" style="1" bestFit="1" customWidth="1"/>
    <col min="7175" max="7175" width="25.5546875" style="1" customWidth="1"/>
    <col min="7176" max="7176" width="23.44140625" style="1" customWidth="1"/>
    <col min="7177" max="7177" width="7.21875" style="1" customWidth="1"/>
    <col min="7178" max="7178" width="11.77734375" style="1" customWidth="1"/>
    <col min="7179" max="7179" width="5.6640625" style="1" customWidth="1"/>
    <col min="7180" max="7180" width="11.77734375" style="1" customWidth="1"/>
    <col min="7181" max="7182" width="11.88671875" style="1" customWidth="1"/>
    <col min="7183" max="7183" width="15.21875" style="1" customWidth="1"/>
    <col min="7184" max="7184" width="11.6640625" style="1" customWidth="1"/>
    <col min="7185" max="7429" width="10" style="1"/>
    <col min="7430" max="7430" width="6.109375" style="1" bestFit="1" customWidth="1"/>
    <col min="7431" max="7431" width="25.5546875" style="1" customWidth="1"/>
    <col min="7432" max="7432" width="23.44140625" style="1" customWidth="1"/>
    <col min="7433" max="7433" width="7.21875" style="1" customWidth="1"/>
    <col min="7434" max="7434" width="11.77734375" style="1" customWidth="1"/>
    <col min="7435" max="7435" width="5.6640625" style="1" customWidth="1"/>
    <col min="7436" max="7436" width="11.77734375" style="1" customWidth="1"/>
    <col min="7437" max="7438" width="11.88671875" style="1" customWidth="1"/>
    <col min="7439" max="7439" width="15.21875" style="1" customWidth="1"/>
    <col min="7440" max="7440" width="11.6640625" style="1" customWidth="1"/>
    <col min="7441" max="7685" width="10" style="1"/>
    <col min="7686" max="7686" width="6.109375" style="1" bestFit="1" customWidth="1"/>
    <col min="7687" max="7687" width="25.5546875" style="1" customWidth="1"/>
    <col min="7688" max="7688" width="23.44140625" style="1" customWidth="1"/>
    <col min="7689" max="7689" width="7.21875" style="1" customWidth="1"/>
    <col min="7690" max="7690" width="11.77734375" style="1" customWidth="1"/>
    <col min="7691" max="7691" width="5.6640625" style="1" customWidth="1"/>
    <col min="7692" max="7692" width="11.77734375" style="1" customWidth="1"/>
    <col min="7693" max="7694" width="11.88671875" style="1" customWidth="1"/>
    <col min="7695" max="7695" width="15.21875" style="1" customWidth="1"/>
    <col min="7696" max="7696" width="11.6640625" style="1" customWidth="1"/>
    <col min="7697" max="7941" width="10" style="1"/>
    <col min="7942" max="7942" width="6.109375" style="1" bestFit="1" customWidth="1"/>
    <col min="7943" max="7943" width="25.5546875" style="1" customWidth="1"/>
    <col min="7944" max="7944" width="23.44140625" style="1" customWidth="1"/>
    <col min="7945" max="7945" width="7.21875" style="1" customWidth="1"/>
    <col min="7946" max="7946" width="11.77734375" style="1" customWidth="1"/>
    <col min="7947" max="7947" width="5.6640625" style="1" customWidth="1"/>
    <col min="7948" max="7948" width="11.77734375" style="1" customWidth="1"/>
    <col min="7949" max="7950" width="11.88671875" style="1" customWidth="1"/>
    <col min="7951" max="7951" width="15.21875" style="1" customWidth="1"/>
    <col min="7952" max="7952" width="11.6640625" style="1" customWidth="1"/>
    <col min="7953" max="8197" width="10" style="1"/>
    <col min="8198" max="8198" width="6.109375" style="1" bestFit="1" customWidth="1"/>
    <col min="8199" max="8199" width="25.5546875" style="1" customWidth="1"/>
    <col min="8200" max="8200" width="23.44140625" style="1" customWidth="1"/>
    <col min="8201" max="8201" width="7.21875" style="1" customWidth="1"/>
    <col min="8202" max="8202" width="11.77734375" style="1" customWidth="1"/>
    <col min="8203" max="8203" width="5.6640625" style="1" customWidth="1"/>
    <col min="8204" max="8204" width="11.77734375" style="1" customWidth="1"/>
    <col min="8205" max="8206" width="11.88671875" style="1" customWidth="1"/>
    <col min="8207" max="8207" width="15.21875" style="1" customWidth="1"/>
    <col min="8208" max="8208" width="11.6640625" style="1" customWidth="1"/>
    <col min="8209" max="8453" width="10" style="1"/>
    <col min="8454" max="8454" width="6.109375" style="1" bestFit="1" customWidth="1"/>
    <col min="8455" max="8455" width="25.5546875" style="1" customWidth="1"/>
    <col min="8456" max="8456" width="23.44140625" style="1" customWidth="1"/>
    <col min="8457" max="8457" width="7.21875" style="1" customWidth="1"/>
    <col min="8458" max="8458" width="11.77734375" style="1" customWidth="1"/>
    <col min="8459" max="8459" width="5.6640625" style="1" customWidth="1"/>
    <col min="8460" max="8460" width="11.77734375" style="1" customWidth="1"/>
    <col min="8461" max="8462" width="11.88671875" style="1" customWidth="1"/>
    <col min="8463" max="8463" width="15.21875" style="1" customWidth="1"/>
    <col min="8464" max="8464" width="11.6640625" style="1" customWidth="1"/>
    <col min="8465" max="8709" width="10" style="1"/>
    <col min="8710" max="8710" width="6.109375" style="1" bestFit="1" customWidth="1"/>
    <col min="8711" max="8711" width="25.5546875" style="1" customWidth="1"/>
    <col min="8712" max="8712" width="23.44140625" style="1" customWidth="1"/>
    <col min="8713" max="8713" width="7.21875" style="1" customWidth="1"/>
    <col min="8714" max="8714" width="11.77734375" style="1" customWidth="1"/>
    <col min="8715" max="8715" width="5.6640625" style="1" customWidth="1"/>
    <col min="8716" max="8716" width="11.77734375" style="1" customWidth="1"/>
    <col min="8717" max="8718" width="11.88671875" style="1" customWidth="1"/>
    <col min="8719" max="8719" width="15.21875" style="1" customWidth="1"/>
    <col min="8720" max="8720" width="11.6640625" style="1" customWidth="1"/>
    <col min="8721" max="8965" width="10" style="1"/>
    <col min="8966" max="8966" width="6.109375" style="1" bestFit="1" customWidth="1"/>
    <col min="8967" max="8967" width="25.5546875" style="1" customWidth="1"/>
    <col min="8968" max="8968" width="23.44140625" style="1" customWidth="1"/>
    <col min="8969" max="8969" width="7.21875" style="1" customWidth="1"/>
    <col min="8970" max="8970" width="11.77734375" style="1" customWidth="1"/>
    <col min="8971" max="8971" width="5.6640625" style="1" customWidth="1"/>
    <col min="8972" max="8972" width="11.77734375" style="1" customWidth="1"/>
    <col min="8973" max="8974" width="11.88671875" style="1" customWidth="1"/>
    <col min="8975" max="8975" width="15.21875" style="1" customWidth="1"/>
    <col min="8976" max="8976" width="11.6640625" style="1" customWidth="1"/>
    <col min="8977" max="9221" width="10" style="1"/>
    <col min="9222" max="9222" width="6.109375" style="1" bestFit="1" customWidth="1"/>
    <col min="9223" max="9223" width="25.5546875" style="1" customWidth="1"/>
    <col min="9224" max="9224" width="23.44140625" style="1" customWidth="1"/>
    <col min="9225" max="9225" width="7.21875" style="1" customWidth="1"/>
    <col min="9226" max="9226" width="11.77734375" style="1" customWidth="1"/>
    <col min="9227" max="9227" width="5.6640625" style="1" customWidth="1"/>
    <col min="9228" max="9228" width="11.77734375" style="1" customWidth="1"/>
    <col min="9229" max="9230" width="11.88671875" style="1" customWidth="1"/>
    <col min="9231" max="9231" width="15.21875" style="1" customWidth="1"/>
    <col min="9232" max="9232" width="11.6640625" style="1" customWidth="1"/>
    <col min="9233" max="9477" width="10" style="1"/>
    <col min="9478" max="9478" width="6.109375" style="1" bestFit="1" customWidth="1"/>
    <col min="9479" max="9479" width="25.5546875" style="1" customWidth="1"/>
    <col min="9480" max="9480" width="23.44140625" style="1" customWidth="1"/>
    <col min="9481" max="9481" width="7.21875" style="1" customWidth="1"/>
    <col min="9482" max="9482" width="11.77734375" style="1" customWidth="1"/>
    <col min="9483" max="9483" width="5.6640625" style="1" customWidth="1"/>
    <col min="9484" max="9484" width="11.77734375" style="1" customWidth="1"/>
    <col min="9485" max="9486" width="11.88671875" style="1" customWidth="1"/>
    <col min="9487" max="9487" width="15.21875" style="1" customWidth="1"/>
    <col min="9488" max="9488" width="11.6640625" style="1" customWidth="1"/>
    <col min="9489" max="9733" width="10" style="1"/>
    <col min="9734" max="9734" width="6.109375" style="1" bestFit="1" customWidth="1"/>
    <col min="9735" max="9735" width="25.5546875" style="1" customWidth="1"/>
    <col min="9736" max="9736" width="23.44140625" style="1" customWidth="1"/>
    <col min="9737" max="9737" width="7.21875" style="1" customWidth="1"/>
    <col min="9738" max="9738" width="11.77734375" style="1" customWidth="1"/>
    <col min="9739" max="9739" width="5.6640625" style="1" customWidth="1"/>
    <col min="9740" max="9740" width="11.77734375" style="1" customWidth="1"/>
    <col min="9741" max="9742" width="11.88671875" style="1" customWidth="1"/>
    <col min="9743" max="9743" width="15.21875" style="1" customWidth="1"/>
    <col min="9744" max="9744" width="11.6640625" style="1" customWidth="1"/>
    <col min="9745" max="9989" width="10" style="1"/>
    <col min="9990" max="9990" width="6.109375" style="1" bestFit="1" customWidth="1"/>
    <col min="9991" max="9991" width="25.5546875" style="1" customWidth="1"/>
    <col min="9992" max="9992" width="23.44140625" style="1" customWidth="1"/>
    <col min="9993" max="9993" width="7.21875" style="1" customWidth="1"/>
    <col min="9994" max="9994" width="11.77734375" style="1" customWidth="1"/>
    <col min="9995" max="9995" width="5.6640625" style="1" customWidth="1"/>
    <col min="9996" max="9996" width="11.77734375" style="1" customWidth="1"/>
    <col min="9997" max="9998" width="11.88671875" style="1" customWidth="1"/>
    <col min="9999" max="9999" width="15.21875" style="1" customWidth="1"/>
    <col min="10000" max="10000" width="11.6640625" style="1" customWidth="1"/>
    <col min="10001" max="10245" width="10" style="1"/>
    <col min="10246" max="10246" width="6.109375" style="1" bestFit="1" customWidth="1"/>
    <col min="10247" max="10247" width="25.5546875" style="1" customWidth="1"/>
    <col min="10248" max="10248" width="23.44140625" style="1" customWidth="1"/>
    <col min="10249" max="10249" width="7.21875" style="1" customWidth="1"/>
    <col min="10250" max="10250" width="11.77734375" style="1" customWidth="1"/>
    <col min="10251" max="10251" width="5.6640625" style="1" customWidth="1"/>
    <col min="10252" max="10252" width="11.77734375" style="1" customWidth="1"/>
    <col min="10253" max="10254" width="11.88671875" style="1" customWidth="1"/>
    <col min="10255" max="10255" width="15.21875" style="1" customWidth="1"/>
    <col min="10256" max="10256" width="11.6640625" style="1" customWidth="1"/>
    <col min="10257" max="10501" width="10" style="1"/>
    <col min="10502" max="10502" width="6.109375" style="1" bestFit="1" customWidth="1"/>
    <col min="10503" max="10503" width="25.5546875" style="1" customWidth="1"/>
    <col min="10504" max="10504" width="23.44140625" style="1" customWidth="1"/>
    <col min="10505" max="10505" width="7.21875" style="1" customWidth="1"/>
    <col min="10506" max="10506" width="11.77734375" style="1" customWidth="1"/>
    <col min="10507" max="10507" width="5.6640625" style="1" customWidth="1"/>
    <col min="10508" max="10508" width="11.77734375" style="1" customWidth="1"/>
    <col min="10509" max="10510" width="11.88671875" style="1" customWidth="1"/>
    <col min="10511" max="10511" width="15.21875" style="1" customWidth="1"/>
    <col min="10512" max="10512" width="11.6640625" style="1" customWidth="1"/>
    <col min="10513" max="10757" width="10" style="1"/>
    <col min="10758" max="10758" width="6.109375" style="1" bestFit="1" customWidth="1"/>
    <col min="10759" max="10759" width="25.5546875" style="1" customWidth="1"/>
    <col min="10760" max="10760" width="23.44140625" style="1" customWidth="1"/>
    <col min="10761" max="10761" width="7.21875" style="1" customWidth="1"/>
    <col min="10762" max="10762" width="11.77734375" style="1" customWidth="1"/>
    <col min="10763" max="10763" width="5.6640625" style="1" customWidth="1"/>
    <col min="10764" max="10764" width="11.77734375" style="1" customWidth="1"/>
    <col min="10765" max="10766" width="11.88671875" style="1" customWidth="1"/>
    <col min="10767" max="10767" width="15.21875" style="1" customWidth="1"/>
    <col min="10768" max="10768" width="11.6640625" style="1" customWidth="1"/>
    <col min="10769" max="11013" width="10" style="1"/>
    <col min="11014" max="11014" width="6.109375" style="1" bestFit="1" customWidth="1"/>
    <col min="11015" max="11015" width="25.5546875" style="1" customWidth="1"/>
    <col min="11016" max="11016" width="23.44140625" style="1" customWidth="1"/>
    <col min="11017" max="11017" width="7.21875" style="1" customWidth="1"/>
    <col min="11018" max="11018" width="11.77734375" style="1" customWidth="1"/>
    <col min="11019" max="11019" width="5.6640625" style="1" customWidth="1"/>
    <col min="11020" max="11020" width="11.77734375" style="1" customWidth="1"/>
    <col min="11021" max="11022" width="11.88671875" style="1" customWidth="1"/>
    <col min="11023" max="11023" width="15.21875" style="1" customWidth="1"/>
    <col min="11024" max="11024" width="11.6640625" style="1" customWidth="1"/>
    <col min="11025" max="11269" width="10" style="1"/>
    <col min="11270" max="11270" width="6.109375" style="1" bestFit="1" customWidth="1"/>
    <col min="11271" max="11271" width="25.5546875" style="1" customWidth="1"/>
    <col min="11272" max="11272" width="23.44140625" style="1" customWidth="1"/>
    <col min="11273" max="11273" width="7.21875" style="1" customWidth="1"/>
    <col min="11274" max="11274" width="11.77734375" style="1" customWidth="1"/>
    <col min="11275" max="11275" width="5.6640625" style="1" customWidth="1"/>
    <col min="11276" max="11276" width="11.77734375" style="1" customWidth="1"/>
    <col min="11277" max="11278" width="11.88671875" style="1" customWidth="1"/>
    <col min="11279" max="11279" width="15.21875" style="1" customWidth="1"/>
    <col min="11280" max="11280" width="11.6640625" style="1" customWidth="1"/>
    <col min="11281" max="11525" width="10" style="1"/>
    <col min="11526" max="11526" width="6.109375" style="1" bestFit="1" customWidth="1"/>
    <col min="11527" max="11527" width="25.5546875" style="1" customWidth="1"/>
    <col min="11528" max="11528" width="23.44140625" style="1" customWidth="1"/>
    <col min="11529" max="11529" width="7.21875" style="1" customWidth="1"/>
    <col min="11530" max="11530" width="11.77734375" style="1" customWidth="1"/>
    <col min="11531" max="11531" width="5.6640625" style="1" customWidth="1"/>
    <col min="11532" max="11532" width="11.77734375" style="1" customWidth="1"/>
    <col min="11533" max="11534" width="11.88671875" style="1" customWidth="1"/>
    <col min="11535" max="11535" width="15.21875" style="1" customWidth="1"/>
    <col min="11536" max="11536" width="11.6640625" style="1" customWidth="1"/>
    <col min="11537" max="11781" width="10" style="1"/>
    <col min="11782" max="11782" width="6.109375" style="1" bestFit="1" customWidth="1"/>
    <col min="11783" max="11783" width="25.5546875" style="1" customWidth="1"/>
    <col min="11784" max="11784" width="23.44140625" style="1" customWidth="1"/>
    <col min="11785" max="11785" width="7.21875" style="1" customWidth="1"/>
    <col min="11786" max="11786" width="11.77734375" style="1" customWidth="1"/>
    <col min="11787" max="11787" width="5.6640625" style="1" customWidth="1"/>
    <col min="11788" max="11788" width="11.77734375" style="1" customWidth="1"/>
    <col min="11789" max="11790" width="11.88671875" style="1" customWidth="1"/>
    <col min="11791" max="11791" width="15.21875" style="1" customWidth="1"/>
    <col min="11792" max="11792" width="11.6640625" style="1" customWidth="1"/>
    <col min="11793" max="12037" width="10" style="1"/>
    <col min="12038" max="12038" width="6.109375" style="1" bestFit="1" customWidth="1"/>
    <col min="12039" max="12039" width="25.5546875" style="1" customWidth="1"/>
    <col min="12040" max="12040" width="23.44140625" style="1" customWidth="1"/>
    <col min="12041" max="12041" width="7.21875" style="1" customWidth="1"/>
    <col min="12042" max="12042" width="11.77734375" style="1" customWidth="1"/>
    <col min="12043" max="12043" width="5.6640625" style="1" customWidth="1"/>
    <col min="12044" max="12044" width="11.77734375" style="1" customWidth="1"/>
    <col min="12045" max="12046" width="11.88671875" style="1" customWidth="1"/>
    <col min="12047" max="12047" width="15.21875" style="1" customWidth="1"/>
    <col min="12048" max="12048" width="11.6640625" style="1" customWidth="1"/>
    <col min="12049" max="12293" width="10" style="1"/>
    <col min="12294" max="12294" width="6.109375" style="1" bestFit="1" customWidth="1"/>
    <col min="12295" max="12295" width="25.5546875" style="1" customWidth="1"/>
    <col min="12296" max="12296" width="23.44140625" style="1" customWidth="1"/>
    <col min="12297" max="12297" width="7.21875" style="1" customWidth="1"/>
    <col min="12298" max="12298" width="11.77734375" style="1" customWidth="1"/>
    <col min="12299" max="12299" width="5.6640625" style="1" customWidth="1"/>
    <col min="12300" max="12300" width="11.77734375" style="1" customWidth="1"/>
    <col min="12301" max="12302" width="11.88671875" style="1" customWidth="1"/>
    <col min="12303" max="12303" width="15.21875" style="1" customWidth="1"/>
    <col min="12304" max="12304" width="11.6640625" style="1" customWidth="1"/>
    <col min="12305" max="12549" width="10" style="1"/>
    <col min="12550" max="12550" width="6.109375" style="1" bestFit="1" customWidth="1"/>
    <col min="12551" max="12551" width="25.5546875" style="1" customWidth="1"/>
    <col min="12552" max="12552" width="23.44140625" style="1" customWidth="1"/>
    <col min="12553" max="12553" width="7.21875" style="1" customWidth="1"/>
    <col min="12554" max="12554" width="11.77734375" style="1" customWidth="1"/>
    <col min="12555" max="12555" width="5.6640625" style="1" customWidth="1"/>
    <col min="12556" max="12556" width="11.77734375" style="1" customWidth="1"/>
    <col min="12557" max="12558" width="11.88671875" style="1" customWidth="1"/>
    <col min="12559" max="12559" width="15.21875" style="1" customWidth="1"/>
    <col min="12560" max="12560" width="11.6640625" style="1" customWidth="1"/>
    <col min="12561" max="12805" width="10" style="1"/>
    <col min="12806" max="12806" width="6.109375" style="1" bestFit="1" customWidth="1"/>
    <col min="12807" max="12807" width="25.5546875" style="1" customWidth="1"/>
    <col min="12808" max="12808" width="23.44140625" style="1" customWidth="1"/>
    <col min="12809" max="12809" width="7.21875" style="1" customWidth="1"/>
    <col min="12810" max="12810" width="11.77734375" style="1" customWidth="1"/>
    <col min="12811" max="12811" width="5.6640625" style="1" customWidth="1"/>
    <col min="12812" max="12812" width="11.77734375" style="1" customWidth="1"/>
    <col min="12813" max="12814" width="11.88671875" style="1" customWidth="1"/>
    <col min="12815" max="12815" width="15.21875" style="1" customWidth="1"/>
    <col min="12816" max="12816" width="11.6640625" style="1" customWidth="1"/>
    <col min="12817" max="13061" width="10" style="1"/>
    <col min="13062" max="13062" width="6.109375" style="1" bestFit="1" customWidth="1"/>
    <col min="13063" max="13063" width="25.5546875" style="1" customWidth="1"/>
    <col min="13064" max="13064" width="23.44140625" style="1" customWidth="1"/>
    <col min="13065" max="13065" width="7.21875" style="1" customWidth="1"/>
    <col min="13066" max="13066" width="11.77734375" style="1" customWidth="1"/>
    <col min="13067" max="13067" width="5.6640625" style="1" customWidth="1"/>
    <col min="13068" max="13068" width="11.77734375" style="1" customWidth="1"/>
    <col min="13069" max="13070" width="11.88671875" style="1" customWidth="1"/>
    <col min="13071" max="13071" width="15.21875" style="1" customWidth="1"/>
    <col min="13072" max="13072" width="11.6640625" style="1" customWidth="1"/>
    <col min="13073" max="13317" width="10" style="1"/>
    <col min="13318" max="13318" width="6.109375" style="1" bestFit="1" customWidth="1"/>
    <col min="13319" max="13319" width="25.5546875" style="1" customWidth="1"/>
    <col min="13320" max="13320" width="23.44140625" style="1" customWidth="1"/>
    <col min="13321" max="13321" width="7.21875" style="1" customWidth="1"/>
    <col min="13322" max="13322" width="11.77734375" style="1" customWidth="1"/>
    <col min="13323" max="13323" width="5.6640625" style="1" customWidth="1"/>
    <col min="13324" max="13324" width="11.77734375" style="1" customWidth="1"/>
    <col min="13325" max="13326" width="11.88671875" style="1" customWidth="1"/>
    <col min="13327" max="13327" width="15.21875" style="1" customWidth="1"/>
    <col min="13328" max="13328" width="11.6640625" style="1" customWidth="1"/>
    <col min="13329" max="13573" width="10" style="1"/>
    <col min="13574" max="13574" width="6.109375" style="1" bestFit="1" customWidth="1"/>
    <col min="13575" max="13575" width="25.5546875" style="1" customWidth="1"/>
    <col min="13576" max="13576" width="23.44140625" style="1" customWidth="1"/>
    <col min="13577" max="13577" width="7.21875" style="1" customWidth="1"/>
    <col min="13578" max="13578" width="11.77734375" style="1" customWidth="1"/>
    <col min="13579" max="13579" width="5.6640625" style="1" customWidth="1"/>
    <col min="13580" max="13580" width="11.77734375" style="1" customWidth="1"/>
    <col min="13581" max="13582" width="11.88671875" style="1" customWidth="1"/>
    <col min="13583" max="13583" width="15.21875" style="1" customWidth="1"/>
    <col min="13584" max="13584" width="11.6640625" style="1" customWidth="1"/>
    <col min="13585" max="13829" width="10" style="1"/>
    <col min="13830" max="13830" width="6.109375" style="1" bestFit="1" customWidth="1"/>
    <col min="13831" max="13831" width="25.5546875" style="1" customWidth="1"/>
    <col min="13832" max="13832" width="23.44140625" style="1" customWidth="1"/>
    <col min="13833" max="13833" width="7.21875" style="1" customWidth="1"/>
    <col min="13834" max="13834" width="11.77734375" style="1" customWidth="1"/>
    <col min="13835" max="13835" width="5.6640625" style="1" customWidth="1"/>
    <col min="13836" max="13836" width="11.77734375" style="1" customWidth="1"/>
    <col min="13837" max="13838" width="11.88671875" style="1" customWidth="1"/>
    <col min="13839" max="13839" width="15.21875" style="1" customWidth="1"/>
    <col min="13840" max="13840" width="11.6640625" style="1" customWidth="1"/>
    <col min="13841" max="14085" width="10" style="1"/>
    <col min="14086" max="14086" width="6.109375" style="1" bestFit="1" customWidth="1"/>
    <col min="14087" max="14087" width="25.5546875" style="1" customWidth="1"/>
    <col min="14088" max="14088" width="23.44140625" style="1" customWidth="1"/>
    <col min="14089" max="14089" width="7.21875" style="1" customWidth="1"/>
    <col min="14090" max="14090" width="11.77734375" style="1" customWidth="1"/>
    <col min="14091" max="14091" width="5.6640625" style="1" customWidth="1"/>
    <col min="14092" max="14092" width="11.77734375" style="1" customWidth="1"/>
    <col min="14093" max="14094" width="11.88671875" style="1" customWidth="1"/>
    <col min="14095" max="14095" width="15.21875" style="1" customWidth="1"/>
    <col min="14096" max="14096" width="11.6640625" style="1" customWidth="1"/>
    <col min="14097" max="14341" width="10" style="1"/>
    <col min="14342" max="14342" width="6.109375" style="1" bestFit="1" customWidth="1"/>
    <col min="14343" max="14343" width="25.5546875" style="1" customWidth="1"/>
    <col min="14344" max="14344" width="23.44140625" style="1" customWidth="1"/>
    <col min="14345" max="14345" width="7.21875" style="1" customWidth="1"/>
    <col min="14346" max="14346" width="11.77734375" style="1" customWidth="1"/>
    <col min="14347" max="14347" width="5.6640625" style="1" customWidth="1"/>
    <col min="14348" max="14348" width="11.77734375" style="1" customWidth="1"/>
    <col min="14349" max="14350" width="11.88671875" style="1" customWidth="1"/>
    <col min="14351" max="14351" width="15.21875" style="1" customWidth="1"/>
    <col min="14352" max="14352" width="11.6640625" style="1" customWidth="1"/>
    <col min="14353" max="14597" width="10" style="1"/>
    <col min="14598" max="14598" width="6.109375" style="1" bestFit="1" customWidth="1"/>
    <col min="14599" max="14599" width="25.5546875" style="1" customWidth="1"/>
    <col min="14600" max="14600" width="23.44140625" style="1" customWidth="1"/>
    <col min="14601" max="14601" width="7.21875" style="1" customWidth="1"/>
    <col min="14602" max="14602" width="11.77734375" style="1" customWidth="1"/>
    <col min="14603" max="14603" width="5.6640625" style="1" customWidth="1"/>
    <col min="14604" max="14604" width="11.77734375" style="1" customWidth="1"/>
    <col min="14605" max="14606" width="11.88671875" style="1" customWidth="1"/>
    <col min="14607" max="14607" width="15.21875" style="1" customWidth="1"/>
    <col min="14608" max="14608" width="11.6640625" style="1" customWidth="1"/>
    <col min="14609" max="14853" width="10" style="1"/>
    <col min="14854" max="14854" width="6.109375" style="1" bestFit="1" customWidth="1"/>
    <col min="14855" max="14855" width="25.5546875" style="1" customWidth="1"/>
    <col min="14856" max="14856" width="23.44140625" style="1" customWidth="1"/>
    <col min="14857" max="14857" width="7.21875" style="1" customWidth="1"/>
    <col min="14858" max="14858" width="11.77734375" style="1" customWidth="1"/>
    <col min="14859" max="14859" width="5.6640625" style="1" customWidth="1"/>
    <col min="14860" max="14860" width="11.77734375" style="1" customWidth="1"/>
    <col min="14861" max="14862" width="11.88671875" style="1" customWidth="1"/>
    <col min="14863" max="14863" width="15.21875" style="1" customWidth="1"/>
    <col min="14864" max="14864" width="11.6640625" style="1" customWidth="1"/>
    <col min="14865" max="15109" width="10" style="1"/>
    <col min="15110" max="15110" width="6.109375" style="1" bestFit="1" customWidth="1"/>
    <col min="15111" max="15111" width="25.5546875" style="1" customWidth="1"/>
    <col min="15112" max="15112" width="23.44140625" style="1" customWidth="1"/>
    <col min="15113" max="15113" width="7.21875" style="1" customWidth="1"/>
    <col min="15114" max="15114" width="11.77734375" style="1" customWidth="1"/>
    <col min="15115" max="15115" width="5.6640625" style="1" customWidth="1"/>
    <col min="15116" max="15116" width="11.77734375" style="1" customWidth="1"/>
    <col min="15117" max="15118" width="11.88671875" style="1" customWidth="1"/>
    <col min="15119" max="15119" width="15.21875" style="1" customWidth="1"/>
    <col min="15120" max="15120" width="11.6640625" style="1" customWidth="1"/>
    <col min="15121" max="15365" width="10" style="1"/>
    <col min="15366" max="15366" width="6.109375" style="1" bestFit="1" customWidth="1"/>
    <col min="15367" max="15367" width="25.5546875" style="1" customWidth="1"/>
    <col min="15368" max="15368" width="23.44140625" style="1" customWidth="1"/>
    <col min="15369" max="15369" width="7.21875" style="1" customWidth="1"/>
    <col min="15370" max="15370" width="11.77734375" style="1" customWidth="1"/>
    <col min="15371" max="15371" width="5.6640625" style="1" customWidth="1"/>
    <col min="15372" max="15372" width="11.77734375" style="1" customWidth="1"/>
    <col min="15373" max="15374" width="11.88671875" style="1" customWidth="1"/>
    <col min="15375" max="15375" width="15.21875" style="1" customWidth="1"/>
    <col min="15376" max="15376" width="11.6640625" style="1" customWidth="1"/>
    <col min="15377" max="15621" width="10" style="1"/>
    <col min="15622" max="15622" width="6.109375" style="1" bestFit="1" customWidth="1"/>
    <col min="15623" max="15623" width="25.5546875" style="1" customWidth="1"/>
    <col min="15624" max="15624" width="23.44140625" style="1" customWidth="1"/>
    <col min="15625" max="15625" width="7.21875" style="1" customWidth="1"/>
    <col min="15626" max="15626" width="11.77734375" style="1" customWidth="1"/>
    <col min="15627" max="15627" width="5.6640625" style="1" customWidth="1"/>
    <col min="15628" max="15628" width="11.77734375" style="1" customWidth="1"/>
    <col min="15629" max="15630" width="11.88671875" style="1" customWidth="1"/>
    <col min="15631" max="15631" width="15.21875" style="1" customWidth="1"/>
    <col min="15632" max="15632" width="11.6640625" style="1" customWidth="1"/>
    <col min="15633" max="15877" width="10" style="1"/>
    <col min="15878" max="15878" width="6.109375" style="1" bestFit="1" customWidth="1"/>
    <col min="15879" max="15879" width="25.5546875" style="1" customWidth="1"/>
    <col min="15880" max="15880" width="23.44140625" style="1" customWidth="1"/>
    <col min="15881" max="15881" width="7.21875" style="1" customWidth="1"/>
    <col min="15882" max="15882" width="11.77734375" style="1" customWidth="1"/>
    <col min="15883" max="15883" width="5.6640625" style="1" customWidth="1"/>
    <col min="15884" max="15884" width="11.77734375" style="1" customWidth="1"/>
    <col min="15885" max="15886" width="11.88671875" style="1" customWidth="1"/>
    <col min="15887" max="15887" width="15.21875" style="1" customWidth="1"/>
    <col min="15888" max="15888" width="11.6640625" style="1" customWidth="1"/>
    <col min="15889" max="16133" width="10" style="1"/>
    <col min="16134" max="16134" width="6.109375" style="1" bestFit="1" customWidth="1"/>
    <col min="16135" max="16135" width="25.5546875" style="1" customWidth="1"/>
    <col min="16136" max="16136" width="23.44140625" style="1" customWidth="1"/>
    <col min="16137" max="16137" width="7.21875" style="1" customWidth="1"/>
    <col min="16138" max="16138" width="11.77734375" style="1" customWidth="1"/>
    <col min="16139" max="16139" width="5.6640625" style="1" customWidth="1"/>
    <col min="16140" max="16140" width="11.77734375" style="1" customWidth="1"/>
    <col min="16141" max="16142" width="11.88671875" style="1" customWidth="1"/>
    <col min="16143" max="16143" width="15.21875" style="1" customWidth="1"/>
    <col min="16144" max="16144" width="11.6640625" style="1" customWidth="1"/>
    <col min="16145" max="16384" width="10" style="1"/>
  </cols>
  <sheetData>
    <row r="1" spans="1:17" ht="27.75" customHeight="1">
      <c r="A1" s="189" t="s">
        <v>0</v>
      </c>
      <c r="B1" s="189"/>
      <c r="C1" s="189"/>
      <c r="D1" s="189"/>
      <c r="E1" s="189"/>
      <c r="F1" s="189"/>
      <c r="G1" s="189"/>
      <c r="H1" s="189"/>
      <c r="I1" s="189"/>
      <c r="J1" s="189"/>
      <c r="K1" s="189"/>
      <c r="L1" s="189"/>
      <c r="M1" s="189"/>
      <c r="N1" s="189"/>
      <c r="O1" s="189"/>
      <c r="P1" s="189"/>
    </row>
    <row r="2" spans="1:17" ht="27.75" customHeight="1">
      <c r="M2" s="190" t="s">
        <v>1</v>
      </c>
      <c r="N2" s="190"/>
      <c r="O2" s="190"/>
      <c r="P2" s="190"/>
    </row>
    <row r="3" spans="1:17" s="4" customFormat="1" ht="39" customHeight="1">
      <c r="A3" s="2" t="s">
        <v>2</v>
      </c>
      <c r="B3" s="2" t="s">
        <v>3</v>
      </c>
      <c r="C3" s="2" t="s">
        <v>4</v>
      </c>
      <c r="D3" s="2" t="s">
        <v>141</v>
      </c>
      <c r="E3" s="2" t="s">
        <v>5</v>
      </c>
      <c r="F3" s="22" t="s">
        <v>153</v>
      </c>
      <c r="G3" s="18" t="s">
        <v>154</v>
      </c>
      <c r="H3" s="3" t="s">
        <v>7</v>
      </c>
      <c r="I3" s="22" t="s">
        <v>145</v>
      </c>
      <c r="J3" s="18" t="s">
        <v>146</v>
      </c>
      <c r="K3" s="22" t="s">
        <v>147</v>
      </c>
      <c r="L3" s="18" t="s">
        <v>148</v>
      </c>
      <c r="M3" s="22" t="s">
        <v>149</v>
      </c>
      <c r="N3" s="18" t="s">
        <v>150</v>
      </c>
      <c r="O3" s="2" t="s">
        <v>11</v>
      </c>
      <c r="P3" s="2" t="s">
        <v>12</v>
      </c>
    </row>
    <row r="4" spans="1:17" ht="62.4" customHeight="1">
      <c r="A4" s="12">
        <v>1</v>
      </c>
      <c r="B4" s="12" t="s">
        <v>76</v>
      </c>
      <c r="C4" s="14" t="s">
        <v>77</v>
      </c>
      <c r="D4" s="14" t="s">
        <v>156</v>
      </c>
      <c r="E4" s="12" t="s">
        <v>20</v>
      </c>
      <c r="F4" s="23">
        <f>VLOOKUP(D4,'[1]2021年7-12月 (调整后)'!$B$4:$AA$210,26,0)</f>
        <v>7.1864194225663711</v>
      </c>
      <c r="G4" s="19">
        <f>VLOOKUP(D4,'[1]2021年7-12月 (调整后)'!$B$4:$AE$210,30,0)</f>
        <v>7.1864194225663711</v>
      </c>
      <c r="H4" s="7">
        <v>0.13</v>
      </c>
      <c r="I4" s="24">
        <f>VLOOKUP(D4,'[2]2022年7-12月'!$B$4:$AA$210,26,0)</f>
        <v>6.811418896570796</v>
      </c>
      <c r="J4" s="20">
        <f>VLOOKUP(D4,'[2]2022年7-12月'!$B$4:$AE$210,30,0)</f>
        <v>6.811418896570796</v>
      </c>
      <c r="K4" s="23">
        <f>F4</f>
        <v>7.1864194225663711</v>
      </c>
      <c r="L4" s="19">
        <f>G4</f>
        <v>7.1864194225663711</v>
      </c>
      <c r="M4" s="23">
        <f>F4</f>
        <v>7.1864194225663711</v>
      </c>
      <c r="N4" s="19">
        <f>G4</f>
        <v>7.1864194225663711</v>
      </c>
      <c r="O4" s="16" t="s">
        <v>142</v>
      </c>
      <c r="P4" s="16" t="s">
        <v>155</v>
      </c>
      <c r="Q4" s="8"/>
    </row>
    <row r="5" spans="1:17" ht="62.4" customHeight="1">
      <c r="A5" s="12">
        <v>2</v>
      </c>
      <c r="B5" s="12" t="s">
        <v>78</v>
      </c>
      <c r="C5" s="14" t="s">
        <v>79</v>
      </c>
      <c r="D5" s="14" t="s">
        <v>157</v>
      </c>
      <c r="E5" s="12" t="s">
        <v>20</v>
      </c>
      <c r="F5" s="23">
        <f>VLOOKUP(D5,'[1]2021年7-12月 (调整后)'!$B$4:$AA$210,26,0)</f>
        <v>7.1864194225663711</v>
      </c>
      <c r="G5" s="19">
        <f>VLOOKUP(D5,'[1]2021年7-12月 (调整后)'!$B$4:$AE$210,30,0)</f>
        <v>7.1864194225663711</v>
      </c>
      <c r="H5" s="7">
        <v>0.13</v>
      </c>
      <c r="I5" s="24">
        <f>VLOOKUP(D5,'[2]2022年7-12月'!$B$4:$AA$210,26,0)</f>
        <v>6.811418896570796</v>
      </c>
      <c r="J5" s="20">
        <f>VLOOKUP(D5,'[2]2022年7-12月'!$B$4:$AE$210,30,0)</f>
        <v>6.811418896570796</v>
      </c>
      <c r="K5" s="23">
        <f t="shared" ref="K5:K38" si="0">F5</f>
        <v>7.1864194225663711</v>
      </c>
      <c r="L5" s="19">
        <f t="shared" ref="L5:L38" si="1">G5</f>
        <v>7.1864194225663711</v>
      </c>
      <c r="M5" s="23">
        <f t="shared" ref="M5:M38" si="2">F5</f>
        <v>7.1864194225663711</v>
      </c>
      <c r="N5" s="19">
        <f t="shared" ref="N5:N38" si="3">G5</f>
        <v>7.1864194225663711</v>
      </c>
      <c r="O5" s="16" t="s">
        <v>142</v>
      </c>
      <c r="P5" s="16" t="s">
        <v>155</v>
      </c>
      <c r="Q5" s="8"/>
    </row>
    <row r="6" spans="1:17" ht="62.4" customHeight="1">
      <c r="A6" s="12">
        <v>3</v>
      </c>
      <c r="B6" s="12" t="s">
        <v>80</v>
      </c>
      <c r="C6" s="14" t="s">
        <v>81</v>
      </c>
      <c r="D6" s="14" t="s">
        <v>194</v>
      </c>
      <c r="E6" s="12" t="s">
        <v>20</v>
      </c>
      <c r="F6" s="23">
        <f>VLOOKUP(D6,'[1]2021年7-12月 (调整后)'!$B$4:$AA$210,26,0)</f>
        <v>5.3799975056000005</v>
      </c>
      <c r="G6" s="19">
        <f>VLOOKUP(D6,'[1]2021年7-12月 (调整后)'!$B$4:$AE$210,30,0)</f>
        <v>5.3799975056000005</v>
      </c>
      <c r="H6" s="7">
        <v>0.13</v>
      </c>
      <c r="I6" s="24">
        <f>VLOOKUP(D6,'[2]2022年7-12月'!$B$4:$AA$210,26,0)</f>
        <v>5.1618043480000004</v>
      </c>
      <c r="J6" s="20">
        <f>VLOOKUP(D6,'[2]2022年7-12月'!$B$4:$AE$210,30,0)</f>
        <v>5.1618043480000004</v>
      </c>
      <c r="K6" s="23">
        <f t="shared" si="0"/>
        <v>5.3799975056000005</v>
      </c>
      <c r="L6" s="19">
        <f t="shared" si="1"/>
        <v>5.3799975056000005</v>
      </c>
      <c r="M6" s="23">
        <f t="shared" si="2"/>
        <v>5.3799975056000005</v>
      </c>
      <c r="N6" s="19">
        <f t="shared" si="3"/>
        <v>5.3799975056000005</v>
      </c>
      <c r="O6" s="16" t="s">
        <v>142</v>
      </c>
      <c r="P6" s="16" t="s">
        <v>155</v>
      </c>
      <c r="Q6" s="8"/>
    </row>
    <row r="7" spans="1:17" s="33" customFormat="1" ht="93" customHeight="1">
      <c r="A7" s="26">
        <v>4</v>
      </c>
      <c r="B7" s="26" t="s">
        <v>80</v>
      </c>
      <c r="C7" s="27" t="s">
        <v>81</v>
      </c>
      <c r="D7" s="27" t="s">
        <v>188</v>
      </c>
      <c r="E7" s="26" t="s">
        <v>20</v>
      </c>
      <c r="F7" s="28">
        <f>VLOOKUP(D7,'[1]2021年7-12月 (调整后)'!$B$4:$AA$210,26,0)</f>
        <v>5.7339975056000005</v>
      </c>
      <c r="G7" s="28">
        <f>VLOOKUP(D7,'[1]2021年7-12月 (调整后)'!$B$4:$AE$210,30,0)</f>
        <v>5.7339975056000005</v>
      </c>
      <c r="H7" s="29">
        <v>0.13</v>
      </c>
      <c r="I7" s="30">
        <f>VLOOKUP(D7,'[2]2022年7-12月'!$B$4:$AA$210,26,0)</f>
        <v>5.5068043480000002</v>
      </c>
      <c r="J7" s="30">
        <f>VLOOKUP(D7,'[2]2022年7-12月'!$B$4:$AE$210,30,0)</f>
        <v>5.5068043480000002</v>
      </c>
      <c r="K7" s="28">
        <f t="shared" si="0"/>
        <v>5.7339975056000005</v>
      </c>
      <c r="L7" s="28">
        <f t="shared" si="1"/>
        <v>5.7339975056000005</v>
      </c>
      <c r="M7" s="28">
        <f t="shared" si="2"/>
        <v>5.7339975056000005</v>
      </c>
      <c r="N7" s="28">
        <f t="shared" si="3"/>
        <v>5.7339975056000005</v>
      </c>
      <c r="O7" s="31" t="s">
        <v>142</v>
      </c>
      <c r="P7" s="31" t="s">
        <v>195</v>
      </c>
      <c r="Q7" s="32"/>
    </row>
    <row r="8" spans="1:17" ht="62.4" customHeight="1">
      <c r="A8" s="12">
        <v>5</v>
      </c>
      <c r="B8" s="12" t="s">
        <v>82</v>
      </c>
      <c r="C8" s="14" t="s">
        <v>83</v>
      </c>
      <c r="D8" s="14" t="s">
        <v>193</v>
      </c>
      <c r="E8" s="12" t="s">
        <v>20</v>
      </c>
      <c r="F8" s="23">
        <f>VLOOKUP(D8,'[1]2021年7-12月 (调整后)'!$B$4:$AA$210,26,0)</f>
        <v>5.3469575056000007</v>
      </c>
      <c r="G8" s="19">
        <f>VLOOKUP(D8,'[1]2021年7-12月 (调整后)'!$B$4:$AE$210,30,0)</f>
        <v>5.6069575056000005</v>
      </c>
      <c r="H8" s="7">
        <v>0.13</v>
      </c>
      <c r="I8" s="24">
        <f>VLOOKUP(D8,'[2]2022年7-12月'!$B$4:$AA$210,26,0)</f>
        <v>5.127304348</v>
      </c>
      <c r="J8" s="20">
        <f>VLOOKUP(D8,'[2]2022年7-12月'!$B$4:$AE$210,30,0)</f>
        <v>5.3873043479999998</v>
      </c>
      <c r="K8" s="23">
        <f t="shared" si="0"/>
        <v>5.3469575056000007</v>
      </c>
      <c r="L8" s="19">
        <f t="shared" si="1"/>
        <v>5.6069575056000005</v>
      </c>
      <c r="M8" s="23">
        <f t="shared" si="2"/>
        <v>5.3469575056000007</v>
      </c>
      <c r="N8" s="19">
        <f t="shared" si="3"/>
        <v>5.6069575056000005</v>
      </c>
      <c r="O8" s="16" t="s">
        <v>142</v>
      </c>
      <c r="P8" s="16" t="s">
        <v>155</v>
      </c>
      <c r="Q8" s="8"/>
    </row>
    <row r="9" spans="1:17" s="33" customFormat="1" ht="62.4" customHeight="1">
      <c r="A9" s="26">
        <v>6</v>
      </c>
      <c r="B9" s="26" t="s">
        <v>84</v>
      </c>
      <c r="C9" s="27" t="s">
        <v>85</v>
      </c>
      <c r="D9" s="27" t="s">
        <v>160</v>
      </c>
      <c r="E9" s="26" t="s">
        <v>20</v>
      </c>
      <c r="F9" s="28">
        <f>VLOOKUP(D9,'[1]2021年7-12月 (调整后)'!$B$4:$AA$210,26,0)</f>
        <v>6.8095853353999996</v>
      </c>
      <c r="G9" s="28">
        <f>VLOOKUP(D9,'[1]2021年7-12月 (调整后)'!$B$4:$AE$210,30,0)</f>
        <v>7.1195853353999992</v>
      </c>
      <c r="H9" s="29">
        <v>0.13</v>
      </c>
      <c r="I9" s="30">
        <f>VLOOKUP(D9,'[2]2022年7-12月'!$B$4:$AA$210,26,0)</f>
        <v>6.5916653694999994</v>
      </c>
      <c r="J9" s="30">
        <f>VLOOKUP(D9,'[2]2022年7-12月'!$B$4:$AE$210,30,0)</f>
        <v>6.901665369499999</v>
      </c>
      <c r="K9" s="28">
        <f t="shared" si="0"/>
        <v>6.8095853353999996</v>
      </c>
      <c r="L9" s="28">
        <f t="shared" si="1"/>
        <v>7.1195853353999992</v>
      </c>
      <c r="M9" s="28">
        <f t="shared" si="2"/>
        <v>6.8095853353999996</v>
      </c>
      <c r="N9" s="28">
        <f t="shared" si="3"/>
        <v>7.1195853353999992</v>
      </c>
      <c r="O9" s="31" t="s">
        <v>142</v>
      </c>
      <c r="P9" s="31" t="s">
        <v>197</v>
      </c>
      <c r="Q9" s="32"/>
    </row>
    <row r="10" spans="1:17" ht="62.4" customHeight="1">
      <c r="A10" s="12">
        <v>7</v>
      </c>
      <c r="B10" s="12" t="s">
        <v>84</v>
      </c>
      <c r="C10" s="14" t="s">
        <v>85</v>
      </c>
      <c r="D10" s="14" t="s">
        <v>189</v>
      </c>
      <c r="E10" s="12" t="s">
        <v>20</v>
      </c>
      <c r="F10" s="23">
        <f>VLOOKUP(D10,'[1]2021年7-12月 (调整后)'!$B$4:$AA$210,26,0)</f>
        <v>6.8685853353999988</v>
      </c>
      <c r="G10" s="19">
        <f>VLOOKUP(D10,'[1]2021年7-12月 (调整后)'!$B$4:$AE$210,30,0)</f>
        <v>7.2985853353999985</v>
      </c>
      <c r="H10" s="7">
        <v>0.13</v>
      </c>
      <c r="I10" s="24">
        <f>VLOOKUP(D10,'[2]2022年7-12月'!$B$4:$AA$210,26,0)</f>
        <v>6.6491653694999995</v>
      </c>
      <c r="J10" s="20">
        <f>VLOOKUP(D10,'[2]2022年7-12月'!$B$4:$AE$210,30,0)</f>
        <v>7.0791653694999992</v>
      </c>
      <c r="K10" s="23">
        <f t="shared" si="0"/>
        <v>6.8685853353999988</v>
      </c>
      <c r="L10" s="19">
        <f t="shared" si="1"/>
        <v>7.2985853353999985</v>
      </c>
      <c r="M10" s="23">
        <f t="shared" si="2"/>
        <v>6.8685853353999988</v>
      </c>
      <c r="N10" s="19">
        <f t="shared" si="3"/>
        <v>7.2985853353999985</v>
      </c>
      <c r="O10" s="16" t="s">
        <v>142</v>
      </c>
      <c r="P10" s="16" t="s">
        <v>155</v>
      </c>
      <c r="Q10" s="8"/>
    </row>
    <row r="11" spans="1:17" ht="62.4" customHeight="1">
      <c r="A11" s="12">
        <v>8</v>
      </c>
      <c r="B11" s="12" t="s">
        <v>86</v>
      </c>
      <c r="C11" s="14" t="s">
        <v>87</v>
      </c>
      <c r="D11" s="14" t="s">
        <v>161</v>
      </c>
      <c r="E11" s="12" t="s">
        <v>20</v>
      </c>
      <c r="F11" s="23">
        <f>VLOOKUP(D11,'[1]2021年7-12月 (调整后)'!$B$4:$AA$210,26,0)</f>
        <v>0.36799867938053099</v>
      </c>
      <c r="G11" s="19">
        <f>VLOOKUP(D11,'[1]2021年7-12月 (调整后)'!$B$4:$AE$210,30,0)</f>
        <v>0.36799867938053099</v>
      </c>
      <c r="H11" s="7">
        <v>0.13</v>
      </c>
      <c r="I11" s="24">
        <f>VLOOKUP(D11,'[2]2022年7-12月'!$B$4:$AA$210,26,0)</f>
        <v>0.35213895575221243</v>
      </c>
      <c r="J11" s="20">
        <f>VLOOKUP(D11,'[2]2022年7-12月'!$B$4:$AE$210,30,0)</f>
        <v>0.35213895575221243</v>
      </c>
      <c r="K11" s="23">
        <f t="shared" si="0"/>
        <v>0.36799867938053099</v>
      </c>
      <c r="L11" s="19">
        <f t="shared" si="1"/>
        <v>0.36799867938053099</v>
      </c>
      <c r="M11" s="23">
        <f t="shared" si="2"/>
        <v>0.36799867938053099</v>
      </c>
      <c r="N11" s="19">
        <f t="shared" si="3"/>
        <v>0.36799867938053099</v>
      </c>
      <c r="O11" s="16" t="s">
        <v>142</v>
      </c>
      <c r="P11" s="16" t="s">
        <v>155</v>
      </c>
      <c r="Q11" s="8"/>
    </row>
    <row r="12" spans="1:17" ht="62.4" customHeight="1">
      <c r="A12" s="12">
        <v>9</v>
      </c>
      <c r="B12" s="12" t="s">
        <v>88</v>
      </c>
      <c r="C12" s="14" t="s">
        <v>89</v>
      </c>
      <c r="D12" s="14" t="s">
        <v>162</v>
      </c>
      <c r="E12" s="12" t="s">
        <v>20</v>
      </c>
      <c r="F12" s="23">
        <f>VLOOKUP(D12,'[1]2021年7-12月 (调整后)'!$B$4:$AA$210,26,0)</f>
        <v>2.7226405868749999</v>
      </c>
      <c r="G12" s="19">
        <f>VLOOKUP(D12,'[1]2021年7-12月 (调整后)'!$B$4:$AE$210,30,0)</f>
        <v>2.7226405868749999</v>
      </c>
      <c r="H12" s="7">
        <v>0.13</v>
      </c>
      <c r="I12" s="24">
        <f>VLOOKUP(D12,'[2]2022年7-12月'!$B$4:$AA$210,26,0)</f>
        <v>2.5352687850000004</v>
      </c>
      <c r="J12" s="20">
        <f>VLOOKUP(D12,'[2]2022年7-12月'!$B$4:$AE$210,30,0)</f>
        <v>2.5352687850000004</v>
      </c>
      <c r="K12" s="23">
        <f t="shared" si="0"/>
        <v>2.7226405868749999</v>
      </c>
      <c r="L12" s="19">
        <f t="shared" si="1"/>
        <v>2.7226405868749999</v>
      </c>
      <c r="M12" s="23">
        <f t="shared" si="2"/>
        <v>2.7226405868749999</v>
      </c>
      <c r="N12" s="19">
        <f t="shared" si="3"/>
        <v>2.7226405868749999</v>
      </c>
      <c r="O12" s="16" t="s">
        <v>142</v>
      </c>
      <c r="P12" s="16" t="s">
        <v>155</v>
      </c>
      <c r="Q12" s="8"/>
    </row>
    <row r="13" spans="1:17" ht="62.4" customHeight="1">
      <c r="A13" s="12">
        <v>10</v>
      </c>
      <c r="B13" s="12" t="s">
        <v>90</v>
      </c>
      <c r="C13" s="14" t="s">
        <v>91</v>
      </c>
      <c r="D13" s="14" t="s">
        <v>163</v>
      </c>
      <c r="E13" s="12" t="s">
        <v>20</v>
      </c>
      <c r="F13" s="23">
        <f>VLOOKUP(D13,'[1]2021年7-12月 (调整后)'!$B$4:$AA$210,26,0)</f>
        <v>2.7226405868749999</v>
      </c>
      <c r="G13" s="19">
        <f>VLOOKUP(D13,'[1]2021年7-12月 (调整后)'!$B$4:$AE$210,30,0)</f>
        <v>2.7226405868749999</v>
      </c>
      <c r="H13" s="7">
        <v>0.13</v>
      </c>
      <c r="I13" s="24">
        <f>VLOOKUP(D13,'[2]2022年7-12月'!$B$4:$AA$210,26,0)</f>
        <v>2.5352687850000004</v>
      </c>
      <c r="J13" s="20">
        <f>VLOOKUP(D13,'[2]2022年7-12月'!$B$4:$AE$210,30,0)</f>
        <v>2.5352687850000004</v>
      </c>
      <c r="K13" s="23">
        <f t="shared" si="0"/>
        <v>2.7226405868749999</v>
      </c>
      <c r="L13" s="19">
        <f t="shared" si="1"/>
        <v>2.7226405868749999</v>
      </c>
      <c r="M13" s="23">
        <f t="shared" si="2"/>
        <v>2.7226405868749999</v>
      </c>
      <c r="N13" s="19">
        <f t="shared" si="3"/>
        <v>2.7226405868749999</v>
      </c>
      <c r="O13" s="16" t="s">
        <v>142</v>
      </c>
      <c r="P13" s="16" t="s">
        <v>155</v>
      </c>
      <c r="Q13" s="8"/>
    </row>
    <row r="14" spans="1:17" ht="62.4" customHeight="1">
      <c r="A14" s="12">
        <v>11</v>
      </c>
      <c r="B14" s="12" t="s">
        <v>92</v>
      </c>
      <c r="C14" s="14" t="s">
        <v>93</v>
      </c>
      <c r="D14" s="14" t="s">
        <v>164</v>
      </c>
      <c r="E14" s="12" t="s">
        <v>20</v>
      </c>
      <c r="F14" s="23">
        <f>VLOOKUP(D14,'[1]2021年7-12月 (调整后)'!$B$4:$AA$210,26,0)</f>
        <v>0.38266262020530978</v>
      </c>
      <c r="G14" s="19">
        <f>VLOOKUP(D14,'[1]2021年7-12月 (调整后)'!$B$4:$AE$210,30,0)</f>
        <v>0.38266262020530978</v>
      </c>
      <c r="H14" s="7">
        <v>0.13</v>
      </c>
      <c r="I14" s="24">
        <f>VLOOKUP(D14,'[2]2022年7-12月'!$B$4:$AA$210,26,0)</f>
        <v>0.36985742952212386</v>
      </c>
      <c r="J14" s="20">
        <f>VLOOKUP(D14,'[2]2022年7-12月'!$B$4:$AE$210,30,0)</f>
        <v>0.36985742952212386</v>
      </c>
      <c r="K14" s="23">
        <f t="shared" si="0"/>
        <v>0.38266262020530978</v>
      </c>
      <c r="L14" s="19">
        <f t="shared" si="1"/>
        <v>0.38266262020530978</v>
      </c>
      <c r="M14" s="23">
        <f t="shared" si="2"/>
        <v>0.38266262020530978</v>
      </c>
      <c r="N14" s="19">
        <f t="shared" si="3"/>
        <v>0.38266262020530978</v>
      </c>
      <c r="O14" s="16" t="s">
        <v>142</v>
      </c>
      <c r="P14" s="16" t="s">
        <v>155</v>
      </c>
      <c r="Q14" s="8"/>
    </row>
    <row r="15" spans="1:17" s="33" customFormat="1" ht="62.4" customHeight="1">
      <c r="A15" s="26">
        <v>12</v>
      </c>
      <c r="B15" s="26" t="s">
        <v>94</v>
      </c>
      <c r="C15" s="27" t="s">
        <v>95</v>
      </c>
      <c r="D15" s="27" t="s">
        <v>165</v>
      </c>
      <c r="E15" s="26" t="s">
        <v>20</v>
      </c>
      <c r="F15" s="28">
        <f>VLOOKUP(D15,'[1]2021年7-12月 (调整后)'!$B$4:$AA$210,26,0)</f>
        <v>1.5926377140399999</v>
      </c>
      <c r="G15" s="28">
        <f>VLOOKUP(D15,'[1]2021年7-12月 (调整后)'!$B$4:$AE$210,30,0)</f>
        <v>2.0486377140399998</v>
      </c>
      <c r="H15" s="29">
        <v>0.13</v>
      </c>
      <c r="I15" s="30">
        <f>VLOOKUP(D15,'[2]2022年7-12月'!$B$4:$AA$210,26,0)</f>
        <v>1.5302411956999997</v>
      </c>
      <c r="J15" s="30">
        <f>VLOOKUP(D15,'[2]2022年7-12月'!$B$4:$AE$210,30,0)</f>
        <v>1.9862411956999997</v>
      </c>
      <c r="K15" s="28">
        <f t="shared" si="0"/>
        <v>1.5926377140399999</v>
      </c>
      <c r="L15" s="28">
        <f t="shared" si="1"/>
        <v>2.0486377140399998</v>
      </c>
      <c r="M15" s="28">
        <f t="shared" si="2"/>
        <v>1.5926377140399999</v>
      </c>
      <c r="N15" s="28">
        <f t="shared" si="3"/>
        <v>2.0486377140399998</v>
      </c>
      <c r="O15" s="31" t="s">
        <v>142</v>
      </c>
      <c r="P15" s="31" t="s">
        <v>198</v>
      </c>
      <c r="Q15" s="32"/>
    </row>
    <row r="16" spans="1:17" ht="62.4" customHeight="1">
      <c r="A16" s="12">
        <v>13</v>
      </c>
      <c r="B16" s="12" t="s">
        <v>94</v>
      </c>
      <c r="C16" s="14" t="s">
        <v>96</v>
      </c>
      <c r="D16" s="14" t="s">
        <v>191</v>
      </c>
      <c r="E16" s="12" t="s">
        <v>20</v>
      </c>
      <c r="F16" s="23">
        <f>VLOOKUP(D16,'[1]2021年7-12月 (调整后)'!$B$4:$AA$210,26,0)</f>
        <v>2.4693125025671998</v>
      </c>
      <c r="G16" s="19">
        <f>VLOOKUP(D16,'[1]2021年7-12月 (调整后)'!$B$4:$AE$210,30,0)</f>
        <v>2.4693125025671998</v>
      </c>
      <c r="H16" s="7">
        <v>0.13</v>
      </c>
      <c r="I16" s="24">
        <f>VLOOKUP(D16,'[2]2022年7-12月'!$B$4:$AA$210,26,0)</f>
        <v>2.3347773750549994</v>
      </c>
      <c r="J16" s="20">
        <f>VLOOKUP(D16,'[2]2022年7-12月'!$B$4:$AE$210,30,0)</f>
        <v>2.3347773750549994</v>
      </c>
      <c r="K16" s="23">
        <f t="shared" si="0"/>
        <v>2.4693125025671998</v>
      </c>
      <c r="L16" s="19">
        <f t="shared" si="1"/>
        <v>2.4693125025671998</v>
      </c>
      <c r="M16" s="23">
        <f t="shared" si="2"/>
        <v>2.4693125025671998</v>
      </c>
      <c r="N16" s="19">
        <f t="shared" si="3"/>
        <v>2.4693125025671998</v>
      </c>
      <c r="O16" s="16" t="s">
        <v>142</v>
      </c>
      <c r="P16" s="16" t="s">
        <v>155</v>
      </c>
      <c r="Q16" s="8"/>
    </row>
    <row r="17" spans="1:17" ht="62.4" customHeight="1">
      <c r="A17" s="12">
        <v>14</v>
      </c>
      <c r="B17" s="12" t="s">
        <v>97</v>
      </c>
      <c r="C17" s="14" t="s">
        <v>98</v>
      </c>
      <c r="D17" s="14" t="s">
        <v>166</v>
      </c>
      <c r="E17" s="12" t="s">
        <v>20</v>
      </c>
      <c r="F17" s="23">
        <f>VLOOKUP(D17,'[1]2021年7-12月 (调整后)'!$B$4:$AA$210,26,0)</f>
        <v>6.7819467500000004</v>
      </c>
      <c r="G17" s="19">
        <f>VLOOKUP(D17,'[1]2021年7-12月 (调整后)'!$B$4:$AE$210,30,0)</f>
        <v>7.5119467499999999</v>
      </c>
      <c r="H17" s="7">
        <v>0.13</v>
      </c>
      <c r="I17" s="24">
        <f>VLOOKUP(D17,'[2]2022年7-12月'!$B$4:$AA$210,26,0)</f>
        <v>6.5321581249999996</v>
      </c>
      <c r="J17" s="20">
        <f>VLOOKUP(D17,'[2]2022年7-12月'!$B$4:$AE$210,30,0)</f>
        <v>7.2621581249999991</v>
      </c>
      <c r="K17" s="23">
        <f t="shared" si="0"/>
        <v>6.7819467500000004</v>
      </c>
      <c r="L17" s="19">
        <f t="shared" si="1"/>
        <v>7.5119467499999999</v>
      </c>
      <c r="M17" s="23">
        <f t="shared" si="2"/>
        <v>6.7819467500000004</v>
      </c>
      <c r="N17" s="19">
        <f t="shared" si="3"/>
        <v>7.5119467499999999</v>
      </c>
      <c r="O17" s="16" t="s">
        <v>142</v>
      </c>
      <c r="P17" s="16" t="s">
        <v>155</v>
      </c>
      <c r="Q17" s="8"/>
    </row>
    <row r="18" spans="1:17" ht="62.4" customHeight="1">
      <c r="A18" s="12">
        <v>15</v>
      </c>
      <c r="B18" s="12" t="s">
        <v>99</v>
      </c>
      <c r="C18" s="14" t="s">
        <v>100</v>
      </c>
      <c r="D18" s="14" t="s">
        <v>167</v>
      </c>
      <c r="E18" s="12" t="s">
        <v>20</v>
      </c>
      <c r="F18" s="23">
        <f>VLOOKUP(D18,'[1]2021年7-12月 (调整后)'!$B$4:$AA$210,26,0)</f>
        <v>4.8072181580350009</v>
      </c>
      <c r="G18" s="19">
        <f>VLOOKUP(D18,'[1]2021年7-12月 (调整后)'!$B$4:$AE$210,30,0)</f>
        <v>4.8072181580350009</v>
      </c>
      <c r="H18" s="7">
        <v>0.13</v>
      </c>
      <c r="I18" s="24">
        <f>VLOOKUP(D18,'[2]2022年7-12月'!$B$4:$AA$210,26,0)</f>
        <v>4.6393573996125008</v>
      </c>
      <c r="J18" s="20">
        <f>VLOOKUP(D18,'[2]2022年7-12月'!$B$4:$AE$210,30,0)</f>
        <v>4.6393573996125008</v>
      </c>
      <c r="K18" s="23">
        <f t="shared" si="0"/>
        <v>4.8072181580350009</v>
      </c>
      <c r="L18" s="19">
        <f t="shared" si="1"/>
        <v>4.8072181580350009</v>
      </c>
      <c r="M18" s="23">
        <f t="shared" si="2"/>
        <v>4.8072181580350009</v>
      </c>
      <c r="N18" s="19">
        <f t="shared" si="3"/>
        <v>4.8072181580350009</v>
      </c>
      <c r="O18" s="16" t="s">
        <v>142</v>
      </c>
      <c r="P18" s="16" t="s">
        <v>155</v>
      </c>
      <c r="Q18" s="8"/>
    </row>
    <row r="19" spans="1:17" ht="62.4" customHeight="1">
      <c r="A19" s="12">
        <v>16</v>
      </c>
      <c r="B19" s="12" t="s">
        <v>101</v>
      </c>
      <c r="C19" s="14" t="s">
        <v>102</v>
      </c>
      <c r="D19" s="14" t="s">
        <v>168</v>
      </c>
      <c r="E19" s="12" t="s">
        <v>20</v>
      </c>
      <c r="F19" s="23">
        <f>VLOOKUP(D19,'[1]2021年7-12月 (调整后)'!$B$4:$AA$210,26,0)</f>
        <v>4.2665610946749997</v>
      </c>
      <c r="G19" s="19">
        <f>VLOOKUP(D19,'[1]2021年7-12月 (调整后)'!$B$4:$AE$210,30,0)</f>
        <v>4.2665610946749997</v>
      </c>
      <c r="H19" s="7">
        <v>0.13</v>
      </c>
      <c r="I19" s="24">
        <f>VLOOKUP(D19,'[2]2022年7-12月'!$B$4:$AA$210,26,0)</f>
        <v>4.1140506568124993</v>
      </c>
      <c r="J19" s="20">
        <f>VLOOKUP(D19,'[2]2022年7-12月'!$B$4:$AE$210,30,0)</f>
        <v>4.1140506568124993</v>
      </c>
      <c r="K19" s="23">
        <f t="shared" si="0"/>
        <v>4.2665610946749997</v>
      </c>
      <c r="L19" s="19">
        <f t="shared" si="1"/>
        <v>4.2665610946749997</v>
      </c>
      <c r="M19" s="23">
        <f t="shared" si="2"/>
        <v>4.2665610946749997</v>
      </c>
      <c r="N19" s="19">
        <f t="shared" si="3"/>
        <v>4.2665610946749997</v>
      </c>
      <c r="O19" s="16" t="s">
        <v>142</v>
      </c>
      <c r="P19" s="16" t="s">
        <v>155</v>
      </c>
      <c r="Q19" s="8"/>
    </row>
    <row r="20" spans="1:17" ht="62.4" customHeight="1">
      <c r="A20" s="12">
        <v>17</v>
      </c>
      <c r="B20" s="12" t="s">
        <v>103</v>
      </c>
      <c r="C20" s="14" t="s">
        <v>104</v>
      </c>
      <c r="D20" s="14" t="s">
        <v>169</v>
      </c>
      <c r="E20" s="12" t="s">
        <v>20</v>
      </c>
      <c r="F20" s="23">
        <f>VLOOKUP(D20,'[1]2021年7-12月 (调整后)'!$B$4:$AA$210,26,0)</f>
        <v>4.2075610946749995</v>
      </c>
      <c r="G20" s="19">
        <f>VLOOKUP(D20,'[1]2021年7-12月 (调整后)'!$B$4:$AE$210,30,0)</f>
        <v>4.2075610946749995</v>
      </c>
      <c r="H20" s="7">
        <v>0.13</v>
      </c>
      <c r="I20" s="24">
        <f>VLOOKUP(D20,'[2]2022年7-12月'!$B$4:$AA$210,26,0)</f>
        <v>4.0565506568124992</v>
      </c>
      <c r="J20" s="20">
        <f>VLOOKUP(D20,'[2]2022年7-12月'!$B$4:$AE$210,30,0)</f>
        <v>4.0565506568124992</v>
      </c>
      <c r="K20" s="23">
        <f t="shared" si="0"/>
        <v>4.2075610946749995</v>
      </c>
      <c r="L20" s="19">
        <f t="shared" si="1"/>
        <v>4.2075610946749995</v>
      </c>
      <c r="M20" s="23">
        <f t="shared" si="2"/>
        <v>4.2075610946749995</v>
      </c>
      <c r="N20" s="19">
        <f t="shared" si="3"/>
        <v>4.2075610946749995</v>
      </c>
      <c r="O20" s="16" t="s">
        <v>142</v>
      </c>
      <c r="P20" s="16" t="s">
        <v>155</v>
      </c>
      <c r="Q20" s="8"/>
    </row>
    <row r="21" spans="1:17" ht="62.4" customHeight="1">
      <c r="A21" s="12">
        <v>18</v>
      </c>
      <c r="B21" s="12" t="s">
        <v>105</v>
      </c>
      <c r="C21" s="14" t="s">
        <v>106</v>
      </c>
      <c r="D21" s="14" t="s">
        <v>170</v>
      </c>
      <c r="E21" s="12" t="s">
        <v>20</v>
      </c>
      <c r="F21" s="23">
        <f>VLOOKUP(D21,'[1]2021年7-12月 (调整后)'!$B$4:$AA$210,26,0)</f>
        <v>4.8072181580350009</v>
      </c>
      <c r="G21" s="19">
        <f>VLOOKUP(D21,'[1]2021年7-12月 (调整后)'!$B$4:$AE$210,30,0)</f>
        <v>4.8072181580350009</v>
      </c>
      <c r="H21" s="7">
        <v>0.13</v>
      </c>
      <c r="I21" s="24">
        <f>VLOOKUP(D21,'[2]2022年7-12月'!$B$4:$AA$210,26,0)</f>
        <v>4.6393573996125008</v>
      </c>
      <c r="J21" s="20">
        <f>VLOOKUP(D21,'[2]2022年7-12月'!$B$4:$AE$210,30,0)</f>
        <v>4.6393573996125008</v>
      </c>
      <c r="K21" s="23">
        <f t="shared" si="0"/>
        <v>4.8072181580350009</v>
      </c>
      <c r="L21" s="19">
        <f t="shared" si="1"/>
        <v>4.8072181580350009</v>
      </c>
      <c r="M21" s="23">
        <f t="shared" si="2"/>
        <v>4.8072181580350009</v>
      </c>
      <c r="N21" s="19">
        <f t="shared" si="3"/>
        <v>4.8072181580350009</v>
      </c>
      <c r="O21" s="16" t="s">
        <v>142</v>
      </c>
      <c r="P21" s="16" t="s">
        <v>155</v>
      </c>
      <c r="Q21" s="8"/>
    </row>
    <row r="22" spans="1:17" ht="62.4" customHeight="1">
      <c r="A22" s="12">
        <v>19</v>
      </c>
      <c r="B22" s="12" t="s">
        <v>107</v>
      </c>
      <c r="C22" s="14" t="s">
        <v>108</v>
      </c>
      <c r="D22" s="14" t="s">
        <v>171</v>
      </c>
      <c r="E22" s="12" t="s">
        <v>20</v>
      </c>
      <c r="F22" s="23">
        <f>VLOOKUP(D22,'[1]2021年7-12月 (调整后)'!$B$4:$AA$210,26,0)</f>
        <v>2.3997895483750007</v>
      </c>
      <c r="G22" s="19">
        <f>VLOOKUP(D22,'[1]2021年7-12月 (调整后)'!$B$4:$AE$210,30,0)</f>
        <v>2.4317895483750007</v>
      </c>
      <c r="H22" s="7">
        <v>0.13</v>
      </c>
      <c r="I22" s="24">
        <f>VLOOKUP(D22,'[2]2022年7-12月'!$B$4:$AA$210,26,0)</f>
        <v>2.3063945965625003</v>
      </c>
      <c r="J22" s="20">
        <f>VLOOKUP(D22,'[2]2022年7-12月'!$B$4:$AE$210,30,0)</f>
        <v>2.3383945965625004</v>
      </c>
      <c r="K22" s="23">
        <f t="shared" si="0"/>
        <v>2.3997895483750007</v>
      </c>
      <c r="L22" s="19">
        <f t="shared" si="1"/>
        <v>2.4317895483750007</v>
      </c>
      <c r="M22" s="23">
        <f t="shared" si="2"/>
        <v>2.3997895483750007</v>
      </c>
      <c r="N22" s="19">
        <f t="shared" si="3"/>
        <v>2.4317895483750007</v>
      </c>
      <c r="O22" s="16" t="s">
        <v>142</v>
      </c>
      <c r="P22" s="16" t="s">
        <v>155</v>
      </c>
      <c r="Q22" s="8"/>
    </row>
    <row r="23" spans="1:17" ht="62.4" customHeight="1">
      <c r="A23" s="12">
        <v>20</v>
      </c>
      <c r="B23" s="12" t="s">
        <v>109</v>
      </c>
      <c r="C23" s="14" t="s">
        <v>110</v>
      </c>
      <c r="D23" s="14" t="s">
        <v>172</v>
      </c>
      <c r="E23" s="12" t="s">
        <v>20</v>
      </c>
      <c r="F23" s="23">
        <f>VLOOKUP(D23,'[1]2021年7-12月 (调整后)'!$B$4:$AA$210,26,0)</f>
        <v>0.27776012245714282</v>
      </c>
      <c r="G23" s="19">
        <f>VLOOKUP(D23,'[1]2021年7-12月 (调整后)'!$B$4:$AE$210,30,0)</f>
        <v>0.27776012245714282</v>
      </c>
      <c r="H23" s="7">
        <v>0.13</v>
      </c>
      <c r="I23" s="24">
        <f>VLOOKUP(D23,'[2]2022年7-12月'!$B$4:$AA$210,26,0)</f>
        <v>0.26602887407142856</v>
      </c>
      <c r="J23" s="20">
        <f>VLOOKUP(D23,'[2]2022年7-12月'!$B$4:$AE$210,30,0)</f>
        <v>0.26602887407142856</v>
      </c>
      <c r="K23" s="23">
        <f t="shared" si="0"/>
        <v>0.27776012245714282</v>
      </c>
      <c r="L23" s="19">
        <f t="shared" si="1"/>
        <v>0.27776012245714282</v>
      </c>
      <c r="M23" s="23">
        <f t="shared" si="2"/>
        <v>0.27776012245714282</v>
      </c>
      <c r="N23" s="19">
        <f t="shared" si="3"/>
        <v>0.27776012245714282</v>
      </c>
      <c r="O23" s="16" t="s">
        <v>142</v>
      </c>
      <c r="P23" s="16" t="s">
        <v>155</v>
      </c>
      <c r="Q23" s="8"/>
    </row>
    <row r="24" spans="1:17" ht="62.4" customHeight="1">
      <c r="A24" s="12">
        <v>21</v>
      </c>
      <c r="B24" s="12" t="s">
        <v>111</v>
      </c>
      <c r="C24" s="14" t="s">
        <v>112</v>
      </c>
      <c r="D24" s="14" t="s">
        <v>173</v>
      </c>
      <c r="E24" s="12" t="s">
        <v>20</v>
      </c>
      <c r="F24" s="23">
        <f>VLOOKUP(D24,'[1]2021年7-12月 (调整后)'!$B$4:$AA$210,26,0)</f>
        <v>3.2204907678571431</v>
      </c>
      <c r="G24" s="19">
        <f>VLOOKUP(D24,'[1]2021年7-12月 (调整后)'!$B$4:$AE$210,30,0)</f>
        <v>3.2204907678571431</v>
      </c>
      <c r="H24" s="7">
        <v>0.13</v>
      </c>
      <c r="I24" s="24">
        <f>VLOOKUP(D24,'[2]2022年7-12月'!$B$4:$AA$210,26,0)</f>
        <v>4.0731055467762332</v>
      </c>
      <c r="J24" s="20">
        <f>VLOOKUP(D24,'[2]2022年7-12月'!$B$4:$AE$210,30,0)</f>
        <v>4.0731055467762332</v>
      </c>
      <c r="K24" s="23">
        <f t="shared" si="0"/>
        <v>3.2204907678571431</v>
      </c>
      <c r="L24" s="19">
        <f t="shared" si="1"/>
        <v>3.2204907678571431</v>
      </c>
      <c r="M24" s="23">
        <f t="shared" si="2"/>
        <v>3.2204907678571431</v>
      </c>
      <c r="N24" s="19">
        <f t="shared" si="3"/>
        <v>3.2204907678571431</v>
      </c>
      <c r="O24" s="16" t="s">
        <v>142</v>
      </c>
      <c r="P24" s="16" t="s">
        <v>155</v>
      </c>
      <c r="Q24" s="8"/>
    </row>
    <row r="25" spans="1:17" ht="62.4" customHeight="1">
      <c r="A25" s="12">
        <v>22</v>
      </c>
      <c r="B25" s="12" t="s">
        <v>113</v>
      </c>
      <c r="C25" s="14" t="s">
        <v>114</v>
      </c>
      <c r="D25" s="14" t="s">
        <v>174</v>
      </c>
      <c r="E25" s="12" t="s">
        <v>20</v>
      </c>
      <c r="F25" s="23">
        <f>VLOOKUP(D25,'[1]2021年7-12月 (调整后)'!$B$4:$AA$210,26,0)</f>
        <v>3.2204907678571431</v>
      </c>
      <c r="G25" s="19">
        <f>VLOOKUP(D25,'[1]2021年7-12月 (调整后)'!$B$4:$AE$210,30,0)</f>
        <v>3.2204907678571431</v>
      </c>
      <c r="H25" s="7">
        <v>0.13</v>
      </c>
      <c r="I25" s="24">
        <f>VLOOKUP(D25,'[2]2022年7-12月'!$B$4:$AA$210,26,0)</f>
        <v>4.0731055467762332</v>
      </c>
      <c r="J25" s="20">
        <f>VLOOKUP(D25,'[2]2022年7-12月'!$B$4:$AE$210,30,0)</f>
        <v>4.0731055467762332</v>
      </c>
      <c r="K25" s="23">
        <f t="shared" si="0"/>
        <v>3.2204907678571431</v>
      </c>
      <c r="L25" s="19">
        <f t="shared" si="1"/>
        <v>3.2204907678571431</v>
      </c>
      <c r="M25" s="23">
        <f t="shared" si="2"/>
        <v>3.2204907678571431</v>
      </c>
      <c r="N25" s="19">
        <f t="shared" si="3"/>
        <v>3.2204907678571431</v>
      </c>
      <c r="O25" s="16" t="s">
        <v>142</v>
      </c>
      <c r="P25" s="16" t="s">
        <v>155</v>
      </c>
      <c r="Q25" s="8"/>
    </row>
    <row r="26" spans="1:17" ht="62.4" customHeight="1">
      <c r="A26" s="12">
        <v>23</v>
      </c>
      <c r="B26" s="12" t="s">
        <v>115</v>
      </c>
      <c r="C26" s="14" t="s">
        <v>116</v>
      </c>
      <c r="D26" s="14" t="s">
        <v>175</v>
      </c>
      <c r="E26" s="12" t="s">
        <v>20</v>
      </c>
      <c r="F26" s="23">
        <f>VLOOKUP(D26,'[1]2021年7-12月 (调整后)'!$B$4:$AA$210,26,0)</f>
        <v>2.3061764239999998</v>
      </c>
      <c r="G26" s="19">
        <f>VLOOKUP(D26,'[1]2021年7-12月 (调整后)'!$B$4:$AE$210,30,0)</f>
        <v>2.3061764239999998</v>
      </c>
      <c r="H26" s="7">
        <v>0.13</v>
      </c>
      <c r="I26" s="24">
        <f>VLOOKUP(D26,'[2]2022年7-12月'!$B$4:$AA$210,26,0)</f>
        <v>3.0136855221238941</v>
      </c>
      <c r="J26" s="20">
        <f>VLOOKUP(D26,'[2]2022年7-12月'!$B$4:$AE$210,30,0)</f>
        <v>3.0136855221238941</v>
      </c>
      <c r="K26" s="23">
        <f t="shared" si="0"/>
        <v>2.3061764239999998</v>
      </c>
      <c r="L26" s="19">
        <f t="shared" si="1"/>
        <v>2.3061764239999998</v>
      </c>
      <c r="M26" s="23">
        <f t="shared" si="2"/>
        <v>2.3061764239999998</v>
      </c>
      <c r="N26" s="19">
        <f t="shared" si="3"/>
        <v>2.3061764239999998</v>
      </c>
      <c r="O26" s="16" t="s">
        <v>142</v>
      </c>
      <c r="P26" s="16" t="s">
        <v>155</v>
      </c>
      <c r="Q26" s="8"/>
    </row>
    <row r="27" spans="1:17" ht="62.4" customHeight="1">
      <c r="A27" s="12">
        <v>24</v>
      </c>
      <c r="B27" s="12" t="s">
        <v>117</v>
      </c>
      <c r="C27" s="14" t="s">
        <v>118</v>
      </c>
      <c r="D27" s="14" t="s">
        <v>176</v>
      </c>
      <c r="E27" s="12" t="s">
        <v>20</v>
      </c>
      <c r="F27" s="23">
        <f>VLOOKUP(D27,'[1]2021年7-12月 (调整后)'!$B$4:$AA$210,26,0)</f>
        <v>2.5426470079999999</v>
      </c>
      <c r="G27" s="19">
        <f>VLOOKUP(D27,'[1]2021年7-12月 (调整后)'!$B$4:$AE$210,30,0)</f>
        <v>2.5426470079999999</v>
      </c>
      <c r="H27" s="7">
        <v>0.13</v>
      </c>
      <c r="I27" s="24">
        <f>VLOOKUP(D27,'[2]2022年7-12月'!$B$4:$AA$210,26,0)</f>
        <v>3.3064751150442482</v>
      </c>
      <c r="J27" s="20">
        <f>VLOOKUP(D27,'[2]2022年7-12月'!$B$4:$AE$210,30,0)</f>
        <v>3.3064751150442482</v>
      </c>
      <c r="K27" s="23">
        <f t="shared" si="0"/>
        <v>2.5426470079999999</v>
      </c>
      <c r="L27" s="19">
        <f t="shared" si="1"/>
        <v>2.5426470079999999</v>
      </c>
      <c r="M27" s="23">
        <f t="shared" si="2"/>
        <v>2.5426470079999999</v>
      </c>
      <c r="N27" s="19">
        <f t="shared" si="3"/>
        <v>2.5426470079999999</v>
      </c>
      <c r="O27" s="16" t="s">
        <v>142</v>
      </c>
      <c r="P27" s="16" t="s">
        <v>155</v>
      </c>
      <c r="Q27" s="8"/>
    </row>
    <row r="28" spans="1:17" ht="62.4" customHeight="1">
      <c r="A28" s="12">
        <v>25</v>
      </c>
      <c r="B28" s="12" t="s">
        <v>119</v>
      </c>
      <c r="C28" s="14" t="s">
        <v>120</v>
      </c>
      <c r="D28" s="14" t="s">
        <v>177</v>
      </c>
      <c r="E28" s="12" t="s">
        <v>20</v>
      </c>
      <c r="F28" s="23">
        <f>VLOOKUP(D28,'[1]2021年7-12月 (调整后)'!$B$4:$AA$210,26,0)</f>
        <v>0.38121876735999999</v>
      </c>
      <c r="G28" s="19">
        <f>VLOOKUP(D28,'[1]2021年7-12月 (调整后)'!$B$4:$AE$210,30,0)</f>
        <v>0.38121876735999999</v>
      </c>
      <c r="H28" s="7">
        <v>0.13</v>
      </c>
      <c r="I28" s="24">
        <f>VLOOKUP(D28,'[2]2022年7-12月'!$B$4:$AA$210,26,0)</f>
        <v>0.48088675185840707</v>
      </c>
      <c r="J28" s="20">
        <f>VLOOKUP(D28,'[2]2022年7-12月'!$B$4:$AE$210,30,0)</f>
        <v>0.48088675185840707</v>
      </c>
      <c r="K28" s="23">
        <f t="shared" si="0"/>
        <v>0.38121876735999999</v>
      </c>
      <c r="L28" s="19">
        <f t="shared" si="1"/>
        <v>0.38121876735999999</v>
      </c>
      <c r="M28" s="23">
        <f t="shared" si="2"/>
        <v>0.38121876735999999</v>
      </c>
      <c r="N28" s="19">
        <f t="shared" si="3"/>
        <v>0.38121876735999999</v>
      </c>
      <c r="O28" s="16" t="s">
        <v>142</v>
      </c>
      <c r="P28" s="16" t="s">
        <v>155</v>
      </c>
      <c r="Q28" s="8"/>
    </row>
    <row r="29" spans="1:17" ht="62.4" customHeight="1">
      <c r="A29" s="12">
        <v>26</v>
      </c>
      <c r="B29" s="12" t="s">
        <v>121</v>
      </c>
      <c r="C29" s="14" t="s">
        <v>122</v>
      </c>
      <c r="D29" s="14" t="s">
        <v>178</v>
      </c>
      <c r="E29" s="12" t="s">
        <v>20</v>
      </c>
      <c r="F29" s="23">
        <f>VLOOKUP(D29,'[1]2021年7-12月 (调整后)'!$B$4:$AA$210,26,0)</f>
        <v>0.41661876736000003</v>
      </c>
      <c r="G29" s="19">
        <f>VLOOKUP(D29,'[1]2021年7-12月 (调整后)'!$B$4:$AE$210,30,0)</f>
        <v>0.41661876736000003</v>
      </c>
      <c r="H29" s="7">
        <v>0.13</v>
      </c>
      <c r="I29" s="24">
        <f>VLOOKUP(D29,'[2]2022年7-12月'!$B$4:$AA$210,26,0)</f>
        <v>0.39841335999999994</v>
      </c>
      <c r="J29" s="20">
        <f>VLOOKUP(D29,'[2]2022年7-12月'!$B$4:$AE$210,30,0)</f>
        <v>0.39841335999999994</v>
      </c>
      <c r="K29" s="23">
        <f t="shared" si="0"/>
        <v>0.41661876736000003</v>
      </c>
      <c r="L29" s="19">
        <f t="shared" si="1"/>
        <v>0.41661876736000003</v>
      </c>
      <c r="M29" s="23">
        <f t="shared" si="2"/>
        <v>0.41661876736000003</v>
      </c>
      <c r="N29" s="19">
        <f t="shared" si="3"/>
        <v>0.41661876736000003</v>
      </c>
      <c r="O29" s="16" t="s">
        <v>142</v>
      </c>
      <c r="P29" s="16" t="s">
        <v>155</v>
      </c>
      <c r="Q29" s="8"/>
    </row>
    <row r="30" spans="1:17" ht="62.4" customHeight="1">
      <c r="A30" s="12">
        <v>27</v>
      </c>
      <c r="B30" s="12" t="s">
        <v>123</v>
      </c>
      <c r="C30" s="14" t="s">
        <v>124</v>
      </c>
      <c r="D30" s="14" t="s">
        <v>179</v>
      </c>
      <c r="E30" s="12" t="s">
        <v>20</v>
      </c>
      <c r="F30" s="23">
        <f>VLOOKUP(D30,'[1]2021年7-12月 (调整后)'!$B$4:$AA$210,26,0)</f>
        <v>2.3392164239999995</v>
      </c>
      <c r="G30" s="19">
        <f>VLOOKUP(D30,'[1]2021年7-12月 (调整后)'!$B$4:$AE$210,30,0)</f>
        <v>2.3392164239999995</v>
      </c>
      <c r="H30" s="7">
        <v>0.13</v>
      </c>
      <c r="I30" s="24">
        <f>VLOOKUP(D30,'[2]2022年7-12月'!$B$4:$AA$210,26,0)</f>
        <v>2.2266989999999995</v>
      </c>
      <c r="J30" s="20">
        <f>VLOOKUP(D30,'[2]2022年7-12月'!$B$4:$AE$210,30,0)</f>
        <v>2.2266989999999995</v>
      </c>
      <c r="K30" s="23">
        <f t="shared" si="0"/>
        <v>2.3392164239999995</v>
      </c>
      <c r="L30" s="19">
        <f t="shared" si="1"/>
        <v>2.3392164239999995</v>
      </c>
      <c r="M30" s="23">
        <f t="shared" si="2"/>
        <v>2.3392164239999995</v>
      </c>
      <c r="N30" s="19">
        <f t="shared" si="3"/>
        <v>2.3392164239999995</v>
      </c>
      <c r="O30" s="16" t="s">
        <v>142</v>
      </c>
      <c r="P30" s="16" t="s">
        <v>155</v>
      </c>
      <c r="Q30" s="8"/>
    </row>
    <row r="31" spans="1:17" ht="62.4" customHeight="1">
      <c r="A31" s="12">
        <v>28</v>
      </c>
      <c r="B31" s="12" t="s">
        <v>125</v>
      </c>
      <c r="C31" s="14" t="s">
        <v>126</v>
      </c>
      <c r="D31" s="14" t="s">
        <v>180</v>
      </c>
      <c r="E31" s="12" t="s">
        <v>20</v>
      </c>
      <c r="F31" s="23">
        <f>VLOOKUP(D31,'[1]2021年7-12月 (调整后)'!$B$4:$AA$210,26,0)</f>
        <v>2.3392164239999995</v>
      </c>
      <c r="G31" s="19">
        <f>VLOOKUP(D31,'[1]2021年7-12月 (调整后)'!$B$4:$AE$210,30,0)</f>
        <v>2.3392164239999995</v>
      </c>
      <c r="H31" s="7">
        <v>0.13</v>
      </c>
      <c r="I31" s="24">
        <f>VLOOKUP(D31,'[2]2022年7-12月'!$B$4:$AA$210,26,0)</f>
        <v>2.2266989999999995</v>
      </c>
      <c r="J31" s="20">
        <f>VLOOKUP(D31,'[2]2022年7-12月'!$B$4:$AE$210,30,0)</f>
        <v>2.2266989999999995</v>
      </c>
      <c r="K31" s="23">
        <f t="shared" si="0"/>
        <v>2.3392164239999995</v>
      </c>
      <c r="L31" s="19">
        <f t="shared" si="1"/>
        <v>2.3392164239999995</v>
      </c>
      <c r="M31" s="23">
        <f t="shared" si="2"/>
        <v>2.3392164239999995</v>
      </c>
      <c r="N31" s="19">
        <f t="shared" si="3"/>
        <v>2.3392164239999995</v>
      </c>
      <c r="O31" s="16" t="s">
        <v>142</v>
      </c>
      <c r="P31" s="16" t="s">
        <v>155</v>
      </c>
      <c r="Q31" s="8"/>
    </row>
    <row r="32" spans="1:17" ht="62.4" customHeight="1">
      <c r="A32" s="12">
        <v>29</v>
      </c>
      <c r="B32" s="12" t="s">
        <v>127</v>
      </c>
      <c r="C32" s="14" t="s">
        <v>128</v>
      </c>
      <c r="D32" s="14" t="s">
        <v>181</v>
      </c>
      <c r="E32" s="12" t="s">
        <v>20</v>
      </c>
      <c r="F32" s="23">
        <f>VLOOKUP(D32,'[1]2021年7-12月 (调整后)'!$B$4:$AA$210,26,0)</f>
        <v>0.72501560000000009</v>
      </c>
      <c r="G32" s="19">
        <f>VLOOKUP(D32,'[1]2021年7-12月 (调整后)'!$B$4:$AE$210,30,0)</f>
        <v>0.72501560000000009</v>
      </c>
      <c r="H32" s="7">
        <v>0.13</v>
      </c>
      <c r="I32" s="24">
        <f>VLOOKUP(D32,'[2]2022年7-12月'!$B$4:$AA$210,26,0)</f>
        <v>0.6985905</v>
      </c>
      <c r="J32" s="20">
        <f>VLOOKUP(D32,'[2]2022年7-12月'!$B$4:$AE$210,30,0)</f>
        <v>0.6985905</v>
      </c>
      <c r="K32" s="23">
        <f t="shared" si="0"/>
        <v>0.72501560000000009</v>
      </c>
      <c r="L32" s="19">
        <f t="shared" si="1"/>
        <v>0.72501560000000009</v>
      </c>
      <c r="M32" s="23">
        <f t="shared" si="2"/>
        <v>0.72501560000000009</v>
      </c>
      <c r="N32" s="19">
        <f t="shared" si="3"/>
        <v>0.72501560000000009</v>
      </c>
      <c r="O32" s="16" t="s">
        <v>142</v>
      </c>
      <c r="P32" s="16" t="s">
        <v>155</v>
      </c>
      <c r="Q32" s="8"/>
    </row>
    <row r="33" spans="1:17" ht="62.4" customHeight="1">
      <c r="A33" s="12">
        <v>30</v>
      </c>
      <c r="B33" s="12" t="s">
        <v>129</v>
      </c>
      <c r="C33" s="14" t="s">
        <v>130</v>
      </c>
      <c r="D33" s="14" t="s">
        <v>182</v>
      </c>
      <c r="E33" s="12" t="s">
        <v>20</v>
      </c>
      <c r="F33" s="23">
        <f>VLOOKUP(D33,'[1]2021年7-12月 (调整后)'!$B$4:$AA$210,26,0)</f>
        <v>0.36108807119999997</v>
      </c>
      <c r="G33" s="19">
        <f>VLOOKUP(D33,'[1]2021年7-12月 (调整后)'!$B$4:$AE$210,30,0)</f>
        <v>0.36108807119999997</v>
      </c>
      <c r="H33" s="7">
        <v>0.13</v>
      </c>
      <c r="I33" s="24">
        <f>VLOOKUP(D33,'[2]2022年7-12月'!$B$4:$AA$210,26,0)</f>
        <v>0.34455465100000005</v>
      </c>
      <c r="J33" s="20">
        <f>VLOOKUP(D33,'[2]2022年7-12月'!$B$4:$AE$210,30,0)</f>
        <v>0.34455465100000005</v>
      </c>
      <c r="K33" s="23">
        <f t="shared" si="0"/>
        <v>0.36108807119999997</v>
      </c>
      <c r="L33" s="19">
        <f t="shared" si="1"/>
        <v>0.36108807119999997</v>
      </c>
      <c r="M33" s="23">
        <f t="shared" si="2"/>
        <v>0.36108807119999997</v>
      </c>
      <c r="N33" s="19">
        <f t="shared" si="3"/>
        <v>0.36108807119999997</v>
      </c>
      <c r="O33" s="16" t="s">
        <v>142</v>
      </c>
      <c r="P33" s="16" t="s">
        <v>155</v>
      </c>
      <c r="Q33" s="8"/>
    </row>
    <row r="34" spans="1:17" ht="62.4" customHeight="1">
      <c r="A34" s="12">
        <v>31</v>
      </c>
      <c r="B34" s="12" t="s">
        <v>131</v>
      </c>
      <c r="C34" s="14" t="s">
        <v>132</v>
      </c>
      <c r="D34" s="14" t="s">
        <v>183</v>
      </c>
      <c r="E34" s="12" t="s">
        <v>20</v>
      </c>
      <c r="F34" s="23">
        <f>VLOOKUP(D34,'[1]2021年7-12月 (调整后)'!$B$4:$AA$210,26,0)</f>
        <v>5.048174292876106</v>
      </c>
      <c r="G34" s="19">
        <f>VLOOKUP(D34,'[1]2021年7-12月 (调整后)'!$B$4:$AE$210,30,0)</f>
        <v>5.048174292876106</v>
      </c>
      <c r="H34" s="7">
        <v>0.13</v>
      </c>
      <c r="I34" s="24">
        <f>VLOOKUP(D34,'[2]2022年7-12月'!$B$4:$AA$210,26,0)</f>
        <v>4.8115245974004415</v>
      </c>
      <c r="J34" s="20">
        <f>VLOOKUP(D34,'[2]2022年7-12月'!$B$4:$AE$210,30,0)</f>
        <v>4.8115245974004415</v>
      </c>
      <c r="K34" s="23">
        <f t="shared" si="0"/>
        <v>5.048174292876106</v>
      </c>
      <c r="L34" s="19">
        <f t="shared" si="1"/>
        <v>5.048174292876106</v>
      </c>
      <c r="M34" s="23">
        <f t="shared" si="2"/>
        <v>5.048174292876106</v>
      </c>
      <c r="N34" s="19">
        <f t="shared" si="3"/>
        <v>5.048174292876106</v>
      </c>
      <c r="O34" s="16" t="s">
        <v>142</v>
      </c>
      <c r="P34" s="16" t="s">
        <v>155</v>
      </c>
      <c r="Q34" s="8"/>
    </row>
    <row r="35" spans="1:17" ht="62.4" customHeight="1">
      <c r="A35" s="12">
        <v>32</v>
      </c>
      <c r="B35" s="12" t="s">
        <v>133</v>
      </c>
      <c r="C35" s="14" t="s">
        <v>134</v>
      </c>
      <c r="D35" s="14" t="s">
        <v>184</v>
      </c>
      <c r="E35" s="12" t="s">
        <v>20</v>
      </c>
      <c r="F35" s="23">
        <f>VLOOKUP(D35,'[1]2021年7-12月 (调整后)'!$B$4:$AA$210,26,0)</f>
        <v>5.048174292876106</v>
      </c>
      <c r="G35" s="19">
        <f>VLOOKUP(D35,'[1]2021年7-12月 (调整后)'!$B$4:$AE$210,30,0)</f>
        <v>5.048174292876106</v>
      </c>
      <c r="H35" s="7">
        <v>0.13</v>
      </c>
      <c r="I35" s="24">
        <f>VLOOKUP(D35,'[2]2022年7-12月'!$B$4:$AA$210,26,0)</f>
        <v>4.8115245974004415</v>
      </c>
      <c r="J35" s="20">
        <f>VLOOKUP(D35,'[2]2022年7-12月'!$B$4:$AE$210,30,0)</f>
        <v>4.8115245974004415</v>
      </c>
      <c r="K35" s="23">
        <f t="shared" si="0"/>
        <v>5.048174292876106</v>
      </c>
      <c r="L35" s="19">
        <f t="shared" si="1"/>
        <v>5.048174292876106</v>
      </c>
      <c r="M35" s="23">
        <f t="shared" si="2"/>
        <v>5.048174292876106</v>
      </c>
      <c r="N35" s="19">
        <f t="shared" si="3"/>
        <v>5.048174292876106</v>
      </c>
      <c r="O35" s="16" t="s">
        <v>142</v>
      </c>
      <c r="P35" s="16" t="s">
        <v>155</v>
      </c>
      <c r="Q35" s="8"/>
    </row>
    <row r="36" spans="1:17" ht="62.4" customHeight="1">
      <c r="A36" s="12">
        <v>33</v>
      </c>
      <c r="B36" s="12" t="s">
        <v>135</v>
      </c>
      <c r="C36" s="14" t="s">
        <v>136</v>
      </c>
      <c r="D36" s="14" t="s">
        <v>185</v>
      </c>
      <c r="E36" s="12" t="s">
        <v>20</v>
      </c>
      <c r="F36" s="23">
        <f>VLOOKUP(D36,'[1]2021年7-12月 (调整后)'!$B$4:$AA$210,26,0)</f>
        <v>11.928973733368732</v>
      </c>
      <c r="G36" s="19">
        <f>VLOOKUP(D36,'[1]2021年7-12月 (调整后)'!$B$4:$AE$210,30,0)</f>
        <v>11.928973733368732</v>
      </c>
      <c r="H36" s="7">
        <v>0.13</v>
      </c>
      <c r="I36" s="24">
        <f>VLOOKUP(D36,'[2]2022年7-12月'!$B$4:$AA$210,26,0)</f>
        <v>11.412496431814159</v>
      </c>
      <c r="J36" s="20">
        <f>VLOOKUP(D36,'[2]2022年7-12月'!$B$4:$AE$210,30,0)</f>
        <v>11.412496431814159</v>
      </c>
      <c r="K36" s="23">
        <f t="shared" si="0"/>
        <v>11.928973733368732</v>
      </c>
      <c r="L36" s="19">
        <f t="shared" si="1"/>
        <v>11.928973733368732</v>
      </c>
      <c r="M36" s="23">
        <f t="shared" si="2"/>
        <v>11.928973733368732</v>
      </c>
      <c r="N36" s="19">
        <f t="shared" si="3"/>
        <v>11.928973733368732</v>
      </c>
      <c r="O36" s="16" t="s">
        <v>142</v>
      </c>
      <c r="P36" s="16" t="s">
        <v>155</v>
      </c>
      <c r="Q36" s="8"/>
    </row>
    <row r="37" spans="1:17" ht="62.4" customHeight="1">
      <c r="A37" s="12">
        <v>34</v>
      </c>
      <c r="B37" s="12" t="s">
        <v>137</v>
      </c>
      <c r="C37" s="14" t="s">
        <v>138</v>
      </c>
      <c r="D37" s="14" t="s">
        <v>186</v>
      </c>
      <c r="E37" s="12" t="s">
        <v>20</v>
      </c>
      <c r="F37" s="23">
        <f>VLOOKUP(D37,'[1]2021年7-12月 (调整后)'!$B$4:$AA$210,26,0)</f>
        <v>11.987501733368731</v>
      </c>
      <c r="G37" s="19">
        <f>VLOOKUP(D37,'[1]2021年7-12月 (调整后)'!$B$4:$AE$210,30,0)</f>
        <v>12.375401733368731</v>
      </c>
      <c r="H37" s="7">
        <v>0.13</v>
      </c>
      <c r="I37" s="24">
        <f>VLOOKUP(D37,'[2]2022年7-12月'!$B$4:$AA$210,26,0)</f>
        <v>11.453896431814158</v>
      </c>
      <c r="J37" s="20">
        <f>VLOOKUP(D37,'[2]2022年7-12月'!$B$4:$AE$210,30,0)</f>
        <v>11.841796431814158</v>
      </c>
      <c r="K37" s="23">
        <f t="shared" si="0"/>
        <v>11.987501733368731</v>
      </c>
      <c r="L37" s="19">
        <f t="shared" si="1"/>
        <v>12.375401733368731</v>
      </c>
      <c r="M37" s="23">
        <f t="shared" si="2"/>
        <v>11.987501733368731</v>
      </c>
      <c r="N37" s="19">
        <f t="shared" si="3"/>
        <v>12.375401733368731</v>
      </c>
      <c r="O37" s="16" t="s">
        <v>142</v>
      </c>
      <c r="P37" s="16" t="s">
        <v>155</v>
      </c>
      <c r="Q37" s="8"/>
    </row>
    <row r="38" spans="1:17" ht="62.4" customHeight="1">
      <c r="A38" s="12">
        <v>35</v>
      </c>
      <c r="B38" s="12" t="s">
        <v>139</v>
      </c>
      <c r="C38" s="14" t="s">
        <v>140</v>
      </c>
      <c r="D38" s="14" t="s">
        <v>187</v>
      </c>
      <c r="E38" s="12" t="s">
        <v>20</v>
      </c>
      <c r="F38" s="23">
        <f>VLOOKUP(D38,'[1]2021年7-12月 (调整后)'!$B$4:$AA$210,26,0)</f>
        <v>12.261733733368732</v>
      </c>
      <c r="G38" s="19">
        <f>VLOOKUP(D38,'[1]2021年7-12月 (调整后)'!$B$4:$AE$210,30,0)</f>
        <v>12.649633733368733</v>
      </c>
      <c r="H38" s="7">
        <v>0.13</v>
      </c>
      <c r="I38" s="24">
        <f>VLOOKUP(D38,'[2]2022年7-12月'!$B$4:$AA$210,26,0)</f>
        <v>11.740246431814159</v>
      </c>
      <c r="J38" s="20">
        <f>VLOOKUP(D38,'[2]2022年7-12月'!$B$4:$AE$210,30,0)</f>
        <v>12.128146431814159</v>
      </c>
      <c r="K38" s="23">
        <f t="shared" si="0"/>
        <v>12.261733733368732</v>
      </c>
      <c r="L38" s="19">
        <f t="shared" si="1"/>
        <v>12.649633733368733</v>
      </c>
      <c r="M38" s="23">
        <f t="shared" si="2"/>
        <v>12.261733733368732</v>
      </c>
      <c r="N38" s="19">
        <f t="shared" si="3"/>
        <v>12.649633733368733</v>
      </c>
      <c r="O38" s="16" t="s">
        <v>142</v>
      </c>
      <c r="P38" s="16" t="s">
        <v>155</v>
      </c>
      <c r="Q38" s="8"/>
    </row>
    <row r="39" spans="1:17" ht="27.75" customHeight="1">
      <c r="A39" s="191" t="s">
        <v>143</v>
      </c>
      <c r="B39" s="191"/>
      <c r="C39" s="191"/>
      <c r="D39" s="191"/>
      <c r="E39" s="191"/>
      <c r="F39" s="191"/>
      <c r="G39" s="191"/>
      <c r="H39" s="191"/>
      <c r="I39" s="191"/>
      <c r="J39" s="191"/>
      <c r="K39" s="191"/>
      <c r="L39" s="191"/>
      <c r="M39" s="191"/>
      <c r="N39" s="191"/>
      <c r="O39" s="191"/>
      <c r="P39" s="191"/>
    </row>
    <row r="40" spans="1:17" ht="79.2" customHeight="1">
      <c r="A40" s="191"/>
      <c r="B40" s="191"/>
      <c r="C40" s="191"/>
      <c r="D40" s="191"/>
      <c r="E40" s="191"/>
      <c r="F40" s="191"/>
      <c r="G40" s="191"/>
      <c r="H40" s="191"/>
      <c r="I40" s="191"/>
      <c r="J40" s="191"/>
      <c r="K40" s="191"/>
      <c r="L40" s="191"/>
      <c r="M40" s="191"/>
      <c r="N40" s="191"/>
      <c r="O40" s="191"/>
      <c r="P40" s="191"/>
    </row>
    <row r="41" spans="1:17" ht="93" customHeight="1">
      <c r="A41" s="192" t="s">
        <v>13</v>
      </c>
      <c r="B41" s="193"/>
      <c r="C41" s="194" t="s">
        <v>14</v>
      </c>
      <c r="D41" s="194"/>
      <c r="E41" s="194"/>
      <c r="F41" s="191" t="s">
        <v>15</v>
      </c>
      <c r="G41" s="191"/>
      <c r="H41" s="191"/>
      <c r="I41" s="191"/>
      <c r="J41" s="25"/>
      <c r="K41" s="191" t="s">
        <v>16</v>
      </c>
      <c r="L41" s="191"/>
      <c r="M41" s="191"/>
      <c r="N41" s="25"/>
      <c r="O41" s="191" t="s">
        <v>17</v>
      </c>
      <c r="P41" s="191"/>
    </row>
  </sheetData>
  <mergeCells count="8">
    <mergeCell ref="A1:P1"/>
    <mergeCell ref="M2:P2"/>
    <mergeCell ref="A39:P40"/>
    <mergeCell ref="A41:B41"/>
    <mergeCell ref="C41:E41"/>
    <mergeCell ref="F41:I41"/>
    <mergeCell ref="K41:M41"/>
    <mergeCell ref="O41:P41"/>
  </mergeCells>
  <phoneticPr fontId="3" type="noConversion"/>
  <pageMargins left="0.75" right="0.75" top="1" bottom="1" header="0.5" footer="0.5"/>
  <pageSetup paperSize="9" scale="93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60</vt:i4>
      </vt:variant>
      <vt:variant>
        <vt:lpstr>命名范围</vt:lpstr>
      </vt:variant>
      <vt:variant>
        <vt:i4>1</vt:i4>
      </vt:variant>
    </vt:vector>
  </HeadingPairs>
  <TitlesOfParts>
    <vt:vector size="61" baseType="lpstr">
      <vt:lpstr>物料及工装采购价格审批表</vt:lpstr>
      <vt:lpstr>物料及工装采购价格审批表 (2)</vt:lpstr>
      <vt:lpstr>物料及工装采购价格审批表 (3)</vt:lpstr>
      <vt:lpstr>物料及工装采购价格审批表 (4)</vt:lpstr>
      <vt:lpstr>物料及工装采购价格审批表 (5)</vt:lpstr>
      <vt:lpstr>物料及工装采购价格审批表 (6)</vt:lpstr>
      <vt:lpstr>物料及工装采购价格审批表 (7)</vt:lpstr>
      <vt:lpstr>物料及工装采购价格审批表 (9)</vt:lpstr>
      <vt:lpstr>物料及工装采购价格审批表 (10)</vt:lpstr>
      <vt:lpstr>物料及工装采购价格审批表 (11)</vt:lpstr>
      <vt:lpstr>物料及工装采购价格审批表 (12)</vt:lpstr>
      <vt:lpstr>物料及工装采购价格审批表 (13)</vt:lpstr>
      <vt:lpstr>物料及工装采购价格审批表 (14)</vt:lpstr>
      <vt:lpstr>物料及工装采购价格审批表-河北利达H6底支架</vt:lpstr>
      <vt:lpstr>物料及工装采购价格审批表 (天丰冲压件定标)</vt:lpstr>
      <vt:lpstr>物料及工装采购价格审批表 (塑料滚轮验证)</vt:lpstr>
      <vt:lpstr>物料及工装采购价格审批表 (临时机加) </vt:lpstr>
      <vt:lpstr>物料及工装采购价格审批表 (天津凌派等项目冷镦件）</vt:lpstr>
      <vt:lpstr>物料及工装采购价格审批表 (H6项目临时机加件）</vt:lpstr>
      <vt:lpstr>物料及工装采购价格审批表 (保定京苑转潍坊）</vt:lpstr>
      <vt:lpstr>物料及工装采购价格审批表 (江苏力乐)</vt:lpstr>
      <vt:lpstr>物料及工装采购价格审批表 (天丰冲压件重新定标)</vt:lpstr>
      <vt:lpstr>物料及工装采购价格审批表 (黄骅成卓-前横梁焊接总成）</vt:lpstr>
      <vt:lpstr>物料及工装采购价格审批表 (江苏凌派临时机加）</vt:lpstr>
      <vt:lpstr>物料及工装采购价格审批表 （海兴中盛-铁马） (2)</vt:lpstr>
      <vt:lpstr>物料及工装采购价格审批表 （天津沛衡） (3)</vt:lpstr>
      <vt:lpstr>物料及工装采购价格审批表 （恒伟五金K1)</vt:lpstr>
      <vt:lpstr>物料及工装采购价格审批表 （黄骅鑫昌)</vt:lpstr>
      <vt:lpstr>物料及工装采购价格审批表 （潍坊K1头枕杆) (2)</vt:lpstr>
      <vt:lpstr>物料及工装采购价格审批表 （欧马可升级模具改造)</vt:lpstr>
      <vt:lpstr>物料及工装采购价格审批表 （欧马可升级模具改造) (黄骅源宏）</vt:lpstr>
      <vt:lpstr>物料及工装采购价格审批表 （安路普H6项目圆销柱）</vt:lpstr>
      <vt:lpstr>物料及工装采购价格审批表 （沧州啸宇欧马可)</vt:lpstr>
      <vt:lpstr>物料及工装采购价格审批表 （J6L扭力杆-沛衡)</vt:lpstr>
      <vt:lpstr>物料及工装采购价格审批表 （江苏力乐K1半成品)</vt:lpstr>
      <vt:lpstr>物料及工装采购价格审批表 （江苏凌派)</vt:lpstr>
      <vt:lpstr>物料及工装采购价格审批表 （L6000海兴中盛</vt:lpstr>
      <vt:lpstr>物料及工装采购价格审批表 （恒伟五金K1) (2)</vt:lpstr>
      <vt:lpstr>物料及工装采购价格审批表 （旭兴)</vt:lpstr>
      <vt:lpstr>物料采购价格审批表-黄骅宏达</vt:lpstr>
      <vt:lpstr>物料采购价格审批表-天津沛衡扭力弹簧</vt:lpstr>
      <vt:lpstr>物料采购价格审批表-江苏凌派欧马可</vt:lpstr>
      <vt:lpstr>物料采购价格审批表-沧州智凯</vt:lpstr>
      <vt:lpstr>物料采购价格审批表-沧州宇诺</vt:lpstr>
      <vt:lpstr>物料采购价格审批表-转盘-霸州政锦</vt:lpstr>
      <vt:lpstr>物料采购价格审批表-欧马可涡簧-中盛及万金</vt:lpstr>
      <vt:lpstr>物料采购价格审批表-泊头捷润TF</vt:lpstr>
      <vt:lpstr>物料采购价格审批表-黄骅长生J6L坐盆</vt:lpstr>
      <vt:lpstr>物料采购价格审批表-黄骅新强力与长春</vt:lpstr>
      <vt:lpstr>物料采购价格审批表-沧州宇诺1.0</vt:lpstr>
      <vt:lpstr>物料采购价格审批表-霸州政锦</vt:lpstr>
      <vt:lpstr>物料采购价格审批表-黄骅鑫昌防尘罩支架</vt:lpstr>
      <vt:lpstr>物料采购价格审批表-吉林智恒J6L</vt:lpstr>
      <vt:lpstr>物料采购价格审批表-福田大黄蜂-黄骅成卓</vt:lpstr>
      <vt:lpstr>物料及工装采购价格审批表 (江苏凌派-欧马可）</vt:lpstr>
      <vt:lpstr>物料采购价格审批表-泊头捷润</vt:lpstr>
      <vt:lpstr>物料采购价格审批表-黄骅兴岳</vt:lpstr>
      <vt:lpstr>物料采购价格审批表-沧州旭兴</vt:lpstr>
      <vt:lpstr>Sheet1</vt:lpstr>
      <vt:lpstr>Sheet2</vt:lpstr>
      <vt:lpstr>'物料及工装采购价格审批表 (9)'!Print_Area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吴英格</dc:creator>
  <cp:lastModifiedBy>英格 吴</cp:lastModifiedBy>
  <cp:lastPrinted>2022-09-06T10:40:57Z</cp:lastPrinted>
  <dcterms:created xsi:type="dcterms:W3CDTF">2015-06-05T18:19:34Z</dcterms:created>
  <dcterms:modified xsi:type="dcterms:W3CDTF">2023-11-29T08:08:24Z</dcterms:modified>
</cp:coreProperties>
</file>