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SHT0010244" sheetId="1" r:id="rId1"/>
    <sheet name="SHT0016641" sheetId="2" r:id="rId2"/>
    <sheet name="SHT0012224" sheetId="3" r:id="rId3"/>
    <sheet name="SHT0012236" sheetId="5" r:id="rId4"/>
    <sheet name="SHT0012234" sheetId="6" r:id="rId5"/>
    <sheet name="冲压工序费" sheetId="4" r:id="rId6"/>
  </sheets>
  <calcPr calcId="144525"/>
</workbook>
</file>

<file path=xl/sharedStrings.xml><?xml version="1.0" encoding="utf-8"?>
<sst xmlns="http://schemas.openxmlformats.org/spreadsheetml/2006/main" count="636" uniqueCount="130">
  <si>
    <t>目标价格核算明细表</t>
  </si>
  <si>
    <t>序号</t>
  </si>
  <si>
    <t>物料代码</t>
  </si>
  <si>
    <t>名称</t>
  </si>
  <si>
    <t>图片</t>
  </si>
  <si>
    <t>单件图号</t>
  </si>
  <si>
    <t>零件名称</t>
  </si>
  <si>
    <t>耗用量</t>
  </si>
  <si>
    <t>材质</t>
  </si>
  <si>
    <t>下料尺寸</t>
  </si>
  <si>
    <t>未税单价</t>
  </si>
  <si>
    <t>重量</t>
  </si>
  <si>
    <t>材料费</t>
  </si>
  <si>
    <t>加工成本</t>
  </si>
  <si>
    <t>系数</t>
  </si>
  <si>
    <t>未税目标价</t>
  </si>
  <si>
    <t>智恒报价（不含模摊）</t>
  </si>
  <si>
    <t>差异率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</si>
  <si>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</si>
  <si>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</si>
  <si>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</si>
  <si>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</si>
  <si>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</si>
  <si>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</si>
  <si>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</si>
  <si>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</si>
  <si>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</si>
  <si>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</si>
  <si>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工序数</t>
  </si>
  <si>
    <t>合计</t>
  </si>
  <si>
    <t>SHT0010244</t>
  </si>
  <si>
    <t>副驾靠背骨架焊接总成</t>
  </si>
  <si>
    <t>SHT0001927</t>
  </si>
  <si>
    <t>头枕主体管</t>
  </si>
  <si>
    <t>Q195 管材</t>
  </si>
  <si>
    <t>下料</t>
  </si>
  <si>
    <t>折弯</t>
  </si>
  <si>
    <t>SHT0014489</t>
  </si>
  <si>
    <t>头枕支撑板条</t>
  </si>
  <si>
    <t>Q235</t>
  </si>
  <si>
    <t>落料</t>
  </si>
  <si>
    <t>100T</t>
  </si>
  <si>
    <t>成型</t>
  </si>
  <si>
    <t>60T</t>
  </si>
  <si>
    <t>SHT0012972</t>
  </si>
  <si>
    <t>副驾驶靠背钢管骨架</t>
  </si>
  <si>
    <t>SHT0012973</t>
  </si>
  <si>
    <t>副驾驶安全带上悬置安装板</t>
  </si>
  <si>
    <t>SAPH440</t>
  </si>
  <si>
    <t>200T</t>
  </si>
  <si>
    <t>冲孔</t>
  </si>
  <si>
    <t>H5-6802115</t>
  </si>
  <si>
    <t>靠背钢管下横管</t>
  </si>
  <si>
    <t>H5-6802114</t>
  </si>
  <si>
    <t>靠背钢管上横管</t>
  </si>
  <si>
    <t>H5-6802110</t>
  </si>
  <si>
    <t>靠背左侧主钣</t>
  </si>
  <si>
    <t>SPFH590</t>
  </si>
  <si>
    <t>H5-6802112</t>
  </si>
  <si>
    <t>靠背右侧主钣</t>
  </si>
  <si>
    <t>D04-6802105</t>
  </si>
  <si>
    <t>腰托固定框线</t>
  </si>
  <si>
    <t>圆钢Q235</t>
  </si>
  <si>
    <t>SHT0013858</t>
  </si>
  <si>
    <t>副驾驶员上安全带导向钢丝</t>
  </si>
  <si>
    <t>SHT0013859</t>
  </si>
  <si>
    <t>副驾驶员中间安全带导向钢丝</t>
  </si>
  <si>
    <t>SHT0014491</t>
  </si>
  <si>
    <t>副驾驶员下安全带导向钢丝</t>
  </si>
  <si>
    <t>H4B-6805326</t>
  </si>
  <si>
    <t>安全带7/16焊接螺母</t>
  </si>
  <si>
    <t>焊接</t>
  </si>
  <si>
    <t>Q370C10</t>
  </si>
  <si>
    <t>点焊螺母</t>
  </si>
  <si>
    <t>材料成本合计：</t>
  </si>
  <si>
    <t>加工成本合计：</t>
  </si>
  <si>
    <t>SHT0016641</t>
  </si>
  <si>
    <t>主驾靠背骨架焊接总成</t>
  </si>
  <si>
    <t>SHT0012970</t>
  </si>
  <si>
    <t>SHT0012969</t>
  </si>
  <si>
    <t>安全带上悬置固定板</t>
  </si>
  <si>
    <t>SHT0016644</t>
  </si>
  <si>
    <t>侧翼支撑上安装钢丝</t>
  </si>
  <si>
    <t>Q235 钢丝</t>
  </si>
  <si>
    <t>H5-6802125</t>
  </si>
  <si>
    <t>侧翼支撑下安装钢丝</t>
  </si>
  <si>
    <t>D04-6802106</t>
  </si>
  <si>
    <t>腰托固定横衬条</t>
  </si>
  <si>
    <t>钢板Q235</t>
  </si>
  <si>
    <t>SHT0010632</t>
  </si>
  <si>
    <t>扶手支架</t>
  </si>
  <si>
    <t>110T</t>
  </si>
  <si>
    <t>SHT0013855</t>
  </si>
  <si>
    <t>驾驶员上安全带导向钢丝</t>
  </si>
  <si>
    <t>SHT0013856</t>
  </si>
  <si>
    <t>驾驶员中间安全带导向钢丝</t>
  </si>
  <si>
    <t>SHT0014490</t>
  </si>
  <si>
    <t>驾驶员下安全带导向钢丝</t>
  </si>
  <si>
    <t>Q370C08</t>
  </si>
  <si>
    <t>焊接六角螺母</t>
  </si>
  <si>
    <t>电泳</t>
  </si>
  <si>
    <t>SHT0012224</t>
  </si>
  <si>
    <t>SHT0012225</t>
  </si>
  <si>
    <t>SHT0012385</t>
  </si>
  <si>
    <t>SHT0012236</t>
  </si>
  <si>
    <t>SQX3000-6801101</t>
  </si>
  <si>
    <t>坐盆</t>
  </si>
  <si>
    <t>t=1.0
ST12</t>
  </si>
  <si>
    <t>Q37106</t>
  </si>
  <si>
    <t>焊接方螺母</t>
  </si>
  <si>
    <t>类别</t>
  </si>
  <si>
    <t>冲压机</t>
  </si>
  <si>
    <t>冲床</t>
  </si>
  <si>
    <t>16T</t>
  </si>
  <si>
    <t>25T</t>
  </si>
  <si>
    <t>40T</t>
  </si>
  <si>
    <t>63T</t>
  </si>
  <si>
    <t>65t</t>
  </si>
  <si>
    <t>80T</t>
  </si>
  <si>
    <t>125T</t>
  </si>
  <si>
    <t>160T</t>
  </si>
  <si>
    <t>250T</t>
  </si>
  <si>
    <t>315T</t>
  </si>
  <si>
    <t>350T</t>
  </si>
  <si>
    <t>400T</t>
  </si>
  <si>
    <t>液压机</t>
  </si>
  <si>
    <t>500T</t>
  </si>
  <si>
    <t>1CM</t>
  </si>
  <si>
    <t>焊螺母</t>
  </si>
  <si>
    <t>1个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</si>
</sst>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.00_);[Red]\(0.00\)"/>
    <numFmt numFmtId="179" formatCode="0.000_);[Red]\(0.000\)"/>
    <numFmt numFmtId="180" formatCode="0.0000_);[Red]\(0.0000\)"/>
    <numFmt numFmtId="181" formatCode="0.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1" applyNumberFormat="0" applyFill="0" applyBorder="0" applyAlignment="0" applyProtection="0">
      <alignment vertical="center"/>
    </xf>
    <xf numFmtId="0" fontId="27" fillId="0" borderId="1" applyNumberFormat="0" applyFill="0" applyBorder="0" applyAlignment="0" applyProtection="0">
      <alignment vertical="center"/>
    </xf>
    <xf numFmtId="0" fontId="28" fillId="0" borderId="0"/>
  </cellStyleXfs>
  <cellXfs count="52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176" fontId="2" fillId="2" borderId="1" xfId="49" applyNumberFormat="1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0" fillId="0" borderId="0" xfId="49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0" fillId="0" borderId="3" xfId="49" applyBorder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0" fontId="0" fillId="0" borderId="1" xfId="49" applyBorder="1" applyAlignment="1">
      <alignment horizontal="center" vertical="center" shrinkToFit="1"/>
    </xf>
    <xf numFmtId="0" fontId="0" fillId="0" borderId="3" xfId="49" applyBorder="1" applyAlignment="1">
      <alignment horizontal="center" vertical="center" shrinkToFit="1"/>
    </xf>
    <xf numFmtId="0" fontId="0" fillId="0" borderId="4" xfId="49" applyBorder="1" applyAlignment="1">
      <alignment horizontal="center" vertical="center"/>
    </xf>
    <xf numFmtId="0" fontId="0" fillId="0" borderId="4" xfId="49" applyBorder="1" applyAlignment="1">
      <alignment horizontal="center" vertical="center" wrapText="1"/>
    </xf>
    <xf numFmtId="0" fontId="0" fillId="0" borderId="4" xfId="49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49" applyNumberFormat="1" applyBorder="1" applyAlignment="1">
      <alignment horizontal="center" vertical="center" wrapText="1" shrinkToFit="1"/>
    </xf>
    <xf numFmtId="178" fontId="0" fillId="0" borderId="1" xfId="49" applyNumberFormat="1" applyBorder="1" applyAlignment="1">
      <alignment horizontal="center" vertical="center"/>
    </xf>
    <xf numFmtId="179" fontId="0" fillId="0" borderId="1" xfId="49" applyNumberFormat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51" applyNumberFormat="1" applyFont="1" applyBorder="1" applyAlignment="1">
      <alignment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79" fontId="4" fillId="0" borderId="1" xfId="51" applyNumberFormat="1" applyFont="1" applyBorder="1" applyAlignment="1">
      <alignment horizontal="center" vertical="center"/>
    </xf>
    <xf numFmtId="180" fontId="0" fillId="0" borderId="1" xfId="49" applyNumberFormat="1" applyFill="1" applyBorder="1" applyAlignment="1">
      <alignment horizontal="center" vertical="center" wrapText="1"/>
    </xf>
    <xf numFmtId="177" fontId="0" fillId="0" borderId="1" xfId="49" applyNumberFormat="1" applyBorder="1" applyAlignment="1">
      <alignment horizontal="center" vertical="center" wrapText="1"/>
    </xf>
    <xf numFmtId="178" fontId="0" fillId="0" borderId="1" xfId="49" applyNumberFormat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0" fontId="0" fillId="0" borderId="1" xfId="3" applyNumberForma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BOM_Level_Below3" xfId="50"/>
    <cellStyle name="常规 3" xfId="51"/>
    <cellStyle name="BOM_Level_Below3 3 2" xfId="52"/>
    <cellStyle name="BOM_Level_Below3 4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4"/>
  <sheetViews>
    <sheetView tabSelected="1" workbookViewId="0">
      <selection activeCell="Q20" sqref="Q20"/>
    </sheetView>
  </sheetViews>
  <sheetFormatPr defaultColWidth="9" defaultRowHeight="14"/>
  <cols>
    <col min="1" max="1" width="5" style="9" customWidth="1"/>
    <col min="2" max="4" width="9" style="9"/>
    <col min="5" max="5" width="13.4545454545455" style="9" customWidth="1"/>
    <col min="6" max="6" width="14" style="9" customWidth="1"/>
    <col min="7" max="16384" width="9" style="9"/>
  </cols>
  <sheetData>
    <row r="1" s="7" customFormat="1" ht="27.75" customHeight="1" spans="1:2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="7" customFormat="1" ht="19.5" customHeight="1" spans="1:2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2" t="s">
        <v>7</v>
      </c>
      <c r="H2" s="15" t="s">
        <v>8</v>
      </c>
      <c r="I2" s="26" t="s">
        <v>9</v>
      </c>
      <c r="J2" s="26"/>
      <c r="K2" s="26"/>
      <c r="L2" s="27" t="s">
        <v>10</v>
      </c>
      <c r="M2" s="27"/>
      <c r="N2" s="28" t="s">
        <v>11</v>
      </c>
      <c r="O2" s="28"/>
      <c r="P2" s="28"/>
      <c r="Q2" s="27" t="s">
        <v>12</v>
      </c>
      <c r="R2" s="27" t="s">
        <v>13</v>
      </c>
      <c r="S2" s="27"/>
      <c r="T2" s="27"/>
      <c r="U2" s="27"/>
      <c r="V2" s="27"/>
      <c r="W2" s="27" t="s">
        <v>14</v>
      </c>
      <c r="X2" s="38" t="s">
        <v>15</v>
      </c>
      <c r="Y2" s="12" t="s">
        <v>16</v>
      </c>
      <c r="Z2" s="4" t="s">
        <v>17</v>
      </c>
    </row>
    <row r="3" s="7" customFormat="1" ht="21" customHeight="1" spans="1:26">
      <c r="A3" s="16"/>
      <c r="B3" s="12"/>
      <c r="C3" s="12"/>
      <c r="D3" s="17"/>
      <c r="E3" s="12"/>
      <c r="F3" s="14"/>
      <c r="G3" s="12"/>
      <c r="H3" s="18"/>
      <c r="I3" s="26" t="s">
        <v>18</v>
      </c>
      <c r="J3" s="26" t="s">
        <v>19</v>
      </c>
      <c r="K3" s="26" t="s">
        <v>20</v>
      </c>
      <c r="L3" s="27" t="s">
        <v>21</v>
      </c>
      <c r="M3" s="27" t="s">
        <v>22</v>
      </c>
      <c r="N3" s="28" t="s">
        <v>23</v>
      </c>
      <c r="O3" s="28" t="s">
        <v>24</v>
      </c>
      <c r="P3" s="28" t="s">
        <v>22</v>
      </c>
      <c r="Q3" s="27"/>
      <c r="R3" s="27" t="s">
        <v>25</v>
      </c>
      <c r="S3" s="27" t="s">
        <v>26</v>
      </c>
      <c r="T3" s="27" t="s">
        <v>27</v>
      </c>
      <c r="U3" s="39" t="s">
        <v>28</v>
      </c>
      <c r="V3" s="40" t="s">
        <v>29</v>
      </c>
      <c r="W3" s="27"/>
      <c r="X3" s="38"/>
      <c r="Y3" s="12"/>
      <c r="Z3" s="4"/>
    </row>
    <row r="4" s="8" customFormat="1" ht="20.1" customHeight="1" spans="1:26">
      <c r="A4" s="19">
        <v>1</v>
      </c>
      <c r="B4" s="19" t="s">
        <v>30</v>
      </c>
      <c r="C4" s="19" t="s">
        <v>31</v>
      </c>
      <c r="D4" s="19"/>
      <c r="E4" s="20" t="s">
        <v>32</v>
      </c>
      <c r="F4" s="20" t="s">
        <v>33</v>
      </c>
      <c r="G4" s="20">
        <v>1</v>
      </c>
      <c r="H4" s="21" t="s">
        <v>34</v>
      </c>
      <c r="I4" s="29"/>
      <c r="J4" s="29"/>
      <c r="K4" s="29"/>
      <c r="L4" s="30">
        <v>4.3</v>
      </c>
      <c r="M4" s="30">
        <v>2.6</v>
      </c>
      <c r="N4" s="37">
        <v>0.33669</v>
      </c>
      <c r="O4" s="32">
        <v>0.328</v>
      </c>
      <c r="P4" s="33">
        <f t="shared" ref="P4:P8" si="0">N4-O4</f>
        <v>0.00868999999999998</v>
      </c>
      <c r="Q4" s="30">
        <f t="shared" ref="Q4:Q8" si="1">L4*N4-M4*P4</f>
        <v>1.425173</v>
      </c>
      <c r="R4" s="41" t="s">
        <v>35</v>
      </c>
      <c r="S4" s="42"/>
      <c r="T4" s="43">
        <v>0.04</v>
      </c>
      <c r="U4" s="49">
        <v>1</v>
      </c>
      <c r="V4" s="43">
        <f t="shared" ref="V4:V26" si="2">T4*U4</f>
        <v>0.04</v>
      </c>
      <c r="W4" s="45">
        <v>1.12</v>
      </c>
      <c r="X4" s="46">
        <f>(Q4+Q6+Q8+Q10+Q13+Q14+Q15+Q21+Q22+Q24+Q26+V32+Q18)*W4+(Q28+Q29+Q30)*1.03</f>
        <v>36.34527280208</v>
      </c>
      <c r="Y4" s="23">
        <v>49.52</v>
      </c>
      <c r="Z4" s="48">
        <f>(Y4-X4)/Y4</f>
        <v>0.266048610620355</v>
      </c>
    </row>
    <row r="5" s="8" customFormat="1" ht="20.1" customHeight="1" spans="1:26">
      <c r="A5" s="22"/>
      <c r="B5" s="22"/>
      <c r="C5" s="22"/>
      <c r="D5" s="22"/>
      <c r="E5" s="23"/>
      <c r="F5" s="23"/>
      <c r="G5" s="23"/>
      <c r="H5" s="23"/>
      <c r="I5" s="34"/>
      <c r="J5" s="34"/>
      <c r="K5" s="34"/>
      <c r="L5" s="35"/>
      <c r="M5" s="35"/>
      <c r="N5" s="36"/>
      <c r="O5" s="36"/>
      <c r="P5" s="36"/>
      <c r="Q5" s="35"/>
      <c r="R5" s="41" t="s">
        <v>36</v>
      </c>
      <c r="S5" s="42"/>
      <c r="T5" s="43">
        <v>0.08</v>
      </c>
      <c r="U5" s="44">
        <v>2</v>
      </c>
      <c r="V5" s="43">
        <f t="shared" si="2"/>
        <v>0.16</v>
      </c>
      <c r="W5" s="45"/>
      <c r="X5" s="46"/>
      <c r="Y5" s="23"/>
      <c r="Z5" s="48"/>
    </row>
    <row r="6" s="8" customFormat="1" ht="20.1" customHeight="1" spans="1:26">
      <c r="A6" s="22"/>
      <c r="B6" s="22"/>
      <c r="C6" s="22"/>
      <c r="D6" s="22"/>
      <c r="E6" s="23" t="s">
        <v>37</v>
      </c>
      <c r="F6" s="23" t="s">
        <v>38</v>
      </c>
      <c r="G6" s="23">
        <v>1</v>
      </c>
      <c r="H6" s="23" t="s">
        <v>39</v>
      </c>
      <c r="I6" s="34">
        <v>255</v>
      </c>
      <c r="J6" s="34">
        <v>13</v>
      </c>
      <c r="K6" s="34">
        <v>2</v>
      </c>
      <c r="L6" s="35">
        <v>3.9</v>
      </c>
      <c r="M6" s="30">
        <v>2.6</v>
      </c>
      <c r="N6" s="31">
        <f>I6*J6*K6*0.00000785</f>
        <v>0.0520455</v>
      </c>
      <c r="O6" s="36">
        <v>0.035</v>
      </c>
      <c r="P6" s="33">
        <f t="shared" si="0"/>
        <v>0.0170455</v>
      </c>
      <c r="Q6" s="30">
        <f t="shared" si="1"/>
        <v>0.15865915</v>
      </c>
      <c r="R6" s="41" t="s">
        <v>40</v>
      </c>
      <c r="S6" s="42" t="s">
        <v>41</v>
      </c>
      <c r="T6" s="43">
        <v>0.07</v>
      </c>
      <c r="U6" s="44">
        <v>1</v>
      </c>
      <c r="V6" s="43">
        <f t="shared" si="2"/>
        <v>0.07</v>
      </c>
      <c r="W6" s="45"/>
      <c r="X6" s="46"/>
      <c r="Y6" s="23"/>
      <c r="Z6" s="48"/>
    </row>
    <row r="7" s="8" customFormat="1" ht="20.1" customHeight="1" spans="1:26">
      <c r="A7" s="22"/>
      <c r="B7" s="22"/>
      <c r="C7" s="22"/>
      <c r="D7" s="22"/>
      <c r="E7" s="20"/>
      <c r="F7" s="20"/>
      <c r="G7" s="20"/>
      <c r="H7" s="21"/>
      <c r="I7" s="29"/>
      <c r="J7" s="29"/>
      <c r="K7" s="29"/>
      <c r="L7" s="30"/>
      <c r="M7" s="30"/>
      <c r="N7" s="37"/>
      <c r="O7" s="32"/>
      <c r="P7" s="33"/>
      <c r="Q7" s="30"/>
      <c r="R7" s="41" t="s">
        <v>42</v>
      </c>
      <c r="S7" s="42" t="s">
        <v>43</v>
      </c>
      <c r="T7" s="43">
        <v>0.04</v>
      </c>
      <c r="U7" s="44">
        <v>1</v>
      </c>
      <c r="V7" s="43">
        <f t="shared" si="2"/>
        <v>0.04</v>
      </c>
      <c r="W7" s="45"/>
      <c r="X7" s="46"/>
      <c r="Y7" s="23"/>
      <c r="Z7" s="48"/>
    </row>
    <row r="8" s="8" customFormat="1" ht="20.1" customHeight="1" spans="1:26">
      <c r="A8" s="22"/>
      <c r="B8" s="22"/>
      <c r="C8" s="22"/>
      <c r="D8" s="22"/>
      <c r="E8" s="20" t="s">
        <v>44</v>
      </c>
      <c r="F8" s="20" t="s">
        <v>45</v>
      </c>
      <c r="G8" s="20">
        <v>1</v>
      </c>
      <c r="H8" s="21" t="s">
        <v>34</v>
      </c>
      <c r="I8" s="29"/>
      <c r="J8" s="29"/>
      <c r="K8" s="29"/>
      <c r="L8" s="30">
        <v>4.3</v>
      </c>
      <c r="M8" s="30">
        <v>2.6</v>
      </c>
      <c r="N8" s="37">
        <v>1.80124</v>
      </c>
      <c r="O8" s="32">
        <v>1.7899</v>
      </c>
      <c r="P8" s="33">
        <f t="shared" si="0"/>
        <v>0.0113399999999999</v>
      </c>
      <c r="Q8" s="30">
        <f t="shared" si="1"/>
        <v>7.715848</v>
      </c>
      <c r="R8" s="41" t="s">
        <v>35</v>
      </c>
      <c r="S8" s="42"/>
      <c r="T8" s="43">
        <v>0.04</v>
      </c>
      <c r="U8" s="44">
        <v>1</v>
      </c>
      <c r="V8" s="43">
        <f t="shared" si="2"/>
        <v>0.04</v>
      </c>
      <c r="W8" s="45"/>
      <c r="X8" s="46"/>
      <c r="Y8" s="23"/>
      <c r="Z8" s="48"/>
    </row>
    <row r="9" s="8" customFormat="1" ht="20.1" customHeight="1" spans="1:26">
      <c r="A9" s="22"/>
      <c r="B9" s="22"/>
      <c r="C9" s="22"/>
      <c r="D9" s="22"/>
      <c r="E9" s="20"/>
      <c r="F9" s="20"/>
      <c r="G9" s="20"/>
      <c r="H9" s="21"/>
      <c r="I9" s="29"/>
      <c r="J9" s="29"/>
      <c r="K9" s="29"/>
      <c r="L9" s="30"/>
      <c r="M9" s="30"/>
      <c r="N9" s="37"/>
      <c r="O9" s="32"/>
      <c r="P9" s="33"/>
      <c r="Q9" s="30"/>
      <c r="R9" s="41" t="s">
        <v>36</v>
      </c>
      <c r="S9" s="42"/>
      <c r="T9" s="43">
        <v>0.08</v>
      </c>
      <c r="U9" s="44">
        <v>4</v>
      </c>
      <c r="V9" s="43">
        <f t="shared" si="2"/>
        <v>0.32</v>
      </c>
      <c r="W9" s="45"/>
      <c r="X9" s="46"/>
      <c r="Y9" s="23"/>
      <c r="Z9" s="48"/>
    </row>
    <row r="10" s="8" customFormat="1" ht="20.1" customHeight="1" spans="1:26">
      <c r="A10" s="22"/>
      <c r="B10" s="22"/>
      <c r="C10" s="22"/>
      <c r="D10" s="22"/>
      <c r="E10" s="20" t="s">
        <v>46</v>
      </c>
      <c r="F10" s="20" t="s">
        <v>47</v>
      </c>
      <c r="G10" s="20">
        <v>1</v>
      </c>
      <c r="H10" s="21" t="s">
        <v>48</v>
      </c>
      <c r="I10" s="29">
        <v>204</v>
      </c>
      <c r="J10" s="29">
        <v>149</v>
      </c>
      <c r="K10" s="29">
        <v>3</v>
      </c>
      <c r="L10" s="30">
        <v>4.69</v>
      </c>
      <c r="M10" s="30">
        <v>2.6</v>
      </c>
      <c r="N10" s="31">
        <f>I10*J10*K10*0.00000785</f>
        <v>0.7158258</v>
      </c>
      <c r="O10" s="32">
        <v>0.4235</v>
      </c>
      <c r="P10" s="33">
        <f t="shared" ref="P10:P14" si="3">N10-O10</f>
        <v>0.2923258</v>
      </c>
      <c r="Q10" s="30">
        <f t="shared" ref="Q10:Q14" si="4">L10*N10-M10*P10</f>
        <v>2.597175922</v>
      </c>
      <c r="R10" s="41" t="s">
        <v>40</v>
      </c>
      <c r="S10" s="42" t="s">
        <v>49</v>
      </c>
      <c r="T10" s="43">
        <v>0.15</v>
      </c>
      <c r="U10" s="44">
        <v>1</v>
      </c>
      <c r="V10" s="43">
        <f t="shared" si="2"/>
        <v>0.15</v>
      </c>
      <c r="W10" s="45"/>
      <c r="X10" s="46"/>
      <c r="Y10" s="23"/>
      <c r="Z10" s="48"/>
    </row>
    <row r="11" s="8" customFormat="1" ht="20.1" customHeight="1" spans="1:26">
      <c r="A11" s="22"/>
      <c r="B11" s="22"/>
      <c r="C11" s="22"/>
      <c r="D11" s="22"/>
      <c r="E11" s="20"/>
      <c r="F11" s="20"/>
      <c r="G11" s="20"/>
      <c r="H11" s="21"/>
      <c r="I11" s="29"/>
      <c r="J11" s="29"/>
      <c r="K11" s="29"/>
      <c r="L11" s="30"/>
      <c r="M11" s="30"/>
      <c r="N11" s="37"/>
      <c r="O11" s="32"/>
      <c r="P11" s="33"/>
      <c r="Q11" s="30"/>
      <c r="R11" s="41" t="s">
        <v>50</v>
      </c>
      <c r="S11" s="42" t="s">
        <v>41</v>
      </c>
      <c r="T11" s="43">
        <v>0.07</v>
      </c>
      <c r="U11" s="44">
        <v>1</v>
      </c>
      <c r="V11" s="43">
        <f t="shared" si="2"/>
        <v>0.07</v>
      </c>
      <c r="W11" s="45"/>
      <c r="X11" s="46"/>
      <c r="Y11" s="23"/>
      <c r="Z11" s="48"/>
    </row>
    <row r="12" s="8" customFormat="1" ht="20.1" customHeight="1" spans="1:26">
      <c r="A12" s="22"/>
      <c r="B12" s="22"/>
      <c r="C12" s="22"/>
      <c r="D12" s="22"/>
      <c r="E12" s="20"/>
      <c r="F12" s="20"/>
      <c r="G12" s="20"/>
      <c r="H12" s="21"/>
      <c r="I12" s="29"/>
      <c r="J12" s="29"/>
      <c r="K12" s="29"/>
      <c r="L12" s="30"/>
      <c r="M12" s="30"/>
      <c r="N12" s="37"/>
      <c r="O12" s="32"/>
      <c r="P12" s="33"/>
      <c r="Q12" s="30"/>
      <c r="R12" s="41" t="s">
        <v>42</v>
      </c>
      <c r="S12" s="42" t="s">
        <v>41</v>
      </c>
      <c r="T12" s="43">
        <v>0.07</v>
      </c>
      <c r="U12" s="44">
        <v>1</v>
      </c>
      <c r="V12" s="43">
        <f t="shared" si="2"/>
        <v>0.07</v>
      </c>
      <c r="W12" s="45"/>
      <c r="X12" s="46"/>
      <c r="Y12" s="23"/>
      <c r="Z12" s="48"/>
    </row>
    <row r="13" s="8" customFormat="1" ht="20.1" customHeight="1" spans="1:26">
      <c r="A13" s="22"/>
      <c r="B13" s="22"/>
      <c r="C13" s="22"/>
      <c r="D13" s="22"/>
      <c r="E13" s="20" t="s">
        <v>51</v>
      </c>
      <c r="F13" s="20" t="s">
        <v>52</v>
      </c>
      <c r="G13" s="20">
        <v>1</v>
      </c>
      <c r="H13" s="21" t="s">
        <v>34</v>
      </c>
      <c r="I13" s="29"/>
      <c r="J13" s="29"/>
      <c r="K13" s="29"/>
      <c r="L13" s="30">
        <v>4.3</v>
      </c>
      <c r="M13" s="30">
        <v>2.6</v>
      </c>
      <c r="N13" s="37">
        <v>0.42474</v>
      </c>
      <c r="O13" s="32">
        <v>0.4134</v>
      </c>
      <c r="P13" s="33">
        <f t="shared" si="3"/>
        <v>0.01134</v>
      </c>
      <c r="Q13" s="30">
        <f t="shared" si="4"/>
        <v>1.796898</v>
      </c>
      <c r="R13" s="41" t="s">
        <v>35</v>
      </c>
      <c r="S13" s="42"/>
      <c r="T13" s="43">
        <v>0.04</v>
      </c>
      <c r="U13" s="49">
        <v>1</v>
      </c>
      <c r="V13" s="43">
        <f t="shared" si="2"/>
        <v>0.04</v>
      </c>
      <c r="W13" s="45"/>
      <c r="X13" s="46"/>
      <c r="Y13" s="23"/>
      <c r="Z13" s="48"/>
    </row>
    <row r="14" s="8" customFormat="1" ht="20.1" customHeight="1" spans="1:26">
      <c r="A14" s="22"/>
      <c r="B14" s="22"/>
      <c r="C14" s="22"/>
      <c r="D14" s="22"/>
      <c r="E14" s="20" t="s">
        <v>53</v>
      </c>
      <c r="F14" s="20" t="s">
        <v>54</v>
      </c>
      <c r="G14" s="20">
        <v>1</v>
      </c>
      <c r="H14" s="21" t="s">
        <v>34</v>
      </c>
      <c r="I14" s="29"/>
      <c r="J14" s="29"/>
      <c r="K14" s="29"/>
      <c r="L14" s="30">
        <v>4.3</v>
      </c>
      <c r="M14" s="30">
        <v>2.6</v>
      </c>
      <c r="N14" s="37">
        <v>0.42474</v>
      </c>
      <c r="O14" s="32">
        <v>0.4134</v>
      </c>
      <c r="P14" s="33">
        <f t="shared" si="3"/>
        <v>0.01134</v>
      </c>
      <c r="Q14" s="30">
        <f t="shared" si="4"/>
        <v>1.796898</v>
      </c>
      <c r="R14" s="41" t="s">
        <v>35</v>
      </c>
      <c r="S14" s="42"/>
      <c r="T14" s="43">
        <v>0.04</v>
      </c>
      <c r="U14" s="49">
        <v>1</v>
      </c>
      <c r="V14" s="43">
        <f t="shared" si="2"/>
        <v>0.04</v>
      </c>
      <c r="W14" s="45"/>
      <c r="X14" s="46"/>
      <c r="Y14" s="23"/>
      <c r="Z14" s="48"/>
    </row>
    <row r="15" s="8" customFormat="1" ht="20.1" customHeight="1" spans="1:26">
      <c r="A15" s="22"/>
      <c r="B15" s="22"/>
      <c r="C15" s="22"/>
      <c r="D15" s="22"/>
      <c r="E15" s="20" t="s">
        <v>55</v>
      </c>
      <c r="F15" s="20" t="s">
        <v>56</v>
      </c>
      <c r="G15" s="20">
        <v>1</v>
      </c>
      <c r="H15" s="21" t="s">
        <v>57</v>
      </c>
      <c r="I15" s="29">
        <v>399</v>
      </c>
      <c r="J15" s="29">
        <v>126.5</v>
      </c>
      <c r="K15" s="29">
        <v>2</v>
      </c>
      <c r="L15" s="30">
        <v>5.13</v>
      </c>
      <c r="M15" s="30">
        <v>2.6</v>
      </c>
      <c r="N15" s="31">
        <f>I15*J15*K15*0.00000785</f>
        <v>0.79243395</v>
      </c>
      <c r="O15" s="32">
        <v>0.5164</v>
      </c>
      <c r="P15" s="33">
        <f>N15-O15</f>
        <v>0.27603395</v>
      </c>
      <c r="Q15" s="30">
        <f>L15*N15-M15*P15</f>
        <v>3.3474978935</v>
      </c>
      <c r="R15" s="41" t="s">
        <v>40</v>
      </c>
      <c r="S15" s="42" t="s">
        <v>49</v>
      </c>
      <c r="T15" s="43">
        <v>0.15</v>
      </c>
      <c r="U15" s="44">
        <v>1</v>
      </c>
      <c r="V15" s="43">
        <f t="shared" ref="V15:V20" si="5">T15*U15</f>
        <v>0.15</v>
      </c>
      <c r="W15" s="45"/>
      <c r="X15" s="46"/>
      <c r="Y15" s="23"/>
      <c r="Z15" s="48"/>
    </row>
    <row r="16" s="8" customFormat="1" ht="20.1" customHeight="1" spans="1:26">
      <c r="A16" s="22"/>
      <c r="B16" s="22"/>
      <c r="C16" s="22"/>
      <c r="D16" s="22"/>
      <c r="E16" s="20"/>
      <c r="F16" s="20"/>
      <c r="G16" s="20"/>
      <c r="H16" s="21"/>
      <c r="I16" s="29"/>
      <c r="J16" s="29"/>
      <c r="K16" s="29"/>
      <c r="L16" s="30"/>
      <c r="M16" s="30"/>
      <c r="N16" s="37"/>
      <c r="O16" s="32"/>
      <c r="P16" s="33"/>
      <c r="Q16" s="30"/>
      <c r="R16" s="41" t="s">
        <v>50</v>
      </c>
      <c r="S16" s="42" t="s">
        <v>41</v>
      </c>
      <c r="T16" s="43">
        <v>0.07</v>
      </c>
      <c r="U16" s="44">
        <v>1</v>
      </c>
      <c r="V16" s="43">
        <f t="shared" si="5"/>
        <v>0.07</v>
      </c>
      <c r="W16" s="45"/>
      <c r="X16" s="46"/>
      <c r="Y16" s="23"/>
      <c r="Z16" s="48"/>
    </row>
    <row r="17" s="8" customFormat="1" ht="20.1" customHeight="1" spans="1:26">
      <c r="A17" s="22"/>
      <c r="B17" s="22"/>
      <c r="C17" s="22"/>
      <c r="D17" s="22"/>
      <c r="E17" s="20"/>
      <c r="F17" s="20"/>
      <c r="G17" s="20"/>
      <c r="H17" s="21"/>
      <c r="I17" s="29"/>
      <c r="J17" s="29"/>
      <c r="K17" s="29"/>
      <c r="L17" s="30"/>
      <c r="M17" s="30"/>
      <c r="N17" s="37"/>
      <c r="O17" s="32"/>
      <c r="P17" s="33"/>
      <c r="Q17" s="30"/>
      <c r="R17" s="41" t="s">
        <v>42</v>
      </c>
      <c r="S17" s="42" t="s">
        <v>41</v>
      </c>
      <c r="T17" s="43">
        <v>0.07</v>
      </c>
      <c r="U17" s="44">
        <v>1</v>
      </c>
      <c r="V17" s="43">
        <f t="shared" si="5"/>
        <v>0.07</v>
      </c>
      <c r="W17" s="45"/>
      <c r="X17" s="46"/>
      <c r="Y17" s="23"/>
      <c r="Z17" s="48"/>
    </row>
    <row r="18" s="8" customFormat="1" ht="20.1" customHeight="1" spans="1:26">
      <c r="A18" s="22"/>
      <c r="B18" s="22"/>
      <c r="C18" s="22"/>
      <c r="D18" s="22"/>
      <c r="E18" s="20" t="s">
        <v>58</v>
      </c>
      <c r="F18" s="20" t="s">
        <v>59</v>
      </c>
      <c r="G18" s="20">
        <v>1</v>
      </c>
      <c r="H18" s="21" t="s">
        <v>57</v>
      </c>
      <c r="I18" s="29">
        <v>399</v>
      </c>
      <c r="J18" s="29">
        <v>126.5</v>
      </c>
      <c r="K18" s="29">
        <v>2</v>
      </c>
      <c r="L18" s="30">
        <v>5.13</v>
      </c>
      <c r="M18" s="30">
        <v>2.6</v>
      </c>
      <c r="N18" s="31">
        <f>I18*J18*K18*0.00000785</f>
        <v>0.79243395</v>
      </c>
      <c r="O18" s="32">
        <v>0.5164</v>
      </c>
      <c r="P18" s="33">
        <f>N18-O18</f>
        <v>0.27603395</v>
      </c>
      <c r="Q18" s="30">
        <f>L18*N18-M18*P18</f>
        <v>3.3474978935</v>
      </c>
      <c r="R18" s="41" t="s">
        <v>40</v>
      </c>
      <c r="S18" s="42" t="s">
        <v>49</v>
      </c>
      <c r="T18" s="43">
        <v>0.15</v>
      </c>
      <c r="U18" s="44">
        <v>1</v>
      </c>
      <c r="V18" s="43">
        <f t="shared" si="5"/>
        <v>0.15</v>
      </c>
      <c r="W18" s="45"/>
      <c r="X18" s="46"/>
      <c r="Y18" s="23"/>
      <c r="Z18" s="48"/>
    </row>
    <row r="19" s="8" customFormat="1" ht="20.1" customHeight="1" spans="1:26">
      <c r="A19" s="22"/>
      <c r="B19" s="22"/>
      <c r="C19" s="22"/>
      <c r="D19" s="22"/>
      <c r="E19" s="20"/>
      <c r="F19" s="20"/>
      <c r="G19" s="20"/>
      <c r="H19" s="21"/>
      <c r="I19" s="29"/>
      <c r="J19" s="29"/>
      <c r="K19" s="29"/>
      <c r="L19" s="30"/>
      <c r="M19" s="30"/>
      <c r="N19" s="37"/>
      <c r="O19" s="32"/>
      <c r="P19" s="33"/>
      <c r="Q19" s="30"/>
      <c r="R19" s="41" t="s">
        <v>50</v>
      </c>
      <c r="S19" s="42" t="s">
        <v>41</v>
      </c>
      <c r="T19" s="43">
        <v>0.07</v>
      </c>
      <c r="U19" s="44">
        <v>1</v>
      </c>
      <c r="V19" s="43">
        <f t="shared" si="5"/>
        <v>0.07</v>
      </c>
      <c r="W19" s="45"/>
      <c r="X19" s="46"/>
      <c r="Y19" s="23"/>
      <c r="Z19" s="48"/>
    </row>
    <row r="20" s="8" customFormat="1" ht="20.1" customHeight="1" spans="1:26">
      <c r="A20" s="22"/>
      <c r="B20" s="22"/>
      <c r="C20" s="22"/>
      <c r="D20" s="22"/>
      <c r="E20" s="20"/>
      <c r="F20" s="20"/>
      <c r="G20" s="20"/>
      <c r="H20" s="21"/>
      <c r="I20" s="29"/>
      <c r="J20" s="29"/>
      <c r="K20" s="29"/>
      <c r="L20" s="30"/>
      <c r="M20" s="30"/>
      <c r="N20" s="37"/>
      <c r="O20" s="32"/>
      <c r="P20" s="33"/>
      <c r="Q20" s="30"/>
      <c r="R20" s="41" t="s">
        <v>42</v>
      </c>
      <c r="S20" s="42" t="s">
        <v>41</v>
      </c>
      <c r="T20" s="43">
        <v>0.07</v>
      </c>
      <c r="U20" s="44">
        <v>1</v>
      </c>
      <c r="V20" s="43">
        <f t="shared" si="5"/>
        <v>0.07</v>
      </c>
      <c r="W20" s="45"/>
      <c r="X20" s="46"/>
      <c r="Y20" s="23"/>
      <c r="Z20" s="48"/>
    </row>
    <row r="21" s="8" customFormat="1" ht="20.1" customHeight="1" spans="1:26">
      <c r="A21" s="22"/>
      <c r="B21" s="22"/>
      <c r="C21" s="22"/>
      <c r="D21" s="22"/>
      <c r="E21" s="20" t="s">
        <v>60</v>
      </c>
      <c r="F21" s="20" t="s">
        <v>61</v>
      </c>
      <c r="G21" s="20">
        <v>1</v>
      </c>
      <c r="H21" s="21" t="s">
        <v>62</v>
      </c>
      <c r="I21" s="29"/>
      <c r="J21" s="29"/>
      <c r="K21" s="29"/>
      <c r="L21" s="30">
        <v>4.8</v>
      </c>
      <c r="M21" s="30">
        <v>2.6</v>
      </c>
      <c r="N21" s="51">
        <v>0.0587</v>
      </c>
      <c r="O21" s="51">
        <v>0.0587</v>
      </c>
      <c r="P21" s="33">
        <f>N21-O21</f>
        <v>0</v>
      </c>
      <c r="Q21" s="30">
        <f>L21*N21-M21*P21</f>
        <v>0.28176</v>
      </c>
      <c r="R21" s="41" t="s">
        <v>35</v>
      </c>
      <c r="S21" s="42"/>
      <c r="T21" s="43">
        <v>0.04</v>
      </c>
      <c r="U21" s="49">
        <v>1</v>
      </c>
      <c r="V21" s="43">
        <f>T21*U21</f>
        <v>0.04</v>
      </c>
      <c r="W21" s="45"/>
      <c r="X21" s="46"/>
      <c r="Y21" s="23"/>
      <c r="Z21" s="48"/>
    </row>
    <row r="22" s="8" customFormat="1" ht="20.1" customHeight="1" spans="1:26">
      <c r="A22" s="22"/>
      <c r="B22" s="22"/>
      <c r="C22" s="22"/>
      <c r="D22" s="22"/>
      <c r="E22" s="20" t="s">
        <v>63</v>
      </c>
      <c r="F22" s="20" t="s">
        <v>64</v>
      </c>
      <c r="G22" s="20">
        <v>1</v>
      </c>
      <c r="H22" s="21" t="s">
        <v>62</v>
      </c>
      <c r="I22" s="29"/>
      <c r="J22" s="29"/>
      <c r="K22" s="29"/>
      <c r="L22" s="30">
        <v>4.8</v>
      </c>
      <c r="M22" s="30">
        <v>2.6</v>
      </c>
      <c r="N22" s="32">
        <v>0.142</v>
      </c>
      <c r="O22" s="32">
        <v>0.142</v>
      </c>
      <c r="P22" s="33">
        <f>N22-O22</f>
        <v>0</v>
      </c>
      <c r="Q22" s="30">
        <f>L22*N22-M22*P22</f>
        <v>0.6816</v>
      </c>
      <c r="R22" s="41" t="s">
        <v>35</v>
      </c>
      <c r="S22" s="42"/>
      <c r="T22" s="43">
        <v>0.04</v>
      </c>
      <c r="U22" s="49">
        <v>1</v>
      </c>
      <c r="V22" s="43">
        <f>T22*U22</f>
        <v>0.04</v>
      </c>
      <c r="W22" s="45"/>
      <c r="X22" s="46"/>
      <c r="Y22" s="23"/>
      <c r="Z22" s="48"/>
    </row>
    <row r="23" s="8" customFormat="1" ht="20.1" customHeight="1" spans="1:26">
      <c r="A23" s="22"/>
      <c r="B23" s="22"/>
      <c r="C23" s="22"/>
      <c r="D23" s="22"/>
      <c r="E23" s="20"/>
      <c r="F23" s="20"/>
      <c r="G23" s="20"/>
      <c r="H23" s="21"/>
      <c r="I23" s="29"/>
      <c r="J23" s="29"/>
      <c r="K23" s="29"/>
      <c r="L23" s="30"/>
      <c r="M23" s="30"/>
      <c r="N23" s="37"/>
      <c r="O23" s="32"/>
      <c r="P23" s="33"/>
      <c r="Q23" s="30"/>
      <c r="R23" s="41" t="s">
        <v>36</v>
      </c>
      <c r="S23" s="42"/>
      <c r="T23" s="43">
        <v>0.03</v>
      </c>
      <c r="U23" s="49">
        <v>5</v>
      </c>
      <c r="V23" s="43">
        <f>T23*U23</f>
        <v>0.15</v>
      </c>
      <c r="W23" s="45"/>
      <c r="X23" s="46"/>
      <c r="Y23" s="23"/>
      <c r="Z23" s="48"/>
    </row>
    <row r="24" s="8" customFormat="1" ht="20.1" customHeight="1" spans="1:26">
      <c r="A24" s="22"/>
      <c r="B24" s="22"/>
      <c r="C24" s="22"/>
      <c r="D24" s="22"/>
      <c r="E24" s="20" t="s">
        <v>65</v>
      </c>
      <c r="F24" s="20" t="s">
        <v>66</v>
      </c>
      <c r="G24" s="20">
        <v>1</v>
      </c>
      <c r="H24" s="21" t="s">
        <v>62</v>
      </c>
      <c r="I24" s="29"/>
      <c r="J24" s="29"/>
      <c r="K24" s="29"/>
      <c r="L24" s="30">
        <v>4.8</v>
      </c>
      <c r="M24" s="30">
        <v>2.6</v>
      </c>
      <c r="N24" s="37">
        <v>0.091</v>
      </c>
      <c r="O24" s="37">
        <v>0.091</v>
      </c>
      <c r="P24" s="33">
        <f>N24-O24</f>
        <v>0</v>
      </c>
      <c r="Q24" s="30">
        <f>L24*N24-M24*P24</f>
        <v>0.4368</v>
      </c>
      <c r="R24" s="41" t="s">
        <v>35</v>
      </c>
      <c r="S24" s="42"/>
      <c r="T24" s="43">
        <v>0.04</v>
      </c>
      <c r="U24" s="49">
        <v>1</v>
      </c>
      <c r="V24" s="43">
        <f>T24*U24</f>
        <v>0.04</v>
      </c>
      <c r="W24" s="45"/>
      <c r="X24" s="46"/>
      <c r="Y24" s="23"/>
      <c r="Z24" s="48"/>
    </row>
    <row r="25" s="8" customFormat="1" ht="20.1" customHeight="1" spans="1:26">
      <c r="A25" s="22"/>
      <c r="B25" s="22"/>
      <c r="C25" s="22"/>
      <c r="D25" s="22"/>
      <c r="E25" s="20"/>
      <c r="F25" s="20"/>
      <c r="G25" s="20"/>
      <c r="H25" s="21"/>
      <c r="I25" s="29"/>
      <c r="J25" s="29"/>
      <c r="K25" s="29"/>
      <c r="L25" s="30"/>
      <c r="M25" s="30"/>
      <c r="N25" s="37"/>
      <c r="O25" s="32"/>
      <c r="P25" s="33"/>
      <c r="Q25" s="30"/>
      <c r="R25" s="41" t="s">
        <v>36</v>
      </c>
      <c r="S25" s="42"/>
      <c r="T25" s="43">
        <v>0.03</v>
      </c>
      <c r="U25" s="49">
        <v>4</v>
      </c>
      <c r="V25" s="43">
        <f>T25*U25</f>
        <v>0.12</v>
      </c>
      <c r="W25" s="45"/>
      <c r="X25" s="46"/>
      <c r="Y25" s="23"/>
      <c r="Z25" s="48"/>
    </row>
    <row r="26" s="8" customFormat="1" ht="20.1" customHeight="1" spans="1:26">
      <c r="A26" s="22"/>
      <c r="B26" s="22"/>
      <c r="C26" s="22"/>
      <c r="D26" s="22"/>
      <c r="E26" s="20" t="s">
        <v>67</v>
      </c>
      <c r="F26" s="20" t="s">
        <v>68</v>
      </c>
      <c r="G26" s="20">
        <v>1</v>
      </c>
      <c r="H26" s="21" t="s">
        <v>62</v>
      </c>
      <c r="I26" s="29"/>
      <c r="J26" s="29"/>
      <c r="K26" s="29"/>
      <c r="L26" s="30">
        <v>4.8</v>
      </c>
      <c r="M26" s="30">
        <v>2.6</v>
      </c>
      <c r="N26" s="37">
        <v>0.129</v>
      </c>
      <c r="O26" s="37">
        <v>0.129</v>
      </c>
      <c r="P26" s="33">
        <f>N26-O26</f>
        <v>0</v>
      </c>
      <c r="Q26" s="30">
        <f>L26*N26-M26*P26</f>
        <v>0.6192</v>
      </c>
      <c r="R26" s="41" t="s">
        <v>35</v>
      </c>
      <c r="S26" s="42"/>
      <c r="T26" s="43">
        <v>0.04</v>
      </c>
      <c r="U26" s="49">
        <v>1</v>
      </c>
      <c r="V26" s="43">
        <f>T26*U26</f>
        <v>0.04</v>
      </c>
      <c r="W26" s="45"/>
      <c r="X26" s="46"/>
      <c r="Y26" s="23"/>
      <c r="Z26" s="48"/>
    </row>
    <row r="27" s="8" customFormat="1" ht="20.1" customHeight="1" spans="1:26">
      <c r="A27" s="22"/>
      <c r="B27" s="22"/>
      <c r="C27" s="22"/>
      <c r="D27" s="22"/>
      <c r="E27" s="20"/>
      <c r="F27" s="20"/>
      <c r="G27" s="20"/>
      <c r="H27" s="21"/>
      <c r="I27" s="29"/>
      <c r="J27" s="29"/>
      <c r="K27" s="29"/>
      <c r="L27" s="30"/>
      <c r="M27" s="30"/>
      <c r="N27" s="37"/>
      <c r="O27" s="32"/>
      <c r="P27" s="33"/>
      <c r="Q27" s="30"/>
      <c r="R27" s="41" t="s">
        <v>36</v>
      </c>
      <c r="S27" s="42"/>
      <c r="T27" s="43">
        <v>0.03</v>
      </c>
      <c r="U27" s="49">
        <v>6</v>
      </c>
      <c r="V27" s="43">
        <f>T27*U27</f>
        <v>0.18</v>
      </c>
      <c r="W27" s="45"/>
      <c r="X27" s="46"/>
      <c r="Y27" s="23"/>
      <c r="Z27" s="48"/>
    </row>
    <row r="28" s="8" customFormat="1" ht="20.1" customHeight="1" spans="1:26">
      <c r="A28" s="22"/>
      <c r="B28" s="22"/>
      <c r="C28" s="22"/>
      <c r="D28" s="22"/>
      <c r="E28" s="20" t="s">
        <v>69</v>
      </c>
      <c r="F28" s="20" t="s">
        <v>70</v>
      </c>
      <c r="G28" s="20">
        <v>1</v>
      </c>
      <c r="H28" s="21"/>
      <c r="I28" s="29"/>
      <c r="J28" s="29"/>
      <c r="K28" s="29"/>
      <c r="L28" s="30">
        <v>0.32</v>
      </c>
      <c r="M28" s="30"/>
      <c r="N28" s="37"/>
      <c r="O28" s="32"/>
      <c r="P28" s="33"/>
      <c r="Q28" s="30">
        <f t="shared" ref="Q28:Q30" si="6">L28*G28</f>
        <v>0.32</v>
      </c>
      <c r="R28" s="41" t="s">
        <v>71</v>
      </c>
      <c r="S28" s="42"/>
      <c r="T28" s="43">
        <v>0.05</v>
      </c>
      <c r="U28" s="44">
        <v>1</v>
      </c>
      <c r="V28" s="43">
        <f t="shared" ref="V28:V31" si="7">U28*T28</f>
        <v>0.05</v>
      </c>
      <c r="W28" s="45"/>
      <c r="X28" s="46"/>
      <c r="Y28" s="23"/>
      <c r="Z28" s="48"/>
    </row>
    <row r="29" s="8" customFormat="1" ht="20.1" customHeight="1" spans="1:26">
      <c r="A29" s="22"/>
      <c r="B29" s="22"/>
      <c r="C29" s="22"/>
      <c r="D29" s="22"/>
      <c r="E29" s="20" t="s">
        <v>72</v>
      </c>
      <c r="F29" s="20" t="s">
        <v>73</v>
      </c>
      <c r="G29" s="20">
        <v>2</v>
      </c>
      <c r="H29" s="21"/>
      <c r="I29" s="29"/>
      <c r="J29" s="29"/>
      <c r="K29" s="29"/>
      <c r="L29" s="30">
        <v>0.11</v>
      </c>
      <c r="M29" s="30"/>
      <c r="N29" s="37"/>
      <c r="O29" s="32"/>
      <c r="P29" s="33"/>
      <c r="Q29" s="30">
        <f t="shared" si="6"/>
        <v>0.22</v>
      </c>
      <c r="R29" s="41" t="s">
        <v>71</v>
      </c>
      <c r="S29" s="42"/>
      <c r="T29" s="43">
        <v>0.05</v>
      </c>
      <c r="U29" s="44">
        <v>2</v>
      </c>
      <c r="V29" s="43">
        <f t="shared" si="7"/>
        <v>0.1</v>
      </c>
      <c r="W29" s="45"/>
      <c r="X29" s="46"/>
      <c r="Y29" s="23"/>
      <c r="Z29" s="48"/>
    </row>
    <row r="30" s="8" customFormat="1" ht="20.1" customHeight="1" spans="1:26">
      <c r="A30" s="22"/>
      <c r="B30" s="22"/>
      <c r="C30" s="22"/>
      <c r="D30" s="22"/>
      <c r="E30" s="20" t="s">
        <v>72</v>
      </c>
      <c r="F30" s="20" t="s">
        <v>73</v>
      </c>
      <c r="G30" s="20">
        <v>2</v>
      </c>
      <c r="H30" s="21"/>
      <c r="I30" s="29"/>
      <c r="J30" s="29"/>
      <c r="K30" s="29"/>
      <c r="L30" s="30">
        <v>0.11</v>
      </c>
      <c r="M30" s="30"/>
      <c r="N30" s="37"/>
      <c r="O30" s="32"/>
      <c r="P30" s="33"/>
      <c r="Q30" s="30">
        <f t="shared" si="6"/>
        <v>0.22</v>
      </c>
      <c r="R30" s="41" t="s">
        <v>71</v>
      </c>
      <c r="S30" s="42"/>
      <c r="T30" s="43">
        <v>0.05</v>
      </c>
      <c r="U30" s="44">
        <v>2</v>
      </c>
      <c r="V30" s="43">
        <f t="shared" si="7"/>
        <v>0.1</v>
      </c>
      <c r="W30" s="45"/>
      <c r="X30" s="46"/>
      <c r="Y30" s="23"/>
      <c r="Z30" s="48"/>
    </row>
    <row r="31" s="8" customFormat="1" ht="20.1" customHeight="1" spans="1:26">
      <c r="A31" s="50"/>
      <c r="B31" s="50"/>
      <c r="C31" s="50"/>
      <c r="D31" s="50"/>
      <c r="E31" s="20"/>
      <c r="F31" s="20"/>
      <c r="G31" s="20"/>
      <c r="H31" s="21"/>
      <c r="I31" s="29"/>
      <c r="J31" s="29"/>
      <c r="K31" s="29"/>
      <c r="L31" s="30"/>
      <c r="M31" s="30"/>
      <c r="N31" s="37"/>
      <c r="O31" s="32"/>
      <c r="P31" s="33"/>
      <c r="Q31" s="30"/>
      <c r="R31" s="41" t="s">
        <v>71</v>
      </c>
      <c r="S31" s="42"/>
      <c r="T31" s="43">
        <v>0.05</v>
      </c>
      <c r="U31" s="44">
        <v>101.344</v>
      </c>
      <c r="V31" s="43">
        <f t="shared" si="7"/>
        <v>5.0672</v>
      </c>
      <c r="W31" s="45"/>
      <c r="X31" s="46"/>
      <c r="Y31" s="23"/>
      <c r="Z31" s="48"/>
    </row>
    <row r="32" s="8" customFormat="1" ht="20.1" customHeight="1" spans="1:26">
      <c r="A32" s="24"/>
      <c r="B32" s="24"/>
      <c r="C32" s="24"/>
      <c r="D32" s="24"/>
      <c r="E32" s="25" t="s">
        <v>74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35">
        <f>SUM(Q4:Q31)</f>
        <v>24.965007859</v>
      </c>
      <c r="R32" s="25" t="s">
        <v>75</v>
      </c>
      <c r="S32" s="23"/>
      <c r="T32" s="23"/>
      <c r="U32" s="23"/>
      <c r="V32" s="47">
        <f>SUM(V4:V31)</f>
        <v>7.5472</v>
      </c>
      <c r="W32" s="45"/>
      <c r="X32" s="46"/>
      <c r="Y32" s="23"/>
      <c r="Z32" s="48"/>
    </row>
    <row r="34" spans="2:5">
      <c r="B34" s="9">
        <v>255</v>
      </c>
      <c r="C34" s="9">
        <v>13</v>
      </c>
      <c r="D34" s="9">
        <v>2</v>
      </c>
      <c r="E34" s="8">
        <f>(B34+C34)*2*D34*440/9800</f>
        <v>48.130612244898</v>
      </c>
    </row>
  </sheetData>
  <mergeCells count="28">
    <mergeCell ref="A1:X1"/>
    <mergeCell ref="I2:K2"/>
    <mergeCell ref="L2:M2"/>
    <mergeCell ref="N2:P2"/>
    <mergeCell ref="R2:V2"/>
    <mergeCell ref="E32:P32"/>
    <mergeCell ref="R32:U32"/>
    <mergeCell ref="A2:A3"/>
    <mergeCell ref="A4:A32"/>
    <mergeCell ref="B2:B3"/>
    <mergeCell ref="B4:B32"/>
    <mergeCell ref="C2:C3"/>
    <mergeCell ref="C4:C32"/>
    <mergeCell ref="D2:D3"/>
    <mergeCell ref="D4:D32"/>
    <mergeCell ref="E2:E3"/>
    <mergeCell ref="F2:F3"/>
    <mergeCell ref="G2:G3"/>
    <mergeCell ref="H2:H3"/>
    <mergeCell ref="Q2:Q3"/>
    <mergeCell ref="W2:W3"/>
    <mergeCell ref="W4:W32"/>
    <mergeCell ref="X2:X3"/>
    <mergeCell ref="X4:X32"/>
    <mergeCell ref="Y2:Y3"/>
    <mergeCell ref="Y4:Y32"/>
    <mergeCell ref="Z2:Z3"/>
    <mergeCell ref="Z4:Z32"/>
  </mergeCells>
  <conditionalFormatting sqref="B1">
    <cfRule type="duplicateValues" dxfId="0" priority="9"/>
  </conditionalFormatting>
  <conditionalFormatting sqref="I4:K4">
    <cfRule type="duplicateValues" dxfId="0" priority="10"/>
  </conditionalFormatting>
  <conditionalFormatting sqref="I7:K7">
    <cfRule type="duplicateValues" dxfId="0" priority="6"/>
  </conditionalFormatting>
  <conditionalFormatting sqref="I14:K14">
    <cfRule type="duplicateValues" dxfId="0" priority="3"/>
  </conditionalFormatting>
  <conditionalFormatting sqref="I15:K15">
    <cfRule type="duplicateValues" dxfId="0" priority="4"/>
  </conditionalFormatting>
  <conditionalFormatting sqref="I18:K18">
    <cfRule type="duplicateValues" dxfId="0" priority="1"/>
  </conditionalFormatting>
  <conditionalFormatting sqref="E2:E3">
    <cfRule type="duplicateValues" dxfId="0" priority="8"/>
  </conditionalFormatting>
  <conditionalFormatting sqref="I8:K12 I29:K31">
    <cfRule type="duplicateValues" dxfId="0" priority="7"/>
  </conditionalFormatting>
  <conditionalFormatting sqref="I13:K13 I16:K17 I21:K28">
    <cfRule type="duplicateValues" dxfId="0" priority="5"/>
  </conditionalFormatting>
  <conditionalFormatting sqref="I19:K20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8"/>
  <sheetViews>
    <sheetView topLeftCell="A27" workbookViewId="0">
      <selection activeCell="Q46" sqref="Q46"/>
    </sheetView>
  </sheetViews>
  <sheetFormatPr defaultColWidth="9" defaultRowHeight="14"/>
  <cols>
    <col min="1" max="1" width="5" style="9" customWidth="1"/>
    <col min="2" max="4" width="9" style="9"/>
    <col min="5" max="5" width="13.4545454545455" style="9" customWidth="1"/>
    <col min="6" max="6" width="14" style="9" customWidth="1"/>
    <col min="7" max="16384" width="9" style="9"/>
  </cols>
  <sheetData>
    <row r="1" s="7" customFormat="1" ht="27.75" customHeight="1" spans="1:2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="7" customFormat="1" ht="19.5" customHeight="1" spans="1:2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2" t="s">
        <v>7</v>
      </c>
      <c r="H2" s="15" t="s">
        <v>8</v>
      </c>
      <c r="I2" s="26" t="s">
        <v>9</v>
      </c>
      <c r="J2" s="26"/>
      <c r="K2" s="26"/>
      <c r="L2" s="27" t="s">
        <v>10</v>
      </c>
      <c r="M2" s="27"/>
      <c r="N2" s="28" t="s">
        <v>11</v>
      </c>
      <c r="O2" s="28"/>
      <c r="P2" s="28"/>
      <c r="Q2" s="27" t="s">
        <v>12</v>
      </c>
      <c r="R2" s="27" t="s">
        <v>13</v>
      </c>
      <c r="S2" s="27"/>
      <c r="T2" s="27"/>
      <c r="U2" s="27"/>
      <c r="V2" s="27"/>
      <c r="W2" s="27" t="s">
        <v>14</v>
      </c>
      <c r="X2" s="38" t="s">
        <v>15</v>
      </c>
      <c r="Y2" s="12" t="s">
        <v>16</v>
      </c>
      <c r="Z2" s="4" t="s">
        <v>17</v>
      </c>
    </row>
    <row r="3" s="7" customFormat="1" ht="21" customHeight="1" spans="1:26">
      <c r="A3" s="16"/>
      <c r="B3" s="12"/>
      <c r="C3" s="12"/>
      <c r="D3" s="17"/>
      <c r="E3" s="12"/>
      <c r="F3" s="14"/>
      <c r="G3" s="12"/>
      <c r="H3" s="18"/>
      <c r="I3" s="26" t="s">
        <v>18</v>
      </c>
      <c r="J3" s="26" t="s">
        <v>19</v>
      </c>
      <c r="K3" s="26" t="s">
        <v>20</v>
      </c>
      <c r="L3" s="27" t="s">
        <v>21</v>
      </c>
      <c r="M3" s="27" t="s">
        <v>22</v>
      </c>
      <c r="N3" s="28" t="s">
        <v>23</v>
      </c>
      <c r="O3" s="28" t="s">
        <v>24</v>
      </c>
      <c r="P3" s="28" t="s">
        <v>22</v>
      </c>
      <c r="Q3" s="27"/>
      <c r="R3" s="27" t="s">
        <v>25</v>
      </c>
      <c r="S3" s="27" t="s">
        <v>26</v>
      </c>
      <c r="T3" s="27" t="s">
        <v>27</v>
      </c>
      <c r="U3" s="39" t="s">
        <v>28</v>
      </c>
      <c r="V3" s="40" t="s">
        <v>29</v>
      </c>
      <c r="W3" s="27"/>
      <c r="X3" s="38"/>
      <c r="Y3" s="12"/>
      <c r="Z3" s="4"/>
    </row>
    <row r="4" s="8" customFormat="1" ht="20.1" customHeight="1" spans="1:26">
      <c r="A4" s="19">
        <v>1</v>
      </c>
      <c r="B4" s="19" t="s">
        <v>76</v>
      </c>
      <c r="C4" s="19" t="s">
        <v>77</v>
      </c>
      <c r="D4" s="19"/>
      <c r="E4" s="20" t="s">
        <v>32</v>
      </c>
      <c r="F4" s="20" t="s">
        <v>33</v>
      </c>
      <c r="G4" s="20">
        <v>1</v>
      </c>
      <c r="H4" s="21" t="s">
        <v>34</v>
      </c>
      <c r="I4" s="29"/>
      <c r="J4" s="29"/>
      <c r="K4" s="29"/>
      <c r="L4" s="30">
        <v>4.3</v>
      </c>
      <c r="M4" s="30">
        <v>2.6</v>
      </c>
      <c r="N4" s="37">
        <v>0.33669</v>
      </c>
      <c r="O4" s="32">
        <v>0.328</v>
      </c>
      <c r="P4" s="33">
        <f t="shared" ref="P4:P8" si="0">N4-O4</f>
        <v>0.00868999999999998</v>
      </c>
      <c r="Q4" s="30">
        <f t="shared" ref="Q4:Q8" si="1">L4*N4-M4*P4</f>
        <v>1.425173</v>
      </c>
      <c r="R4" s="41" t="s">
        <v>35</v>
      </c>
      <c r="S4" s="42"/>
      <c r="T4" s="43">
        <v>0.04</v>
      </c>
      <c r="U4" s="49">
        <v>1</v>
      </c>
      <c r="V4" s="43">
        <f t="shared" ref="V4:V24" si="2">T4*U4</f>
        <v>0.04</v>
      </c>
      <c r="W4" s="45">
        <v>1.12</v>
      </c>
      <c r="X4" s="46">
        <f>(Q4+Q6+Q8+Q10+Q13+Q14+Q15+Q17+Q20+Q22+Q25+Q27+Q30+Q31+Q34+Q36+Q38+V46)*W4+(Q40+Q41+Q42+Q43)*1.03</f>
        <v>43.20776697408</v>
      </c>
      <c r="Y4" s="23">
        <v>58.18</v>
      </c>
      <c r="Z4" s="48">
        <f>(Y4-X4)/Y4</f>
        <v>0.257343297111035</v>
      </c>
    </row>
    <row r="5" s="8" customFormat="1" ht="20.1" customHeight="1" spans="1:26">
      <c r="A5" s="22"/>
      <c r="B5" s="22"/>
      <c r="C5" s="22"/>
      <c r="D5" s="22"/>
      <c r="E5" s="23"/>
      <c r="F5" s="23"/>
      <c r="G5" s="23"/>
      <c r="H5" s="23"/>
      <c r="I5" s="34"/>
      <c r="J5" s="34"/>
      <c r="K5" s="34"/>
      <c r="L5" s="35"/>
      <c r="M5" s="35"/>
      <c r="N5" s="36"/>
      <c r="O5" s="36"/>
      <c r="P5" s="36"/>
      <c r="Q5" s="35"/>
      <c r="R5" s="41" t="s">
        <v>36</v>
      </c>
      <c r="S5" s="42"/>
      <c r="T5" s="43">
        <v>0.08</v>
      </c>
      <c r="U5" s="44">
        <v>2</v>
      </c>
      <c r="V5" s="43">
        <f t="shared" si="2"/>
        <v>0.16</v>
      </c>
      <c r="W5" s="45"/>
      <c r="X5" s="46"/>
      <c r="Y5" s="23"/>
      <c r="Z5" s="48"/>
    </row>
    <row r="6" s="8" customFormat="1" ht="20.1" customHeight="1" spans="1:26">
      <c r="A6" s="22"/>
      <c r="B6" s="22"/>
      <c r="C6" s="22"/>
      <c r="D6" s="22"/>
      <c r="E6" s="23" t="s">
        <v>37</v>
      </c>
      <c r="F6" s="23" t="s">
        <v>38</v>
      </c>
      <c r="G6" s="23">
        <v>1</v>
      </c>
      <c r="H6" s="23" t="s">
        <v>39</v>
      </c>
      <c r="I6" s="34">
        <v>255</v>
      </c>
      <c r="J6" s="34">
        <v>13</v>
      </c>
      <c r="K6" s="34">
        <v>2</v>
      </c>
      <c r="L6" s="35">
        <v>3.9</v>
      </c>
      <c r="M6" s="30">
        <v>2.6</v>
      </c>
      <c r="N6" s="31">
        <f>I6*J6*K6*0.00000785</f>
        <v>0.0520455</v>
      </c>
      <c r="O6" s="36">
        <v>0.035</v>
      </c>
      <c r="P6" s="33">
        <f t="shared" si="0"/>
        <v>0.0170455</v>
      </c>
      <c r="Q6" s="30">
        <f t="shared" si="1"/>
        <v>0.15865915</v>
      </c>
      <c r="R6" s="41" t="s">
        <v>40</v>
      </c>
      <c r="S6" s="42" t="s">
        <v>41</v>
      </c>
      <c r="T6" s="43">
        <v>0.07</v>
      </c>
      <c r="U6" s="44">
        <v>1</v>
      </c>
      <c r="V6" s="43">
        <f t="shared" si="2"/>
        <v>0.07</v>
      </c>
      <c r="W6" s="45"/>
      <c r="X6" s="46"/>
      <c r="Y6" s="23"/>
      <c r="Z6" s="48"/>
    </row>
    <row r="7" s="8" customFormat="1" ht="20.1" customHeight="1" spans="1:26">
      <c r="A7" s="22"/>
      <c r="B7" s="22"/>
      <c r="C7" s="22"/>
      <c r="D7" s="22"/>
      <c r="E7" s="20"/>
      <c r="F7" s="20"/>
      <c r="G7" s="20"/>
      <c r="H7" s="21"/>
      <c r="I7" s="29"/>
      <c r="J7" s="29"/>
      <c r="K7" s="29"/>
      <c r="L7" s="30"/>
      <c r="M7" s="30"/>
      <c r="N7" s="37"/>
      <c r="O7" s="32"/>
      <c r="P7" s="33"/>
      <c r="Q7" s="30"/>
      <c r="R7" s="41" t="s">
        <v>42</v>
      </c>
      <c r="S7" s="42" t="s">
        <v>43</v>
      </c>
      <c r="T7" s="43">
        <v>0.04</v>
      </c>
      <c r="U7" s="44">
        <v>1</v>
      </c>
      <c r="V7" s="43">
        <f t="shared" si="2"/>
        <v>0.04</v>
      </c>
      <c r="W7" s="45"/>
      <c r="X7" s="46"/>
      <c r="Y7" s="23"/>
      <c r="Z7" s="48"/>
    </row>
    <row r="8" s="8" customFormat="1" ht="20.1" customHeight="1" spans="1:26">
      <c r="A8" s="22"/>
      <c r="B8" s="22"/>
      <c r="C8" s="22"/>
      <c r="D8" s="22"/>
      <c r="E8" s="20" t="s">
        <v>78</v>
      </c>
      <c r="F8" s="20" t="s">
        <v>45</v>
      </c>
      <c r="G8" s="20">
        <v>1</v>
      </c>
      <c r="H8" s="21" t="s">
        <v>34</v>
      </c>
      <c r="I8" s="29"/>
      <c r="J8" s="29"/>
      <c r="K8" s="29"/>
      <c r="L8" s="30">
        <v>4.3</v>
      </c>
      <c r="M8" s="30">
        <v>2.6</v>
      </c>
      <c r="N8" s="37">
        <v>1.80124</v>
      </c>
      <c r="O8" s="32">
        <v>1.7899</v>
      </c>
      <c r="P8" s="33">
        <f t="shared" si="0"/>
        <v>0.0113399999999999</v>
      </c>
      <c r="Q8" s="30">
        <f t="shared" si="1"/>
        <v>7.715848</v>
      </c>
      <c r="R8" s="41" t="s">
        <v>35</v>
      </c>
      <c r="S8" s="42"/>
      <c r="T8" s="43">
        <v>0.04</v>
      </c>
      <c r="U8" s="44">
        <v>1</v>
      </c>
      <c r="V8" s="43">
        <f t="shared" si="2"/>
        <v>0.04</v>
      </c>
      <c r="W8" s="45"/>
      <c r="X8" s="46"/>
      <c r="Y8" s="23"/>
      <c r="Z8" s="48"/>
    </row>
    <row r="9" s="8" customFormat="1" ht="20.1" customHeight="1" spans="1:26">
      <c r="A9" s="22"/>
      <c r="B9" s="22"/>
      <c r="C9" s="22"/>
      <c r="D9" s="22"/>
      <c r="E9" s="20"/>
      <c r="F9" s="20"/>
      <c r="G9" s="20"/>
      <c r="H9" s="21"/>
      <c r="I9" s="29"/>
      <c r="J9" s="29"/>
      <c r="K9" s="29"/>
      <c r="L9" s="30"/>
      <c r="M9" s="30"/>
      <c r="N9" s="37"/>
      <c r="O9" s="32"/>
      <c r="P9" s="33"/>
      <c r="Q9" s="30"/>
      <c r="R9" s="41" t="s">
        <v>36</v>
      </c>
      <c r="S9" s="42"/>
      <c r="T9" s="43">
        <v>0.08</v>
      </c>
      <c r="U9" s="44">
        <v>4</v>
      </c>
      <c r="V9" s="43">
        <f t="shared" si="2"/>
        <v>0.32</v>
      </c>
      <c r="W9" s="45"/>
      <c r="X9" s="46"/>
      <c r="Y9" s="23"/>
      <c r="Z9" s="48"/>
    </row>
    <row r="10" s="8" customFormat="1" ht="20.1" customHeight="1" spans="1:26">
      <c r="A10" s="22"/>
      <c r="B10" s="22"/>
      <c r="C10" s="22"/>
      <c r="D10" s="22"/>
      <c r="E10" s="20" t="s">
        <v>79</v>
      </c>
      <c r="F10" s="20" t="s">
        <v>80</v>
      </c>
      <c r="G10" s="20">
        <v>1</v>
      </c>
      <c r="H10" s="21" t="s">
        <v>48</v>
      </c>
      <c r="I10" s="29">
        <v>204</v>
      </c>
      <c r="J10" s="29">
        <v>149</v>
      </c>
      <c r="K10" s="29">
        <v>3</v>
      </c>
      <c r="L10" s="30">
        <v>4.69</v>
      </c>
      <c r="M10" s="30">
        <v>2.6</v>
      </c>
      <c r="N10" s="31">
        <f>I10*J10*K10*0.00000785</f>
        <v>0.7158258</v>
      </c>
      <c r="O10" s="32">
        <v>0.4235</v>
      </c>
      <c r="P10" s="33">
        <f t="shared" ref="P10:P15" si="3">N10-O10</f>
        <v>0.2923258</v>
      </c>
      <c r="Q10" s="30">
        <f t="shared" ref="Q10:Q15" si="4">L10*N10-M10*P10</f>
        <v>2.597175922</v>
      </c>
      <c r="R10" s="41" t="s">
        <v>40</v>
      </c>
      <c r="S10" s="42" t="s">
        <v>49</v>
      </c>
      <c r="T10" s="43">
        <v>0.15</v>
      </c>
      <c r="U10" s="44">
        <v>1</v>
      </c>
      <c r="V10" s="43">
        <f t="shared" si="2"/>
        <v>0.15</v>
      </c>
      <c r="W10" s="45"/>
      <c r="X10" s="46"/>
      <c r="Y10" s="23"/>
      <c r="Z10" s="48"/>
    </row>
    <row r="11" s="8" customFormat="1" ht="20.1" customHeight="1" spans="1:26">
      <c r="A11" s="22"/>
      <c r="B11" s="22"/>
      <c r="C11" s="22"/>
      <c r="D11" s="22"/>
      <c r="E11" s="20"/>
      <c r="F11" s="20"/>
      <c r="G11" s="20"/>
      <c r="H11" s="21"/>
      <c r="I11" s="29"/>
      <c r="J11" s="29"/>
      <c r="K11" s="29"/>
      <c r="L11" s="30"/>
      <c r="M11" s="30"/>
      <c r="N11" s="37"/>
      <c r="O11" s="32"/>
      <c r="P11" s="33"/>
      <c r="Q11" s="30"/>
      <c r="R11" s="41" t="s">
        <v>50</v>
      </c>
      <c r="S11" s="42" t="s">
        <v>41</v>
      </c>
      <c r="T11" s="43">
        <v>0.07</v>
      </c>
      <c r="U11" s="44">
        <v>1</v>
      </c>
      <c r="V11" s="43">
        <f t="shared" si="2"/>
        <v>0.07</v>
      </c>
      <c r="W11" s="45"/>
      <c r="X11" s="46"/>
      <c r="Y11" s="23"/>
      <c r="Z11" s="48"/>
    </row>
    <row r="12" s="8" customFormat="1" ht="20.1" customHeight="1" spans="1:26">
      <c r="A12" s="22"/>
      <c r="B12" s="22"/>
      <c r="C12" s="22"/>
      <c r="D12" s="22"/>
      <c r="E12" s="20"/>
      <c r="F12" s="20"/>
      <c r="G12" s="20"/>
      <c r="H12" s="21"/>
      <c r="I12" s="29"/>
      <c r="J12" s="29"/>
      <c r="K12" s="29"/>
      <c r="L12" s="30"/>
      <c r="M12" s="30"/>
      <c r="N12" s="37"/>
      <c r="O12" s="32"/>
      <c r="P12" s="33"/>
      <c r="Q12" s="30"/>
      <c r="R12" s="41" t="s">
        <v>42</v>
      </c>
      <c r="S12" s="42" t="s">
        <v>41</v>
      </c>
      <c r="T12" s="43">
        <v>0.07</v>
      </c>
      <c r="U12" s="44">
        <v>1</v>
      </c>
      <c r="V12" s="43">
        <f t="shared" si="2"/>
        <v>0.07</v>
      </c>
      <c r="W12" s="45"/>
      <c r="X12" s="46"/>
      <c r="Y12" s="23"/>
      <c r="Z12" s="48"/>
    </row>
    <row r="13" s="8" customFormat="1" ht="20.1" customHeight="1" spans="1:26">
      <c r="A13" s="22"/>
      <c r="B13" s="22"/>
      <c r="C13" s="22"/>
      <c r="D13" s="22"/>
      <c r="E13" s="20" t="s">
        <v>51</v>
      </c>
      <c r="F13" s="20" t="s">
        <v>52</v>
      </c>
      <c r="G13" s="20">
        <v>1</v>
      </c>
      <c r="H13" s="21" t="s">
        <v>34</v>
      </c>
      <c r="I13" s="29"/>
      <c r="J13" s="29"/>
      <c r="K13" s="29"/>
      <c r="L13" s="30">
        <v>4.3</v>
      </c>
      <c r="M13" s="30">
        <v>2.6</v>
      </c>
      <c r="N13" s="37">
        <v>0.42474</v>
      </c>
      <c r="O13" s="32">
        <v>0.4134</v>
      </c>
      <c r="P13" s="33">
        <f t="shared" si="3"/>
        <v>0.01134</v>
      </c>
      <c r="Q13" s="30">
        <f t="shared" si="4"/>
        <v>1.796898</v>
      </c>
      <c r="R13" s="41" t="s">
        <v>35</v>
      </c>
      <c r="S13" s="42"/>
      <c r="T13" s="43">
        <v>0.04</v>
      </c>
      <c r="U13" s="49">
        <v>1</v>
      </c>
      <c r="V13" s="43">
        <f t="shared" si="2"/>
        <v>0.04</v>
      </c>
      <c r="W13" s="45"/>
      <c r="X13" s="46"/>
      <c r="Y13" s="23"/>
      <c r="Z13" s="48"/>
    </row>
    <row r="14" s="8" customFormat="1" ht="20.1" customHeight="1" spans="1:26">
      <c r="A14" s="22"/>
      <c r="B14" s="22"/>
      <c r="C14" s="22"/>
      <c r="D14" s="22"/>
      <c r="E14" s="20" t="s">
        <v>53</v>
      </c>
      <c r="F14" s="20" t="s">
        <v>54</v>
      </c>
      <c r="G14" s="20">
        <v>1</v>
      </c>
      <c r="H14" s="21" t="s">
        <v>34</v>
      </c>
      <c r="I14" s="29"/>
      <c r="J14" s="29"/>
      <c r="K14" s="29"/>
      <c r="L14" s="30">
        <v>4.3</v>
      </c>
      <c r="M14" s="30">
        <v>2.6</v>
      </c>
      <c r="N14" s="37">
        <v>0.42474</v>
      </c>
      <c r="O14" s="32">
        <v>0.4134</v>
      </c>
      <c r="P14" s="33">
        <f t="shared" si="3"/>
        <v>0.01134</v>
      </c>
      <c r="Q14" s="30">
        <f t="shared" si="4"/>
        <v>1.796898</v>
      </c>
      <c r="R14" s="41" t="s">
        <v>35</v>
      </c>
      <c r="S14" s="42"/>
      <c r="T14" s="43">
        <v>0.04</v>
      </c>
      <c r="U14" s="49">
        <v>1</v>
      </c>
      <c r="V14" s="43">
        <f t="shared" si="2"/>
        <v>0.04</v>
      </c>
      <c r="W14" s="45"/>
      <c r="X14" s="46"/>
      <c r="Y14" s="23"/>
      <c r="Z14" s="48"/>
    </row>
    <row r="15" s="8" customFormat="1" ht="20.1" customHeight="1" spans="1:26">
      <c r="A15" s="22"/>
      <c r="B15" s="22"/>
      <c r="C15" s="22"/>
      <c r="D15" s="22"/>
      <c r="E15" s="20" t="s">
        <v>81</v>
      </c>
      <c r="F15" s="20" t="s">
        <v>82</v>
      </c>
      <c r="G15" s="20">
        <v>1</v>
      </c>
      <c r="H15" s="21" t="s">
        <v>83</v>
      </c>
      <c r="I15" s="29"/>
      <c r="J15" s="29"/>
      <c r="K15" s="29"/>
      <c r="L15" s="30">
        <v>4.8</v>
      </c>
      <c r="M15" s="30">
        <v>2.6</v>
      </c>
      <c r="N15" s="37">
        <v>0.124</v>
      </c>
      <c r="O15" s="37">
        <v>0.124</v>
      </c>
      <c r="P15" s="33">
        <f t="shared" si="3"/>
        <v>0</v>
      </c>
      <c r="Q15" s="30">
        <f t="shared" si="4"/>
        <v>0.5952</v>
      </c>
      <c r="R15" s="41" t="s">
        <v>35</v>
      </c>
      <c r="S15" s="42"/>
      <c r="T15" s="43">
        <v>0.04</v>
      </c>
      <c r="U15" s="49">
        <v>1</v>
      </c>
      <c r="V15" s="43">
        <f t="shared" si="2"/>
        <v>0.04</v>
      </c>
      <c r="W15" s="45"/>
      <c r="X15" s="46"/>
      <c r="Y15" s="23"/>
      <c r="Z15" s="48"/>
    </row>
    <row r="16" s="8" customFormat="1" ht="20.1" customHeight="1" spans="1:26">
      <c r="A16" s="22"/>
      <c r="B16" s="22"/>
      <c r="C16" s="22"/>
      <c r="D16" s="22"/>
      <c r="E16" s="20"/>
      <c r="F16" s="20"/>
      <c r="G16" s="20"/>
      <c r="H16" s="21"/>
      <c r="I16" s="29"/>
      <c r="J16" s="29"/>
      <c r="K16" s="29"/>
      <c r="L16" s="30"/>
      <c r="M16" s="30"/>
      <c r="N16" s="37"/>
      <c r="O16" s="32"/>
      <c r="P16" s="33"/>
      <c r="Q16" s="30"/>
      <c r="R16" s="41" t="s">
        <v>36</v>
      </c>
      <c r="S16" s="42"/>
      <c r="T16" s="43">
        <v>0.08</v>
      </c>
      <c r="U16" s="49">
        <v>3</v>
      </c>
      <c r="V16" s="43">
        <f t="shared" si="2"/>
        <v>0.24</v>
      </c>
      <c r="W16" s="45"/>
      <c r="X16" s="46"/>
      <c r="Y16" s="23"/>
      <c r="Z16" s="48"/>
    </row>
    <row r="17" s="8" customFormat="1" ht="20.1" customHeight="1" spans="1:26">
      <c r="A17" s="22"/>
      <c r="B17" s="22"/>
      <c r="C17" s="22"/>
      <c r="D17" s="22"/>
      <c r="E17" s="20" t="s">
        <v>55</v>
      </c>
      <c r="F17" s="20" t="s">
        <v>56</v>
      </c>
      <c r="G17" s="20">
        <v>1</v>
      </c>
      <c r="H17" s="21" t="s">
        <v>57</v>
      </c>
      <c r="I17" s="29">
        <v>399</v>
      </c>
      <c r="J17" s="29">
        <v>126.5</v>
      </c>
      <c r="K17" s="29">
        <v>2</v>
      </c>
      <c r="L17" s="30">
        <v>5.13</v>
      </c>
      <c r="M17" s="30">
        <v>2.6</v>
      </c>
      <c r="N17" s="31">
        <f>I17*J17*K17*0.00000785</f>
        <v>0.79243395</v>
      </c>
      <c r="O17" s="32">
        <v>0.5164</v>
      </c>
      <c r="P17" s="33">
        <f t="shared" ref="P17:P22" si="5">N17-O17</f>
        <v>0.27603395</v>
      </c>
      <c r="Q17" s="30">
        <f t="shared" ref="Q17:Q22" si="6">L17*N17-M17*P17</f>
        <v>3.3474978935</v>
      </c>
      <c r="R17" s="41" t="s">
        <v>40</v>
      </c>
      <c r="S17" s="42" t="s">
        <v>49</v>
      </c>
      <c r="T17" s="43">
        <v>0.15</v>
      </c>
      <c r="U17" s="44">
        <v>1</v>
      </c>
      <c r="V17" s="43">
        <f t="shared" ref="V17:V24" si="7">T17*U17</f>
        <v>0.15</v>
      </c>
      <c r="W17" s="45"/>
      <c r="X17" s="46"/>
      <c r="Y17" s="23"/>
      <c r="Z17" s="48"/>
    </row>
    <row r="18" s="8" customFormat="1" ht="20.1" customHeight="1" spans="1:26">
      <c r="A18" s="22"/>
      <c r="B18" s="22"/>
      <c r="C18" s="22"/>
      <c r="D18" s="22"/>
      <c r="E18" s="20"/>
      <c r="F18" s="20"/>
      <c r="G18" s="20"/>
      <c r="H18" s="21"/>
      <c r="I18" s="29"/>
      <c r="J18" s="29"/>
      <c r="K18" s="29"/>
      <c r="L18" s="30"/>
      <c r="M18" s="30"/>
      <c r="N18" s="37"/>
      <c r="O18" s="32"/>
      <c r="P18" s="33"/>
      <c r="Q18" s="30"/>
      <c r="R18" s="41" t="s">
        <v>50</v>
      </c>
      <c r="S18" s="42" t="s">
        <v>41</v>
      </c>
      <c r="T18" s="43">
        <v>0.07</v>
      </c>
      <c r="U18" s="44">
        <v>1</v>
      </c>
      <c r="V18" s="43">
        <f t="shared" si="7"/>
        <v>0.07</v>
      </c>
      <c r="W18" s="45"/>
      <c r="X18" s="46"/>
      <c r="Y18" s="23"/>
      <c r="Z18" s="48"/>
    </row>
    <row r="19" s="8" customFormat="1" ht="20.1" customHeight="1" spans="1:26">
      <c r="A19" s="22"/>
      <c r="B19" s="22"/>
      <c r="C19" s="22"/>
      <c r="D19" s="22"/>
      <c r="E19" s="20"/>
      <c r="F19" s="20"/>
      <c r="G19" s="20"/>
      <c r="H19" s="21"/>
      <c r="I19" s="29"/>
      <c r="J19" s="29"/>
      <c r="K19" s="29"/>
      <c r="L19" s="30"/>
      <c r="M19" s="30"/>
      <c r="N19" s="37"/>
      <c r="O19" s="32"/>
      <c r="P19" s="33"/>
      <c r="Q19" s="30"/>
      <c r="R19" s="41" t="s">
        <v>42</v>
      </c>
      <c r="S19" s="42" t="s">
        <v>41</v>
      </c>
      <c r="T19" s="43">
        <v>0.07</v>
      </c>
      <c r="U19" s="44">
        <v>1</v>
      </c>
      <c r="V19" s="43">
        <f t="shared" si="7"/>
        <v>0.07</v>
      </c>
      <c r="W19" s="45"/>
      <c r="X19" s="46"/>
      <c r="Y19" s="23"/>
      <c r="Z19" s="48"/>
    </row>
    <row r="20" s="8" customFormat="1" ht="20.1" customHeight="1" spans="1:26">
      <c r="A20" s="22"/>
      <c r="B20" s="22"/>
      <c r="C20" s="22"/>
      <c r="D20" s="22"/>
      <c r="E20" s="20" t="s">
        <v>81</v>
      </c>
      <c r="F20" s="20" t="s">
        <v>82</v>
      </c>
      <c r="G20" s="20">
        <v>1</v>
      </c>
      <c r="H20" s="21" t="s">
        <v>83</v>
      </c>
      <c r="I20" s="29"/>
      <c r="J20" s="29"/>
      <c r="K20" s="29"/>
      <c r="L20" s="30">
        <v>4.8</v>
      </c>
      <c r="M20" s="30">
        <v>2.6</v>
      </c>
      <c r="N20" s="37">
        <v>0.124</v>
      </c>
      <c r="O20" s="37">
        <v>0.124</v>
      </c>
      <c r="P20" s="33">
        <f t="shared" si="5"/>
        <v>0</v>
      </c>
      <c r="Q20" s="30">
        <f t="shared" si="6"/>
        <v>0.5952</v>
      </c>
      <c r="R20" s="41" t="s">
        <v>35</v>
      </c>
      <c r="S20" s="42"/>
      <c r="T20" s="43">
        <v>0.04</v>
      </c>
      <c r="U20" s="49">
        <v>1</v>
      </c>
      <c r="V20" s="43">
        <f t="shared" si="7"/>
        <v>0.04</v>
      </c>
      <c r="W20" s="45"/>
      <c r="X20" s="46"/>
      <c r="Y20" s="23"/>
      <c r="Z20" s="48"/>
    </row>
    <row r="21" s="8" customFormat="1" ht="20.1" customHeight="1" spans="1:26">
      <c r="A21" s="22"/>
      <c r="B21" s="22"/>
      <c r="C21" s="22"/>
      <c r="D21" s="22"/>
      <c r="E21" s="20"/>
      <c r="F21" s="20"/>
      <c r="G21" s="20"/>
      <c r="H21" s="21"/>
      <c r="I21" s="29"/>
      <c r="J21" s="29"/>
      <c r="K21" s="29"/>
      <c r="L21" s="30"/>
      <c r="M21" s="30"/>
      <c r="N21" s="37"/>
      <c r="O21" s="32"/>
      <c r="P21" s="33"/>
      <c r="Q21" s="30"/>
      <c r="R21" s="41" t="s">
        <v>36</v>
      </c>
      <c r="S21" s="42"/>
      <c r="T21" s="43">
        <v>0.08</v>
      </c>
      <c r="U21" s="49">
        <v>3</v>
      </c>
      <c r="V21" s="43">
        <f t="shared" si="7"/>
        <v>0.24</v>
      </c>
      <c r="W21" s="45"/>
      <c r="X21" s="46"/>
      <c r="Y21" s="23"/>
      <c r="Z21" s="48"/>
    </row>
    <row r="22" s="8" customFormat="1" ht="20.1" customHeight="1" spans="1:26">
      <c r="A22" s="22"/>
      <c r="B22" s="22"/>
      <c r="C22" s="22"/>
      <c r="D22" s="22"/>
      <c r="E22" s="20" t="s">
        <v>58</v>
      </c>
      <c r="F22" s="20" t="s">
        <v>59</v>
      </c>
      <c r="G22" s="20">
        <v>1</v>
      </c>
      <c r="H22" s="21" t="s">
        <v>57</v>
      </c>
      <c r="I22" s="29">
        <v>399</v>
      </c>
      <c r="J22" s="29">
        <v>126.5</v>
      </c>
      <c r="K22" s="29">
        <v>2</v>
      </c>
      <c r="L22" s="30">
        <v>5.13</v>
      </c>
      <c r="M22" s="30">
        <v>2.6</v>
      </c>
      <c r="N22" s="31">
        <f>I22*J22*K22*0.00000785</f>
        <v>0.79243395</v>
      </c>
      <c r="O22" s="32">
        <v>0.5164</v>
      </c>
      <c r="P22" s="33">
        <f t="shared" si="5"/>
        <v>0.27603395</v>
      </c>
      <c r="Q22" s="30">
        <f t="shared" si="6"/>
        <v>3.3474978935</v>
      </c>
      <c r="R22" s="41" t="s">
        <v>40</v>
      </c>
      <c r="S22" s="42" t="s">
        <v>49</v>
      </c>
      <c r="T22" s="43">
        <v>0.15</v>
      </c>
      <c r="U22" s="44">
        <v>1</v>
      </c>
      <c r="V22" s="43">
        <f t="shared" si="7"/>
        <v>0.15</v>
      </c>
      <c r="W22" s="45"/>
      <c r="X22" s="46"/>
      <c r="Y22" s="23"/>
      <c r="Z22" s="48"/>
    </row>
    <row r="23" s="8" customFormat="1" ht="20.1" customHeight="1" spans="1:26">
      <c r="A23" s="22"/>
      <c r="B23" s="22"/>
      <c r="C23" s="22"/>
      <c r="D23" s="22"/>
      <c r="E23" s="20"/>
      <c r="F23" s="20"/>
      <c r="G23" s="20"/>
      <c r="H23" s="21"/>
      <c r="I23" s="29"/>
      <c r="J23" s="29"/>
      <c r="K23" s="29"/>
      <c r="L23" s="30"/>
      <c r="M23" s="30"/>
      <c r="N23" s="37"/>
      <c r="O23" s="32"/>
      <c r="P23" s="33"/>
      <c r="Q23" s="30"/>
      <c r="R23" s="41" t="s">
        <v>50</v>
      </c>
      <c r="S23" s="42" t="s">
        <v>41</v>
      </c>
      <c r="T23" s="43">
        <v>0.07</v>
      </c>
      <c r="U23" s="44">
        <v>1</v>
      </c>
      <c r="V23" s="43">
        <f t="shared" si="7"/>
        <v>0.07</v>
      </c>
      <c r="W23" s="45"/>
      <c r="X23" s="46"/>
      <c r="Y23" s="23"/>
      <c r="Z23" s="48"/>
    </row>
    <row r="24" s="8" customFormat="1" ht="20.1" customHeight="1" spans="1:26">
      <c r="A24" s="22"/>
      <c r="B24" s="22"/>
      <c r="C24" s="22"/>
      <c r="D24" s="22"/>
      <c r="E24" s="20"/>
      <c r="F24" s="20"/>
      <c r="G24" s="20"/>
      <c r="H24" s="21"/>
      <c r="I24" s="29"/>
      <c r="J24" s="29"/>
      <c r="K24" s="29"/>
      <c r="L24" s="30"/>
      <c r="M24" s="30"/>
      <c r="N24" s="37"/>
      <c r="O24" s="32"/>
      <c r="P24" s="33"/>
      <c r="Q24" s="30"/>
      <c r="R24" s="41" t="s">
        <v>42</v>
      </c>
      <c r="S24" s="42" t="s">
        <v>41</v>
      </c>
      <c r="T24" s="43">
        <v>0.07</v>
      </c>
      <c r="U24" s="44">
        <v>1</v>
      </c>
      <c r="V24" s="43">
        <f t="shared" si="7"/>
        <v>0.07</v>
      </c>
      <c r="W24" s="45"/>
      <c r="X24" s="46"/>
      <c r="Y24" s="23"/>
      <c r="Z24" s="48"/>
    </row>
    <row r="25" s="8" customFormat="1" ht="20.1" customHeight="1" spans="1:26">
      <c r="A25" s="22"/>
      <c r="B25" s="22"/>
      <c r="C25" s="22"/>
      <c r="D25" s="22"/>
      <c r="E25" s="20" t="s">
        <v>84</v>
      </c>
      <c r="F25" s="20" t="s">
        <v>85</v>
      </c>
      <c r="G25" s="20">
        <v>2</v>
      </c>
      <c r="H25" s="21" t="s">
        <v>83</v>
      </c>
      <c r="I25" s="29"/>
      <c r="J25" s="29"/>
      <c r="K25" s="29"/>
      <c r="L25" s="30">
        <v>4.8</v>
      </c>
      <c r="M25" s="30">
        <v>2.6</v>
      </c>
      <c r="N25" s="51">
        <v>0.0329</v>
      </c>
      <c r="O25" s="51">
        <v>0.0329</v>
      </c>
      <c r="P25" s="33">
        <f t="shared" ref="P25:P31" si="8">N25-O25</f>
        <v>0</v>
      </c>
      <c r="Q25" s="30">
        <f t="shared" ref="Q25:Q31" si="9">(L25*N25-M25*P25)*G25</f>
        <v>0.31584</v>
      </c>
      <c r="R25" s="41" t="s">
        <v>35</v>
      </c>
      <c r="S25" s="42"/>
      <c r="T25" s="43">
        <v>0.04</v>
      </c>
      <c r="U25" s="49">
        <v>2</v>
      </c>
      <c r="V25" s="43">
        <f t="shared" ref="V25:V39" si="10">T25*U25</f>
        <v>0.08</v>
      </c>
      <c r="W25" s="45"/>
      <c r="X25" s="46"/>
      <c r="Y25" s="23"/>
      <c r="Z25" s="48"/>
    </row>
    <row r="26" s="8" customFormat="1" ht="20.1" customHeight="1" spans="1:26">
      <c r="A26" s="22"/>
      <c r="B26" s="22"/>
      <c r="C26" s="22"/>
      <c r="D26" s="22"/>
      <c r="E26" s="20"/>
      <c r="F26" s="20"/>
      <c r="G26" s="20"/>
      <c r="H26" s="21"/>
      <c r="I26" s="29"/>
      <c r="J26" s="29"/>
      <c r="K26" s="29"/>
      <c r="L26" s="30"/>
      <c r="M26" s="30"/>
      <c r="N26" s="51"/>
      <c r="O26" s="51"/>
      <c r="P26" s="33"/>
      <c r="Q26" s="30"/>
      <c r="R26" s="41" t="s">
        <v>40</v>
      </c>
      <c r="S26" s="42"/>
      <c r="T26" s="43">
        <v>0.08</v>
      </c>
      <c r="U26" s="49">
        <v>4</v>
      </c>
      <c r="V26" s="43">
        <f t="shared" si="10"/>
        <v>0.32</v>
      </c>
      <c r="W26" s="45"/>
      <c r="X26" s="46"/>
      <c r="Y26" s="23"/>
      <c r="Z26" s="48"/>
    </row>
    <row r="27" s="8" customFormat="1" ht="20.1" customHeight="1" spans="1:26">
      <c r="A27" s="22"/>
      <c r="B27" s="22"/>
      <c r="C27" s="22"/>
      <c r="D27" s="22"/>
      <c r="E27" s="20" t="s">
        <v>86</v>
      </c>
      <c r="F27" s="20" t="s">
        <v>87</v>
      </c>
      <c r="G27" s="20">
        <v>3</v>
      </c>
      <c r="H27" s="21" t="s">
        <v>88</v>
      </c>
      <c r="I27" s="30">
        <v>271</v>
      </c>
      <c r="J27" s="30">
        <v>17.5</v>
      </c>
      <c r="K27" s="32">
        <v>2</v>
      </c>
      <c r="L27" s="30">
        <v>3.9</v>
      </c>
      <c r="M27" s="30">
        <v>2.6</v>
      </c>
      <c r="N27" s="31">
        <f>I27*J27*K27*0.00000785</f>
        <v>0.07445725</v>
      </c>
      <c r="O27" s="32">
        <v>0.0661</v>
      </c>
      <c r="P27" s="33">
        <f t="shared" si="8"/>
        <v>0.00835724999999998</v>
      </c>
      <c r="Q27" s="30">
        <f t="shared" si="9"/>
        <v>0.805963275</v>
      </c>
      <c r="R27" s="41" t="s">
        <v>40</v>
      </c>
      <c r="S27" s="42" t="s">
        <v>41</v>
      </c>
      <c r="T27" s="43">
        <v>0.07</v>
      </c>
      <c r="U27" s="44">
        <v>3</v>
      </c>
      <c r="V27" s="43">
        <f t="shared" si="10"/>
        <v>0.21</v>
      </c>
      <c r="W27" s="45"/>
      <c r="X27" s="46"/>
      <c r="Y27" s="23"/>
      <c r="Z27" s="48"/>
    </row>
    <row r="28" s="8" customFormat="1" ht="20.1" customHeight="1" spans="1:26">
      <c r="A28" s="22"/>
      <c r="B28" s="22"/>
      <c r="C28" s="22"/>
      <c r="D28" s="22"/>
      <c r="E28" s="20"/>
      <c r="F28" s="20"/>
      <c r="G28" s="20"/>
      <c r="H28" s="21"/>
      <c r="I28" s="29"/>
      <c r="J28" s="29"/>
      <c r="K28" s="29"/>
      <c r="L28" s="30"/>
      <c r="M28" s="30"/>
      <c r="N28" s="37"/>
      <c r="O28" s="32"/>
      <c r="P28" s="33"/>
      <c r="Q28" s="30"/>
      <c r="R28" s="41" t="s">
        <v>50</v>
      </c>
      <c r="S28" s="42" t="s">
        <v>43</v>
      </c>
      <c r="T28" s="43">
        <v>0.04</v>
      </c>
      <c r="U28" s="44">
        <v>3</v>
      </c>
      <c r="V28" s="43">
        <f t="shared" si="10"/>
        <v>0.12</v>
      </c>
      <c r="W28" s="45"/>
      <c r="X28" s="46"/>
      <c r="Y28" s="23"/>
      <c r="Z28" s="48"/>
    </row>
    <row r="29" s="8" customFormat="1" ht="20.1" customHeight="1" spans="1:26">
      <c r="A29" s="22"/>
      <c r="B29" s="22"/>
      <c r="C29" s="22"/>
      <c r="D29" s="22"/>
      <c r="E29" s="20"/>
      <c r="F29" s="20"/>
      <c r="G29" s="20"/>
      <c r="H29" s="21"/>
      <c r="I29" s="29"/>
      <c r="J29" s="29"/>
      <c r="K29" s="29"/>
      <c r="L29" s="30"/>
      <c r="M29" s="30"/>
      <c r="N29" s="37"/>
      <c r="O29" s="37"/>
      <c r="P29" s="33"/>
      <c r="Q29" s="30"/>
      <c r="R29" s="41" t="s">
        <v>42</v>
      </c>
      <c r="S29" s="42" t="s">
        <v>43</v>
      </c>
      <c r="T29" s="43">
        <v>0.04</v>
      </c>
      <c r="U29" s="44">
        <v>3</v>
      </c>
      <c r="V29" s="43">
        <f t="shared" si="10"/>
        <v>0.12</v>
      </c>
      <c r="W29" s="45"/>
      <c r="X29" s="46"/>
      <c r="Y29" s="23"/>
      <c r="Z29" s="48"/>
    </row>
    <row r="30" s="8" customFormat="1" ht="20.1" customHeight="1" spans="1:26">
      <c r="A30" s="22"/>
      <c r="B30" s="22"/>
      <c r="C30" s="22"/>
      <c r="D30" s="22"/>
      <c r="E30" s="20" t="s">
        <v>60</v>
      </c>
      <c r="F30" s="20" t="s">
        <v>61</v>
      </c>
      <c r="G30" s="20">
        <v>1</v>
      </c>
      <c r="H30" s="21" t="s">
        <v>62</v>
      </c>
      <c r="I30" s="29"/>
      <c r="J30" s="29"/>
      <c r="K30" s="29"/>
      <c r="L30" s="30">
        <v>4.8</v>
      </c>
      <c r="M30" s="30">
        <v>2.6</v>
      </c>
      <c r="N30" s="31">
        <v>0.0587</v>
      </c>
      <c r="O30" s="32">
        <v>0.0587</v>
      </c>
      <c r="P30" s="33">
        <f t="shared" si="8"/>
        <v>0</v>
      </c>
      <c r="Q30" s="30">
        <f t="shared" si="9"/>
        <v>0.28176</v>
      </c>
      <c r="R30" s="41" t="s">
        <v>35</v>
      </c>
      <c r="S30" s="42"/>
      <c r="T30" s="43">
        <v>0.04</v>
      </c>
      <c r="U30" s="49">
        <v>1</v>
      </c>
      <c r="V30" s="43">
        <f t="shared" si="10"/>
        <v>0.04</v>
      </c>
      <c r="W30" s="45"/>
      <c r="X30" s="46"/>
      <c r="Y30" s="23"/>
      <c r="Z30" s="48"/>
    </row>
    <row r="31" s="8" customFormat="1" ht="20.1" customHeight="1" spans="1:26">
      <c r="A31" s="22"/>
      <c r="B31" s="22"/>
      <c r="C31" s="22"/>
      <c r="D31" s="22"/>
      <c r="E31" s="20" t="s">
        <v>89</v>
      </c>
      <c r="F31" s="20" t="s">
        <v>90</v>
      </c>
      <c r="G31" s="20">
        <v>1</v>
      </c>
      <c r="H31" s="21" t="s">
        <v>48</v>
      </c>
      <c r="I31" s="29">
        <v>180</v>
      </c>
      <c r="J31" s="29">
        <v>45</v>
      </c>
      <c r="K31" s="29">
        <v>3</v>
      </c>
      <c r="L31" s="30">
        <v>4.69</v>
      </c>
      <c r="M31" s="30">
        <v>2.6</v>
      </c>
      <c r="N31" s="31">
        <f>I31*J31*K31*0.00000785</f>
        <v>0.190755</v>
      </c>
      <c r="O31" s="32">
        <v>0.1626</v>
      </c>
      <c r="P31" s="33">
        <f t="shared" si="8"/>
        <v>0.028155</v>
      </c>
      <c r="Q31" s="30">
        <f t="shared" si="9"/>
        <v>0.82143795</v>
      </c>
      <c r="R31" s="41" t="s">
        <v>40</v>
      </c>
      <c r="S31" s="42" t="s">
        <v>91</v>
      </c>
      <c r="T31" s="43">
        <v>0.08</v>
      </c>
      <c r="U31" s="49">
        <v>1</v>
      </c>
      <c r="V31" s="43">
        <f t="shared" si="10"/>
        <v>0.08</v>
      </c>
      <c r="W31" s="45"/>
      <c r="X31" s="46"/>
      <c r="Y31" s="23"/>
      <c r="Z31" s="48"/>
    </row>
    <row r="32" s="8" customFormat="1" ht="20.1" customHeight="1" spans="1:26">
      <c r="A32" s="22"/>
      <c r="B32" s="22"/>
      <c r="C32" s="22"/>
      <c r="D32" s="22"/>
      <c r="E32" s="20"/>
      <c r="F32" s="20"/>
      <c r="G32" s="20"/>
      <c r="H32" s="21"/>
      <c r="I32" s="29"/>
      <c r="J32" s="29"/>
      <c r="K32" s="29"/>
      <c r="L32" s="30"/>
      <c r="M32" s="30"/>
      <c r="N32" s="31"/>
      <c r="O32" s="32"/>
      <c r="P32" s="33"/>
      <c r="Q32" s="30"/>
      <c r="R32" s="41" t="s">
        <v>50</v>
      </c>
      <c r="S32" s="42" t="s">
        <v>43</v>
      </c>
      <c r="T32" s="43">
        <v>0.04</v>
      </c>
      <c r="U32" s="49">
        <v>1</v>
      </c>
      <c r="V32" s="43">
        <f t="shared" si="10"/>
        <v>0.04</v>
      </c>
      <c r="W32" s="45"/>
      <c r="X32" s="46"/>
      <c r="Y32" s="23"/>
      <c r="Z32" s="48"/>
    </row>
    <row r="33" s="8" customFormat="1" ht="20.1" customHeight="1" spans="1:26">
      <c r="A33" s="22"/>
      <c r="B33" s="22"/>
      <c r="C33" s="22"/>
      <c r="D33" s="22"/>
      <c r="E33" s="20"/>
      <c r="F33" s="20"/>
      <c r="G33" s="20"/>
      <c r="H33" s="21"/>
      <c r="I33" s="29"/>
      <c r="J33" s="29"/>
      <c r="K33" s="29"/>
      <c r="L33" s="30"/>
      <c r="M33" s="30"/>
      <c r="N33" s="31"/>
      <c r="O33" s="32"/>
      <c r="P33" s="33"/>
      <c r="Q33" s="30"/>
      <c r="R33" s="41" t="s">
        <v>42</v>
      </c>
      <c r="S33" s="42" t="s">
        <v>43</v>
      </c>
      <c r="T33" s="43">
        <v>0.04</v>
      </c>
      <c r="U33" s="49">
        <v>1</v>
      </c>
      <c r="V33" s="43">
        <f t="shared" si="10"/>
        <v>0.04</v>
      </c>
      <c r="W33" s="45"/>
      <c r="X33" s="46"/>
      <c r="Y33" s="23"/>
      <c r="Z33" s="48"/>
    </row>
    <row r="34" s="8" customFormat="1" ht="20.1" customHeight="1" spans="1:26">
      <c r="A34" s="22"/>
      <c r="B34" s="22"/>
      <c r="C34" s="22"/>
      <c r="D34" s="22"/>
      <c r="E34" s="20" t="s">
        <v>92</v>
      </c>
      <c r="F34" s="20" t="s">
        <v>93</v>
      </c>
      <c r="G34" s="20">
        <v>1</v>
      </c>
      <c r="H34" s="21" t="s">
        <v>62</v>
      </c>
      <c r="I34" s="29"/>
      <c r="J34" s="29"/>
      <c r="K34" s="29"/>
      <c r="L34" s="30">
        <v>4.8</v>
      </c>
      <c r="M34" s="30">
        <v>2.6</v>
      </c>
      <c r="N34" s="32">
        <v>0.142</v>
      </c>
      <c r="O34" s="32">
        <v>0.142</v>
      </c>
      <c r="P34" s="33">
        <f t="shared" ref="P34:P38" si="11">N34-O34</f>
        <v>0</v>
      </c>
      <c r="Q34" s="30">
        <f t="shared" ref="Q34:Q38" si="12">L34*N34-M34*P34</f>
        <v>0.6816</v>
      </c>
      <c r="R34" s="41" t="s">
        <v>35</v>
      </c>
      <c r="S34" s="42"/>
      <c r="T34" s="43">
        <v>0.04</v>
      </c>
      <c r="U34" s="49">
        <v>1</v>
      </c>
      <c r="V34" s="43">
        <f t="shared" si="10"/>
        <v>0.04</v>
      </c>
      <c r="W34" s="45"/>
      <c r="X34" s="46"/>
      <c r="Y34" s="23"/>
      <c r="Z34" s="48"/>
    </row>
    <row r="35" s="8" customFormat="1" ht="20.1" customHeight="1" spans="1:26">
      <c r="A35" s="22"/>
      <c r="B35" s="22"/>
      <c r="C35" s="22"/>
      <c r="D35" s="22"/>
      <c r="E35" s="20"/>
      <c r="F35" s="20"/>
      <c r="G35" s="20"/>
      <c r="H35" s="21"/>
      <c r="I35" s="29"/>
      <c r="J35" s="29"/>
      <c r="K35" s="29"/>
      <c r="L35" s="30"/>
      <c r="M35" s="30"/>
      <c r="N35" s="37"/>
      <c r="O35" s="32"/>
      <c r="P35" s="33"/>
      <c r="Q35" s="30"/>
      <c r="R35" s="41" t="s">
        <v>36</v>
      </c>
      <c r="S35" s="42"/>
      <c r="T35" s="43">
        <v>0.03</v>
      </c>
      <c r="U35" s="49">
        <v>5</v>
      </c>
      <c r="V35" s="43">
        <f t="shared" si="10"/>
        <v>0.15</v>
      </c>
      <c r="W35" s="45"/>
      <c r="X35" s="46"/>
      <c r="Y35" s="23"/>
      <c r="Z35" s="48"/>
    </row>
    <row r="36" s="8" customFormat="1" ht="20.1" customHeight="1" spans="1:26">
      <c r="A36" s="22"/>
      <c r="B36" s="22"/>
      <c r="C36" s="22"/>
      <c r="D36" s="22"/>
      <c r="E36" s="20" t="s">
        <v>94</v>
      </c>
      <c r="F36" s="20" t="s">
        <v>95</v>
      </c>
      <c r="G36" s="20">
        <v>1</v>
      </c>
      <c r="H36" s="21" t="s">
        <v>62</v>
      </c>
      <c r="I36" s="29"/>
      <c r="J36" s="29"/>
      <c r="K36" s="29"/>
      <c r="L36" s="30">
        <v>4.8</v>
      </c>
      <c r="M36" s="30">
        <v>2.6</v>
      </c>
      <c r="N36" s="37">
        <v>0.091</v>
      </c>
      <c r="O36" s="37">
        <v>0.091</v>
      </c>
      <c r="P36" s="33">
        <f t="shared" si="11"/>
        <v>0</v>
      </c>
      <c r="Q36" s="30">
        <f t="shared" si="12"/>
        <v>0.4368</v>
      </c>
      <c r="R36" s="41" t="s">
        <v>35</v>
      </c>
      <c r="S36" s="42"/>
      <c r="T36" s="43">
        <v>0.04</v>
      </c>
      <c r="U36" s="49">
        <v>1</v>
      </c>
      <c r="V36" s="43">
        <f t="shared" si="10"/>
        <v>0.04</v>
      </c>
      <c r="W36" s="45"/>
      <c r="X36" s="46"/>
      <c r="Y36" s="23"/>
      <c r="Z36" s="48"/>
    </row>
    <row r="37" s="8" customFormat="1" ht="20.1" customHeight="1" spans="1:26">
      <c r="A37" s="22"/>
      <c r="B37" s="22"/>
      <c r="C37" s="22"/>
      <c r="D37" s="22"/>
      <c r="E37" s="20"/>
      <c r="F37" s="20"/>
      <c r="G37" s="20"/>
      <c r="H37" s="21"/>
      <c r="I37" s="29"/>
      <c r="J37" s="29"/>
      <c r="K37" s="29"/>
      <c r="L37" s="30"/>
      <c r="M37" s="30"/>
      <c r="N37" s="37"/>
      <c r="O37" s="32"/>
      <c r="P37" s="33"/>
      <c r="Q37" s="30"/>
      <c r="R37" s="41" t="s">
        <v>36</v>
      </c>
      <c r="S37" s="42"/>
      <c r="T37" s="43">
        <v>0.03</v>
      </c>
      <c r="U37" s="49">
        <v>4</v>
      </c>
      <c r="V37" s="43">
        <f t="shared" si="10"/>
        <v>0.12</v>
      </c>
      <c r="W37" s="45"/>
      <c r="X37" s="46"/>
      <c r="Y37" s="23"/>
      <c r="Z37" s="48"/>
    </row>
    <row r="38" s="8" customFormat="1" ht="20.1" customHeight="1" spans="1:26">
      <c r="A38" s="22"/>
      <c r="B38" s="22"/>
      <c r="C38" s="22"/>
      <c r="D38" s="22"/>
      <c r="E38" s="20" t="s">
        <v>96</v>
      </c>
      <c r="F38" s="20" t="s">
        <v>97</v>
      </c>
      <c r="G38" s="20">
        <v>1</v>
      </c>
      <c r="H38" s="21" t="s">
        <v>62</v>
      </c>
      <c r="I38" s="29"/>
      <c r="J38" s="29"/>
      <c r="K38" s="29"/>
      <c r="L38" s="30">
        <v>4.8</v>
      </c>
      <c r="M38" s="30">
        <v>2.6</v>
      </c>
      <c r="N38" s="37">
        <v>0.129</v>
      </c>
      <c r="O38" s="37">
        <v>0.129</v>
      </c>
      <c r="P38" s="33">
        <f t="shared" si="11"/>
        <v>0</v>
      </c>
      <c r="Q38" s="30">
        <f t="shared" si="12"/>
        <v>0.6192</v>
      </c>
      <c r="R38" s="41" t="s">
        <v>35</v>
      </c>
      <c r="S38" s="42"/>
      <c r="T38" s="43">
        <v>0.04</v>
      </c>
      <c r="U38" s="49">
        <v>1</v>
      </c>
      <c r="V38" s="43">
        <f t="shared" si="10"/>
        <v>0.04</v>
      </c>
      <c r="W38" s="45"/>
      <c r="X38" s="46"/>
      <c r="Y38" s="23"/>
      <c r="Z38" s="48"/>
    </row>
    <row r="39" s="8" customFormat="1" ht="20.1" customHeight="1" spans="1:26">
      <c r="A39" s="22"/>
      <c r="B39" s="22"/>
      <c r="C39" s="22"/>
      <c r="D39" s="22"/>
      <c r="E39" s="20"/>
      <c r="F39" s="20"/>
      <c r="G39" s="20"/>
      <c r="H39" s="21"/>
      <c r="I39" s="29"/>
      <c r="J39" s="29"/>
      <c r="K39" s="29"/>
      <c r="L39" s="30"/>
      <c r="M39" s="30"/>
      <c r="N39" s="37"/>
      <c r="O39" s="32"/>
      <c r="P39" s="33"/>
      <c r="Q39" s="30"/>
      <c r="R39" s="41" t="s">
        <v>36</v>
      </c>
      <c r="S39" s="42"/>
      <c r="T39" s="43">
        <v>0.03</v>
      </c>
      <c r="U39" s="49">
        <v>6</v>
      </c>
      <c r="V39" s="43">
        <f t="shared" si="10"/>
        <v>0.18</v>
      </c>
      <c r="W39" s="45"/>
      <c r="X39" s="46"/>
      <c r="Y39" s="23"/>
      <c r="Z39" s="48"/>
    </row>
    <row r="40" s="8" customFormat="1" ht="20.1" customHeight="1" spans="1:26">
      <c r="A40" s="22"/>
      <c r="B40" s="22"/>
      <c r="C40" s="22"/>
      <c r="D40" s="22"/>
      <c r="E40" s="20" t="s">
        <v>69</v>
      </c>
      <c r="F40" s="20" t="s">
        <v>70</v>
      </c>
      <c r="G40" s="20">
        <v>1</v>
      </c>
      <c r="H40" s="21"/>
      <c r="I40" s="29"/>
      <c r="J40" s="29"/>
      <c r="K40" s="29"/>
      <c r="L40" s="30">
        <v>0.32</v>
      </c>
      <c r="M40" s="30"/>
      <c r="N40" s="37"/>
      <c r="O40" s="32"/>
      <c r="P40" s="33"/>
      <c r="Q40" s="30">
        <f t="shared" ref="Q40:Q43" si="13">L40*G40</f>
        <v>0.32</v>
      </c>
      <c r="R40" s="41" t="s">
        <v>71</v>
      </c>
      <c r="S40" s="42"/>
      <c r="T40" s="43">
        <v>0.05</v>
      </c>
      <c r="U40" s="44">
        <v>1</v>
      </c>
      <c r="V40" s="43">
        <f t="shared" ref="V40:V43" si="14">U40*T40</f>
        <v>0.05</v>
      </c>
      <c r="W40" s="45"/>
      <c r="X40" s="46"/>
      <c r="Y40" s="23"/>
      <c r="Z40" s="48"/>
    </row>
    <row r="41" s="8" customFormat="1" ht="20.1" customHeight="1" spans="1:26">
      <c r="A41" s="22"/>
      <c r="B41" s="22"/>
      <c r="C41" s="22"/>
      <c r="D41" s="22"/>
      <c r="E41" s="20" t="s">
        <v>72</v>
      </c>
      <c r="F41" s="20" t="s">
        <v>73</v>
      </c>
      <c r="G41" s="20">
        <v>2</v>
      </c>
      <c r="H41" s="21"/>
      <c r="I41" s="29"/>
      <c r="J41" s="29"/>
      <c r="K41" s="29"/>
      <c r="L41" s="30">
        <v>0.11</v>
      </c>
      <c r="M41" s="30"/>
      <c r="N41" s="37"/>
      <c r="O41" s="32"/>
      <c r="P41" s="33"/>
      <c r="Q41" s="30">
        <f t="shared" si="13"/>
        <v>0.22</v>
      </c>
      <c r="R41" s="41" t="s">
        <v>71</v>
      </c>
      <c r="S41" s="42"/>
      <c r="T41" s="43">
        <v>0.05</v>
      </c>
      <c r="U41" s="44">
        <v>2</v>
      </c>
      <c r="V41" s="43">
        <f t="shared" si="14"/>
        <v>0.1</v>
      </c>
      <c r="W41" s="45"/>
      <c r="X41" s="46"/>
      <c r="Y41" s="23"/>
      <c r="Z41" s="48"/>
    </row>
    <row r="42" s="8" customFormat="1" ht="20.1" customHeight="1" spans="1:26">
      <c r="A42" s="22"/>
      <c r="B42" s="22"/>
      <c r="C42" s="22"/>
      <c r="D42" s="22"/>
      <c r="E42" s="20" t="s">
        <v>72</v>
      </c>
      <c r="F42" s="20" t="s">
        <v>73</v>
      </c>
      <c r="G42" s="20">
        <v>2</v>
      </c>
      <c r="H42" s="21"/>
      <c r="I42" s="29"/>
      <c r="J42" s="29"/>
      <c r="K42" s="29"/>
      <c r="L42" s="30">
        <v>0.11</v>
      </c>
      <c r="M42" s="30"/>
      <c r="N42" s="37"/>
      <c r="O42" s="32"/>
      <c r="P42" s="33"/>
      <c r="Q42" s="30">
        <f t="shared" si="13"/>
        <v>0.22</v>
      </c>
      <c r="R42" s="41" t="s">
        <v>71</v>
      </c>
      <c r="S42" s="42"/>
      <c r="T42" s="43">
        <v>0.05</v>
      </c>
      <c r="U42" s="44">
        <v>2</v>
      </c>
      <c r="V42" s="43">
        <f t="shared" si="14"/>
        <v>0.1</v>
      </c>
      <c r="W42" s="45"/>
      <c r="X42" s="46"/>
      <c r="Y42" s="23"/>
      <c r="Z42" s="48"/>
    </row>
    <row r="43" s="8" customFormat="1" ht="20.1" customHeight="1" spans="1:26">
      <c r="A43" s="50"/>
      <c r="B43" s="50"/>
      <c r="C43" s="50"/>
      <c r="D43" s="50"/>
      <c r="E43" s="20" t="s">
        <v>98</v>
      </c>
      <c r="F43" s="20" t="s">
        <v>99</v>
      </c>
      <c r="G43" s="20">
        <v>1</v>
      </c>
      <c r="H43" s="21"/>
      <c r="I43" s="29"/>
      <c r="J43" s="29"/>
      <c r="K43" s="29"/>
      <c r="L43" s="30">
        <v>0.04</v>
      </c>
      <c r="M43" s="30"/>
      <c r="N43" s="37"/>
      <c r="O43" s="32"/>
      <c r="P43" s="33"/>
      <c r="Q43" s="30">
        <f t="shared" si="13"/>
        <v>0.04</v>
      </c>
      <c r="R43" s="41" t="s">
        <v>71</v>
      </c>
      <c r="S43" s="42"/>
      <c r="T43" s="43">
        <v>0.05</v>
      </c>
      <c r="U43" s="44">
        <v>1</v>
      </c>
      <c r="V43" s="43">
        <f t="shared" si="14"/>
        <v>0.05</v>
      </c>
      <c r="W43" s="45"/>
      <c r="X43" s="46"/>
      <c r="Y43" s="23"/>
      <c r="Z43" s="48"/>
    </row>
    <row r="44" s="8" customFormat="1" ht="20.1" customHeight="1" spans="1:26">
      <c r="A44" s="50"/>
      <c r="B44" s="50"/>
      <c r="C44" s="50"/>
      <c r="D44" s="50"/>
      <c r="E44" s="20"/>
      <c r="F44" s="20"/>
      <c r="G44" s="20"/>
      <c r="H44" s="21"/>
      <c r="I44" s="29"/>
      <c r="J44" s="29"/>
      <c r="K44" s="29"/>
      <c r="L44" s="30"/>
      <c r="M44" s="30"/>
      <c r="N44" s="37"/>
      <c r="O44" s="32"/>
      <c r="P44" s="33"/>
      <c r="Q44" s="30"/>
      <c r="R44" s="41" t="s">
        <v>71</v>
      </c>
      <c r="S44" s="42"/>
      <c r="T44" s="43">
        <v>0.05</v>
      </c>
      <c r="U44" s="44">
        <v>124.3</v>
      </c>
      <c r="V44" s="43">
        <f>U44*T44</f>
        <v>6.215</v>
      </c>
      <c r="W44" s="45"/>
      <c r="X44" s="46"/>
      <c r="Y44" s="23"/>
      <c r="Z44" s="48"/>
    </row>
    <row r="45" s="8" customFormat="1" ht="20.1" customHeight="1" spans="1:26">
      <c r="A45" s="50"/>
      <c r="B45" s="50"/>
      <c r="C45" s="50"/>
      <c r="D45" s="50"/>
      <c r="E45" s="20"/>
      <c r="F45" s="20"/>
      <c r="G45" s="20"/>
      <c r="H45" s="21"/>
      <c r="I45" s="29"/>
      <c r="J45" s="29"/>
      <c r="K45" s="29"/>
      <c r="L45" s="30"/>
      <c r="M45" s="30"/>
      <c r="N45" s="37"/>
      <c r="O45" s="32"/>
      <c r="P45" s="33"/>
      <c r="Q45" s="30"/>
      <c r="R45" s="41" t="s">
        <v>100</v>
      </c>
      <c r="S45" s="42"/>
      <c r="T45" s="43">
        <v>7</v>
      </c>
      <c r="U45" s="44">
        <v>0.027</v>
      </c>
      <c r="V45" s="43">
        <f>U45*T45</f>
        <v>0.189</v>
      </c>
      <c r="W45" s="45"/>
      <c r="X45" s="46"/>
      <c r="Y45" s="23"/>
      <c r="Z45" s="48"/>
    </row>
    <row r="46" s="8" customFormat="1" ht="20.1" customHeight="1" spans="1:26">
      <c r="A46" s="24"/>
      <c r="B46" s="24"/>
      <c r="C46" s="24"/>
      <c r="D46" s="24"/>
      <c r="E46" s="25" t="s">
        <v>74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35">
        <f>SUM(Q4:Q44)</f>
        <v>28.138649084</v>
      </c>
      <c r="R46" s="25" t="s">
        <v>75</v>
      </c>
      <c r="S46" s="23"/>
      <c r="T46" s="23"/>
      <c r="U46" s="23"/>
      <c r="V46" s="47">
        <f>SUM(V4:V45)</f>
        <v>10.504</v>
      </c>
      <c r="W46" s="45"/>
      <c r="X46" s="46"/>
      <c r="Y46" s="23"/>
      <c r="Z46" s="48"/>
    </row>
    <row r="48" s="9" customFormat="1" spans="2:5">
      <c r="B48" s="9">
        <v>255</v>
      </c>
      <c r="C48" s="9">
        <v>13</v>
      </c>
      <c r="D48" s="9">
        <v>2</v>
      </c>
      <c r="E48" s="8">
        <f>(B48+C48)*2*D48*440/9800</f>
        <v>48.130612244898</v>
      </c>
    </row>
  </sheetData>
  <mergeCells count="28">
    <mergeCell ref="A1:X1"/>
    <mergeCell ref="I2:K2"/>
    <mergeCell ref="L2:M2"/>
    <mergeCell ref="N2:P2"/>
    <mergeCell ref="R2:V2"/>
    <mergeCell ref="E46:P46"/>
    <mergeCell ref="R46:U46"/>
    <mergeCell ref="A2:A3"/>
    <mergeCell ref="A4:A46"/>
    <mergeCell ref="B2:B3"/>
    <mergeCell ref="B4:B46"/>
    <mergeCell ref="C2:C3"/>
    <mergeCell ref="C4:C46"/>
    <mergeCell ref="D2:D3"/>
    <mergeCell ref="D4:D46"/>
    <mergeCell ref="E2:E3"/>
    <mergeCell ref="F2:F3"/>
    <mergeCell ref="G2:G3"/>
    <mergeCell ref="H2:H3"/>
    <mergeCell ref="Q2:Q3"/>
    <mergeCell ref="W2:W3"/>
    <mergeCell ref="W4:W46"/>
    <mergeCell ref="X2:X3"/>
    <mergeCell ref="X4:X46"/>
    <mergeCell ref="Y2:Y3"/>
    <mergeCell ref="Y4:Y46"/>
    <mergeCell ref="Z2:Z3"/>
    <mergeCell ref="Z4:Z46"/>
  </mergeCells>
  <conditionalFormatting sqref="B1">
    <cfRule type="duplicateValues" dxfId="0" priority="11"/>
  </conditionalFormatting>
  <conditionalFormatting sqref="I4:K4">
    <cfRule type="duplicateValues" dxfId="0" priority="12"/>
  </conditionalFormatting>
  <conditionalFormatting sqref="I7:K7">
    <cfRule type="duplicateValues" dxfId="0" priority="8"/>
  </conditionalFormatting>
  <conditionalFormatting sqref="I17:K17">
    <cfRule type="duplicateValues" dxfId="0" priority="6"/>
  </conditionalFormatting>
  <conditionalFormatting sqref="I22:K22">
    <cfRule type="duplicateValues" dxfId="0" priority="2"/>
  </conditionalFormatting>
  <conditionalFormatting sqref="E2:E3">
    <cfRule type="duplicateValues" dxfId="0" priority="10"/>
  </conditionalFormatting>
  <conditionalFormatting sqref="I8:K12 I41:K45">
    <cfRule type="duplicateValues" dxfId="0" priority="9"/>
  </conditionalFormatting>
  <conditionalFormatting sqref="I13:K13 I18:K19 I25:K26 I28:K33 I40:K40">
    <cfRule type="duplicateValues" dxfId="0" priority="7"/>
  </conditionalFormatting>
  <conditionalFormatting sqref="I14:K16">
    <cfRule type="duplicateValues" dxfId="0" priority="5"/>
  </conditionalFormatting>
  <conditionalFormatting sqref="I20:K21">
    <cfRule type="duplicateValues" dxfId="0" priority="4"/>
  </conditionalFormatting>
  <conditionalFormatting sqref="I23:K24">
    <cfRule type="duplicateValues" dxfId="0" priority="3"/>
  </conditionalFormatting>
  <conditionalFormatting sqref="I34:K3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8"/>
  <sheetViews>
    <sheetView topLeftCell="G24" workbookViewId="0">
      <selection activeCell="Q46" sqref="Q46"/>
    </sheetView>
  </sheetViews>
  <sheetFormatPr defaultColWidth="9" defaultRowHeight="14"/>
  <cols>
    <col min="1" max="1" width="5" style="9" customWidth="1"/>
    <col min="2" max="4" width="9" style="9"/>
    <col min="5" max="5" width="13.4545454545455" style="9" customWidth="1"/>
    <col min="6" max="6" width="14" style="9" customWidth="1"/>
    <col min="7" max="16384" width="9" style="9"/>
  </cols>
  <sheetData>
    <row r="1" s="7" customFormat="1" ht="27.75" customHeight="1" spans="1:2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="7" customFormat="1" ht="19.5" customHeight="1" spans="1:2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2" t="s">
        <v>7</v>
      </c>
      <c r="H2" s="15" t="s">
        <v>8</v>
      </c>
      <c r="I2" s="26" t="s">
        <v>9</v>
      </c>
      <c r="J2" s="26"/>
      <c r="K2" s="26"/>
      <c r="L2" s="27" t="s">
        <v>10</v>
      </c>
      <c r="M2" s="27"/>
      <c r="N2" s="28" t="s">
        <v>11</v>
      </c>
      <c r="O2" s="28"/>
      <c r="P2" s="28"/>
      <c r="Q2" s="27" t="s">
        <v>12</v>
      </c>
      <c r="R2" s="27" t="s">
        <v>13</v>
      </c>
      <c r="S2" s="27"/>
      <c r="T2" s="27"/>
      <c r="U2" s="27"/>
      <c r="V2" s="27"/>
      <c r="W2" s="27" t="s">
        <v>14</v>
      </c>
      <c r="X2" s="38" t="s">
        <v>15</v>
      </c>
      <c r="Y2" s="12" t="s">
        <v>16</v>
      </c>
      <c r="Z2" s="4" t="s">
        <v>17</v>
      </c>
    </row>
    <row r="3" s="7" customFormat="1" ht="21" customHeight="1" spans="1:26">
      <c r="A3" s="16"/>
      <c r="B3" s="12"/>
      <c r="C3" s="12"/>
      <c r="D3" s="17"/>
      <c r="E3" s="12"/>
      <c r="F3" s="14"/>
      <c r="G3" s="12"/>
      <c r="H3" s="18"/>
      <c r="I3" s="26" t="s">
        <v>18</v>
      </c>
      <c r="J3" s="26" t="s">
        <v>19</v>
      </c>
      <c r="K3" s="26" t="s">
        <v>20</v>
      </c>
      <c r="L3" s="27" t="s">
        <v>21</v>
      </c>
      <c r="M3" s="27" t="s">
        <v>22</v>
      </c>
      <c r="N3" s="28" t="s">
        <v>23</v>
      </c>
      <c r="O3" s="28" t="s">
        <v>24</v>
      </c>
      <c r="P3" s="28" t="s">
        <v>22</v>
      </c>
      <c r="Q3" s="27"/>
      <c r="R3" s="27" t="s">
        <v>25</v>
      </c>
      <c r="S3" s="27" t="s">
        <v>26</v>
      </c>
      <c r="T3" s="27" t="s">
        <v>27</v>
      </c>
      <c r="U3" s="39" t="s">
        <v>28</v>
      </c>
      <c r="V3" s="40" t="s">
        <v>29</v>
      </c>
      <c r="W3" s="27"/>
      <c r="X3" s="38"/>
      <c r="Y3" s="12"/>
      <c r="Z3" s="4"/>
    </row>
    <row r="4" s="8" customFormat="1" ht="20.1" customHeight="1" spans="1:26">
      <c r="A4" s="19">
        <v>1</v>
      </c>
      <c r="B4" s="19" t="s">
        <v>101</v>
      </c>
      <c r="C4" s="19" t="s">
        <v>77</v>
      </c>
      <c r="D4" s="19"/>
      <c r="E4" s="20" t="s">
        <v>102</v>
      </c>
      <c r="F4" s="20" t="s">
        <v>33</v>
      </c>
      <c r="G4" s="20">
        <v>1</v>
      </c>
      <c r="H4" s="21" t="s">
        <v>34</v>
      </c>
      <c r="I4" s="29"/>
      <c r="J4" s="29"/>
      <c r="K4" s="29"/>
      <c r="L4" s="30">
        <v>4.3</v>
      </c>
      <c r="M4" s="30">
        <v>2.6</v>
      </c>
      <c r="N4" s="37">
        <v>0.37674</v>
      </c>
      <c r="O4" s="32">
        <v>0.3699</v>
      </c>
      <c r="P4" s="33">
        <f t="shared" ref="P4:P8" si="0">N4-O4</f>
        <v>0.00684000000000001</v>
      </c>
      <c r="Q4" s="30">
        <f t="shared" ref="Q4:Q8" si="1">L4*N4-M4*P4</f>
        <v>1.602198</v>
      </c>
      <c r="R4" s="41" t="s">
        <v>35</v>
      </c>
      <c r="S4" s="42"/>
      <c r="T4" s="43">
        <v>0.04</v>
      </c>
      <c r="U4" s="49">
        <v>1</v>
      </c>
      <c r="V4" s="43">
        <f t="shared" ref="V4:V39" si="2">T4*U4</f>
        <v>0.04</v>
      </c>
      <c r="W4" s="45">
        <v>1.12</v>
      </c>
      <c r="X4" s="46">
        <f>(Q4+Q6+Q8+Q10+Q13+Q14+Q15+Q17+Q20+Q22+Q25+Q27+Q30+Q31+Q34+Q36+Q38+V46)*W4+(Q40+Q41+Q42+Q43)*1.03</f>
        <v>50.82703747808</v>
      </c>
      <c r="Y4" s="23">
        <v>66.34</v>
      </c>
      <c r="Z4" s="48">
        <f>(Y4-X4)/Y4</f>
        <v>0.233840255078686</v>
      </c>
    </row>
    <row r="5" s="8" customFormat="1" ht="20.1" customHeight="1" spans="1:26">
      <c r="A5" s="22"/>
      <c r="B5" s="22"/>
      <c r="C5" s="22"/>
      <c r="D5" s="22"/>
      <c r="E5" s="23"/>
      <c r="F5" s="23"/>
      <c r="G5" s="23"/>
      <c r="H5" s="23"/>
      <c r="I5" s="34"/>
      <c r="J5" s="34"/>
      <c r="K5" s="34"/>
      <c r="L5" s="35"/>
      <c r="M5" s="35"/>
      <c r="N5" s="36"/>
      <c r="O5" s="36"/>
      <c r="P5" s="36"/>
      <c r="Q5" s="35"/>
      <c r="R5" s="41" t="s">
        <v>36</v>
      </c>
      <c r="S5" s="42"/>
      <c r="T5" s="43">
        <v>0.08</v>
      </c>
      <c r="U5" s="44">
        <v>2</v>
      </c>
      <c r="V5" s="43">
        <f t="shared" si="2"/>
        <v>0.16</v>
      </c>
      <c r="W5" s="45"/>
      <c r="X5" s="46"/>
      <c r="Y5" s="23"/>
      <c r="Z5" s="48"/>
    </row>
    <row r="6" s="8" customFormat="1" ht="20.1" customHeight="1" spans="1:26">
      <c r="A6" s="22"/>
      <c r="B6" s="22"/>
      <c r="C6" s="22"/>
      <c r="D6" s="22"/>
      <c r="E6" s="23" t="s">
        <v>37</v>
      </c>
      <c r="F6" s="23" t="s">
        <v>38</v>
      </c>
      <c r="G6" s="23">
        <v>1</v>
      </c>
      <c r="H6" s="23" t="s">
        <v>39</v>
      </c>
      <c r="I6" s="34">
        <v>255</v>
      </c>
      <c r="J6" s="34">
        <v>13</v>
      </c>
      <c r="K6" s="34">
        <v>2</v>
      </c>
      <c r="L6" s="35">
        <v>3.9</v>
      </c>
      <c r="M6" s="30">
        <v>2.6</v>
      </c>
      <c r="N6" s="31">
        <f>I6*J6*K6*0.00000785</f>
        <v>0.0520455</v>
      </c>
      <c r="O6" s="36">
        <v>0.035</v>
      </c>
      <c r="P6" s="33">
        <f t="shared" si="0"/>
        <v>0.0170455</v>
      </c>
      <c r="Q6" s="30">
        <f t="shared" si="1"/>
        <v>0.15865915</v>
      </c>
      <c r="R6" s="41" t="s">
        <v>40</v>
      </c>
      <c r="S6" s="42" t="s">
        <v>41</v>
      </c>
      <c r="T6" s="43">
        <v>0.07</v>
      </c>
      <c r="U6" s="44">
        <v>1</v>
      </c>
      <c r="V6" s="43">
        <f t="shared" si="2"/>
        <v>0.07</v>
      </c>
      <c r="W6" s="45"/>
      <c r="X6" s="46"/>
      <c r="Y6" s="23"/>
      <c r="Z6" s="48"/>
    </row>
    <row r="7" s="8" customFormat="1" ht="20.1" customHeight="1" spans="1:26">
      <c r="A7" s="22"/>
      <c r="B7" s="22"/>
      <c r="C7" s="22"/>
      <c r="D7" s="22"/>
      <c r="E7" s="20"/>
      <c r="F7" s="20"/>
      <c r="G7" s="20"/>
      <c r="H7" s="21"/>
      <c r="I7" s="29"/>
      <c r="J7" s="29"/>
      <c r="K7" s="29"/>
      <c r="L7" s="30"/>
      <c r="M7" s="30"/>
      <c r="N7" s="37"/>
      <c r="O7" s="32"/>
      <c r="P7" s="33"/>
      <c r="Q7" s="30"/>
      <c r="R7" s="41" t="s">
        <v>42</v>
      </c>
      <c r="S7" s="42" t="s">
        <v>43</v>
      </c>
      <c r="T7" s="43">
        <v>0.04</v>
      </c>
      <c r="U7" s="44">
        <v>1</v>
      </c>
      <c r="V7" s="43">
        <f t="shared" si="2"/>
        <v>0.04</v>
      </c>
      <c r="W7" s="45"/>
      <c r="X7" s="46"/>
      <c r="Y7" s="23"/>
      <c r="Z7" s="48"/>
    </row>
    <row r="8" s="8" customFormat="1" ht="20.1" customHeight="1" spans="1:26">
      <c r="A8" s="22"/>
      <c r="B8" s="22"/>
      <c r="C8" s="22"/>
      <c r="D8" s="22"/>
      <c r="E8" s="20" t="s">
        <v>78</v>
      </c>
      <c r="F8" s="20" t="s">
        <v>45</v>
      </c>
      <c r="G8" s="20">
        <v>1</v>
      </c>
      <c r="H8" s="21" t="s">
        <v>34</v>
      </c>
      <c r="I8" s="29"/>
      <c r="J8" s="29"/>
      <c r="K8" s="29"/>
      <c r="L8" s="30">
        <v>4.3</v>
      </c>
      <c r="M8" s="30">
        <v>2.6</v>
      </c>
      <c r="N8" s="37">
        <v>1.80124</v>
      </c>
      <c r="O8" s="32">
        <v>1.7899</v>
      </c>
      <c r="P8" s="33">
        <f t="shared" si="0"/>
        <v>0.0113399999999999</v>
      </c>
      <c r="Q8" s="30">
        <f t="shared" si="1"/>
        <v>7.715848</v>
      </c>
      <c r="R8" s="41" t="s">
        <v>35</v>
      </c>
      <c r="S8" s="42"/>
      <c r="T8" s="43">
        <v>0.04</v>
      </c>
      <c r="U8" s="44">
        <v>1</v>
      </c>
      <c r="V8" s="43">
        <f t="shared" si="2"/>
        <v>0.04</v>
      </c>
      <c r="W8" s="45"/>
      <c r="X8" s="46"/>
      <c r="Y8" s="23"/>
      <c r="Z8" s="48"/>
    </row>
    <row r="9" s="8" customFormat="1" ht="20.1" customHeight="1" spans="1:26">
      <c r="A9" s="22"/>
      <c r="B9" s="22"/>
      <c r="C9" s="22"/>
      <c r="D9" s="22"/>
      <c r="E9" s="20"/>
      <c r="F9" s="20"/>
      <c r="G9" s="20"/>
      <c r="H9" s="21"/>
      <c r="I9" s="29"/>
      <c r="J9" s="29"/>
      <c r="K9" s="29"/>
      <c r="L9" s="30"/>
      <c r="M9" s="30"/>
      <c r="N9" s="37"/>
      <c r="O9" s="32"/>
      <c r="P9" s="33"/>
      <c r="Q9" s="30"/>
      <c r="R9" s="41" t="s">
        <v>36</v>
      </c>
      <c r="S9" s="42"/>
      <c r="T9" s="43">
        <v>0.08</v>
      </c>
      <c r="U9" s="44">
        <v>4</v>
      </c>
      <c r="V9" s="43">
        <f t="shared" si="2"/>
        <v>0.32</v>
      </c>
      <c r="W9" s="45"/>
      <c r="X9" s="46"/>
      <c r="Y9" s="23"/>
      <c r="Z9" s="48"/>
    </row>
    <row r="10" s="8" customFormat="1" ht="20.1" customHeight="1" spans="1:26">
      <c r="A10" s="22"/>
      <c r="B10" s="22"/>
      <c r="C10" s="22"/>
      <c r="D10" s="22"/>
      <c r="E10" s="20" t="s">
        <v>79</v>
      </c>
      <c r="F10" s="20" t="s">
        <v>80</v>
      </c>
      <c r="G10" s="20">
        <v>1</v>
      </c>
      <c r="H10" s="21" t="s">
        <v>48</v>
      </c>
      <c r="I10" s="29">
        <v>204</v>
      </c>
      <c r="J10" s="29">
        <v>149</v>
      </c>
      <c r="K10" s="29">
        <v>3</v>
      </c>
      <c r="L10" s="30">
        <v>4.69</v>
      </c>
      <c r="M10" s="30">
        <v>2.6</v>
      </c>
      <c r="N10" s="31">
        <f>I10*J10*K10*0.00000785</f>
        <v>0.7158258</v>
      </c>
      <c r="O10" s="32">
        <v>0.4235</v>
      </c>
      <c r="P10" s="33">
        <f t="shared" ref="P10:P15" si="3">N10-O10</f>
        <v>0.2923258</v>
      </c>
      <c r="Q10" s="30">
        <f t="shared" ref="Q10:Q15" si="4">L10*N10-M10*P10</f>
        <v>2.597175922</v>
      </c>
      <c r="R10" s="41" t="s">
        <v>40</v>
      </c>
      <c r="S10" s="42" t="s">
        <v>49</v>
      </c>
      <c r="T10" s="43">
        <v>0.15</v>
      </c>
      <c r="U10" s="44">
        <v>1</v>
      </c>
      <c r="V10" s="43">
        <f t="shared" si="2"/>
        <v>0.15</v>
      </c>
      <c r="W10" s="45"/>
      <c r="X10" s="46"/>
      <c r="Y10" s="23"/>
      <c r="Z10" s="48"/>
    </row>
    <row r="11" s="8" customFormat="1" ht="20.1" customHeight="1" spans="1:26">
      <c r="A11" s="22"/>
      <c r="B11" s="22"/>
      <c r="C11" s="22"/>
      <c r="D11" s="22"/>
      <c r="E11" s="20"/>
      <c r="F11" s="20"/>
      <c r="G11" s="20"/>
      <c r="H11" s="21"/>
      <c r="I11" s="29"/>
      <c r="J11" s="29"/>
      <c r="K11" s="29"/>
      <c r="L11" s="30"/>
      <c r="M11" s="30"/>
      <c r="N11" s="37"/>
      <c r="O11" s="32"/>
      <c r="P11" s="33"/>
      <c r="Q11" s="30"/>
      <c r="R11" s="41" t="s">
        <v>50</v>
      </c>
      <c r="S11" s="42" t="s">
        <v>41</v>
      </c>
      <c r="T11" s="43">
        <v>0.07</v>
      </c>
      <c r="U11" s="44">
        <v>1</v>
      </c>
      <c r="V11" s="43">
        <f t="shared" si="2"/>
        <v>0.07</v>
      </c>
      <c r="W11" s="45"/>
      <c r="X11" s="46"/>
      <c r="Y11" s="23"/>
      <c r="Z11" s="48"/>
    </row>
    <row r="12" s="8" customFormat="1" ht="20.1" customHeight="1" spans="1:26">
      <c r="A12" s="22"/>
      <c r="B12" s="22"/>
      <c r="C12" s="22"/>
      <c r="D12" s="22"/>
      <c r="E12" s="20"/>
      <c r="F12" s="20"/>
      <c r="G12" s="20"/>
      <c r="H12" s="21"/>
      <c r="I12" s="29"/>
      <c r="J12" s="29"/>
      <c r="K12" s="29"/>
      <c r="L12" s="30"/>
      <c r="M12" s="30"/>
      <c r="N12" s="37"/>
      <c r="O12" s="32"/>
      <c r="P12" s="33"/>
      <c r="Q12" s="30"/>
      <c r="R12" s="41" t="s">
        <v>42</v>
      </c>
      <c r="S12" s="42" t="s">
        <v>41</v>
      </c>
      <c r="T12" s="43">
        <v>0.07</v>
      </c>
      <c r="U12" s="44">
        <v>1</v>
      </c>
      <c r="V12" s="43">
        <f t="shared" si="2"/>
        <v>0.07</v>
      </c>
      <c r="W12" s="45"/>
      <c r="X12" s="46"/>
      <c r="Y12" s="23"/>
      <c r="Z12" s="48"/>
    </row>
    <row r="13" s="8" customFormat="1" ht="20.1" customHeight="1" spans="1:26">
      <c r="A13" s="22"/>
      <c r="B13" s="22"/>
      <c r="C13" s="22"/>
      <c r="D13" s="22"/>
      <c r="E13" s="20" t="s">
        <v>51</v>
      </c>
      <c r="F13" s="20" t="s">
        <v>52</v>
      </c>
      <c r="G13" s="20">
        <v>1</v>
      </c>
      <c r="H13" s="21" t="s">
        <v>34</v>
      </c>
      <c r="I13" s="29"/>
      <c r="J13" s="29"/>
      <c r="K13" s="29"/>
      <c r="L13" s="30">
        <v>4.3</v>
      </c>
      <c r="M13" s="30">
        <v>2.6</v>
      </c>
      <c r="N13" s="37">
        <v>0.42474</v>
      </c>
      <c r="O13" s="32">
        <v>0.4134</v>
      </c>
      <c r="P13" s="33">
        <f t="shared" si="3"/>
        <v>0.01134</v>
      </c>
      <c r="Q13" s="30">
        <f t="shared" si="4"/>
        <v>1.796898</v>
      </c>
      <c r="R13" s="41" t="s">
        <v>35</v>
      </c>
      <c r="S13" s="42"/>
      <c r="T13" s="43">
        <v>0.04</v>
      </c>
      <c r="U13" s="49">
        <v>1</v>
      </c>
      <c r="V13" s="43">
        <f t="shared" si="2"/>
        <v>0.04</v>
      </c>
      <c r="W13" s="45"/>
      <c r="X13" s="46"/>
      <c r="Y13" s="23"/>
      <c r="Z13" s="48"/>
    </row>
    <row r="14" s="8" customFormat="1" ht="20.1" customHeight="1" spans="1:26">
      <c r="A14" s="22"/>
      <c r="B14" s="22"/>
      <c r="C14" s="22"/>
      <c r="D14" s="22"/>
      <c r="E14" s="20" t="s">
        <v>53</v>
      </c>
      <c r="F14" s="20" t="s">
        <v>54</v>
      </c>
      <c r="G14" s="20">
        <v>1</v>
      </c>
      <c r="H14" s="21" t="s">
        <v>34</v>
      </c>
      <c r="I14" s="29"/>
      <c r="J14" s="29"/>
      <c r="K14" s="29"/>
      <c r="L14" s="30">
        <v>4.3</v>
      </c>
      <c r="M14" s="30">
        <v>2.6</v>
      </c>
      <c r="N14" s="37">
        <v>0.42474</v>
      </c>
      <c r="O14" s="32">
        <v>0.4134</v>
      </c>
      <c r="P14" s="33">
        <f t="shared" si="3"/>
        <v>0.01134</v>
      </c>
      <c r="Q14" s="30">
        <f t="shared" si="4"/>
        <v>1.796898</v>
      </c>
      <c r="R14" s="41" t="s">
        <v>35</v>
      </c>
      <c r="S14" s="42"/>
      <c r="T14" s="43">
        <v>0.04</v>
      </c>
      <c r="U14" s="49">
        <v>1</v>
      </c>
      <c r="V14" s="43">
        <f t="shared" si="2"/>
        <v>0.04</v>
      </c>
      <c r="W14" s="45"/>
      <c r="X14" s="46"/>
      <c r="Y14" s="23"/>
      <c r="Z14" s="48"/>
    </row>
    <row r="15" s="8" customFormat="1" ht="20.1" customHeight="1" spans="1:26">
      <c r="A15" s="22"/>
      <c r="B15" s="22"/>
      <c r="C15" s="22"/>
      <c r="D15" s="22"/>
      <c r="E15" s="20" t="s">
        <v>103</v>
      </c>
      <c r="F15" s="20" t="s">
        <v>82</v>
      </c>
      <c r="G15" s="20">
        <v>1</v>
      </c>
      <c r="H15" s="21" t="s">
        <v>83</v>
      </c>
      <c r="I15" s="29"/>
      <c r="J15" s="29"/>
      <c r="K15" s="29"/>
      <c r="L15" s="30">
        <v>4.8</v>
      </c>
      <c r="M15" s="30">
        <v>2.6</v>
      </c>
      <c r="N15" s="37">
        <v>0.124</v>
      </c>
      <c r="O15" s="37">
        <v>0.124</v>
      </c>
      <c r="P15" s="33">
        <f t="shared" si="3"/>
        <v>0</v>
      </c>
      <c r="Q15" s="30">
        <f t="shared" si="4"/>
        <v>0.5952</v>
      </c>
      <c r="R15" s="41" t="s">
        <v>35</v>
      </c>
      <c r="S15" s="42"/>
      <c r="T15" s="43">
        <v>0.04</v>
      </c>
      <c r="U15" s="49">
        <v>1</v>
      </c>
      <c r="V15" s="43">
        <f t="shared" si="2"/>
        <v>0.04</v>
      </c>
      <c r="W15" s="45"/>
      <c r="X15" s="46"/>
      <c r="Y15" s="23"/>
      <c r="Z15" s="48"/>
    </row>
    <row r="16" s="8" customFormat="1" ht="20.1" customHeight="1" spans="1:26">
      <c r="A16" s="22"/>
      <c r="B16" s="22"/>
      <c r="C16" s="22"/>
      <c r="D16" s="22"/>
      <c r="E16" s="20"/>
      <c r="F16" s="20"/>
      <c r="G16" s="20"/>
      <c r="H16" s="21"/>
      <c r="I16" s="29"/>
      <c r="J16" s="29"/>
      <c r="K16" s="29"/>
      <c r="L16" s="30"/>
      <c r="M16" s="30"/>
      <c r="N16" s="37"/>
      <c r="O16" s="32"/>
      <c r="P16" s="33"/>
      <c r="Q16" s="30"/>
      <c r="R16" s="41" t="s">
        <v>36</v>
      </c>
      <c r="S16" s="42"/>
      <c r="T16" s="43">
        <v>0.03</v>
      </c>
      <c r="U16" s="49">
        <v>4</v>
      </c>
      <c r="V16" s="43">
        <f t="shared" si="2"/>
        <v>0.12</v>
      </c>
      <c r="W16" s="45"/>
      <c r="X16" s="46"/>
      <c r="Y16" s="23"/>
      <c r="Z16" s="48"/>
    </row>
    <row r="17" s="8" customFormat="1" ht="20.1" customHeight="1" spans="1:26">
      <c r="A17" s="22"/>
      <c r="B17" s="22"/>
      <c r="C17" s="22"/>
      <c r="D17" s="22"/>
      <c r="E17" s="20" t="s">
        <v>55</v>
      </c>
      <c r="F17" s="20" t="s">
        <v>56</v>
      </c>
      <c r="G17" s="20">
        <v>1</v>
      </c>
      <c r="H17" s="21" t="s">
        <v>57</v>
      </c>
      <c r="I17" s="29">
        <v>399</v>
      </c>
      <c r="J17" s="29">
        <v>126.5</v>
      </c>
      <c r="K17" s="29">
        <v>2</v>
      </c>
      <c r="L17" s="30">
        <v>5.13</v>
      </c>
      <c r="M17" s="30">
        <v>2.6</v>
      </c>
      <c r="N17" s="31">
        <f>I17*J17*K17*0.00000785</f>
        <v>0.79243395</v>
      </c>
      <c r="O17" s="32">
        <v>0.5164</v>
      </c>
      <c r="P17" s="33">
        <f>N17-O17</f>
        <v>0.27603395</v>
      </c>
      <c r="Q17" s="30">
        <f>L17*N17-M17*P17</f>
        <v>3.3474978935</v>
      </c>
      <c r="R17" s="41" t="s">
        <v>40</v>
      </c>
      <c r="S17" s="42" t="s">
        <v>49</v>
      </c>
      <c r="T17" s="43">
        <v>0.15</v>
      </c>
      <c r="U17" s="44">
        <v>1</v>
      </c>
      <c r="V17" s="43">
        <f t="shared" si="2"/>
        <v>0.15</v>
      </c>
      <c r="W17" s="45"/>
      <c r="X17" s="46"/>
      <c r="Y17" s="23"/>
      <c r="Z17" s="48"/>
    </row>
    <row r="18" s="8" customFormat="1" ht="20.1" customHeight="1" spans="1:26">
      <c r="A18" s="22"/>
      <c r="B18" s="22"/>
      <c r="C18" s="22"/>
      <c r="D18" s="22"/>
      <c r="E18" s="20"/>
      <c r="F18" s="20"/>
      <c r="G18" s="20"/>
      <c r="H18" s="21"/>
      <c r="I18" s="29"/>
      <c r="J18" s="29"/>
      <c r="K18" s="29"/>
      <c r="L18" s="30"/>
      <c r="M18" s="30"/>
      <c r="N18" s="37"/>
      <c r="O18" s="32"/>
      <c r="P18" s="33"/>
      <c r="Q18" s="30"/>
      <c r="R18" s="41" t="s">
        <v>50</v>
      </c>
      <c r="S18" s="42" t="s">
        <v>41</v>
      </c>
      <c r="T18" s="43">
        <v>0.07</v>
      </c>
      <c r="U18" s="44">
        <v>1</v>
      </c>
      <c r="V18" s="43">
        <f t="shared" si="2"/>
        <v>0.07</v>
      </c>
      <c r="W18" s="45"/>
      <c r="X18" s="46"/>
      <c r="Y18" s="23"/>
      <c r="Z18" s="48"/>
    </row>
    <row r="19" s="8" customFormat="1" ht="20.1" customHeight="1" spans="1:26">
      <c r="A19" s="22"/>
      <c r="B19" s="22"/>
      <c r="C19" s="22"/>
      <c r="D19" s="22"/>
      <c r="E19" s="20"/>
      <c r="F19" s="20"/>
      <c r="G19" s="20"/>
      <c r="H19" s="21"/>
      <c r="I19" s="29"/>
      <c r="J19" s="29"/>
      <c r="K19" s="29"/>
      <c r="L19" s="30"/>
      <c r="M19" s="30"/>
      <c r="N19" s="37"/>
      <c r="O19" s="32"/>
      <c r="P19" s="33"/>
      <c r="Q19" s="30"/>
      <c r="R19" s="41" t="s">
        <v>42</v>
      </c>
      <c r="S19" s="42" t="s">
        <v>41</v>
      </c>
      <c r="T19" s="43">
        <v>0.07</v>
      </c>
      <c r="U19" s="44">
        <v>1</v>
      </c>
      <c r="V19" s="43">
        <f t="shared" si="2"/>
        <v>0.07</v>
      </c>
      <c r="W19" s="45"/>
      <c r="X19" s="46"/>
      <c r="Y19" s="23"/>
      <c r="Z19" s="48"/>
    </row>
    <row r="20" s="8" customFormat="1" ht="20.1" customHeight="1" spans="1:26">
      <c r="A20" s="22"/>
      <c r="B20" s="22"/>
      <c r="C20" s="22"/>
      <c r="D20" s="22"/>
      <c r="E20" s="20" t="s">
        <v>103</v>
      </c>
      <c r="F20" s="20" t="s">
        <v>82</v>
      </c>
      <c r="G20" s="20">
        <v>1</v>
      </c>
      <c r="H20" s="21" t="s">
        <v>83</v>
      </c>
      <c r="I20" s="29"/>
      <c r="J20" s="29"/>
      <c r="K20" s="29"/>
      <c r="L20" s="30">
        <v>4.8</v>
      </c>
      <c r="M20" s="30">
        <v>2.6</v>
      </c>
      <c r="N20" s="37">
        <v>0.124</v>
      </c>
      <c r="O20" s="37">
        <v>0.124</v>
      </c>
      <c r="P20" s="33">
        <f>N20-O20</f>
        <v>0</v>
      </c>
      <c r="Q20" s="30">
        <f>L20*N20-M20*P20</f>
        <v>0.5952</v>
      </c>
      <c r="R20" s="41" t="s">
        <v>35</v>
      </c>
      <c r="S20" s="42"/>
      <c r="T20" s="43">
        <v>0.04</v>
      </c>
      <c r="U20" s="49">
        <v>1</v>
      </c>
      <c r="V20" s="43">
        <f t="shared" si="2"/>
        <v>0.04</v>
      </c>
      <c r="W20" s="45"/>
      <c r="X20" s="46"/>
      <c r="Y20" s="23"/>
      <c r="Z20" s="48"/>
    </row>
    <row r="21" s="8" customFormat="1" ht="20.1" customHeight="1" spans="1:26">
      <c r="A21" s="22"/>
      <c r="B21" s="22"/>
      <c r="C21" s="22"/>
      <c r="D21" s="22"/>
      <c r="E21" s="20"/>
      <c r="F21" s="20"/>
      <c r="G21" s="20"/>
      <c r="H21" s="21"/>
      <c r="I21" s="29"/>
      <c r="J21" s="29"/>
      <c r="K21" s="29"/>
      <c r="L21" s="30"/>
      <c r="M21" s="30"/>
      <c r="N21" s="37"/>
      <c r="O21" s="32"/>
      <c r="P21" s="33"/>
      <c r="Q21" s="30"/>
      <c r="R21" s="41" t="s">
        <v>36</v>
      </c>
      <c r="S21" s="42"/>
      <c r="T21" s="43">
        <v>0.03</v>
      </c>
      <c r="U21" s="49">
        <v>4</v>
      </c>
      <c r="V21" s="43">
        <f t="shared" si="2"/>
        <v>0.12</v>
      </c>
      <c r="W21" s="45"/>
      <c r="X21" s="46"/>
      <c r="Y21" s="23"/>
      <c r="Z21" s="48"/>
    </row>
    <row r="22" s="8" customFormat="1" ht="20.1" customHeight="1" spans="1:26">
      <c r="A22" s="22"/>
      <c r="B22" s="22"/>
      <c r="C22" s="22"/>
      <c r="D22" s="22"/>
      <c r="E22" s="20" t="s">
        <v>58</v>
      </c>
      <c r="F22" s="20" t="s">
        <v>59</v>
      </c>
      <c r="G22" s="20">
        <v>1</v>
      </c>
      <c r="H22" s="21" t="s">
        <v>57</v>
      </c>
      <c r="I22" s="29">
        <v>399</v>
      </c>
      <c r="J22" s="29">
        <v>126.5</v>
      </c>
      <c r="K22" s="29">
        <v>2</v>
      </c>
      <c r="L22" s="30">
        <v>5.13</v>
      </c>
      <c r="M22" s="30">
        <v>2.6</v>
      </c>
      <c r="N22" s="31">
        <f>I22*J22*K22*0.00000785</f>
        <v>0.79243395</v>
      </c>
      <c r="O22" s="32">
        <v>0.5164</v>
      </c>
      <c r="P22" s="33">
        <f>N22-O22</f>
        <v>0.27603395</v>
      </c>
      <c r="Q22" s="30">
        <f>L22*N22-M22*P22</f>
        <v>3.3474978935</v>
      </c>
      <c r="R22" s="41" t="s">
        <v>40</v>
      </c>
      <c r="S22" s="42" t="s">
        <v>49</v>
      </c>
      <c r="T22" s="43">
        <v>0.15</v>
      </c>
      <c r="U22" s="44">
        <v>1</v>
      </c>
      <c r="V22" s="43">
        <f t="shared" si="2"/>
        <v>0.15</v>
      </c>
      <c r="W22" s="45"/>
      <c r="X22" s="46"/>
      <c r="Y22" s="23"/>
      <c r="Z22" s="48"/>
    </row>
    <row r="23" s="8" customFormat="1" ht="20.1" customHeight="1" spans="1:26">
      <c r="A23" s="22"/>
      <c r="B23" s="22"/>
      <c r="C23" s="22"/>
      <c r="D23" s="22"/>
      <c r="E23" s="20"/>
      <c r="F23" s="20"/>
      <c r="G23" s="20"/>
      <c r="H23" s="21"/>
      <c r="I23" s="29"/>
      <c r="J23" s="29"/>
      <c r="K23" s="29"/>
      <c r="L23" s="30"/>
      <c r="M23" s="30"/>
      <c r="N23" s="37"/>
      <c r="O23" s="32"/>
      <c r="P23" s="33"/>
      <c r="Q23" s="30"/>
      <c r="R23" s="41" t="s">
        <v>50</v>
      </c>
      <c r="S23" s="42" t="s">
        <v>41</v>
      </c>
      <c r="T23" s="43">
        <v>0.07</v>
      </c>
      <c r="U23" s="44">
        <v>1</v>
      </c>
      <c r="V23" s="43">
        <f t="shared" si="2"/>
        <v>0.07</v>
      </c>
      <c r="W23" s="45"/>
      <c r="X23" s="46"/>
      <c r="Y23" s="23"/>
      <c r="Z23" s="48"/>
    </row>
    <row r="24" s="8" customFormat="1" ht="20.1" customHeight="1" spans="1:26">
      <c r="A24" s="22"/>
      <c r="B24" s="22"/>
      <c r="C24" s="22"/>
      <c r="D24" s="22"/>
      <c r="E24" s="20"/>
      <c r="F24" s="20"/>
      <c r="G24" s="20"/>
      <c r="H24" s="21"/>
      <c r="I24" s="29"/>
      <c r="J24" s="29"/>
      <c r="K24" s="29"/>
      <c r="L24" s="30"/>
      <c r="M24" s="30"/>
      <c r="N24" s="37"/>
      <c r="O24" s="32"/>
      <c r="P24" s="33"/>
      <c r="Q24" s="30"/>
      <c r="R24" s="41" t="s">
        <v>42</v>
      </c>
      <c r="S24" s="42" t="s">
        <v>41</v>
      </c>
      <c r="T24" s="43">
        <v>0.07</v>
      </c>
      <c r="U24" s="44">
        <v>1</v>
      </c>
      <c r="V24" s="43">
        <f t="shared" si="2"/>
        <v>0.07</v>
      </c>
      <c r="W24" s="45"/>
      <c r="X24" s="46"/>
      <c r="Y24" s="23"/>
      <c r="Z24" s="48"/>
    </row>
    <row r="25" s="8" customFormat="1" ht="20.1" customHeight="1" spans="1:26">
      <c r="A25" s="22"/>
      <c r="B25" s="22"/>
      <c r="C25" s="22"/>
      <c r="D25" s="22"/>
      <c r="E25" s="20" t="s">
        <v>84</v>
      </c>
      <c r="F25" s="20" t="s">
        <v>85</v>
      </c>
      <c r="G25" s="20">
        <v>2</v>
      </c>
      <c r="H25" s="21" t="s">
        <v>83</v>
      </c>
      <c r="I25" s="29"/>
      <c r="J25" s="29"/>
      <c r="K25" s="29"/>
      <c r="L25" s="30">
        <v>4.8</v>
      </c>
      <c r="M25" s="30">
        <v>2.6</v>
      </c>
      <c r="N25" s="51">
        <v>0.0329</v>
      </c>
      <c r="O25" s="51">
        <v>0.0329</v>
      </c>
      <c r="P25" s="33">
        <f t="shared" ref="P25:P31" si="5">N25-O25</f>
        <v>0</v>
      </c>
      <c r="Q25" s="30">
        <f t="shared" ref="Q25:Q31" si="6">(L25*N25-M25*P25)*G25</f>
        <v>0.31584</v>
      </c>
      <c r="R25" s="41" t="s">
        <v>35</v>
      </c>
      <c r="S25" s="42"/>
      <c r="T25" s="43">
        <v>0.04</v>
      </c>
      <c r="U25" s="49">
        <v>2</v>
      </c>
      <c r="V25" s="43">
        <f t="shared" si="2"/>
        <v>0.08</v>
      </c>
      <c r="W25" s="45"/>
      <c r="X25" s="46"/>
      <c r="Y25" s="23"/>
      <c r="Z25" s="48"/>
    </row>
    <row r="26" s="8" customFormat="1" ht="20.1" customHeight="1" spans="1:26">
      <c r="A26" s="22"/>
      <c r="B26" s="22"/>
      <c r="C26" s="22"/>
      <c r="D26" s="22"/>
      <c r="E26" s="20"/>
      <c r="F26" s="20"/>
      <c r="G26" s="20"/>
      <c r="H26" s="21"/>
      <c r="I26" s="29"/>
      <c r="J26" s="29"/>
      <c r="K26" s="29"/>
      <c r="L26" s="30"/>
      <c r="M26" s="30"/>
      <c r="N26" s="51"/>
      <c r="O26" s="51"/>
      <c r="P26" s="33"/>
      <c r="Q26" s="30"/>
      <c r="R26" s="41" t="s">
        <v>40</v>
      </c>
      <c r="S26" s="42"/>
      <c r="T26" s="43">
        <v>0.08</v>
      </c>
      <c r="U26" s="49">
        <v>4</v>
      </c>
      <c r="V26" s="43">
        <f t="shared" si="2"/>
        <v>0.32</v>
      </c>
      <c r="W26" s="45"/>
      <c r="X26" s="46"/>
      <c r="Y26" s="23"/>
      <c r="Z26" s="48"/>
    </row>
    <row r="27" s="8" customFormat="1" ht="20.1" customHeight="1" spans="1:26">
      <c r="A27" s="22"/>
      <c r="B27" s="22"/>
      <c r="C27" s="22"/>
      <c r="D27" s="22"/>
      <c r="E27" s="20" t="s">
        <v>86</v>
      </c>
      <c r="F27" s="20" t="s">
        <v>87</v>
      </c>
      <c r="G27" s="20">
        <v>3</v>
      </c>
      <c r="H27" s="21" t="s">
        <v>88</v>
      </c>
      <c r="I27" s="30">
        <v>271</v>
      </c>
      <c r="J27" s="30">
        <v>17.5</v>
      </c>
      <c r="K27" s="32">
        <v>2</v>
      </c>
      <c r="L27" s="30">
        <v>3.9</v>
      </c>
      <c r="M27" s="30">
        <v>2.6</v>
      </c>
      <c r="N27" s="31">
        <f>I27*J27*K27*0.00000785</f>
        <v>0.07445725</v>
      </c>
      <c r="O27" s="32">
        <v>0.0661</v>
      </c>
      <c r="P27" s="33">
        <f t="shared" si="5"/>
        <v>0.00835724999999998</v>
      </c>
      <c r="Q27" s="30">
        <f t="shared" si="6"/>
        <v>0.805963275</v>
      </c>
      <c r="R27" s="41" t="s">
        <v>40</v>
      </c>
      <c r="S27" s="42" t="s">
        <v>41</v>
      </c>
      <c r="T27" s="43">
        <v>0.07</v>
      </c>
      <c r="U27" s="44">
        <v>3</v>
      </c>
      <c r="V27" s="43">
        <f t="shared" si="2"/>
        <v>0.21</v>
      </c>
      <c r="W27" s="45"/>
      <c r="X27" s="46"/>
      <c r="Y27" s="23"/>
      <c r="Z27" s="48"/>
    </row>
    <row r="28" s="8" customFormat="1" ht="20.1" customHeight="1" spans="1:26">
      <c r="A28" s="22"/>
      <c r="B28" s="22"/>
      <c r="C28" s="22"/>
      <c r="D28" s="22"/>
      <c r="E28" s="20"/>
      <c r="F28" s="20"/>
      <c r="G28" s="20"/>
      <c r="H28" s="21"/>
      <c r="I28" s="29"/>
      <c r="J28" s="29"/>
      <c r="K28" s="29"/>
      <c r="L28" s="30"/>
      <c r="M28" s="30"/>
      <c r="N28" s="37"/>
      <c r="O28" s="32"/>
      <c r="P28" s="33"/>
      <c r="Q28" s="30"/>
      <c r="R28" s="41" t="s">
        <v>50</v>
      </c>
      <c r="S28" s="42" t="s">
        <v>43</v>
      </c>
      <c r="T28" s="43">
        <v>0.04</v>
      </c>
      <c r="U28" s="44">
        <v>3</v>
      </c>
      <c r="V28" s="43">
        <f t="shared" si="2"/>
        <v>0.12</v>
      </c>
      <c r="W28" s="45"/>
      <c r="X28" s="46"/>
      <c r="Y28" s="23"/>
      <c r="Z28" s="48"/>
    </row>
    <row r="29" s="8" customFormat="1" ht="20.1" customHeight="1" spans="1:26">
      <c r="A29" s="22"/>
      <c r="B29" s="22"/>
      <c r="C29" s="22"/>
      <c r="D29" s="22"/>
      <c r="E29" s="20"/>
      <c r="F29" s="20"/>
      <c r="G29" s="20"/>
      <c r="H29" s="21"/>
      <c r="I29" s="29"/>
      <c r="J29" s="29"/>
      <c r="K29" s="29"/>
      <c r="L29" s="30"/>
      <c r="M29" s="30"/>
      <c r="N29" s="37"/>
      <c r="O29" s="37"/>
      <c r="P29" s="33"/>
      <c r="Q29" s="30"/>
      <c r="R29" s="41" t="s">
        <v>42</v>
      </c>
      <c r="S29" s="42" t="s">
        <v>43</v>
      </c>
      <c r="T29" s="43">
        <v>0.04</v>
      </c>
      <c r="U29" s="44">
        <v>3</v>
      </c>
      <c r="V29" s="43">
        <f t="shared" si="2"/>
        <v>0.12</v>
      </c>
      <c r="W29" s="45"/>
      <c r="X29" s="46"/>
      <c r="Y29" s="23"/>
      <c r="Z29" s="48"/>
    </row>
    <row r="30" s="8" customFormat="1" ht="20.1" customHeight="1" spans="1:26">
      <c r="A30" s="22"/>
      <c r="B30" s="22"/>
      <c r="C30" s="22"/>
      <c r="D30" s="22"/>
      <c r="E30" s="20" t="s">
        <v>60</v>
      </c>
      <c r="F30" s="20" t="s">
        <v>61</v>
      </c>
      <c r="G30" s="20">
        <v>1</v>
      </c>
      <c r="H30" s="21" t="s">
        <v>62</v>
      </c>
      <c r="I30" s="29"/>
      <c r="J30" s="29"/>
      <c r="K30" s="29"/>
      <c r="L30" s="30">
        <v>4.8</v>
      </c>
      <c r="M30" s="30">
        <v>2.6</v>
      </c>
      <c r="N30" s="31">
        <v>0.0587</v>
      </c>
      <c r="O30" s="32">
        <v>0.0587</v>
      </c>
      <c r="P30" s="33">
        <f t="shared" si="5"/>
        <v>0</v>
      </c>
      <c r="Q30" s="30">
        <f t="shared" si="6"/>
        <v>0.28176</v>
      </c>
      <c r="R30" s="41" t="s">
        <v>35</v>
      </c>
      <c r="S30" s="42"/>
      <c r="T30" s="43">
        <v>0.04</v>
      </c>
      <c r="U30" s="49">
        <v>1</v>
      </c>
      <c r="V30" s="43">
        <f t="shared" si="2"/>
        <v>0.04</v>
      </c>
      <c r="W30" s="45"/>
      <c r="X30" s="46"/>
      <c r="Y30" s="23"/>
      <c r="Z30" s="48"/>
    </row>
    <row r="31" s="8" customFormat="1" ht="20.1" customHeight="1" spans="1:26">
      <c r="A31" s="22"/>
      <c r="B31" s="22"/>
      <c r="C31" s="22"/>
      <c r="D31" s="22"/>
      <c r="E31" s="20" t="s">
        <v>89</v>
      </c>
      <c r="F31" s="20" t="s">
        <v>90</v>
      </c>
      <c r="G31" s="20">
        <v>2</v>
      </c>
      <c r="H31" s="21" t="s">
        <v>48</v>
      </c>
      <c r="I31" s="29">
        <v>180</v>
      </c>
      <c r="J31" s="29">
        <v>45</v>
      </c>
      <c r="K31" s="29">
        <v>3</v>
      </c>
      <c r="L31" s="30">
        <v>4.69</v>
      </c>
      <c r="M31" s="30">
        <v>2.6</v>
      </c>
      <c r="N31" s="31">
        <f>I31*J31*K31*0.00000785</f>
        <v>0.190755</v>
      </c>
      <c r="O31" s="32">
        <v>0.1626</v>
      </c>
      <c r="P31" s="33">
        <f t="shared" si="5"/>
        <v>0.028155</v>
      </c>
      <c r="Q31" s="30">
        <f t="shared" si="6"/>
        <v>1.6428759</v>
      </c>
      <c r="R31" s="41" t="s">
        <v>40</v>
      </c>
      <c r="S31" s="42" t="s">
        <v>91</v>
      </c>
      <c r="T31" s="43">
        <v>0.08</v>
      </c>
      <c r="U31" s="49">
        <v>2</v>
      </c>
      <c r="V31" s="43">
        <f t="shared" si="2"/>
        <v>0.16</v>
      </c>
      <c r="W31" s="45"/>
      <c r="X31" s="46"/>
      <c r="Y31" s="23"/>
      <c r="Z31" s="48"/>
    </row>
    <row r="32" s="8" customFormat="1" ht="20.1" customHeight="1" spans="1:26">
      <c r="A32" s="22"/>
      <c r="B32" s="22"/>
      <c r="C32" s="22"/>
      <c r="D32" s="22"/>
      <c r="E32" s="20"/>
      <c r="F32" s="20"/>
      <c r="G32" s="20"/>
      <c r="H32" s="21"/>
      <c r="I32" s="29"/>
      <c r="J32" s="29"/>
      <c r="K32" s="29"/>
      <c r="L32" s="30"/>
      <c r="M32" s="30"/>
      <c r="N32" s="31"/>
      <c r="O32" s="32"/>
      <c r="P32" s="33"/>
      <c r="Q32" s="30"/>
      <c r="R32" s="41" t="s">
        <v>50</v>
      </c>
      <c r="S32" s="42" t="s">
        <v>43</v>
      </c>
      <c r="T32" s="43">
        <v>0.04</v>
      </c>
      <c r="U32" s="49">
        <v>2</v>
      </c>
      <c r="V32" s="43">
        <f t="shared" si="2"/>
        <v>0.08</v>
      </c>
      <c r="W32" s="45"/>
      <c r="X32" s="46"/>
      <c r="Y32" s="23"/>
      <c r="Z32" s="48"/>
    </row>
    <row r="33" s="8" customFormat="1" ht="20.1" customHeight="1" spans="1:26">
      <c r="A33" s="22"/>
      <c r="B33" s="22"/>
      <c r="C33" s="22"/>
      <c r="D33" s="22"/>
      <c r="E33" s="20"/>
      <c r="F33" s="20"/>
      <c r="G33" s="20"/>
      <c r="H33" s="21"/>
      <c r="I33" s="29"/>
      <c r="J33" s="29"/>
      <c r="K33" s="29"/>
      <c r="L33" s="30"/>
      <c r="M33" s="30"/>
      <c r="N33" s="31"/>
      <c r="O33" s="32"/>
      <c r="P33" s="33"/>
      <c r="Q33" s="30"/>
      <c r="R33" s="41" t="s">
        <v>42</v>
      </c>
      <c r="S33" s="42" t="s">
        <v>43</v>
      </c>
      <c r="T33" s="43">
        <v>0.04</v>
      </c>
      <c r="U33" s="49">
        <v>2</v>
      </c>
      <c r="V33" s="43">
        <f t="shared" si="2"/>
        <v>0.08</v>
      </c>
      <c r="W33" s="45"/>
      <c r="X33" s="46"/>
      <c r="Y33" s="23"/>
      <c r="Z33" s="48"/>
    </row>
    <row r="34" s="8" customFormat="1" ht="20.1" customHeight="1" spans="1:26">
      <c r="A34" s="22"/>
      <c r="B34" s="22"/>
      <c r="C34" s="22"/>
      <c r="D34" s="22"/>
      <c r="E34" s="20" t="s">
        <v>92</v>
      </c>
      <c r="F34" s="20" t="s">
        <v>93</v>
      </c>
      <c r="G34" s="20">
        <v>1</v>
      </c>
      <c r="H34" s="21" t="s">
        <v>62</v>
      </c>
      <c r="I34" s="29"/>
      <c r="J34" s="29"/>
      <c r="K34" s="29"/>
      <c r="L34" s="30">
        <v>4.8</v>
      </c>
      <c r="M34" s="30">
        <v>2.6</v>
      </c>
      <c r="N34" s="32">
        <v>0.142</v>
      </c>
      <c r="O34" s="32">
        <v>0.142</v>
      </c>
      <c r="P34" s="33">
        <f t="shared" ref="P34:P38" si="7">N34-O34</f>
        <v>0</v>
      </c>
      <c r="Q34" s="30">
        <f t="shared" ref="Q34:Q38" si="8">L34*N34-M34*P34</f>
        <v>0.6816</v>
      </c>
      <c r="R34" s="41" t="s">
        <v>35</v>
      </c>
      <c r="S34" s="42"/>
      <c r="T34" s="43">
        <v>0.04</v>
      </c>
      <c r="U34" s="49">
        <v>1</v>
      </c>
      <c r="V34" s="43">
        <f t="shared" si="2"/>
        <v>0.04</v>
      </c>
      <c r="W34" s="45"/>
      <c r="X34" s="46"/>
      <c r="Y34" s="23"/>
      <c r="Z34" s="48"/>
    </row>
    <row r="35" s="8" customFormat="1" ht="20.1" customHeight="1" spans="1:26">
      <c r="A35" s="22"/>
      <c r="B35" s="22"/>
      <c r="C35" s="22"/>
      <c r="D35" s="22"/>
      <c r="E35" s="20"/>
      <c r="F35" s="20"/>
      <c r="G35" s="20"/>
      <c r="H35" s="21"/>
      <c r="I35" s="29"/>
      <c r="J35" s="29"/>
      <c r="K35" s="29"/>
      <c r="L35" s="30"/>
      <c r="M35" s="30"/>
      <c r="N35" s="37"/>
      <c r="O35" s="32"/>
      <c r="P35" s="33"/>
      <c r="Q35" s="30"/>
      <c r="R35" s="41" t="s">
        <v>36</v>
      </c>
      <c r="S35" s="42"/>
      <c r="T35" s="43">
        <v>0.03</v>
      </c>
      <c r="U35" s="49">
        <v>5</v>
      </c>
      <c r="V35" s="43">
        <f t="shared" si="2"/>
        <v>0.15</v>
      </c>
      <c r="W35" s="45"/>
      <c r="X35" s="46"/>
      <c r="Y35" s="23"/>
      <c r="Z35" s="48"/>
    </row>
    <row r="36" s="8" customFormat="1" ht="20.1" customHeight="1" spans="1:26">
      <c r="A36" s="22"/>
      <c r="B36" s="22"/>
      <c r="C36" s="22"/>
      <c r="D36" s="22"/>
      <c r="E36" s="20" t="s">
        <v>94</v>
      </c>
      <c r="F36" s="20" t="s">
        <v>95</v>
      </c>
      <c r="G36" s="20">
        <v>1</v>
      </c>
      <c r="H36" s="21" t="s">
        <v>62</v>
      </c>
      <c r="I36" s="29"/>
      <c r="J36" s="29"/>
      <c r="K36" s="29"/>
      <c r="L36" s="30">
        <v>4.8</v>
      </c>
      <c r="M36" s="30">
        <v>2.6</v>
      </c>
      <c r="N36" s="37">
        <v>0.091</v>
      </c>
      <c r="O36" s="37">
        <v>0.091</v>
      </c>
      <c r="P36" s="33">
        <f t="shared" si="7"/>
        <v>0</v>
      </c>
      <c r="Q36" s="30">
        <f t="shared" si="8"/>
        <v>0.4368</v>
      </c>
      <c r="R36" s="41" t="s">
        <v>35</v>
      </c>
      <c r="S36" s="42"/>
      <c r="T36" s="43">
        <v>0.04</v>
      </c>
      <c r="U36" s="49">
        <v>1</v>
      </c>
      <c r="V36" s="43">
        <f t="shared" si="2"/>
        <v>0.04</v>
      </c>
      <c r="W36" s="45"/>
      <c r="X36" s="46"/>
      <c r="Y36" s="23"/>
      <c r="Z36" s="48"/>
    </row>
    <row r="37" s="8" customFormat="1" ht="20.1" customHeight="1" spans="1:26">
      <c r="A37" s="22"/>
      <c r="B37" s="22"/>
      <c r="C37" s="22"/>
      <c r="D37" s="22"/>
      <c r="E37" s="20"/>
      <c r="F37" s="20"/>
      <c r="G37" s="20"/>
      <c r="H37" s="21"/>
      <c r="I37" s="29"/>
      <c r="J37" s="29"/>
      <c r="K37" s="29"/>
      <c r="L37" s="30"/>
      <c r="M37" s="30"/>
      <c r="N37" s="37"/>
      <c r="O37" s="32"/>
      <c r="P37" s="33"/>
      <c r="Q37" s="30"/>
      <c r="R37" s="41" t="s">
        <v>36</v>
      </c>
      <c r="S37" s="42"/>
      <c r="T37" s="43">
        <v>0.03</v>
      </c>
      <c r="U37" s="49">
        <v>4</v>
      </c>
      <c r="V37" s="43">
        <f t="shared" si="2"/>
        <v>0.12</v>
      </c>
      <c r="W37" s="45"/>
      <c r="X37" s="46"/>
      <c r="Y37" s="23"/>
      <c r="Z37" s="48"/>
    </row>
    <row r="38" s="8" customFormat="1" ht="20.1" customHeight="1" spans="1:26">
      <c r="A38" s="22"/>
      <c r="B38" s="22"/>
      <c r="C38" s="22"/>
      <c r="D38" s="22"/>
      <c r="E38" s="20" t="s">
        <v>96</v>
      </c>
      <c r="F38" s="20" t="s">
        <v>97</v>
      </c>
      <c r="G38" s="20">
        <v>1</v>
      </c>
      <c r="H38" s="21" t="s">
        <v>62</v>
      </c>
      <c r="I38" s="29"/>
      <c r="J38" s="29"/>
      <c r="K38" s="29"/>
      <c r="L38" s="30">
        <v>4.8</v>
      </c>
      <c r="M38" s="30">
        <v>2.6</v>
      </c>
      <c r="N38" s="37">
        <v>0.129</v>
      </c>
      <c r="O38" s="37">
        <v>0.129</v>
      </c>
      <c r="P38" s="33">
        <f t="shared" si="7"/>
        <v>0</v>
      </c>
      <c r="Q38" s="30">
        <f t="shared" si="8"/>
        <v>0.6192</v>
      </c>
      <c r="R38" s="41" t="s">
        <v>35</v>
      </c>
      <c r="S38" s="42"/>
      <c r="T38" s="43">
        <v>0.04</v>
      </c>
      <c r="U38" s="49">
        <v>1</v>
      </c>
      <c r="V38" s="43">
        <f t="shared" si="2"/>
        <v>0.04</v>
      </c>
      <c r="W38" s="45"/>
      <c r="X38" s="46"/>
      <c r="Y38" s="23"/>
      <c r="Z38" s="48"/>
    </row>
    <row r="39" s="8" customFormat="1" ht="20.1" customHeight="1" spans="1:26">
      <c r="A39" s="22"/>
      <c r="B39" s="22"/>
      <c r="C39" s="22"/>
      <c r="D39" s="22"/>
      <c r="E39" s="20"/>
      <c r="F39" s="20"/>
      <c r="G39" s="20"/>
      <c r="H39" s="21"/>
      <c r="I39" s="29"/>
      <c r="J39" s="29"/>
      <c r="K39" s="29"/>
      <c r="L39" s="30"/>
      <c r="M39" s="30"/>
      <c r="N39" s="37"/>
      <c r="O39" s="32"/>
      <c r="P39" s="33"/>
      <c r="Q39" s="30"/>
      <c r="R39" s="41" t="s">
        <v>36</v>
      </c>
      <c r="S39" s="42"/>
      <c r="T39" s="43">
        <v>0.03</v>
      </c>
      <c r="U39" s="49">
        <v>6</v>
      </c>
      <c r="V39" s="43">
        <f t="shared" si="2"/>
        <v>0.18</v>
      </c>
      <c r="W39" s="45"/>
      <c r="X39" s="46"/>
      <c r="Y39" s="23"/>
      <c r="Z39" s="48"/>
    </row>
    <row r="40" s="8" customFormat="1" ht="20.1" customHeight="1" spans="1:26">
      <c r="A40" s="22"/>
      <c r="B40" s="22"/>
      <c r="C40" s="22"/>
      <c r="D40" s="22"/>
      <c r="E40" s="20" t="s">
        <v>69</v>
      </c>
      <c r="F40" s="20" t="s">
        <v>70</v>
      </c>
      <c r="G40" s="20">
        <v>1</v>
      </c>
      <c r="H40" s="21"/>
      <c r="I40" s="29"/>
      <c r="J40" s="29"/>
      <c r="K40" s="29"/>
      <c r="L40" s="30">
        <v>0.32</v>
      </c>
      <c r="M40" s="30"/>
      <c r="N40" s="37"/>
      <c r="O40" s="32"/>
      <c r="P40" s="33"/>
      <c r="Q40" s="30">
        <f t="shared" ref="Q40:Q43" si="9">L40*G40</f>
        <v>0.32</v>
      </c>
      <c r="R40" s="41" t="s">
        <v>71</v>
      </c>
      <c r="S40" s="42"/>
      <c r="T40" s="43">
        <v>0.05</v>
      </c>
      <c r="U40" s="44">
        <v>1</v>
      </c>
      <c r="V40" s="43">
        <f t="shared" ref="V40:V45" si="10">U40*T40</f>
        <v>0.05</v>
      </c>
      <c r="W40" s="45"/>
      <c r="X40" s="46"/>
      <c r="Y40" s="23"/>
      <c r="Z40" s="48"/>
    </row>
    <row r="41" s="8" customFormat="1" ht="20.1" customHeight="1" spans="1:26">
      <c r="A41" s="22"/>
      <c r="B41" s="22"/>
      <c r="C41" s="22"/>
      <c r="D41" s="22"/>
      <c r="E41" s="20" t="s">
        <v>72</v>
      </c>
      <c r="F41" s="20" t="s">
        <v>73</v>
      </c>
      <c r="G41" s="20">
        <v>2</v>
      </c>
      <c r="H41" s="21"/>
      <c r="I41" s="29"/>
      <c r="J41" s="29"/>
      <c r="K41" s="29"/>
      <c r="L41" s="30">
        <v>0.11</v>
      </c>
      <c r="M41" s="30"/>
      <c r="N41" s="37"/>
      <c r="O41" s="32"/>
      <c r="P41" s="33"/>
      <c r="Q41" s="30">
        <f t="shared" si="9"/>
        <v>0.22</v>
      </c>
      <c r="R41" s="41" t="s">
        <v>71</v>
      </c>
      <c r="S41" s="42"/>
      <c r="T41" s="43">
        <v>0.05</v>
      </c>
      <c r="U41" s="44">
        <v>2</v>
      </c>
      <c r="V41" s="43">
        <f t="shared" si="10"/>
        <v>0.1</v>
      </c>
      <c r="W41" s="45"/>
      <c r="X41" s="46"/>
      <c r="Y41" s="23"/>
      <c r="Z41" s="48"/>
    </row>
    <row r="42" s="8" customFormat="1" ht="20.1" customHeight="1" spans="1:26">
      <c r="A42" s="22"/>
      <c r="B42" s="22"/>
      <c r="C42" s="22"/>
      <c r="D42" s="22"/>
      <c r="E42" s="20" t="s">
        <v>72</v>
      </c>
      <c r="F42" s="20" t="s">
        <v>73</v>
      </c>
      <c r="G42" s="20">
        <v>2</v>
      </c>
      <c r="H42" s="21"/>
      <c r="I42" s="29"/>
      <c r="J42" s="29"/>
      <c r="K42" s="29"/>
      <c r="L42" s="30">
        <v>0.11</v>
      </c>
      <c r="M42" s="30"/>
      <c r="N42" s="37"/>
      <c r="O42" s="32"/>
      <c r="P42" s="33"/>
      <c r="Q42" s="30">
        <f t="shared" si="9"/>
        <v>0.22</v>
      </c>
      <c r="R42" s="41" t="s">
        <v>71</v>
      </c>
      <c r="S42" s="42"/>
      <c r="T42" s="43">
        <v>0.05</v>
      </c>
      <c r="U42" s="44">
        <v>2</v>
      </c>
      <c r="V42" s="43">
        <f t="shared" si="10"/>
        <v>0.1</v>
      </c>
      <c r="W42" s="45"/>
      <c r="X42" s="46"/>
      <c r="Y42" s="23"/>
      <c r="Z42" s="48"/>
    </row>
    <row r="43" s="8" customFormat="1" ht="20.1" customHeight="1" spans="1:26">
      <c r="A43" s="50"/>
      <c r="B43" s="50"/>
      <c r="C43" s="50"/>
      <c r="D43" s="50"/>
      <c r="E43" s="20" t="s">
        <v>98</v>
      </c>
      <c r="F43" s="20" t="s">
        <v>99</v>
      </c>
      <c r="G43" s="20">
        <v>4</v>
      </c>
      <c r="H43" s="21"/>
      <c r="I43" s="29"/>
      <c r="J43" s="29"/>
      <c r="K43" s="29"/>
      <c r="L43" s="30">
        <v>0.04</v>
      </c>
      <c r="M43" s="30"/>
      <c r="N43" s="37"/>
      <c r="O43" s="32"/>
      <c r="P43" s="33"/>
      <c r="Q43" s="30">
        <f t="shared" si="9"/>
        <v>0.16</v>
      </c>
      <c r="R43" s="41" t="s">
        <v>71</v>
      </c>
      <c r="S43" s="42"/>
      <c r="T43" s="43">
        <v>0.05</v>
      </c>
      <c r="U43" s="44">
        <v>4</v>
      </c>
      <c r="V43" s="43">
        <f t="shared" si="10"/>
        <v>0.2</v>
      </c>
      <c r="W43" s="45"/>
      <c r="X43" s="46"/>
      <c r="Y43" s="23"/>
      <c r="Z43" s="48"/>
    </row>
    <row r="44" s="8" customFormat="1" ht="20.1" customHeight="1" spans="1:26">
      <c r="A44" s="50"/>
      <c r="B44" s="50"/>
      <c r="C44" s="50"/>
      <c r="D44" s="50"/>
      <c r="E44" s="20"/>
      <c r="F44" s="20"/>
      <c r="G44" s="20"/>
      <c r="H44" s="21"/>
      <c r="I44" s="29"/>
      <c r="J44" s="29"/>
      <c r="K44" s="29"/>
      <c r="L44" s="30"/>
      <c r="M44" s="30"/>
      <c r="N44" s="37"/>
      <c r="O44" s="32"/>
      <c r="P44" s="33"/>
      <c r="Q44" s="30"/>
      <c r="R44" s="41" t="s">
        <v>71</v>
      </c>
      <c r="S44" s="42"/>
      <c r="T44" s="43">
        <v>0.05</v>
      </c>
      <c r="U44" s="44">
        <v>142.842</v>
      </c>
      <c r="V44" s="43">
        <f t="shared" si="10"/>
        <v>7.1421</v>
      </c>
      <c r="W44" s="45"/>
      <c r="X44" s="46"/>
      <c r="Y44" s="23"/>
      <c r="Z44" s="48"/>
    </row>
    <row r="45" s="8" customFormat="1" ht="20.1" customHeight="1" spans="1:26">
      <c r="A45" s="50"/>
      <c r="B45" s="50"/>
      <c r="C45" s="50"/>
      <c r="D45" s="50"/>
      <c r="E45" s="20"/>
      <c r="F45" s="20"/>
      <c r="G45" s="20"/>
      <c r="H45" s="21"/>
      <c r="I45" s="29"/>
      <c r="J45" s="29"/>
      <c r="K45" s="29"/>
      <c r="L45" s="30"/>
      <c r="M45" s="30"/>
      <c r="N45" s="37"/>
      <c r="O45" s="32"/>
      <c r="P45" s="33"/>
      <c r="Q45" s="30"/>
      <c r="R45" s="41" t="s">
        <v>100</v>
      </c>
      <c r="S45" s="42"/>
      <c r="T45" s="43">
        <v>7</v>
      </c>
      <c r="U45" s="44">
        <v>0.698</v>
      </c>
      <c r="V45" s="43">
        <f t="shared" si="10"/>
        <v>4.886</v>
      </c>
      <c r="W45" s="45"/>
      <c r="X45" s="46"/>
      <c r="Y45" s="23"/>
      <c r="Z45" s="48"/>
    </row>
    <row r="46" s="8" customFormat="1" ht="20.1" customHeight="1" spans="1:26">
      <c r="A46" s="24"/>
      <c r="B46" s="24"/>
      <c r="C46" s="24"/>
      <c r="D46" s="24"/>
      <c r="E46" s="25" t="s">
        <v>74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35">
        <f>SUM(Q4:Q44)</f>
        <v>29.257112034</v>
      </c>
      <c r="R46" s="25" t="s">
        <v>75</v>
      </c>
      <c r="S46" s="23"/>
      <c r="T46" s="23"/>
      <c r="U46" s="23"/>
      <c r="V46" s="47">
        <f>SUM(V4:V45)</f>
        <v>16.1981</v>
      </c>
      <c r="W46" s="45"/>
      <c r="X46" s="46"/>
      <c r="Y46" s="23"/>
      <c r="Z46" s="48"/>
    </row>
    <row r="48" s="9" customFormat="1" spans="2:5">
      <c r="B48" s="9">
        <v>255</v>
      </c>
      <c r="C48" s="9">
        <v>13</v>
      </c>
      <c r="D48" s="9">
        <v>2</v>
      </c>
      <c r="E48" s="8">
        <f>(B48+C48)*2*D48*440/9800</f>
        <v>48.130612244898</v>
      </c>
    </row>
  </sheetData>
  <mergeCells count="28">
    <mergeCell ref="A1:X1"/>
    <mergeCell ref="I2:K2"/>
    <mergeCell ref="L2:M2"/>
    <mergeCell ref="N2:P2"/>
    <mergeCell ref="R2:V2"/>
    <mergeCell ref="E46:P46"/>
    <mergeCell ref="R46:U46"/>
    <mergeCell ref="A2:A3"/>
    <mergeCell ref="A4:A46"/>
    <mergeCell ref="B2:B3"/>
    <mergeCell ref="B4:B46"/>
    <mergeCell ref="C2:C3"/>
    <mergeCell ref="C4:C46"/>
    <mergeCell ref="D2:D3"/>
    <mergeCell ref="D4:D46"/>
    <mergeCell ref="E2:E3"/>
    <mergeCell ref="F2:F3"/>
    <mergeCell ref="G2:G3"/>
    <mergeCell ref="H2:H3"/>
    <mergeCell ref="Q2:Q3"/>
    <mergeCell ref="W2:W3"/>
    <mergeCell ref="W4:W46"/>
    <mergeCell ref="X2:X3"/>
    <mergeCell ref="X4:X46"/>
    <mergeCell ref="Y2:Y3"/>
    <mergeCell ref="Y4:Y46"/>
    <mergeCell ref="Z2:Z3"/>
    <mergeCell ref="Z4:Z46"/>
  </mergeCells>
  <conditionalFormatting sqref="B1">
    <cfRule type="duplicateValues" dxfId="0" priority="12"/>
  </conditionalFormatting>
  <conditionalFormatting sqref="I4:K4">
    <cfRule type="duplicateValues" dxfId="0" priority="13"/>
  </conditionalFormatting>
  <conditionalFormatting sqref="I7:K7">
    <cfRule type="duplicateValues" dxfId="0" priority="9"/>
  </conditionalFormatting>
  <conditionalFormatting sqref="I17:K17">
    <cfRule type="duplicateValues" dxfId="0" priority="7"/>
  </conditionalFormatting>
  <conditionalFormatting sqref="I22:K22">
    <cfRule type="duplicateValues" dxfId="0" priority="3"/>
  </conditionalFormatting>
  <conditionalFormatting sqref="E2:E3">
    <cfRule type="duplicateValues" dxfId="0" priority="11"/>
  </conditionalFormatting>
  <conditionalFormatting sqref="I8:K12 I41:K45">
    <cfRule type="duplicateValues" dxfId="0" priority="10"/>
  </conditionalFormatting>
  <conditionalFormatting sqref="I13:K13 I18:K19 I25:K26 I28:K33 I40:K40">
    <cfRule type="duplicateValues" dxfId="0" priority="8"/>
  </conditionalFormatting>
  <conditionalFormatting sqref="I14:K16">
    <cfRule type="duplicateValues" dxfId="0" priority="6"/>
  </conditionalFormatting>
  <conditionalFormatting sqref="I20:K21">
    <cfRule type="duplicateValues" dxfId="0" priority="1"/>
  </conditionalFormatting>
  <conditionalFormatting sqref="I23:K24">
    <cfRule type="duplicateValues" dxfId="0" priority="4"/>
  </conditionalFormatting>
  <conditionalFormatting sqref="I34:K3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"/>
  <sheetViews>
    <sheetView topLeftCell="D1" workbookViewId="0">
      <selection activeCell="Q10" sqref="Q10"/>
    </sheetView>
  </sheetViews>
  <sheetFormatPr defaultColWidth="9" defaultRowHeight="14"/>
  <cols>
    <col min="1" max="1" width="5" style="9" customWidth="1"/>
    <col min="2" max="4" width="9" style="9"/>
    <col min="5" max="5" width="13.4545454545455" style="9" customWidth="1"/>
    <col min="6" max="6" width="14" style="9" customWidth="1"/>
    <col min="7" max="16384" width="9" style="9"/>
  </cols>
  <sheetData>
    <row r="1" s="7" customFormat="1" ht="27.75" customHeight="1" spans="1:2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="7" customFormat="1" ht="19.5" customHeight="1" spans="1:2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2" t="s">
        <v>7</v>
      </c>
      <c r="H2" s="15" t="s">
        <v>8</v>
      </c>
      <c r="I2" s="26" t="s">
        <v>9</v>
      </c>
      <c r="J2" s="26"/>
      <c r="K2" s="26"/>
      <c r="L2" s="27" t="s">
        <v>10</v>
      </c>
      <c r="M2" s="27"/>
      <c r="N2" s="28" t="s">
        <v>11</v>
      </c>
      <c r="O2" s="28"/>
      <c r="P2" s="28"/>
      <c r="Q2" s="27" t="s">
        <v>12</v>
      </c>
      <c r="R2" s="27" t="s">
        <v>13</v>
      </c>
      <c r="S2" s="27"/>
      <c r="T2" s="27"/>
      <c r="U2" s="27"/>
      <c r="V2" s="27"/>
      <c r="W2" s="27" t="s">
        <v>14</v>
      </c>
      <c r="X2" s="38" t="s">
        <v>15</v>
      </c>
      <c r="Y2" s="12" t="s">
        <v>16</v>
      </c>
      <c r="Z2" s="4" t="s">
        <v>17</v>
      </c>
    </row>
    <row r="3" s="7" customFormat="1" ht="21" customHeight="1" spans="1:26">
      <c r="A3" s="16"/>
      <c r="B3" s="12"/>
      <c r="C3" s="12"/>
      <c r="D3" s="17"/>
      <c r="E3" s="12"/>
      <c r="F3" s="14"/>
      <c r="G3" s="12"/>
      <c r="H3" s="18"/>
      <c r="I3" s="26" t="s">
        <v>18</v>
      </c>
      <c r="J3" s="26" t="s">
        <v>19</v>
      </c>
      <c r="K3" s="26" t="s">
        <v>20</v>
      </c>
      <c r="L3" s="27" t="s">
        <v>21</v>
      </c>
      <c r="M3" s="27" t="s">
        <v>22</v>
      </c>
      <c r="N3" s="28" t="s">
        <v>23</v>
      </c>
      <c r="O3" s="28" t="s">
        <v>24</v>
      </c>
      <c r="P3" s="28" t="s">
        <v>22</v>
      </c>
      <c r="Q3" s="27"/>
      <c r="R3" s="27" t="s">
        <v>25</v>
      </c>
      <c r="S3" s="27" t="s">
        <v>26</v>
      </c>
      <c r="T3" s="27" t="s">
        <v>27</v>
      </c>
      <c r="U3" s="39" t="s">
        <v>28</v>
      </c>
      <c r="V3" s="40" t="s">
        <v>29</v>
      </c>
      <c r="W3" s="27"/>
      <c r="X3" s="38"/>
      <c r="Y3" s="12"/>
      <c r="Z3" s="4"/>
    </row>
    <row r="4" s="8" customFormat="1" ht="20.1" customHeight="1" spans="1:26">
      <c r="A4" s="19">
        <v>1</v>
      </c>
      <c r="B4" s="19" t="s">
        <v>104</v>
      </c>
      <c r="C4" s="19" t="s">
        <v>31</v>
      </c>
      <c r="D4" s="19"/>
      <c r="E4" s="20" t="s">
        <v>102</v>
      </c>
      <c r="F4" s="20" t="s">
        <v>33</v>
      </c>
      <c r="G4" s="20">
        <v>1</v>
      </c>
      <c r="H4" s="21" t="s">
        <v>34</v>
      </c>
      <c r="I4" s="29"/>
      <c r="J4" s="29"/>
      <c r="K4" s="29"/>
      <c r="L4" s="30">
        <v>4.3</v>
      </c>
      <c r="M4" s="30">
        <v>2.6</v>
      </c>
      <c r="N4" s="37">
        <v>0.37674</v>
      </c>
      <c r="O4" s="32">
        <v>0.3699</v>
      </c>
      <c r="P4" s="33">
        <f t="shared" ref="P4:P8" si="0">N4-O4</f>
        <v>0.00684000000000001</v>
      </c>
      <c r="Q4" s="30">
        <f t="shared" ref="Q4:Q8" si="1">L4*N4-M4*P4</f>
        <v>1.602198</v>
      </c>
      <c r="R4" s="41" t="s">
        <v>35</v>
      </c>
      <c r="S4" s="42"/>
      <c r="T4" s="43">
        <v>0.04</v>
      </c>
      <c r="U4" s="49">
        <v>1</v>
      </c>
      <c r="V4" s="43">
        <f>T4*U4</f>
        <v>0.04</v>
      </c>
      <c r="W4" s="45">
        <v>1.12</v>
      </c>
      <c r="X4" s="46">
        <f>(Q4+Q6+Q8+Q10+Q13+Q14+Q16+Q19+Q21+Q24+Q26+Q28+V35)*W4+(Q30+Q31+Q32)*1.03</f>
        <v>43.14542784208</v>
      </c>
      <c r="Y4" s="23">
        <v>57.86</v>
      </c>
      <c r="Z4" s="48">
        <f>(Y4-X4)/Y4</f>
        <v>0.254313379846526</v>
      </c>
    </row>
    <row r="5" s="8" customFormat="1" ht="20.1" customHeight="1" spans="1:26">
      <c r="A5" s="22"/>
      <c r="B5" s="22"/>
      <c r="C5" s="22"/>
      <c r="D5" s="22"/>
      <c r="E5" s="23"/>
      <c r="F5" s="23"/>
      <c r="G5" s="23"/>
      <c r="H5" s="23"/>
      <c r="I5" s="34"/>
      <c r="J5" s="34"/>
      <c r="K5" s="34"/>
      <c r="L5" s="35"/>
      <c r="M5" s="35"/>
      <c r="N5" s="36"/>
      <c r="O5" s="36"/>
      <c r="P5" s="36"/>
      <c r="Q5" s="35"/>
      <c r="R5" s="41" t="s">
        <v>36</v>
      </c>
      <c r="S5" s="42"/>
      <c r="T5" s="43">
        <v>0.08</v>
      </c>
      <c r="U5" s="44">
        <v>2</v>
      </c>
      <c r="V5" s="43">
        <f>T5*U5</f>
        <v>0.16</v>
      </c>
      <c r="W5" s="45"/>
      <c r="X5" s="46"/>
      <c r="Y5" s="23"/>
      <c r="Z5" s="48"/>
    </row>
    <row r="6" s="8" customFormat="1" ht="20.1" customHeight="1" spans="1:26">
      <c r="A6" s="22"/>
      <c r="B6" s="22"/>
      <c r="C6" s="22"/>
      <c r="D6" s="22"/>
      <c r="E6" s="23" t="s">
        <v>37</v>
      </c>
      <c r="F6" s="23" t="s">
        <v>38</v>
      </c>
      <c r="G6" s="23">
        <v>1</v>
      </c>
      <c r="H6" s="23" t="s">
        <v>39</v>
      </c>
      <c r="I6" s="34">
        <v>255</v>
      </c>
      <c r="J6" s="34">
        <v>13</v>
      </c>
      <c r="K6" s="34">
        <v>2</v>
      </c>
      <c r="L6" s="35">
        <v>3.9</v>
      </c>
      <c r="M6" s="30">
        <v>2.6</v>
      </c>
      <c r="N6" s="31">
        <f>I6*J6*K6*0.00000785</f>
        <v>0.0520455</v>
      </c>
      <c r="O6" s="36">
        <v>0.035</v>
      </c>
      <c r="P6" s="33">
        <f t="shared" si="0"/>
        <v>0.0170455</v>
      </c>
      <c r="Q6" s="30">
        <f t="shared" si="1"/>
        <v>0.15865915</v>
      </c>
      <c r="R6" s="41" t="s">
        <v>40</v>
      </c>
      <c r="S6" s="42" t="s">
        <v>41</v>
      </c>
      <c r="T6" s="43">
        <v>0.07</v>
      </c>
      <c r="U6" s="44">
        <v>1</v>
      </c>
      <c r="V6" s="43">
        <f>T6*U6</f>
        <v>0.07</v>
      </c>
      <c r="W6" s="45"/>
      <c r="X6" s="46"/>
      <c r="Y6" s="23"/>
      <c r="Z6" s="48"/>
    </row>
    <row r="7" s="8" customFormat="1" ht="20.1" customHeight="1" spans="1:26">
      <c r="A7" s="22"/>
      <c r="B7" s="22"/>
      <c r="C7" s="22"/>
      <c r="D7" s="22"/>
      <c r="E7" s="20"/>
      <c r="F7" s="20"/>
      <c r="G7" s="20"/>
      <c r="H7" s="21"/>
      <c r="I7" s="29"/>
      <c r="J7" s="29"/>
      <c r="K7" s="29"/>
      <c r="L7" s="30"/>
      <c r="M7" s="30"/>
      <c r="N7" s="37"/>
      <c r="O7" s="32"/>
      <c r="P7" s="33"/>
      <c r="Q7" s="30"/>
      <c r="R7" s="41" t="s">
        <v>42</v>
      </c>
      <c r="S7" s="42" t="s">
        <v>43</v>
      </c>
      <c r="T7" s="43">
        <v>0.04</v>
      </c>
      <c r="U7" s="44">
        <v>1</v>
      </c>
      <c r="V7" s="43">
        <f>T7*U7</f>
        <v>0.04</v>
      </c>
      <c r="W7" s="45"/>
      <c r="X7" s="46"/>
      <c r="Y7" s="23"/>
      <c r="Z7" s="48"/>
    </row>
    <row r="8" s="8" customFormat="1" ht="20.1" customHeight="1" spans="1:26">
      <c r="A8" s="22"/>
      <c r="B8" s="22"/>
      <c r="C8" s="22"/>
      <c r="D8" s="22"/>
      <c r="E8" s="20" t="s">
        <v>44</v>
      </c>
      <c r="F8" s="20" t="s">
        <v>45</v>
      </c>
      <c r="G8" s="20">
        <v>1</v>
      </c>
      <c r="H8" s="21" t="s">
        <v>34</v>
      </c>
      <c r="I8" s="29"/>
      <c r="J8" s="29"/>
      <c r="K8" s="29"/>
      <c r="L8" s="30">
        <v>4.3</v>
      </c>
      <c r="M8" s="30">
        <v>2.6</v>
      </c>
      <c r="N8" s="37">
        <v>1.80124</v>
      </c>
      <c r="O8" s="32">
        <v>1.7899</v>
      </c>
      <c r="P8" s="33">
        <f t="shared" si="0"/>
        <v>0.0113399999999999</v>
      </c>
      <c r="Q8" s="30">
        <f t="shared" si="1"/>
        <v>7.715848</v>
      </c>
      <c r="R8" s="41" t="s">
        <v>35</v>
      </c>
      <c r="S8" s="42"/>
      <c r="T8" s="43">
        <v>0.04</v>
      </c>
      <c r="U8" s="44">
        <v>1</v>
      </c>
      <c r="V8" s="43">
        <f>T8*U8</f>
        <v>0.04</v>
      </c>
      <c r="W8" s="45"/>
      <c r="X8" s="46"/>
      <c r="Y8" s="23"/>
      <c r="Z8" s="48"/>
    </row>
    <row r="9" s="8" customFormat="1" ht="20.1" customHeight="1" spans="1:26">
      <c r="A9" s="22"/>
      <c r="B9" s="22"/>
      <c r="C9" s="22"/>
      <c r="D9" s="22"/>
      <c r="E9" s="20"/>
      <c r="F9" s="20"/>
      <c r="G9" s="20"/>
      <c r="H9" s="21"/>
      <c r="I9" s="29"/>
      <c r="J9" s="29"/>
      <c r="K9" s="29"/>
      <c r="L9" s="30"/>
      <c r="M9" s="30"/>
      <c r="N9" s="37"/>
      <c r="O9" s="32"/>
      <c r="P9" s="33"/>
      <c r="Q9" s="30"/>
      <c r="R9" s="41" t="s">
        <v>36</v>
      </c>
      <c r="S9" s="42"/>
      <c r="T9" s="43">
        <v>0.08</v>
      </c>
      <c r="U9" s="44">
        <v>4</v>
      </c>
      <c r="V9" s="43">
        <f>T9*U9</f>
        <v>0.32</v>
      </c>
      <c r="W9" s="45"/>
      <c r="X9" s="46"/>
      <c r="Y9" s="23"/>
      <c r="Z9" s="48"/>
    </row>
    <row r="10" s="8" customFormat="1" ht="20.1" customHeight="1" spans="1:26">
      <c r="A10" s="22"/>
      <c r="B10" s="22"/>
      <c r="C10" s="22"/>
      <c r="D10" s="22"/>
      <c r="E10" s="20" t="s">
        <v>46</v>
      </c>
      <c r="F10" s="20" t="s">
        <v>47</v>
      </c>
      <c r="G10" s="20">
        <v>1</v>
      </c>
      <c r="H10" s="21" t="s">
        <v>48</v>
      </c>
      <c r="I10" s="29">
        <v>204</v>
      </c>
      <c r="J10" s="29">
        <v>149</v>
      </c>
      <c r="K10" s="29">
        <v>3</v>
      </c>
      <c r="L10" s="30">
        <v>4.69</v>
      </c>
      <c r="M10" s="30">
        <v>2.6</v>
      </c>
      <c r="N10" s="31">
        <f>I10*J10*K10*0.00000785</f>
        <v>0.7158258</v>
      </c>
      <c r="O10" s="32">
        <v>0.4235</v>
      </c>
      <c r="P10" s="33">
        <f>N10-O10</f>
        <v>0.2923258</v>
      </c>
      <c r="Q10" s="30">
        <f>L10*N10-M10*P10</f>
        <v>2.597175922</v>
      </c>
      <c r="R10" s="41" t="s">
        <v>40</v>
      </c>
      <c r="S10" s="42" t="s">
        <v>49</v>
      </c>
      <c r="T10" s="43">
        <v>0.15</v>
      </c>
      <c r="U10" s="44">
        <v>1</v>
      </c>
      <c r="V10" s="43">
        <f>T10*U10</f>
        <v>0.15</v>
      </c>
      <c r="W10" s="45"/>
      <c r="X10" s="46"/>
      <c r="Y10" s="23"/>
      <c r="Z10" s="48"/>
    </row>
    <row r="11" s="8" customFormat="1" ht="20.1" customHeight="1" spans="1:26">
      <c r="A11" s="22"/>
      <c r="B11" s="22"/>
      <c r="C11" s="22"/>
      <c r="D11" s="22"/>
      <c r="E11" s="20"/>
      <c r="F11" s="20"/>
      <c r="G11" s="20"/>
      <c r="H11" s="21"/>
      <c r="I11" s="29"/>
      <c r="J11" s="29"/>
      <c r="K11" s="29"/>
      <c r="L11" s="30"/>
      <c r="M11" s="30"/>
      <c r="N11" s="37"/>
      <c r="O11" s="32"/>
      <c r="P11" s="33"/>
      <c r="Q11" s="30"/>
      <c r="R11" s="41" t="s">
        <v>50</v>
      </c>
      <c r="S11" s="42" t="s">
        <v>41</v>
      </c>
      <c r="T11" s="43">
        <v>0.07</v>
      </c>
      <c r="U11" s="44">
        <v>1</v>
      </c>
      <c r="V11" s="43">
        <f>T11*U11</f>
        <v>0.07</v>
      </c>
      <c r="W11" s="45"/>
      <c r="X11" s="46"/>
      <c r="Y11" s="23"/>
      <c r="Z11" s="48"/>
    </row>
    <row r="12" s="8" customFormat="1" ht="20.1" customHeight="1" spans="1:26">
      <c r="A12" s="22"/>
      <c r="B12" s="22"/>
      <c r="C12" s="22"/>
      <c r="D12" s="22"/>
      <c r="E12" s="20"/>
      <c r="F12" s="20"/>
      <c r="G12" s="20"/>
      <c r="H12" s="21"/>
      <c r="I12" s="29"/>
      <c r="J12" s="29"/>
      <c r="K12" s="29"/>
      <c r="L12" s="30"/>
      <c r="M12" s="30"/>
      <c r="N12" s="37"/>
      <c r="O12" s="32"/>
      <c r="P12" s="33"/>
      <c r="Q12" s="30"/>
      <c r="R12" s="41" t="s">
        <v>42</v>
      </c>
      <c r="S12" s="42" t="s">
        <v>41</v>
      </c>
      <c r="T12" s="43">
        <v>0.07</v>
      </c>
      <c r="U12" s="44">
        <v>1</v>
      </c>
      <c r="V12" s="43">
        <f>T12*U12</f>
        <v>0.07</v>
      </c>
      <c r="W12" s="45"/>
      <c r="X12" s="46"/>
      <c r="Y12" s="23"/>
      <c r="Z12" s="48"/>
    </row>
    <row r="13" s="8" customFormat="1" ht="20.1" customHeight="1" spans="1:26">
      <c r="A13" s="22"/>
      <c r="B13" s="22"/>
      <c r="C13" s="22"/>
      <c r="D13" s="22"/>
      <c r="E13" s="20" t="s">
        <v>51</v>
      </c>
      <c r="F13" s="20" t="s">
        <v>52</v>
      </c>
      <c r="G13" s="20">
        <v>1</v>
      </c>
      <c r="H13" s="21" t="s">
        <v>34</v>
      </c>
      <c r="I13" s="29"/>
      <c r="J13" s="29"/>
      <c r="K13" s="29"/>
      <c r="L13" s="30">
        <v>4.3</v>
      </c>
      <c r="M13" s="30">
        <v>2.6</v>
      </c>
      <c r="N13" s="37">
        <v>0.42474</v>
      </c>
      <c r="O13" s="32">
        <v>0.4134</v>
      </c>
      <c r="P13" s="33">
        <f>N13-O13</f>
        <v>0.01134</v>
      </c>
      <c r="Q13" s="30">
        <f>L13*N13-M13*P13</f>
        <v>1.796898</v>
      </c>
      <c r="R13" s="41" t="s">
        <v>35</v>
      </c>
      <c r="S13" s="42"/>
      <c r="T13" s="43">
        <v>0.04</v>
      </c>
      <c r="U13" s="49">
        <v>1</v>
      </c>
      <c r="V13" s="43">
        <f>T13*U13</f>
        <v>0.04</v>
      </c>
      <c r="W13" s="45"/>
      <c r="X13" s="46"/>
      <c r="Y13" s="23"/>
      <c r="Z13" s="48"/>
    </row>
    <row r="14" s="8" customFormat="1" ht="20.1" customHeight="1" spans="1:26">
      <c r="A14" s="22"/>
      <c r="B14" s="22"/>
      <c r="C14" s="22"/>
      <c r="D14" s="22"/>
      <c r="E14" s="20" t="s">
        <v>103</v>
      </c>
      <c r="F14" s="20" t="s">
        <v>82</v>
      </c>
      <c r="G14" s="20">
        <v>1</v>
      </c>
      <c r="H14" s="21" t="s">
        <v>83</v>
      </c>
      <c r="I14" s="29"/>
      <c r="J14" s="29"/>
      <c r="K14" s="29"/>
      <c r="L14" s="30">
        <v>4.8</v>
      </c>
      <c r="M14" s="30">
        <v>2.6</v>
      </c>
      <c r="N14" s="37">
        <v>0.124</v>
      </c>
      <c r="O14" s="37">
        <v>0.124</v>
      </c>
      <c r="P14" s="33">
        <f>N14-O14</f>
        <v>0</v>
      </c>
      <c r="Q14" s="30">
        <f>L14*N14-M14*P14</f>
        <v>0.5952</v>
      </c>
      <c r="R14" s="41" t="s">
        <v>35</v>
      </c>
      <c r="S14" s="42"/>
      <c r="T14" s="43">
        <v>0.04</v>
      </c>
      <c r="U14" s="49">
        <v>1</v>
      </c>
      <c r="V14" s="43">
        <f t="shared" ref="V14:V38" si="2">T14*U14</f>
        <v>0.04</v>
      </c>
      <c r="W14" s="45"/>
      <c r="X14" s="46"/>
      <c r="Y14" s="23"/>
      <c r="Z14" s="48"/>
    </row>
    <row r="15" s="8" customFormat="1" ht="20.1" customHeight="1" spans="1:26">
      <c r="A15" s="22"/>
      <c r="B15" s="22"/>
      <c r="C15" s="22"/>
      <c r="D15" s="22"/>
      <c r="E15" s="20"/>
      <c r="F15" s="20"/>
      <c r="G15" s="20"/>
      <c r="H15" s="21"/>
      <c r="I15" s="29"/>
      <c r="J15" s="29"/>
      <c r="K15" s="29"/>
      <c r="L15" s="30"/>
      <c r="M15" s="30"/>
      <c r="N15" s="37"/>
      <c r="O15" s="32"/>
      <c r="P15" s="33"/>
      <c r="Q15" s="30"/>
      <c r="R15" s="41" t="s">
        <v>36</v>
      </c>
      <c r="S15" s="42"/>
      <c r="T15" s="43">
        <v>0.03</v>
      </c>
      <c r="U15" s="49">
        <v>4</v>
      </c>
      <c r="V15" s="43">
        <f t="shared" si="2"/>
        <v>0.12</v>
      </c>
      <c r="W15" s="45"/>
      <c r="X15" s="46"/>
      <c r="Y15" s="23"/>
      <c r="Z15" s="48"/>
    </row>
    <row r="16" s="8" customFormat="1" ht="20.1" customHeight="1" spans="1:26">
      <c r="A16" s="22"/>
      <c r="B16" s="22"/>
      <c r="C16" s="22"/>
      <c r="D16" s="22"/>
      <c r="E16" s="20" t="s">
        <v>55</v>
      </c>
      <c r="F16" s="20" t="s">
        <v>56</v>
      </c>
      <c r="G16" s="20">
        <v>1</v>
      </c>
      <c r="H16" s="21" t="s">
        <v>57</v>
      </c>
      <c r="I16" s="29">
        <v>399</v>
      </c>
      <c r="J16" s="29">
        <v>126.5</v>
      </c>
      <c r="K16" s="29">
        <v>2</v>
      </c>
      <c r="L16" s="30">
        <v>5.13</v>
      </c>
      <c r="M16" s="30">
        <v>2.6</v>
      </c>
      <c r="N16" s="31">
        <f>I16*J16*K16*0.00000785</f>
        <v>0.79243395</v>
      </c>
      <c r="O16" s="32">
        <v>0.5164</v>
      </c>
      <c r="P16" s="33">
        <f t="shared" ref="P16:P21" si="3">N16-O16</f>
        <v>0.27603395</v>
      </c>
      <c r="Q16" s="30">
        <f t="shared" ref="Q16:Q21" si="4">L16*N16-M16*P16</f>
        <v>3.3474978935</v>
      </c>
      <c r="R16" s="41" t="s">
        <v>40</v>
      </c>
      <c r="S16" s="42" t="s">
        <v>49</v>
      </c>
      <c r="T16" s="43">
        <v>0.15</v>
      </c>
      <c r="U16" s="44">
        <v>1</v>
      </c>
      <c r="V16" s="43">
        <f t="shared" si="2"/>
        <v>0.15</v>
      </c>
      <c r="W16" s="45"/>
      <c r="X16" s="46"/>
      <c r="Y16" s="23"/>
      <c r="Z16" s="48"/>
    </row>
    <row r="17" s="8" customFormat="1" ht="20.1" customHeight="1" spans="1:26">
      <c r="A17" s="22"/>
      <c r="B17" s="22"/>
      <c r="C17" s="22"/>
      <c r="D17" s="22"/>
      <c r="E17" s="20"/>
      <c r="F17" s="20"/>
      <c r="G17" s="20"/>
      <c r="H17" s="21"/>
      <c r="I17" s="29"/>
      <c r="J17" s="29"/>
      <c r="K17" s="29"/>
      <c r="L17" s="30"/>
      <c r="M17" s="30"/>
      <c r="N17" s="37"/>
      <c r="O17" s="32"/>
      <c r="P17" s="33"/>
      <c r="Q17" s="30"/>
      <c r="R17" s="41" t="s">
        <v>50</v>
      </c>
      <c r="S17" s="42" t="s">
        <v>41</v>
      </c>
      <c r="T17" s="43">
        <v>0.07</v>
      </c>
      <c r="U17" s="44">
        <v>1</v>
      </c>
      <c r="V17" s="43">
        <f t="shared" si="2"/>
        <v>0.07</v>
      </c>
      <c r="W17" s="45"/>
      <c r="X17" s="46"/>
      <c r="Y17" s="23"/>
      <c r="Z17" s="48"/>
    </row>
    <row r="18" s="8" customFormat="1" ht="20.1" customHeight="1" spans="1:26">
      <c r="A18" s="22"/>
      <c r="B18" s="22"/>
      <c r="C18" s="22"/>
      <c r="D18" s="22"/>
      <c r="E18" s="20"/>
      <c r="F18" s="20"/>
      <c r="G18" s="20"/>
      <c r="H18" s="21"/>
      <c r="I18" s="29"/>
      <c r="J18" s="29"/>
      <c r="K18" s="29"/>
      <c r="L18" s="30"/>
      <c r="M18" s="30"/>
      <c r="N18" s="37"/>
      <c r="O18" s="32"/>
      <c r="P18" s="33"/>
      <c r="Q18" s="30"/>
      <c r="R18" s="41" t="s">
        <v>42</v>
      </c>
      <c r="S18" s="42" t="s">
        <v>41</v>
      </c>
      <c r="T18" s="43">
        <v>0.07</v>
      </c>
      <c r="U18" s="44">
        <v>1</v>
      </c>
      <c r="V18" s="43">
        <f t="shared" si="2"/>
        <v>0.07</v>
      </c>
      <c r="W18" s="45"/>
      <c r="X18" s="46"/>
      <c r="Y18" s="23"/>
      <c r="Z18" s="48"/>
    </row>
    <row r="19" s="8" customFormat="1" ht="20.1" customHeight="1" spans="1:26">
      <c r="A19" s="22"/>
      <c r="B19" s="22"/>
      <c r="C19" s="22"/>
      <c r="D19" s="22"/>
      <c r="E19" s="20" t="s">
        <v>103</v>
      </c>
      <c r="F19" s="20" t="s">
        <v>82</v>
      </c>
      <c r="G19" s="20">
        <v>1</v>
      </c>
      <c r="H19" s="21" t="s">
        <v>83</v>
      </c>
      <c r="I19" s="29"/>
      <c r="J19" s="29"/>
      <c r="K19" s="29"/>
      <c r="L19" s="30">
        <v>4.8</v>
      </c>
      <c r="M19" s="30">
        <v>2.6</v>
      </c>
      <c r="N19" s="37">
        <v>0.124</v>
      </c>
      <c r="O19" s="37">
        <v>0.124</v>
      </c>
      <c r="P19" s="33">
        <f t="shared" si="3"/>
        <v>0</v>
      </c>
      <c r="Q19" s="30">
        <f t="shared" si="4"/>
        <v>0.5952</v>
      </c>
      <c r="R19" s="41" t="s">
        <v>35</v>
      </c>
      <c r="S19" s="42"/>
      <c r="T19" s="43">
        <v>0.04</v>
      </c>
      <c r="U19" s="49">
        <v>1</v>
      </c>
      <c r="V19" s="43">
        <f t="shared" si="2"/>
        <v>0.04</v>
      </c>
      <c r="W19" s="45"/>
      <c r="X19" s="46"/>
      <c r="Y19" s="23"/>
      <c r="Z19" s="48"/>
    </row>
    <row r="20" s="8" customFormat="1" ht="20.1" customHeight="1" spans="1:26">
      <c r="A20" s="22"/>
      <c r="B20" s="22"/>
      <c r="C20" s="22"/>
      <c r="D20" s="22"/>
      <c r="E20" s="20"/>
      <c r="F20" s="20"/>
      <c r="G20" s="20"/>
      <c r="H20" s="21"/>
      <c r="I20" s="29"/>
      <c r="J20" s="29"/>
      <c r="K20" s="29"/>
      <c r="L20" s="30"/>
      <c r="M20" s="30"/>
      <c r="N20" s="37"/>
      <c r="O20" s="32"/>
      <c r="P20" s="33"/>
      <c r="Q20" s="30"/>
      <c r="R20" s="41" t="s">
        <v>36</v>
      </c>
      <c r="S20" s="42"/>
      <c r="T20" s="43">
        <v>0.03</v>
      </c>
      <c r="U20" s="49">
        <v>4</v>
      </c>
      <c r="V20" s="43">
        <f t="shared" si="2"/>
        <v>0.12</v>
      </c>
      <c r="W20" s="45"/>
      <c r="X20" s="46"/>
      <c r="Y20" s="23"/>
      <c r="Z20" s="48"/>
    </row>
    <row r="21" s="8" customFormat="1" ht="20.1" customHeight="1" spans="1:26">
      <c r="A21" s="22"/>
      <c r="B21" s="22"/>
      <c r="C21" s="22"/>
      <c r="D21" s="22"/>
      <c r="E21" s="20" t="s">
        <v>58</v>
      </c>
      <c r="F21" s="20" t="s">
        <v>59</v>
      </c>
      <c r="G21" s="20">
        <v>1</v>
      </c>
      <c r="H21" s="21" t="s">
        <v>57</v>
      </c>
      <c r="I21" s="29">
        <v>399</v>
      </c>
      <c r="J21" s="29">
        <v>126.5</v>
      </c>
      <c r="K21" s="29">
        <v>2</v>
      </c>
      <c r="L21" s="30">
        <v>5.13</v>
      </c>
      <c r="M21" s="30">
        <v>2.6</v>
      </c>
      <c r="N21" s="31">
        <f>I21*J21*K21*0.00000785</f>
        <v>0.79243395</v>
      </c>
      <c r="O21" s="32">
        <v>0.5164</v>
      </c>
      <c r="P21" s="33">
        <f t="shared" si="3"/>
        <v>0.27603395</v>
      </c>
      <c r="Q21" s="30">
        <f t="shared" si="4"/>
        <v>3.3474978935</v>
      </c>
      <c r="R21" s="41" t="s">
        <v>40</v>
      </c>
      <c r="S21" s="42" t="s">
        <v>49</v>
      </c>
      <c r="T21" s="43">
        <v>0.15</v>
      </c>
      <c r="U21" s="44">
        <v>1</v>
      </c>
      <c r="V21" s="43">
        <f t="shared" si="2"/>
        <v>0.15</v>
      </c>
      <c r="W21" s="45"/>
      <c r="X21" s="46"/>
      <c r="Y21" s="23"/>
      <c r="Z21" s="48"/>
    </row>
    <row r="22" s="8" customFormat="1" ht="20.1" customHeight="1" spans="1:26">
      <c r="A22" s="22"/>
      <c r="B22" s="22"/>
      <c r="C22" s="22"/>
      <c r="D22" s="22"/>
      <c r="E22" s="20"/>
      <c r="F22" s="20"/>
      <c r="G22" s="20"/>
      <c r="H22" s="21"/>
      <c r="I22" s="29"/>
      <c r="J22" s="29"/>
      <c r="K22" s="29"/>
      <c r="L22" s="30"/>
      <c r="M22" s="30"/>
      <c r="N22" s="37"/>
      <c r="O22" s="32"/>
      <c r="P22" s="33"/>
      <c r="Q22" s="30"/>
      <c r="R22" s="41" t="s">
        <v>50</v>
      </c>
      <c r="S22" s="42" t="s">
        <v>41</v>
      </c>
      <c r="T22" s="43">
        <v>0.07</v>
      </c>
      <c r="U22" s="44">
        <v>1</v>
      </c>
      <c r="V22" s="43">
        <f t="shared" si="2"/>
        <v>0.07</v>
      </c>
      <c r="W22" s="45"/>
      <c r="X22" s="46"/>
      <c r="Y22" s="23"/>
      <c r="Z22" s="48"/>
    </row>
    <row r="23" s="8" customFormat="1" ht="20.1" customHeight="1" spans="1:26">
      <c r="A23" s="22"/>
      <c r="B23" s="22"/>
      <c r="C23" s="22"/>
      <c r="D23" s="22"/>
      <c r="E23" s="20"/>
      <c r="F23" s="20"/>
      <c r="G23" s="20"/>
      <c r="H23" s="21"/>
      <c r="I23" s="29"/>
      <c r="J23" s="29"/>
      <c r="K23" s="29"/>
      <c r="L23" s="30"/>
      <c r="M23" s="30"/>
      <c r="N23" s="37"/>
      <c r="O23" s="32"/>
      <c r="P23" s="33"/>
      <c r="Q23" s="30"/>
      <c r="R23" s="41" t="s">
        <v>42</v>
      </c>
      <c r="S23" s="42" t="s">
        <v>41</v>
      </c>
      <c r="T23" s="43">
        <v>0.07</v>
      </c>
      <c r="U23" s="44">
        <v>1</v>
      </c>
      <c r="V23" s="43">
        <f t="shared" si="2"/>
        <v>0.07</v>
      </c>
      <c r="W23" s="45"/>
      <c r="X23" s="46"/>
      <c r="Y23" s="23"/>
      <c r="Z23" s="48"/>
    </row>
    <row r="24" s="8" customFormat="1" ht="20.1" customHeight="1" spans="1:26">
      <c r="A24" s="22"/>
      <c r="B24" s="22"/>
      <c r="C24" s="22"/>
      <c r="D24" s="22"/>
      <c r="E24" s="20" t="s">
        <v>63</v>
      </c>
      <c r="F24" s="20" t="s">
        <v>93</v>
      </c>
      <c r="G24" s="20">
        <v>1</v>
      </c>
      <c r="H24" s="21" t="s">
        <v>62</v>
      </c>
      <c r="I24" s="29"/>
      <c r="J24" s="29"/>
      <c r="K24" s="29"/>
      <c r="L24" s="30">
        <v>4.8</v>
      </c>
      <c r="M24" s="30">
        <v>2.6</v>
      </c>
      <c r="N24" s="32">
        <v>0.142</v>
      </c>
      <c r="O24" s="32">
        <v>0.142</v>
      </c>
      <c r="P24" s="33">
        <f t="shared" ref="P24:P28" si="5">N24-O24</f>
        <v>0</v>
      </c>
      <c r="Q24" s="30">
        <f t="shared" ref="Q24:Q28" si="6">L24*N24-M24*P24</f>
        <v>0.6816</v>
      </c>
      <c r="R24" s="41" t="s">
        <v>35</v>
      </c>
      <c r="S24" s="42"/>
      <c r="T24" s="43">
        <v>0.04</v>
      </c>
      <c r="U24" s="49">
        <v>1</v>
      </c>
      <c r="V24" s="43">
        <f t="shared" si="2"/>
        <v>0.04</v>
      </c>
      <c r="W24" s="45"/>
      <c r="X24" s="46"/>
      <c r="Y24" s="23"/>
      <c r="Z24" s="48"/>
    </row>
    <row r="25" s="8" customFormat="1" ht="20.1" customHeight="1" spans="1:26">
      <c r="A25" s="22"/>
      <c r="B25" s="22"/>
      <c r="C25" s="22"/>
      <c r="D25" s="22"/>
      <c r="E25" s="20"/>
      <c r="F25" s="20"/>
      <c r="G25" s="20"/>
      <c r="H25" s="21"/>
      <c r="I25" s="29"/>
      <c r="J25" s="29"/>
      <c r="K25" s="29"/>
      <c r="L25" s="30"/>
      <c r="M25" s="30"/>
      <c r="N25" s="37"/>
      <c r="O25" s="32"/>
      <c r="P25" s="33"/>
      <c r="Q25" s="30"/>
      <c r="R25" s="41" t="s">
        <v>36</v>
      </c>
      <c r="S25" s="42"/>
      <c r="T25" s="43">
        <v>0.03</v>
      </c>
      <c r="U25" s="49">
        <v>5</v>
      </c>
      <c r="V25" s="43">
        <f t="shared" si="2"/>
        <v>0.15</v>
      </c>
      <c r="W25" s="45"/>
      <c r="X25" s="46"/>
      <c r="Y25" s="23"/>
      <c r="Z25" s="48"/>
    </row>
    <row r="26" s="8" customFormat="1" ht="20.1" customHeight="1" spans="1:26">
      <c r="A26" s="22"/>
      <c r="B26" s="22"/>
      <c r="C26" s="22"/>
      <c r="D26" s="22"/>
      <c r="E26" s="20" t="s">
        <v>65</v>
      </c>
      <c r="F26" s="20" t="s">
        <v>66</v>
      </c>
      <c r="G26" s="20">
        <v>1</v>
      </c>
      <c r="H26" s="21" t="s">
        <v>62</v>
      </c>
      <c r="I26" s="29"/>
      <c r="J26" s="29"/>
      <c r="K26" s="29"/>
      <c r="L26" s="30">
        <v>4.8</v>
      </c>
      <c r="M26" s="30">
        <v>2.6</v>
      </c>
      <c r="N26" s="37">
        <v>0.091</v>
      </c>
      <c r="O26" s="37">
        <v>0.091</v>
      </c>
      <c r="P26" s="33">
        <f t="shared" si="5"/>
        <v>0</v>
      </c>
      <c r="Q26" s="30">
        <f t="shared" si="6"/>
        <v>0.4368</v>
      </c>
      <c r="R26" s="41" t="s">
        <v>35</v>
      </c>
      <c r="S26" s="42"/>
      <c r="T26" s="43">
        <v>0.04</v>
      </c>
      <c r="U26" s="49">
        <v>1</v>
      </c>
      <c r="V26" s="43">
        <f t="shared" si="2"/>
        <v>0.04</v>
      </c>
      <c r="W26" s="45"/>
      <c r="X26" s="46"/>
      <c r="Y26" s="23"/>
      <c r="Z26" s="48"/>
    </row>
    <row r="27" s="8" customFormat="1" ht="20.1" customHeight="1" spans="1:26">
      <c r="A27" s="22"/>
      <c r="B27" s="22"/>
      <c r="C27" s="22"/>
      <c r="D27" s="22"/>
      <c r="E27" s="20"/>
      <c r="F27" s="20"/>
      <c r="G27" s="20"/>
      <c r="H27" s="21"/>
      <c r="I27" s="29"/>
      <c r="J27" s="29"/>
      <c r="K27" s="29"/>
      <c r="L27" s="30"/>
      <c r="M27" s="30"/>
      <c r="N27" s="37"/>
      <c r="O27" s="32"/>
      <c r="P27" s="33"/>
      <c r="Q27" s="30"/>
      <c r="R27" s="41" t="s">
        <v>36</v>
      </c>
      <c r="S27" s="42"/>
      <c r="T27" s="43">
        <v>0.03</v>
      </c>
      <c r="U27" s="49">
        <v>4</v>
      </c>
      <c r="V27" s="43">
        <f t="shared" si="2"/>
        <v>0.12</v>
      </c>
      <c r="W27" s="45"/>
      <c r="X27" s="46"/>
      <c r="Y27" s="23"/>
      <c r="Z27" s="48"/>
    </row>
    <row r="28" s="8" customFormat="1" ht="20.1" customHeight="1" spans="1:26">
      <c r="A28" s="22"/>
      <c r="B28" s="22"/>
      <c r="C28" s="22"/>
      <c r="D28" s="22"/>
      <c r="E28" s="20" t="s">
        <v>67</v>
      </c>
      <c r="F28" s="20" t="s">
        <v>68</v>
      </c>
      <c r="G28" s="20">
        <v>1</v>
      </c>
      <c r="H28" s="21" t="s">
        <v>62</v>
      </c>
      <c r="I28" s="29"/>
      <c r="J28" s="29"/>
      <c r="K28" s="29"/>
      <c r="L28" s="30">
        <v>4.8</v>
      </c>
      <c r="M28" s="30">
        <v>2.6</v>
      </c>
      <c r="N28" s="37">
        <v>0.129</v>
      </c>
      <c r="O28" s="37">
        <v>0.129</v>
      </c>
      <c r="P28" s="33">
        <f t="shared" si="5"/>
        <v>0</v>
      </c>
      <c r="Q28" s="30">
        <f t="shared" si="6"/>
        <v>0.6192</v>
      </c>
      <c r="R28" s="41" t="s">
        <v>35</v>
      </c>
      <c r="S28" s="42"/>
      <c r="T28" s="43">
        <v>0.04</v>
      </c>
      <c r="U28" s="49">
        <v>1</v>
      </c>
      <c r="V28" s="43">
        <f t="shared" si="2"/>
        <v>0.04</v>
      </c>
      <c r="W28" s="45"/>
      <c r="X28" s="46"/>
      <c r="Y28" s="23"/>
      <c r="Z28" s="48"/>
    </row>
    <row r="29" s="8" customFormat="1" ht="20.1" customHeight="1" spans="1:26">
      <c r="A29" s="22"/>
      <c r="B29" s="22"/>
      <c r="C29" s="22"/>
      <c r="D29" s="22"/>
      <c r="E29" s="20"/>
      <c r="F29" s="20"/>
      <c r="G29" s="20"/>
      <c r="H29" s="21"/>
      <c r="I29" s="29"/>
      <c r="J29" s="29"/>
      <c r="K29" s="29"/>
      <c r="L29" s="30"/>
      <c r="M29" s="30"/>
      <c r="N29" s="37"/>
      <c r="O29" s="32"/>
      <c r="P29" s="33"/>
      <c r="Q29" s="30"/>
      <c r="R29" s="41" t="s">
        <v>36</v>
      </c>
      <c r="S29" s="42"/>
      <c r="T29" s="43">
        <v>0.03</v>
      </c>
      <c r="U29" s="49">
        <v>6</v>
      </c>
      <c r="V29" s="43">
        <f t="shared" si="2"/>
        <v>0.18</v>
      </c>
      <c r="W29" s="45"/>
      <c r="X29" s="46"/>
      <c r="Y29" s="23"/>
      <c r="Z29" s="48"/>
    </row>
    <row r="30" s="8" customFormat="1" ht="20.1" customHeight="1" spans="1:26">
      <c r="A30" s="22"/>
      <c r="B30" s="22"/>
      <c r="C30" s="22"/>
      <c r="D30" s="22"/>
      <c r="E30" s="20" t="s">
        <v>69</v>
      </c>
      <c r="F30" s="20" t="s">
        <v>70</v>
      </c>
      <c r="G30" s="20">
        <v>1</v>
      </c>
      <c r="H30" s="21"/>
      <c r="I30" s="29"/>
      <c r="J30" s="29"/>
      <c r="K30" s="29"/>
      <c r="L30" s="30">
        <v>0.32</v>
      </c>
      <c r="M30" s="30"/>
      <c r="N30" s="37"/>
      <c r="O30" s="32"/>
      <c r="P30" s="33"/>
      <c r="Q30" s="30">
        <f t="shared" ref="Q30:Q32" si="7">L30*G30</f>
        <v>0.32</v>
      </c>
      <c r="R30" s="41" t="s">
        <v>71</v>
      </c>
      <c r="S30" s="42"/>
      <c r="T30" s="43">
        <v>0.05</v>
      </c>
      <c r="U30" s="44">
        <v>1</v>
      </c>
      <c r="V30" s="43">
        <f t="shared" ref="V30:V34" si="8">U30*T30</f>
        <v>0.05</v>
      </c>
      <c r="W30" s="45"/>
      <c r="X30" s="46"/>
      <c r="Y30" s="23"/>
      <c r="Z30" s="48"/>
    </row>
    <row r="31" s="8" customFormat="1" ht="20.1" customHeight="1" spans="1:26">
      <c r="A31" s="22"/>
      <c r="B31" s="22"/>
      <c r="C31" s="22"/>
      <c r="D31" s="22"/>
      <c r="E31" s="20" t="s">
        <v>72</v>
      </c>
      <c r="F31" s="20" t="s">
        <v>73</v>
      </c>
      <c r="G31" s="20">
        <v>2</v>
      </c>
      <c r="H31" s="21"/>
      <c r="I31" s="29"/>
      <c r="J31" s="29"/>
      <c r="K31" s="29"/>
      <c r="L31" s="30">
        <v>0.11</v>
      </c>
      <c r="M31" s="30"/>
      <c r="N31" s="37"/>
      <c r="O31" s="32"/>
      <c r="P31" s="33"/>
      <c r="Q31" s="30">
        <f t="shared" si="7"/>
        <v>0.22</v>
      </c>
      <c r="R31" s="41" t="s">
        <v>71</v>
      </c>
      <c r="S31" s="42"/>
      <c r="T31" s="43">
        <v>0.05</v>
      </c>
      <c r="U31" s="44">
        <v>2</v>
      </c>
      <c r="V31" s="43">
        <f t="shared" si="8"/>
        <v>0.1</v>
      </c>
      <c r="W31" s="45"/>
      <c r="X31" s="46"/>
      <c r="Y31" s="23"/>
      <c r="Z31" s="48"/>
    </row>
    <row r="32" s="8" customFormat="1" ht="20.1" customHeight="1" spans="1:26">
      <c r="A32" s="22"/>
      <c r="B32" s="22"/>
      <c r="C32" s="22"/>
      <c r="D32" s="22"/>
      <c r="E32" s="20" t="s">
        <v>72</v>
      </c>
      <c r="F32" s="20" t="s">
        <v>73</v>
      </c>
      <c r="G32" s="20">
        <v>2</v>
      </c>
      <c r="H32" s="21"/>
      <c r="I32" s="29"/>
      <c r="J32" s="29"/>
      <c r="K32" s="29"/>
      <c r="L32" s="30">
        <v>0.11</v>
      </c>
      <c r="M32" s="30"/>
      <c r="N32" s="37"/>
      <c r="O32" s="32"/>
      <c r="P32" s="33"/>
      <c r="Q32" s="30">
        <f t="shared" si="7"/>
        <v>0.22</v>
      </c>
      <c r="R32" s="41" t="s">
        <v>71</v>
      </c>
      <c r="S32" s="42"/>
      <c r="T32" s="43">
        <v>0.05</v>
      </c>
      <c r="U32" s="44">
        <v>2</v>
      </c>
      <c r="V32" s="43">
        <f t="shared" si="8"/>
        <v>0.1</v>
      </c>
      <c r="W32" s="45"/>
      <c r="X32" s="46"/>
      <c r="Y32" s="23"/>
      <c r="Z32" s="48"/>
    </row>
    <row r="33" s="8" customFormat="1" ht="20.1" customHeight="1" spans="1:26">
      <c r="A33" s="22"/>
      <c r="B33" s="22"/>
      <c r="C33" s="22"/>
      <c r="D33" s="22"/>
      <c r="E33" s="20"/>
      <c r="F33" s="20"/>
      <c r="G33" s="20"/>
      <c r="H33" s="21"/>
      <c r="I33" s="29"/>
      <c r="J33" s="29"/>
      <c r="K33" s="29"/>
      <c r="L33" s="30"/>
      <c r="M33" s="30"/>
      <c r="N33" s="32"/>
      <c r="O33" s="32"/>
      <c r="P33" s="33"/>
      <c r="Q33" s="30"/>
      <c r="R33" s="41" t="s">
        <v>71</v>
      </c>
      <c r="S33" s="42"/>
      <c r="T33" s="43">
        <v>0.05</v>
      </c>
      <c r="U33" s="44">
        <v>130.56</v>
      </c>
      <c r="V33" s="43">
        <f t="shared" si="8"/>
        <v>6.528</v>
      </c>
      <c r="W33" s="45"/>
      <c r="X33" s="46"/>
      <c r="Y33" s="23"/>
      <c r="Z33" s="48"/>
    </row>
    <row r="34" s="8" customFormat="1" ht="20.1" customHeight="1" spans="1:26">
      <c r="A34" s="22"/>
      <c r="B34" s="22"/>
      <c r="C34" s="22"/>
      <c r="D34" s="22"/>
      <c r="E34" s="20"/>
      <c r="F34" s="20"/>
      <c r="G34" s="20"/>
      <c r="H34" s="21"/>
      <c r="I34" s="29"/>
      <c r="J34" s="29"/>
      <c r="K34" s="29"/>
      <c r="L34" s="30"/>
      <c r="M34" s="30"/>
      <c r="N34" s="37"/>
      <c r="O34" s="32"/>
      <c r="P34" s="33"/>
      <c r="Q34" s="30"/>
      <c r="R34" s="41" t="s">
        <v>100</v>
      </c>
      <c r="S34" s="42"/>
      <c r="T34" s="43">
        <v>7</v>
      </c>
      <c r="U34" s="44">
        <v>0.726</v>
      </c>
      <c r="V34" s="43">
        <f t="shared" si="8"/>
        <v>5.082</v>
      </c>
      <c r="W34" s="45"/>
      <c r="X34" s="46"/>
      <c r="Y34" s="23"/>
      <c r="Z34" s="48"/>
    </row>
    <row r="35" s="8" customFormat="1" ht="20.1" customHeight="1" spans="1:26">
      <c r="A35" s="24"/>
      <c r="B35" s="24"/>
      <c r="C35" s="24"/>
      <c r="D35" s="24"/>
      <c r="E35" s="25" t="s">
        <v>74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35">
        <f>SUM(Q4:Q34)</f>
        <v>24.253774859</v>
      </c>
      <c r="R35" s="25" t="s">
        <v>75</v>
      </c>
      <c r="S35" s="23"/>
      <c r="T35" s="23"/>
      <c r="U35" s="23"/>
      <c r="V35" s="47">
        <f>SUM(V4:V34)</f>
        <v>14.33</v>
      </c>
      <c r="W35" s="45"/>
      <c r="X35" s="46"/>
      <c r="Y35" s="23"/>
      <c r="Z35" s="48"/>
    </row>
    <row r="37" s="9" customFormat="1" spans="2:5">
      <c r="B37" s="9">
        <v>255</v>
      </c>
      <c r="C37" s="9">
        <v>13</v>
      </c>
      <c r="D37" s="9">
        <v>2</v>
      </c>
      <c r="E37" s="8">
        <f>(B37+C37)*2*D37*440/9800</f>
        <v>48.130612244898</v>
      </c>
    </row>
  </sheetData>
  <mergeCells count="28">
    <mergeCell ref="A1:X1"/>
    <mergeCell ref="I2:K2"/>
    <mergeCell ref="L2:M2"/>
    <mergeCell ref="N2:P2"/>
    <mergeCell ref="R2:V2"/>
    <mergeCell ref="E35:P35"/>
    <mergeCell ref="R35:U35"/>
    <mergeCell ref="A2:A3"/>
    <mergeCell ref="A4:A35"/>
    <mergeCell ref="B2:B3"/>
    <mergeCell ref="B4:B35"/>
    <mergeCell ref="C2:C3"/>
    <mergeCell ref="C4:C35"/>
    <mergeCell ref="D2:D3"/>
    <mergeCell ref="D4:D35"/>
    <mergeCell ref="E2:E3"/>
    <mergeCell ref="F2:F3"/>
    <mergeCell ref="G2:G3"/>
    <mergeCell ref="H2:H3"/>
    <mergeCell ref="Q2:Q3"/>
    <mergeCell ref="W2:W3"/>
    <mergeCell ref="W4:W35"/>
    <mergeCell ref="X2:X3"/>
    <mergeCell ref="X4:X35"/>
    <mergeCell ref="Y2:Y3"/>
    <mergeCell ref="Y4:Y35"/>
    <mergeCell ref="Z2:Z3"/>
    <mergeCell ref="Z4:Z35"/>
  </mergeCells>
  <conditionalFormatting sqref="B1">
    <cfRule type="duplicateValues" dxfId="0" priority="14"/>
  </conditionalFormatting>
  <conditionalFormatting sqref="I4:K4">
    <cfRule type="duplicateValues" dxfId="0" priority="15"/>
  </conditionalFormatting>
  <conditionalFormatting sqref="I7:K7">
    <cfRule type="duplicateValues" dxfId="0" priority="11"/>
  </conditionalFormatting>
  <conditionalFormatting sqref="I16:K16">
    <cfRule type="duplicateValues" dxfId="0" priority="9"/>
  </conditionalFormatting>
  <conditionalFormatting sqref="I21:K21">
    <cfRule type="duplicateValues" dxfId="0" priority="6"/>
  </conditionalFormatting>
  <conditionalFormatting sqref="I30:K30">
    <cfRule type="duplicateValues" dxfId="0" priority="1"/>
  </conditionalFormatting>
  <conditionalFormatting sqref="E2:E3">
    <cfRule type="duplicateValues" dxfId="0" priority="13"/>
  </conditionalFormatting>
  <conditionalFormatting sqref="I8:K12">
    <cfRule type="duplicateValues" dxfId="0" priority="12"/>
  </conditionalFormatting>
  <conditionalFormatting sqref="I13:K13 I17:K18">
    <cfRule type="duplicateValues" dxfId="0" priority="10"/>
  </conditionalFormatting>
  <conditionalFormatting sqref="I14:K15">
    <cfRule type="duplicateValues" dxfId="0" priority="8"/>
  </conditionalFormatting>
  <conditionalFormatting sqref="I19:K20">
    <cfRule type="duplicateValues" dxfId="0" priority="4"/>
  </conditionalFormatting>
  <conditionalFormatting sqref="I22:K23">
    <cfRule type="duplicateValues" dxfId="0" priority="7"/>
  </conditionalFormatting>
  <conditionalFormatting sqref="I24:K29">
    <cfRule type="duplicateValues" dxfId="0" priority="3"/>
  </conditionalFormatting>
  <conditionalFormatting sqref="I31:K32">
    <cfRule type="duplicateValues" dxfId="0" priority="2"/>
  </conditionalFormatting>
  <conditionalFormatting sqref="I33:K34">
    <cfRule type="duplicateValues" dxfId="0" priority="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opLeftCell="G1" workbookViewId="0">
      <selection activeCell="U17" sqref="U17"/>
    </sheetView>
  </sheetViews>
  <sheetFormatPr defaultColWidth="9" defaultRowHeight="14"/>
  <cols>
    <col min="1" max="1" width="5" style="9" customWidth="1"/>
    <col min="2" max="4" width="9" style="9"/>
    <col min="5" max="5" width="13.4545454545455" style="9" customWidth="1"/>
    <col min="6" max="6" width="14" style="9" customWidth="1"/>
    <col min="7" max="16384" width="9" style="9"/>
  </cols>
  <sheetData>
    <row r="1" s="7" customFormat="1" ht="27.75" customHeight="1" spans="1:2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="7" customFormat="1" ht="19.5" customHeight="1" spans="1:26">
      <c r="A2" s="11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4" t="s">
        <v>6</v>
      </c>
      <c r="G2" s="12" t="s">
        <v>7</v>
      </c>
      <c r="H2" s="15" t="s">
        <v>8</v>
      </c>
      <c r="I2" s="26" t="s">
        <v>9</v>
      </c>
      <c r="J2" s="26"/>
      <c r="K2" s="26"/>
      <c r="L2" s="27" t="s">
        <v>10</v>
      </c>
      <c r="M2" s="27"/>
      <c r="N2" s="28" t="s">
        <v>11</v>
      </c>
      <c r="O2" s="28"/>
      <c r="P2" s="28"/>
      <c r="Q2" s="27" t="s">
        <v>12</v>
      </c>
      <c r="R2" s="27" t="s">
        <v>13</v>
      </c>
      <c r="S2" s="27"/>
      <c r="T2" s="27"/>
      <c r="U2" s="27"/>
      <c r="V2" s="27"/>
      <c r="W2" s="27" t="s">
        <v>14</v>
      </c>
      <c r="X2" s="38" t="s">
        <v>15</v>
      </c>
      <c r="Y2" s="12" t="s">
        <v>16</v>
      </c>
      <c r="Z2" s="4" t="s">
        <v>17</v>
      </c>
    </row>
    <row r="3" s="7" customFormat="1" ht="21" customHeight="1" spans="1:26">
      <c r="A3" s="16"/>
      <c r="B3" s="12"/>
      <c r="C3" s="12"/>
      <c r="D3" s="17"/>
      <c r="E3" s="12"/>
      <c r="F3" s="14"/>
      <c r="G3" s="12"/>
      <c r="H3" s="18"/>
      <c r="I3" s="26" t="s">
        <v>18</v>
      </c>
      <c r="J3" s="26" t="s">
        <v>19</v>
      </c>
      <c r="K3" s="26" t="s">
        <v>20</v>
      </c>
      <c r="L3" s="27" t="s">
        <v>21</v>
      </c>
      <c r="M3" s="27" t="s">
        <v>22</v>
      </c>
      <c r="N3" s="28" t="s">
        <v>23</v>
      </c>
      <c r="O3" s="28" t="s">
        <v>24</v>
      </c>
      <c r="P3" s="28" t="s">
        <v>22</v>
      </c>
      <c r="Q3" s="27"/>
      <c r="R3" s="27" t="s">
        <v>25</v>
      </c>
      <c r="S3" s="27" t="s">
        <v>26</v>
      </c>
      <c r="T3" s="27" t="s">
        <v>27</v>
      </c>
      <c r="U3" s="39" t="s">
        <v>28</v>
      </c>
      <c r="V3" s="40" t="s">
        <v>29</v>
      </c>
      <c r="W3" s="27"/>
      <c r="X3" s="38"/>
      <c r="Y3" s="12"/>
      <c r="Z3" s="4"/>
    </row>
    <row r="4" s="8" customFormat="1" ht="20.1" customHeight="1" spans="1:26">
      <c r="A4" s="19">
        <v>1</v>
      </c>
      <c r="B4" s="19" t="s">
        <v>104</v>
      </c>
      <c r="C4" s="19" t="s">
        <v>31</v>
      </c>
      <c r="D4" s="19"/>
      <c r="E4" s="20" t="s">
        <v>105</v>
      </c>
      <c r="F4" s="20" t="s">
        <v>106</v>
      </c>
      <c r="G4" s="20">
        <v>1</v>
      </c>
      <c r="H4" s="21" t="s">
        <v>107</v>
      </c>
      <c r="I4" s="29">
        <v>551.3</v>
      </c>
      <c r="J4" s="29">
        <v>500</v>
      </c>
      <c r="K4" s="29">
        <v>1</v>
      </c>
      <c r="L4" s="30">
        <v>4.64</v>
      </c>
      <c r="M4" s="30">
        <v>2.6</v>
      </c>
      <c r="N4" s="31">
        <f>I4*J4*K4*0.00000785</f>
        <v>2.1638525</v>
      </c>
      <c r="O4" s="32">
        <v>1.8928</v>
      </c>
      <c r="P4" s="33">
        <f>N4-O4</f>
        <v>0.2710525</v>
      </c>
      <c r="Q4" s="30">
        <f>L4*N4-M4*P4</f>
        <v>9.3355391</v>
      </c>
      <c r="R4" s="41" t="s">
        <v>40</v>
      </c>
      <c r="S4" s="42" t="s">
        <v>49</v>
      </c>
      <c r="T4" s="43">
        <v>0.15</v>
      </c>
      <c r="U4" s="44">
        <v>1</v>
      </c>
      <c r="V4" s="43">
        <f t="shared" ref="V4:V8" si="0">T4*U4</f>
        <v>0.15</v>
      </c>
      <c r="W4" s="45">
        <v>1.2</v>
      </c>
      <c r="X4" s="46">
        <f>Q4*W4+V9*W4+Q7*1.03</f>
        <v>17.63094772</v>
      </c>
      <c r="Y4" s="23">
        <v>22.56</v>
      </c>
      <c r="Z4" s="48">
        <f>(Y4-X4)/Y4</f>
        <v>0.218486359929078</v>
      </c>
    </row>
    <row r="5" s="8" customFormat="1" ht="20.1" customHeight="1" spans="1:26">
      <c r="A5" s="22"/>
      <c r="B5" s="22"/>
      <c r="C5" s="22"/>
      <c r="D5" s="22"/>
      <c r="E5" s="23"/>
      <c r="F5" s="23"/>
      <c r="G5" s="23"/>
      <c r="H5" s="23"/>
      <c r="I5" s="34"/>
      <c r="J5" s="34"/>
      <c r="K5" s="34"/>
      <c r="L5" s="35"/>
      <c r="M5" s="35"/>
      <c r="N5" s="36"/>
      <c r="O5" s="36"/>
      <c r="P5" s="36"/>
      <c r="Q5" s="35"/>
      <c r="R5" s="41" t="s">
        <v>50</v>
      </c>
      <c r="S5" s="42" t="s">
        <v>41</v>
      </c>
      <c r="T5" s="43">
        <v>0.07</v>
      </c>
      <c r="U5" s="44">
        <v>1</v>
      </c>
      <c r="V5" s="43">
        <f t="shared" si="0"/>
        <v>0.07</v>
      </c>
      <c r="W5" s="45"/>
      <c r="X5" s="46"/>
      <c r="Y5" s="23"/>
      <c r="Z5" s="48"/>
    </row>
    <row r="6" s="8" customFormat="1" ht="20.1" customHeight="1" spans="1:26">
      <c r="A6" s="22"/>
      <c r="B6" s="22"/>
      <c r="C6" s="22"/>
      <c r="D6" s="22"/>
      <c r="E6" s="23"/>
      <c r="F6" s="23"/>
      <c r="G6" s="23"/>
      <c r="H6" s="23"/>
      <c r="I6" s="34"/>
      <c r="J6" s="34"/>
      <c r="K6" s="34"/>
      <c r="L6" s="35"/>
      <c r="M6" s="30"/>
      <c r="N6" s="31"/>
      <c r="O6" s="36"/>
      <c r="P6" s="33"/>
      <c r="Q6" s="30"/>
      <c r="R6" s="41" t="s">
        <v>42</v>
      </c>
      <c r="S6" s="42" t="s">
        <v>41</v>
      </c>
      <c r="T6" s="43">
        <v>0.07</v>
      </c>
      <c r="U6" s="44">
        <v>1</v>
      </c>
      <c r="V6" s="43">
        <f t="shared" si="0"/>
        <v>0.07</v>
      </c>
      <c r="W6" s="45"/>
      <c r="X6" s="46"/>
      <c r="Y6" s="23"/>
      <c r="Z6" s="48"/>
    </row>
    <row r="7" s="8" customFormat="1" ht="20.1" customHeight="1" spans="1:26">
      <c r="A7" s="22"/>
      <c r="B7" s="22"/>
      <c r="C7" s="22"/>
      <c r="D7" s="22"/>
      <c r="E7" s="20" t="s">
        <v>108</v>
      </c>
      <c r="F7" s="20" t="s">
        <v>109</v>
      </c>
      <c r="G7" s="20">
        <v>4</v>
      </c>
      <c r="H7" s="21"/>
      <c r="I7" s="29"/>
      <c r="J7" s="29"/>
      <c r="K7" s="29"/>
      <c r="L7" s="30">
        <v>0.13</v>
      </c>
      <c r="M7" s="30"/>
      <c r="N7" s="37"/>
      <c r="O7" s="32"/>
      <c r="P7" s="33"/>
      <c r="Q7" s="30">
        <f>L7*G7</f>
        <v>0.52</v>
      </c>
      <c r="R7" s="41" t="s">
        <v>71</v>
      </c>
      <c r="S7" s="42"/>
      <c r="T7" s="43">
        <v>0.05</v>
      </c>
      <c r="U7" s="44">
        <v>4</v>
      </c>
      <c r="V7" s="43">
        <f t="shared" si="0"/>
        <v>0.2</v>
      </c>
      <c r="W7" s="45"/>
      <c r="X7" s="46"/>
      <c r="Y7" s="23"/>
      <c r="Z7" s="48"/>
    </row>
    <row r="8" s="8" customFormat="1" ht="20.1" customHeight="1" spans="1:26">
      <c r="A8" s="22"/>
      <c r="B8" s="22"/>
      <c r="C8" s="22"/>
      <c r="D8" s="22"/>
      <c r="E8" s="20"/>
      <c r="F8" s="20"/>
      <c r="G8" s="20"/>
      <c r="H8" s="21"/>
      <c r="I8" s="29"/>
      <c r="J8" s="29"/>
      <c r="K8" s="29"/>
      <c r="L8" s="30"/>
      <c r="M8" s="30"/>
      <c r="N8" s="37"/>
      <c r="O8" s="32"/>
      <c r="P8" s="33"/>
      <c r="Q8" s="30"/>
      <c r="R8" s="41" t="s">
        <v>100</v>
      </c>
      <c r="S8" s="42"/>
      <c r="T8" s="43">
        <v>7</v>
      </c>
      <c r="U8" s="44">
        <v>0.631512</v>
      </c>
      <c r="V8" s="43">
        <f t="shared" si="0"/>
        <v>4.420584</v>
      </c>
      <c r="W8" s="45"/>
      <c r="X8" s="46"/>
      <c r="Y8" s="23"/>
      <c r="Z8" s="48"/>
    </row>
    <row r="9" s="8" customFormat="1" ht="20.1" customHeight="1" spans="1:26">
      <c r="A9" s="24"/>
      <c r="B9" s="24"/>
      <c r="C9" s="24"/>
      <c r="D9" s="24"/>
      <c r="E9" s="25" t="s">
        <v>74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35">
        <f>SUM(Q4:Q8)</f>
        <v>9.8555391</v>
      </c>
      <c r="R9" s="25" t="s">
        <v>75</v>
      </c>
      <c r="S9" s="23"/>
      <c r="T9" s="23"/>
      <c r="U9" s="23"/>
      <c r="V9" s="47">
        <f>SUM(V4:V8)</f>
        <v>4.910584</v>
      </c>
      <c r="W9" s="45"/>
      <c r="X9" s="46"/>
      <c r="Y9" s="23"/>
      <c r="Z9" s="48"/>
    </row>
    <row r="11" s="9" customFormat="1" spans="2:5">
      <c r="B11" s="9">
        <v>551.3</v>
      </c>
      <c r="C11" s="9">
        <v>500</v>
      </c>
      <c r="D11" s="9">
        <v>1</v>
      </c>
      <c r="E11" s="8">
        <f>(B11+C11)*2*D11*440/9800</f>
        <v>94.4024489795918</v>
      </c>
    </row>
  </sheetData>
  <mergeCells count="28">
    <mergeCell ref="A1:X1"/>
    <mergeCell ref="I2:K2"/>
    <mergeCell ref="L2:M2"/>
    <mergeCell ref="N2:P2"/>
    <mergeCell ref="R2:V2"/>
    <mergeCell ref="E9:P9"/>
    <mergeCell ref="R9:U9"/>
    <mergeCell ref="A2:A3"/>
    <mergeCell ref="A4:A9"/>
    <mergeCell ref="B2:B3"/>
    <mergeCell ref="B4:B9"/>
    <mergeCell ref="C2:C3"/>
    <mergeCell ref="C4:C9"/>
    <mergeCell ref="D2:D3"/>
    <mergeCell ref="D4:D9"/>
    <mergeCell ref="E2:E3"/>
    <mergeCell ref="F2:F3"/>
    <mergeCell ref="G2:G3"/>
    <mergeCell ref="H2:H3"/>
    <mergeCell ref="Q2:Q3"/>
    <mergeCell ref="W2:W3"/>
    <mergeCell ref="W4:W9"/>
    <mergeCell ref="X2:X3"/>
    <mergeCell ref="X4:X9"/>
    <mergeCell ref="Y2:Y3"/>
    <mergeCell ref="Y4:Y9"/>
    <mergeCell ref="Z2:Z3"/>
    <mergeCell ref="Z4:Z9"/>
  </mergeCells>
  <conditionalFormatting sqref="B1">
    <cfRule type="duplicateValues" dxfId="0" priority="14"/>
  </conditionalFormatting>
  <conditionalFormatting sqref="I4:K4">
    <cfRule type="duplicateValues" dxfId="0" priority="15"/>
  </conditionalFormatting>
  <conditionalFormatting sqref="I7:K7">
    <cfRule type="duplicateValues" dxfId="0" priority="11"/>
  </conditionalFormatting>
  <conditionalFormatting sqref="I8:K8">
    <cfRule type="duplicateValues" dxfId="0" priority="12"/>
  </conditionalFormatting>
  <conditionalFormatting sqref="E2:E3">
    <cfRule type="duplicateValues" dxfId="0" priority="13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C5" sqref="C5"/>
    </sheetView>
  </sheetViews>
  <sheetFormatPr defaultColWidth="8.87272727272727" defaultRowHeight="14" outlineLevelCol="2"/>
  <cols>
    <col min="1" max="1" width="10.3727272727273" style="2" customWidth="1"/>
    <col min="2" max="2" width="11.2545454545455" style="2" customWidth="1"/>
    <col min="3" max="3" width="13.1272727272727" style="2" customWidth="1"/>
    <col min="4" max="17" width="7" style="1" customWidth="1"/>
    <col min="18" max="16384" width="8.87272727272727" style="1"/>
  </cols>
  <sheetData>
    <row r="1" s="1" customFormat="1" spans="1:3">
      <c r="A1" s="3" t="s">
        <v>110</v>
      </c>
      <c r="B1" s="3" t="s">
        <v>111</v>
      </c>
      <c r="C1" s="3" t="s">
        <v>27</v>
      </c>
    </row>
    <row r="2" s="1" customFormat="1" ht="13.5" customHeight="1" spans="1:3">
      <c r="A2" s="4" t="s">
        <v>112</v>
      </c>
      <c r="B2" s="4" t="s">
        <v>113</v>
      </c>
      <c r="C2" s="5">
        <v>0.03</v>
      </c>
    </row>
    <row r="3" s="1" customFormat="1" ht="13.5" customHeight="1" spans="1:3">
      <c r="A3" s="4" t="s">
        <v>112</v>
      </c>
      <c r="B3" s="4" t="s">
        <v>114</v>
      </c>
      <c r="C3" s="5">
        <v>0.03</v>
      </c>
    </row>
    <row r="4" s="1" customFormat="1" ht="13.5" customHeight="1" spans="1:3">
      <c r="A4" s="4" t="s">
        <v>112</v>
      </c>
      <c r="B4" s="4" t="s">
        <v>115</v>
      </c>
      <c r="C4" s="5">
        <v>0.03</v>
      </c>
    </row>
    <row r="5" s="1" customFormat="1" ht="13.5" customHeight="1" spans="1:3">
      <c r="A5" s="4" t="s">
        <v>112</v>
      </c>
      <c r="B5" s="4" t="s">
        <v>43</v>
      </c>
      <c r="C5" s="5">
        <v>0.04</v>
      </c>
    </row>
    <row r="6" s="1" customFormat="1" ht="13.5" customHeight="1" spans="1:3">
      <c r="A6" s="4" t="s">
        <v>112</v>
      </c>
      <c r="B6" s="4" t="s">
        <v>116</v>
      </c>
      <c r="C6" s="5">
        <v>0.04</v>
      </c>
    </row>
    <row r="7" s="1" customFormat="1" ht="13.5" customHeight="1" spans="1:3">
      <c r="A7" s="4" t="s">
        <v>112</v>
      </c>
      <c r="B7" s="4" t="s">
        <v>117</v>
      </c>
      <c r="C7" s="5">
        <v>0.04</v>
      </c>
    </row>
    <row r="8" s="1" customFormat="1" ht="13.5" customHeight="1" spans="1:3">
      <c r="A8" s="4" t="s">
        <v>112</v>
      </c>
      <c r="B8" s="4" t="s">
        <v>118</v>
      </c>
      <c r="C8" s="5">
        <v>0.05</v>
      </c>
    </row>
    <row r="9" s="1" customFormat="1" ht="13.5" customHeight="1" spans="1:3">
      <c r="A9" s="4" t="s">
        <v>112</v>
      </c>
      <c r="B9" s="4" t="s">
        <v>41</v>
      </c>
      <c r="C9" s="5">
        <v>0.07</v>
      </c>
    </row>
    <row r="10" s="1" customFormat="1" ht="13.5" customHeight="1" spans="1:3">
      <c r="A10" s="4" t="s">
        <v>112</v>
      </c>
      <c r="B10" s="4" t="s">
        <v>91</v>
      </c>
      <c r="C10" s="5">
        <v>0.075</v>
      </c>
    </row>
    <row r="11" s="1" customFormat="1" ht="13.5" customHeight="1" spans="1:3">
      <c r="A11" s="4" t="s">
        <v>112</v>
      </c>
      <c r="B11" s="4" t="s">
        <v>119</v>
      </c>
      <c r="C11" s="5">
        <v>0.08</v>
      </c>
    </row>
    <row r="12" s="1" customFormat="1" ht="13.5" customHeight="1" spans="1:3">
      <c r="A12" s="4" t="s">
        <v>112</v>
      </c>
      <c r="B12" s="4" t="s">
        <v>120</v>
      </c>
      <c r="C12" s="5">
        <v>0.1</v>
      </c>
    </row>
    <row r="13" s="1" customFormat="1" ht="13.5" customHeight="1" spans="1:3">
      <c r="A13" s="4" t="s">
        <v>112</v>
      </c>
      <c r="B13" s="4" t="s">
        <v>49</v>
      </c>
      <c r="C13" s="6">
        <v>0.15</v>
      </c>
    </row>
    <row r="14" s="1" customFormat="1" ht="13.5" customHeight="1" spans="1:3">
      <c r="A14" s="4" t="s">
        <v>112</v>
      </c>
      <c r="B14" s="4" t="s">
        <v>121</v>
      </c>
      <c r="C14" s="5">
        <v>0.18</v>
      </c>
    </row>
    <row r="15" s="1" customFormat="1" ht="13.5" customHeight="1" spans="1:3">
      <c r="A15" s="4" t="s">
        <v>112</v>
      </c>
      <c r="B15" s="4" t="s">
        <v>122</v>
      </c>
      <c r="C15" s="6">
        <v>0.2</v>
      </c>
    </row>
    <row r="16" s="1" customFormat="1" ht="13.5" customHeight="1" spans="1:3">
      <c r="A16" s="4" t="s">
        <v>112</v>
      </c>
      <c r="B16" s="4" t="s">
        <v>123</v>
      </c>
      <c r="C16" s="6">
        <v>0.28</v>
      </c>
    </row>
    <row r="17" s="1" customFormat="1" ht="13.5" customHeight="1" spans="1:3">
      <c r="A17" s="4" t="s">
        <v>112</v>
      </c>
      <c r="B17" s="4" t="s">
        <v>124</v>
      </c>
      <c r="C17" s="6"/>
    </row>
    <row r="18" s="1" customFormat="1" ht="13.5" customHeight="1" spans="1:3">
      <c r="A18" s="4" t="s">
        <v>125</v>
      </c>
      <c r="B18" s="4" t="s">
        <v>120</v>
      </c>
      <c r="C18" s="6"/>
    </row>
    <row r="19" s="1" customFormat="1" spans="1:3">
      <c r="A19" s="4" t="s">
        <v>125</v>
      </c>
      <c r="B19" s="4" t="s">
        <v>49</v>
      </c>
      <c r="C19" s="6">
        <v>0.2</v>
      </c>
    </row>
    <row r="20" s="1" customFormat="1" spans="1:3">
      <c r="A20" s="4" t="s">
        <v>125</v>
      </c>
      <c r="B20" s="4" t="s">
        <v>122</v>
      </c>
      <c r="C20" s="6">
        <v>0.25</v>
      </c>
    </row>
    <row r="21" s="1" customFormat="1" spans="1:3">
      <c r="A21" s="4" t="s">
        <v>125</v>
      </c>
      <c r="B21" s="4" t="s">
        <v>126</v>
      </c>
      <c r="C21" s="6">
        <v>0.53</v>
      </c>
    </row>
    <row r="22" s="1" customFormat="1" spans="1:3">
      <c r="A22" s="4" t="s">
        <v>71</v>
      </c>
      <c r="B22" s="4" t="s">
        <v>127</v>
      </c>
      <c r="C22" s="6">
        <v>0.04</v>
      </c>
    </row>
    <row r="23" s="1" customFormat="1" spans="1:3">
      <c r="A23" s="4" t="s">
        <v>128</v>
      </c>
      <c r="B23" s="4" t="s">
        <v>129</v>
      </c>
      <c r="C23" s="4">
        <v>0.07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SHT0010244</vt:lpstr>
      <vt:lpstr>SHT0016641</vt:lpstr>
      <vt:lpstr>SHT0012224</vt:lpstr>
      <vt:lpstr>SHT0012236</vt:lpstr>
      <vt:lpstr>SHT0012234</vt:lpstr>
      <vt:lpstr>冲压工序费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哿 偉</cp:lastModifiedBy>
  <dcterms:created xsi:type="dcterms:W3CDTF">2023-05-12T11:15:00Z</dcterms:created>
  <dcterms:modified xsi:type="dcterms:W3CDTF">2023-11-07T03:59:18Z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