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mc:AlternateContent xmlns:mc="http://schemas.openxmlformats.org/markup-compatibility/2006">
    <mc:Choice Requires="x15">
      <x15ac:absPath xmlns:x15ac="http://schemas.microsoft.com/office/spreadsheetml/2010/11/ac" url="C:\Users\Administrator\Desktop\Workplace_Log\2023\2023年第四季度\2352\2023年9-12月备用金采购\"/>
    </mc:Choice>
  </mc:AlternateContent>
  <xr:revisionPtr revIDLastSave="0" documentId="13_ncr:1_{4E783442-634E-4030-9066-D0ED508BA2B3}" xr6:coauthVersionLast="47" xr6:coauthVersionMax="47" xr10:uidLastSave="{00000000-0000-0000-0000-000000000000}"/>
  <bookViews>
    <workbookView xWindow="840" yWindow="-120" windowWidth="28080" windowHeight="16440" activeTab="1" xr2:uid="{00000000-000D-0000-FFFF-FFFF00000000}"/>
  </bookViews>
  <sheets>
    <sheet name="Input" sheetId="1" r:id="rId1"/>
    <sheet name="Expense Form（1）" sheetId="2" r:id="rId2"/>
    <sheet name="Notes" sheetId="4" r:id="rId3"/>
    <sheet name="Module1" sheetId="5" state="veryHidden" r:id="rId4"/>
    <sheet name="Sheet6" sheetId="12" r:id="rId5"/>
  </sheets>
  <definedNames>
    <definedName name="_xlnm._FilterDatabase" localSheetId="1" hidden="1">'Expense Form（1）'!$A$7:$S$8</definedName>
    <definedName name="cols">Input!$U$4:$V$10</definedName>
    <definedName name="EXPENSE">'Expense Form（1）'!$A$3:$O$48</definedName>
    <definedName name="INPUT">Input!$A$3:$O$41</definedName>
    <definedName name="mileage">#REF!</definedName>
    <definedName name="notes">Notes!#REF!</definedName>
    <definedName name="_xlnm.Print_Area" localSheetId="1">'Expense Form（1）'!$A$1:$O$47</definedName>
    <definedName name="_xlnm.Print_Area" localSheetId="0">Input!$A$1:$I$40</definedName>
    <definedName name="_xlnm.Print_Area" localSheetId="2">Notes!$A$1:$C$27</definedName>
  </definedNames>
  <calcPr calcId="181029"/>
</workbook>
</file>

<file path=xl/calcChain.xml><?xml version="1.0" encoding="utf-8"?>
<calcChain xmlns="http://schemas.openxmlformats.org/spreadsheetml/2006/main">
  <c r="O11" i="2" l="1"/>
  <c r="O10" i="2" l="1"/>
  <c r="O37" i="2" l="1"/>
  <c r="K36" i="12" s="1"/>
  <c r="N35" i="2"/>
  <c r="O35" i="2" s="1"/>
  <c r="M35" i="2"/>
  <c r="L35" i="2"/>
  <c r="K35" i="2"/>
  <c r="J35" i="2"/>
  <c r="I35" i="2"/>
  <c r="H35" i="2"/>
  <c r="G35" i="2"/>
  <c r="C35" i="2"/>
  <c r="C30" i="2"/>
  <c r="G30" i="2"/>
  <c r="H30" i="2"/>
  <c r="I30" i="2"/>
  <c r="J30" i="2"/>
  <c r="K30" i="2"/>
  <c r="L30" i="2"/>
  <c r="M30" i="2"/>
  <c r="N30" i="2"/>
  <c r="O30" i="2" s="1"/>
  <c r="C31" i="2"/>
  <c r="G31" i="2"/>
  <c r="H31" i="2"/>
  <c r="I31" i="2"/>
  <c r="J31" i="2"/>
  <c r="K31" i="2"/>
  <c r="L31" i="2"/>
  <c r="M31" i="2"/>
  <c r="N31" i="2"/>
  <c r="O31" i="2" s="1"/>
  <c r="C32" i="2"/>
  <c r="G32" i="2"/>
  <c r="H32" i="2"/>
  <c r="I32" i="2"/>
  <c r="J32" i="2"/>
  <c r="K32" i="2"/>
  <c r="L32" i="2"/>
  <c r="M32" i="2"/>
  <c r="N32" i="2"/>
  <c r="O32" i="2" s="1"/>
  <c r="C34" i="2"/>
  <c r="G34" i="2"/>
  <c r="H34" i="2"/>
  <c r="I34" i="2"/>
  <c r="J34" i="2"/>
  <c r="K34" i="2"/>
  <c r="L34" i="2"/>
  <c r="M34" i="2"/>
  <c r="N34" i="2"/>
  <c r="O34" i="2" s="1"/>
  <c r="C36" i="2"/>
  <c r="G36" i="2"/>
  <c r="H36" i="2"/>
  <c r="I36" i="2"/>
  <c r="J36" i="2"/>
  <c r="K36" i="2"/>
  <c r="L36" i="2"/>
  <c r="M36" i="2"/>
  <c r="N36" i="2"/>
  <c r="O36" i="2" s="1"/>
  <c r="C33" i="2"/>
  <c r="H33" i="2"/>
  <c r="I33" i="2"/>
  <c r="J33" i="2"/>
  <c r="K33" i="2"/>
  <c r="L33" i="2"/>
  <c r="M33" i="2"/>
  <c r="N33" i="2"/>
  <c r="O33" i="2" s="1"/>
  <c r="I30" i="1"/>
  <c r="I25" i="1"/>
  <c r="I26" i="1"/>
  <c r="I27" i="1"/>
  <c r="I28" i="1"/>
  <c r="I29" i="1"/>
  <c r="I31" i="1"/>
  <c r="I32" i="1"/>
  <c r="I33" i="1"/>
  <c r="I34" i="1"/>
  <c r="I35" i="1"/>
  <c r="I36" i="1"/>
  <c r="I37" i="1"/>
  <c r="I17" i="1"/>
  <c r="I18" i="1"/>
  <c r="I19" i="1"/>
  <c r="I20" i="1"/>
  <c r="I21" i="1"/>
  <c r="I22" i="1"/>
  <c r="I23" i="1"/>
  <c r="I24" i="1"/>
  <c r="Q35" i="2" l="1"/>
  <c r="Q32" i="2"/>
  <c r="Q31" i="2"/>
  <c r="Q30" i="2"/>
  <c r="Q34" i="2"/>
  <c r="Q36" i="2"/>
  <c r="G33" i="2"/>
  <c r="H11" i="2"/>
  <c r="I11" i="2"/>
  <c r="J11" i="2"/>
  <c r="K11" i="2"/>
  <c r="L11" i="2"/>
  <c r="G29" i="2"/>
  <c r="H29" i="2"/>
  <c r="I29" i="2"/>
  <c r="J29" i="2"/>
  <c r="K29" i="2"/>
  <c r="L29" i="2"/>
  <c r="M29" i="2"/>
  <c r="N29" i="2"/>
  <c r="O29" i="2" s="1"/>
  <c r="P27" i="1"/>
  <c r="P28" i="1"/>
  <c r="P25" i="1"/>
  <c r="I16" i="1"/>
  <c r="I15" i="1"/>
  <c r="C29" i="2"/>
  <c r="I38" i="1"/>
  <c r="T15" i="1"/>
  <c r="O15" i="1" s="1"/>
  <c r="T16" i="1"/>
  <c r="T17" i="1"/>
  <c r="P17" i="1" s="1"/>
  <c r="Q17" i="1" s="1"/>
  <c r="S13" i="2" s="1"/>
  <c r="T18" i="1"/>
  <c r="P18" i="1" s="1"/>
  <c r="Q18" i="1" s="1"/>
  <c r="T19" i="1"/>
  <c r="P19" i="1" s="1"/>
  <c r="Q19" i="1" s="1"/>
  <c r="T20" i="1"/>
  <c r="P20" i="1" s="1"/>
  <c r="Q20" i="1" s="1"/>
  <c r="S29" i="2" s="1"/>
  <c r="T21" i="1"/>
  <c r="T22" i="1"/>
  <c r="P22" i="1" s="1"/>
  <c r="Q22" i="1" s="1"/>
  <c r="S31"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M15" i="1" l="1"/>
  <c r="N15" i="1" s="1"/>
  <c r="P16" i="1"/>
  <c r="Q16" i="1" s="1"/>
  <c r="S11" i="2" s="1"/>
  <c r="K37" i="2"/>
  <c r="H37" i="2"/>
  <c r="J37" i="2"/>
  <c r="N37" i="2"/>
  <c r="L37" i="2"/>
  <c r="I37" i="2"/>
  <c r="M37" i="2"/>
  <c r="M16" i="1"/>
  <c r="N16" i="1" s="1"/>
  <c r="P23" i="1"/>
  <c r="Q23" i="1" s="1"/>
  <c r="S32" i="2" s="1"/>
  <c r="M28" i="1"/>
  <c r="N28" i="1" s="1"/>
  <c r="M27" i="1"/>
  <c r="N27" i="1" s="1"/>
  <c r="Q29" i="2"/>
  <c r="P35" i="1"/>
  <c r="Q35" i="1" s="1"/>
  <c r="M34" i="1"/>
  <c r="N34" i="1" s="1"/>
  <c r="P34" i="1"/>
  <c r="Q34" i="1" s="1"/>
  <c r="M33" i="1"/>
  <c r="N33" i="1" s="1"/>
  <c r="P33" i="1"/>
  <c r="Q33" i="1" s="1"/>
  <c r="P31" i="1"/>
  <c r="Q31" i="1" s="1"/>
  <c r="P29" i="1"/>
  <c r="Q29" i="1" s="1"/>
  <c r="S33" i="2" s="1"/>
  <c r="M26" i="1"/>
  <c r="N26" i="1" s="1"/>
  <c r="P26" i="1"/>
  <c r="M25" i="1"/>
  <c r="N25" i="1" s="1"/>
  <c r="M24" i="1"/>
  <c r="N24" i="1" s="1"/>
  <c r="P24" i="1"/>
  <c r="P21" i="1"/>
  <c r="Q21" i="1" s="1"/>
  <c r="S30" i="2" s="1"/>
  <c r="P32" i="1"/>
  <c r="Q32" i="1" s="1"/>
  <c r="S36" i="2" s="1"/>
  <c r="P15" i="1"/>
  <c r="Q15" i="1" s="1"/>
  <c r="Q33" i="2"/>
  <c r="S35" i="2" l="1"/>
  <c r="S34" i="2"/>
  <c r="G11" i="2"/>
  <c r="Q37" i="2"/>
  <c r="Q39" i="1"/>
  <c r="S10" i="2"/>
  <c r="S38" i="2" l="1"/>
  <c r="G37" i="2"/>
  <c r="Q14" i="2"/>
  <c r="Q13" i="2"/>
  <c r="Q10" i="2"/>
  <c r="Q16" i="2"/>
  <c r="Q15" i="2"/>
  <c r="Q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Trelleborg Sealing Solutions Malta Ltd</author>
  </authors>
  <commentList>
    <comment ref="D12" authorId="0" shapeId="0" xr:uid="{00000000-0006-0000-0000-00000100000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shapeId="0" xr:uid="{00000000-0006-0000-0000-000002000000}">
      <text>
        <r>
          <rPr>
            <sz val="8"/>
            <color indexed="81"/>
            <rFont val="Tahoma"/>
            <family val="2"/>
          </rPr>
          <t xml:space="preserve">All expenses must have receipt/voucher which is to be sequentially numbered &amp; cross referenced to the expense form.
</t>
        </r>
      </text>
    </comment>
    <comment ref="G12" authorId="0" shapeId="0" xr:uid="{00000000-0006-0000-0000-000003000000}">
      <text>
        <r>
          <rPr>
            <sz val="8"/>
            <color indexed="81"/>
            <rFont val="Tahoma"/>
            <family val="2"/>
          </rPr>
          <t>Insert gross expense in currency paid - as per receipt.</t>
        </r>
        <r>
          <rPr>
            <sz val="8"/>
            <color indexed="81"/>
            <rFont val="Tahoma"/>
            <family val="2"/>
          </rPr>
          <t xml:space="preserve">
</t>
        </r>
      </text>
    </comment>
    <comment ref="H12" authorId="0" shapeId="0" xr:uid="{00000000-0006-0000-0000-00000400000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<sst xmlns="http://schemas.openxmlformats.org/spreadsheetml/2006/main" count="229" uniqueCount="156">
  <si>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</si>
  <si>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</si>
  <si>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</si>
  <si>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</si>
  <si>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</si>
  <si>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</si>
  <si>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</si>
  <si>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</si>
  <si>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</si>
  <si>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</si>
  <si>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</si>
  <si>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</si>
  <si>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</si>
  <si>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</si>
  <si>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</si>
  <si>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</si>
  <si>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</si>
  <si>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</si>
  <si>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</si>
  <si>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</si>
  <si>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</si>
  <si>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</si>
  <si>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</si>
  <si>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</si>
  <si>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</si>
  <si>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</si>
  <si>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</si>
  <si>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</si>
  <si>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</si>
  <si>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</si>
  <si>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</si>
  <si>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</si>
  <si>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</si>
  <si>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</si>
  <si>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</si>
  <si>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</si>
  <si>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</si>
  <si>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</si>
  <si>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</si>
  <si>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</si>
  <si>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</si>
  <si>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</si>
  <si>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</si>
  <si>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</si>
  <si>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</si>
  <si>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</si>
  <si>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</si>
  <si>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</si>
  <si>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</si>
  <si>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</si>
  <si>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</si>
  <si>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</si>
  <si>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</si>
  <si>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</si>
  <si>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</si>
  <si>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</si>
  <si>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</si>
  <si>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</si>
  <si>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</si>
  <si>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</si>
  <si>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</si>
  <si>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</si>
  <si>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</si>
  <si>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</si>
  <si>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</si>
  <si>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</si>
  <si>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</si>
  <si>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</si>
  <si>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</si>
  <si>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</si>
  <si>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</si>
  <si>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</si>
  <si>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</si>
  <si>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</si>
  <si>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</si>
  <si>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</si>
  <si>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</si>
  <si>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</si>
  <si>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</si>
  <si>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</si>
  <si>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</si>
  <si>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</si>
  <si>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</si>
  <si>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</si>
  <si>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</si>
  <si>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</si>
  <si>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</si>
  <si>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</si>
  <si>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</si>
  <si>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</si>
  <si>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</si>
  <si>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</si>
  <si>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</si>
  <si>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</si>
  <si>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</si>
  <si>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</si>
  <si>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</si>
  <si>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</si>
  <si>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</si>
  <si>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</si>
  <si>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</si>
  <si>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</si>
  <si>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</si>
  <si>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</si>
  <si>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</si>
  <si>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</si>
  <si>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</si>
  <si>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</si>
  <si>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</si>
  <si>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</si>
  <si>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</si>
  <si>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</si>
  <si>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</si>
  <si>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</si>
  <si>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</si>
  <si>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</si>
  <si>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</si>
  <si>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</si>
  <si>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</si>
  <si>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</si>
  <si>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</si>
  <si>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</si>
  <si>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</si>
  <si>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</si>
  <si>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</si>
  <si>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</si>
  <si>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</si>
  <si>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</si>
  <si>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</si>
  <si>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</si>
  <si>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</si>
  <si>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</si>
  <si>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</si>
  <si>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</si>
  <si>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</si>
  <si>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</si>
  <si>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</si>
  <si>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</si>
  <si>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</si>
  <si>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</si>
  <si>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</si>
  <si>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</si>
  <si>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</si>
  <si>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</si>
  <si>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</si>
  <si>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垫付人</t>
    <phoneticPr fontId="2" type="noConversion"/>
  </si>
  <si>
    <t xml:space="preserve">  安路普（北京）汽车技术有限公司</t>
    <phoneticPr fontId="2" type="noConversion"/>
  </si>
  <si>
    <t>报销人：黄佳</t>
    <phoneticPr fontId="2" type="noConversion"/>
  </si>
  <si>
    <t>黄佳</t>
    <phoneticPr fontId="0" type="noConversion"/>
  </si>
  <si>
    <t xml:space="preserve"> 通风加热项目（ZY2304）-样品（66040018）</t>
    <phoneticPr fontId="0" type="noConversion"/>
  </si>
  <si>
    <t>电控产品开发部</t>
    <phoneticPr fontId="0" type="noConversion"/>
  </si>
  <si>
    <t>Attiny1614</t>
    <phoneticPr fontId="0" type="noConversion"/>
  </si>
  <si>
    <t>Jlink调试器</t>
    <phoneticPr fontId="0" type="noConversion"/>
  </si>
  <si>
    <t>黄佳</t>
    <phoneticPr fontId="0" type="noConversion"/>
  </si>
  <si>
    <t>6214 6800 9446 3468</t>
    <phoneticPr fontId="0" type="noConversion"/>
  </si>
  <si>
    <t>北京银行苏家坨支行</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</si>
</sst>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40" x14ac:knownFonts="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1"/>
      <color theme="1"/>
      <name val="宋体"/>
      <family val="3"/>
      <charset val="134"/>
      <scheme val="minor"/>
    </font>
    <font>
      <sz val="11"/>
      <color rgb="FF172B4D"/>
      <name val="Segoe UI"/>
      <family val="2"/>
    </font>
    <font>
      <sz val="11"/>
      <name val="宋体"/>
      <family val="3"/>
      <charset val="134"/>
    </font>
    <font>
      <b/>
      <sz val="12"/>
      <color rgb="FFFF0000"/>
      <name val="Times New Roman"/>
      <family val="1"/>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63">
    <xf numFmtId="0" fontId="0" fillId="0" borderId="0" xfId="0"/>
    <xf numFmtId="0" fontId="1" fillId="0" borderId="0" xfId="0" applyFont="1"/>
    <xf numFmtId="0" fontId="3" fillId="0" borderId="0" xfId="0" applyFont="1"/>
    <xf numFmtId="0" fontId="5" fillId="0" borderId="0" xfId="0" applyFont="1"/>
    <xf numFmtId="0" fontId="1" fillId="0" borderId="2" xfId="0" applyFont="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3" xfId="0" applyBorder="1" applyAlignment="1">
      <alignment horizont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Border="1" applyAlignment="1">
      <alignment vertical="center"/>
    </xf>
    <xf numFmtId="0" fontId="1" fillId="0" borderId="0" xfId="0" applyFont="1" applyAlignment="1">
      <alignment horizontal="center"/>
    </xf>
    <xf numFmtId="0" fontId="4" fillId="0" borderId="0" xfId="0" applyFont="1"/>
    <xf numFmtId="17" fontId="4" fillId="0" borderId="0" xfId="0" applyNumberFormat="1" applyFont="1"/>
    <xf numFmtId="0" fontId="4" fillId="0" borderId="0" xfId="0" applyFont="1" applyAlignment="1">
      <alignment horizontal="right"/>
    </xf>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Protection="1">
      <protection locked="0"/>
    </xf>
    <xf numFmtId="0" fontId="6" fillId="0" borderId="0" xfId="0" applyFont="1" applyAlignment="1">
      <alignment horizontal="center"/>
    </xf>
    <xf numFmtId="179" fontId="4" fillId="0" borderId="0" xfId="1" applyNumberFormat="1" applyFont="1" applyBorder="1"/>
    <xf numFmtId="0" fontId="0" fillId="4" borderId="0" xfId="0" applyFill="1"/>
    <xf numFmtId="0" fontId="2" fillId="0" borderId="0" xfId="0" applyFont="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4" fillId="0" borderId="0" xfId="0" applyFont="1" applyAlignment="1" applyProtection="1">
      <alignment horizontal="right"/>
      <protection locked="0"/>
    </xf>
    <xf numFmtId="0" fontId="7" fillId="2" borderId="0" xfId="0" applyFont="1" applyFill="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Alignment="1">
      <alignment horizontal="center"/>
    </xf>
    <xf numFmtId="0" fontId="17" fillId="0" borderId="21" xfId="0" applyFont="1" applyBorder="1" applyAlignment="1">
      <alignment wrapText="1"/>
    </xf>
    <xf numFmtId="178" fontId="17" fillId="0" borderId="21" xfId="0" applyNumberFormat="1" applyFont="1" applyBorder="1" applyAlignment="1">
      <alignment wrapText="1"/>
    </xf>
    <xf numFmtId="178" fontId="17" fillId="0" borderId="25" xfId="0" applyNumberFormat="1" applyFont="1" applyBorder="1" applyAlignment="1">
      <alignment wrapText="1"/>
    </xf>
    <xf numFmtId="0" fontId="17" fillId="0" borderId="0" xfId="0" applyFont="1" applyAlignment="1">
      <alignment wrapText="1"/>
    </xf>
    <xf numFmtId="0" fontId="18" fillId="0" borderId="21" xfId="0" applyFont="1" applyBorder="1" applyAlignment="1">
      <alignment wrapText="1"/>
    </xf>
    <xf numFmtId="0" fontId="2" fillId="4" borderId="0" xfId="0" applyFont="1" applyFill="1"/>
    <xf numFmtId="180" fontId="2" fillId="2" borderId="0" xfId="0" applyNumberFormat="1" applyFont="1" applyFill="1" applyAlignment="1" applyProtection="1">
      <alignment horizontal="left" vertical="center"/>
      <protection locked="0"/>
    </xf>
    <xf numFmtId="17" fontId="7" fillId="2" borderId="0" xfId="0" applyNumberFormat="1" applyFont="1" applyFill="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Border="1" applyAlignment="1">
      <alignment wrapText="1"/>
    </xf>
    <xf numFmtId="178" fontId="17" fillId="0" borderId="28" xfId="0" applyNumberFormat="1" applyFont="1" applyBorder="1" applyAlignment="1">
      <alignment wrapText="1"/>
    </xf>
    <xf numFmtId="0" fontId="24" fillId="0" borderId="0" xfId="0" applyFont="1"/>
    <xf numFmtId="15" fontId="4" fillId="0" borderId="0" xfId="0" applyNumberFormat="1" applyFont="1"/>
    <xf numFmtId="0" fontId="4" fillId="0" borderId="0" xfId="0" applyFont="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Border="1" applyAlignment="1">
      <alignment wrapText="1"/>
    </xf>
    <xf numFmtId="178" fontId="27" fillId="0" borderId="21" xfId="0" applyNumberFormat="1" applyFont="1" applyBorder="1" applyAlignment="1">
      <alignment horizontal="centerContinuous"/>
    </xf>
    <xf numFmtId="0" fontId="22" fillId="0" borderId="0" xfId="0" applyFont="1"/>
    <xf numFmtId="0" fontId="22" fillId="0" borderId="29" xfId="0" applyFont="1" applyBorder="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182" fontId="17" fillId="0" borderId="21" xfId="0" applyNumberFormat="1" applyFont="1" applyBorder="1" applyAlignment="1">
      <alignment horizontal="center" vertical="center" wrapText="1"/>
    </xf>
    <xf numFmtId="182" fontId="17" fillId="0" borderId="24" xfId="0" applyNumberFormat="1" applyFont="1" applyBorder="1" applyAlignment="1">
      <alignment horizontal="center" vertical="center" wrapText="1"/>
    </xf>
    <xf numFmtId="0" fontId="18" fillId="0" borderId="24" xfId="0" applyFont="1" applyBorder="1" applyAlignment="1">
      <alignment wrapText="1"/>
    </xf>
    <xf numFmtId="0" fontId="17" fillId="0" borderId="24" xfId="0" applyFont="1" applyBorder="1" applyAlignment="1">
      <alignment wrapText="1"/>
    </xf>
    <xf numFmtId="178" fontId="17" fillId="0" borderId="24" xfId="0" applyNumberFormat="1" applyFont="1" applyBorder="1" applyAlignment="1">
      <alignment wrapText="1"/>
    </xf>
    <xf numFmtId="178" fontId="17" fillId="0" borderId="31" xfId="0" applyNumberFormat="1" applyFont="1" applyBorder="1" applyAlignment="1">
      <alignment wrapText="1"/>
    </xf>
    <xf numFmtId="178" fontId="26" fillId="0" borderId="24" xfId="0" applyNumberFormat="1" applyFont="1" applyBorder="1" applyAlignment="1">
      <alignment wrapText="1"/>
    </xf>
    <xf numFmtId="0" fontId="31" fillId="0" borderId="21" xfId="0" applyFont="1" applyBorder="1"/>
    <xf numFmtId="0" fontId="33" fillId="0" borderId="21" xfId="0" applyFont="1" applyBorder="1" applyAlignment="1">
      <alignment horizontal="center" vertical="center"/>
    </xf>
    <xf numFmtId="0" fontId="6" fillId="0" borderId="21" xfId="0" applyFont="1" applyBorder="1"/>
    <xf numFmtId="0" fontId="19" fillId="0" borderId="0" xfId="0" applyFont="1"/>
    <xf numFmtId="0" fontId="0" fillId="0" borderId="21" xfId="0" applyBorder="1" applyAlignment="1">
      <alignment horizontal="center" vertical="center"/>
    </xf>
    <xf numFmtId="0" fontId="36" fillId="0" borderId="21" xfId="0" applyFont="1" applyBorder="1" applyAlignment="1">
      <alignment horizontal="center" vertical="center" wrapText="1"/>
    </xf>
    <xf numFmtId="0" fontId="17" fillId="0" borderId="21" xfId="0" applyFont="1" applyBorder="1" applyAlignment="1">
      <alignment horizontal="center" vertical="center"/>
    </xf>
    <xf numFmtId="0" fontId="37" fillId="6" borderId="24" xfId="0" applyFont="1" applyFill="1" applyBorder="1" applyAlignment="1">
      <alignment horizontal="center" vertical="center" wrapText="1"/>
    </xf>
    <xf numFmtId="183" fontId="37" fillId="6" borderId="24" xfId="0" applyNumberFormat="1" applyFont="1" applyFill="1" applyBorder="1" applyAlignment="1">
      <alignment horizontal="center" vertical="center" wrapText="1"/>
    </xf>
    <xf numFmtId="0" fontId="38" fillId="0" borderId="0" xfId="0" applyFont="1" applyAlignment="1">
      <alignment horizontal="center" vertical="center" wrapText="1"/>
    </xf>
    <xf numFmtId="0" fontId="36" fillId="0" borderId="21" xfId="0" applyFont="1" applyBorder="1" applyAlignment="1">
      <alignment vertical="center" wrapText="1"/>
    </xf>
    <xf numFmtId="0" fontId="36" fillId="0" borderId="23" xfId="0" applyFont="1" applyBorder="1" applyAlignment="1">
      <alignment horizontal="center" vertical="center" wrapText="1"/>
    </xf>
    <xf numFmtId="0" fontId="36" fillId="0" borderId="32" xfId="0" applyFont="1" applyBorder="1" applyAlignment="1">
      <alignment horizontal="center" vertical="center" wrapText="1"/>
    </xf>
    <xf numFmtId="0" fontId="32" fillId="0" borderId="21" xfId="0" applyFont="1" applyBorder="1" applyAlignment="1">
      <alignment horizontal="center" vertical="center" wrapText="1"/>
    </xf>
    <xf numFmtId="0" fontId="34" fillId="0" borderId="1" xfId="0" applyFont="1" applyBorder="1" applyAlignment="1">
      <alignment horizontal="center"/>
    </xf>
    <xf numFmtId="0" fontId="25" fillId="0" borderId="1" xfId="0"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0" fontId="22" fillId="0" borderId="22" xfId="0" applyFont="1" applyBorder="1" applyAlignment="1">
      <alignment horizontal="center"/>
    </xf>
    <xf numFmtId="0" fontId="22" fillId="0" borderId="22" xfId="0" applyFont="1" applyBorder="1" applyAlignment="1">
      <alignment horizontal="center" wrapText="1"/>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178" fontId="23"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cellXfs>
  <cellStyles count="5">
    <cellStyle name="百分比" xfId="3" builtinId="5"/>
    <cellStyle name="常规" xfId="0" builtinId="0"/>
    <cellStyle name="常规 2 2" xfId="4" xr:uid="{00000000-0005-0000-0000-000002000000}"/>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76"/>
  <sheetViews>
    <sheetView showGridLines="0" workbookViewId="0">
      <selection activeCell="B7" sqref="B7"/>
    </sheetView>
  </sheetViews>
  <sheetFormatPr defaultRowHeight="12.75" x14ac:dyDescent="0.2"/>
  <cols>
    <col min="2" max="2" width="40.33203125" customWidth="1"/>
    <col min="3" max="3" width="23.5" customWidth="1"/>
    <col min="4" max="4" width="33" bestFit="1" customWidth="1"/>
    <col min="5" max="5" width="12.6640625" customWidth="1"/>
    <col min="6" max="6" width="11.5" customWidth="1"/>
    <col min="7" max="7" width="16.1640625" customWidth="1"/>
    <col min="8" max="8" width="10.5" style="27" customWidth="1"/>
    <col min="9" max="9" width="11.6640625" customWidth="1"/>
    <col min="10" max="11" width="9.33203125" style="27"/>
    <col min="13" max="13" width="5.5" customWidth="1"/>
    <col min="14" max="14" width="10.1640625" customWidth="1"/>
    <col min="15" max="15" width="15.1640625" customWidth="1"/>
    <col min="19" max="19" width="48.83203125" customWidth="1"/>
    <col min="20" max="24" width="9.33203125" style="53"/>
    <col min="25" max="25" width="16.33203125" style="53" customWidth="1"/>
    <col min="26" max="39" width="9.33203125" style="53"/>
  </cols>
  <sheetData>
    <row r="1" spans="1:39" x14ac:dyDescent="0.2">
      <c r="A1" s="54"/>
    </row>
    <row r="3" spans="1:39" x14ac:dyDescent="0.2">
      <c r="A3" s="3" t="s">
        <v>0</v>
      </c>
      <c r="B3" s="2"/>
      <c r="I3" s="1"/>
      <c r="Y3" s="53" t="s">
        <v>31</v>
      </c>
      <c r="Z3" s="53" t="s">
        <v>32</v>
      </c>
      <c r="AB3" s="53" t="s">
        <v>59</v>
      </c>
    </row>
    <row r="4" spans="1:39" ht="13.5" thickBot="1" x14ac:dyDescent="0.25">
      <c r="A4" t="s">
        <v>1</v>
      </c>
      <c r="B4" s="2"/>
      <c r="T4" s="53" t="s">
        <v>19</v>
      </c>
      <c r="U4" s="53">
        <v>1</v>
      </c>
      <c r="V4" s="53" t="s">
        <v>2</v>
      </c>
      <c r="Y4" s="53" t="s">
        <v>106</v>
      </c>
      <c r="Z4" s="53" t="s">
        <v>33</v>
      </c>
      <c r="AB4" s="53" t="s">
        <v>9</v>
      </c>
    </row>
    <row r="5" spans="1:39" x14ac:dyDescent="0.2">
      <c r="A5" s="4" t="s">
        <v>3</v>
      </c>
      <c r="B5" s="5"/>
      <c r="C5" s="5"/>
      <c r="D5" s="5" t="s">
        <v>66</v>
      </c>
      <c r="E5" s="5"/>
      <c r="F5" s="5"/>
      <c r="G5" s="5"/>
      <c r="H5" s="28"/>
      <c r="I5" s="5"/>
      <c r="J5" s="37"/>
      <c r="K5" s="32"/>
      <c r="L5" s="5"/>
      <c r="M5" s="6"/>
      <c r="N5" s="7"/>
      <c r="T5" s="53" t="s">
        <v>98</v>
      </c>
      <c r="U5" s="53">
        <v>2</v>
      </c>
      <c r="V5" s="53" t="s">
        <v>4</v>
      </c>
      <c r="Y5" s="53" t="s">
        <v>107</v>
      </c>
      <c r="Z5" s="53" t="s">
        <v>34</v>
      </c>
      <c r="AB5" s="53" t="s">
        <v>104</v>
      </c>
    </row>
    <row r="6" spans="1:39" x14ac:dyDescent="0.2">
      <c r="A6" s="8" t="s">
        <v>7</v>
      </c>
      <c r="B6" s="90"/>
      <c r="C6" s="73" t="s">
        <v>95</v>
      </c>
      <c r="D6" s="15"/>
      <c r="G6" s="69" t="s">
        <v>8</v>
      </c>
      <c r="H6" s="50" t="e">
        <f>VLOOKUP(D6,$Y$4:$Z$33,2,FALSE)</f>
        <v>#N/A</v>
      </c>
      <c r="K6" s="33"/>
      <c r="N6" s="9"/>
      <c r="U6" s="53">
        <v>3</v>
      </c>
      <c r="V6" s="53" t="s">
        <v>6</v>
      </c>
      <c r="Y6" s="53" t="s">
        <v>108</v>
      </c>
      <c r="Z6" s="53" t="s">
        <v>44</v>
      </c>
      <c r="AB6" s="53" t="s">
        <v>60</v>
      </c>
    </row>
    <row r="7" spans="1:39" ht="21.75" customHeight="1" x14ac:dyDescent="0.2">
      <c r="A7" s="8" t="s">
        <v>5</v>
      </c>
      <c r="B7" s="91"/>
      <c r="G7" s="23"/>
      <c r="H7" s="49"/>
      <c r="K7" s="33"/>
      <c r="N7" s="9"/>
      <c r="U7" s="53">
        <v>4</v>
      </c>
      <c r="V7" s="53" t="s">
        <v>9</v>
      </c>
      <c r="Y7" s="89" t="s">
        <v>111</v>
      </c>
      <c r="Z7" s="53" t="s">
        <v>45</v>
      </c>
      <c r="AB7" s="53" t="s">
        <v>61</v>
      </c>
    </row>
    <row r="8" spans="1:39" ht="21.75" customHeight="1" x14ac:dyDescent="0.2">
      <c r="C8" s="79" t="s">
        <v>99</v>
      </c>
      <c r="G8" s="23"/>
      <c r="H8" s="49"/>
      <c r="K8" s="33"/>
      <c r="N8" s="9"/>
      <c r="U8" s="53">
        <v>5</v>
      </c>
      <c r="V8" s="53" t="s">
        <v>10</v>
      </c>
      <c r="Y8" s="53" t="s">
        <v>109</v>
      </c>
      <c r="Z8" s="53" t="s">
        <v>46</v>
      </c>
      <c r="AB8" s="53" t="s">
        <v>62</v>
      </c>
    </row>
    <row r="9" spans="1:39" ht="21.75" customHeight="1" x14ac:dyDescent="0.2">
      <c r="A9" s="8"/>
      <c r="B9" s="77" t="s">
        <v>96</v>
      </c>
      <c r="C9" s="78"/>
      <c r="G9" s="23"/>
      <c r="H9" s="49"/>
      <c r="K9" s="33"/>
      <c r="N9" s="9"/>
      <c r="U9" s="53">
        <v>6</v>
      </c>
      <c r="V9" s="53" t="s">
        <v>12</v>
      </c>
      <c r="Y9" s="53" t="s">
        <v>110</v>
      </c>
      <c r="Z9" s="53" t="s">
        <v>47</v>
      </c>
      <c r="AB9" s="89" t="s">
        <v>113</v>
      </c>
    </row>
    <row r="10" spans="1:39" ht="14.25" x14ac:dyDescent="0.2">
      <c r="A10" s="8"/>
      <c r="B10" s="80" t="s">
        <v>97</v>
      </c>
      <c r="C10" s="78"/>
      <c r="G10" s="23"/>
      <c r="H10"/>
      <c r="K10" s="33"/>
      <c r="N10" s="9"/>
      <c r="U10" s="53">
        <v>7</v>
      </c>
      <c r="V10" s="53" t="s">
        <v>21</v>
      </c>
      <c r="Y10" s="89" t="s">
        <v>35</v>
      </c>
      <c r="Z10" s="53" t="s">
        <v>48</v>
      </c>
      <c r="AB10" s="53" t="s">
        <v>12</v>
      </c>
    </row>
    <row r="11" spans="1:39" x14ac:dyDescent="0.2">
      <c r="A11" s="8"/>
      <c r="D11" s="23"/>
      <c r="E11" s="23"/>
      <c r="F11" s="23"/>
      <c r="G11" s="23"/>
      <c r="H11" s="23"/>
      <c r="I11" s="23"/>
      <c r="J11" s="23"/>
      <c r="K11" s="25"/>
      <c r="N11" s="9"/>
      <c r="Y11" s="53" t="s">
        <v>36</v>
      </c>
      <c r="Z11" s="53" t="s">
        <v>49</v>
      </c>
      <c r="AB11" s="53" t="s">
        <v>63</v>
      </c>
    </row>
    <row r="12" spans="1:39" x14ac:dyDescent="0.2">
      <c r="A12" s="8" t="s">
        <v>13</v>
      </c>
      <c r="B12" t="s">
        <v>14</v>
      </c>
      <c r="C12" t="s">
        <v>64</v>
      </c>
      <c r="D12" s="23" t="s">
        <v>65</v>
      </c>
      <c r="E12" s="23" t="s">
        <v>15</v>
      </c>
      <c r="F12" s="23"/>
      <c r="G12" s="23" t="s">
        <v>16</v>
      </c>
      <c r="H12" s="23" t="s">
        <v>17</v>
      </c>
      <c r="I12" s="23" t="s">
        <v>11</v>
      </c>
      <c r="J12" s="23"/>
      <c r="K12" s="25"/>
      <c r="L12" t="s">
        <v>19</v>
      </c>
      <c r="M12" t="s">
        <v>18</v>
      </c>
      <c r="N12" s="9" t="s">
        <v>20</v>
      </c>
      <c r="Y12" s="53" t="s">
        <v>37</v>
      </c>
      <c r="Z12" s="71" t="s">
        <v>50</v>
      </c>
      <c r="AA12" s="71"/>
      <c r="AB12" s="72" t="s">
        <v>21</v>
      </c>
      <c r="AC12" s="71"/>
      <c r="AD12" s="71"/>
      <c r="AE12" s="71"/>
      <c r="AF12" s="71"/>
      <c r="AG12" s="71"/>
      <c r="AH12" s="71"/>
      <c r="AI12" s="71"/>
      <c r="AJ12" s="71"/>
      <c r="AK12" s="71"/>
    </row>
    <row r="13" spans="1:39" ht="13.5" thickBot="1" x14ac:dyDescent="0.25">
      <c r="A13" s="8"/>
      <c r="C13" t="s">
        <v>22</v>
      </c>
      <c r="D13" s="23" t="s">
        <v>66</v>
      </c>
      <c r="E13" s="23" t="s">
        <v>23</v>
      </c>
      <c r="F13" s="23" t="s">
        <v>16</v>
      </c>
      <c r="G13" s="23" t="s">
        <v>24</v>
      </c>
      <c r="H13" s="23" t="s">
        <v>25</v>
      </c>
      <c r="I13" s="23" t="s">
        <v>26</v>
      </c>
      <c r="J13" s="24"/>
      <c r="K13" s="26"/>
      <c r="L13" s="10"/>
      <c r="M13" s="10" t="s">
        <v>27</v>
      </c>
      <c r="N13" s="11" t="s">
        <v>27</v>
      </c>
      <c r="Y13" s="53" t="s">
        <v>38</v>
      </c>
      <c r="Z13" s="53" t="s">
        <v>51</v>
      </c>
    </row>
    <row r="14" spans="1:39" s="67" customFormat="1" ht="13.5" thickBot="1" x14ac:dyDescent="0.25">
      <c r="A14" s="60"/>
      <c r="B14" s="61" t="s">
        <v>71</v>
      </c>
      <c r="C14" s="62" t="s">
        <v>72</v>
      </c>
      <c r="D14" s="59" t="s">
        <v>73</v>
      </c>
      <c r="E14" s="59" t="s">
        <v>74</v>
      </c>
      <c r="F14" s="59" t="s">
        <v>75</v>
      </c>
      <c r="G14" s="59" t="s">
        <v>79</v>
      </c>
      <c r="H14" s="59" t="s">
        <v>80</v>
      </c>
      <c r="I14" s="63"/>
      <c r="J14" s="63"/>
      <c r="K14" s="64"/>
      <c r="L14" s="65"/>
      <c r="M14" s="65" t="s">
        <v>27</v>
      </c>
      <c r="N14" s="66" t="s">
        <v>27</v>
      </c>
      <c r="T14" s="68"/>
      <c r="U14" s="68"/>
      <c r="V14" s="68"/>
      <c r="W14" s="68"/>
      <c r="X14" s="68"/>
      <c r="Y14" s="53" t="s">
        <v>39</v>
      </c>
      <c r="Z14" s="53" t="s">
        <v>52</v>
      </c>
      <c r="AA14" s="68"/>
      <c r="AB14" s="68"/>
      <c r="AC14" s="68"/>
      <c r="AD14" s="68"/>
      <c r="AE14" s="68"/>
      <c r="AF14" s="68"/>
      <c r="AG14" s="68"/>
      <c r="AH14" s="68"/>
      <c r="AI14" s="68"/>
      <c r="AJ14" s="68"/>
      <c r="AK14" s="68"/>
      <c r="AL14" s="68"/>
      <c r="AM14" s="68"/>
    </row>
    <row r="15" spans="1:39" ht="13.5" thickBot="1" x14ac:dyDescent="0.25">
      <c r="A15" s="92"/>
      <c r="B15" s="93"/>
      <c r="C15" s="81"/>
      <c r="D15" s="18" t="s">
        <v>21</v>
      </c>
      <c r="E15" s="94">
        <v>1</v>
      </c>
      <c r="F15" s="29" t="s">
        <v>105</v>
      </c>
      <c r="G15" s="16"/>
      <c r="H15" s="95">
        <v>1</v>
      </c>
      <c r="I15" s="38">
        <f>ROUND(G15/H15,2)</f>
        <v>0</v>
      </c>
      <c r="J15" s="29"/>
      <c r="K15" s="34"/>
      <c r="L15" t="str">
        <f>UPPER(K15)</f>
        <v/>
      </c>
      <c r="M15">
        <f>ROUND(I15*$K$5/(1+$K$5),2)*EXACT(L15,$L$12)</f>
        <v>0</v>
      </c>
      <c r="N15" s="9">
        <f>+I15-M15</f>
        <v>0</v>
      </c>
      <c r="O15" s="12" t="str">
        <f>IF(I15=0,"",IF(T15="Missing Expense Category","ERROR",IF(J15&gt;7,"ERROR",VLOOKUP(J15,cols,2,1))))</f>
        <v/>
      </c>
      <c r="P15" t="str">
        <f>IF(AND(I15&gt;0,T15="Missing Expense Category"),"Insert Expense Category","OK")</f>
        <v>OK</v>
      </c>
      <c r="Q15">
        <f>IF(P15="OK",0,1)</f>
        <v>0</v>
      </c>
      <c r="T15" s="53" t="str">
        <f>IF(D15&gt;0,"ok","Missing Expense Category")</f>
        <v>ok</v>
      </c>
      <c r="Y15" s="53" t="s">
        <v>40</v>
      </c>
      <c r="Z15" s="53" t="s">
        <v>53</v>
      </c>
    </row>
    <row r="16" spans="1:39" ht="13.5" thickBot="1" x14ac:dyDescent="0.25">
      <c r="A16" s="92"/>
      <c r="B16" s="93"/>
      <c r="C16" s="81"/>
      <c r="D16" s="18"/>
      <c r="E16" s="94">
        <v>2</v>
      </c>
      <c r="F16" s="29" t="s">
        <v>105</v>
      </c>
      <c r="G16" s="16"/>
      <c r="H16" s="95">
        <v>1</v>
      </c>
      <c r="I16" s="38">
        <f>ROUND(G16/H16,2)</f>
        <v>0</v>
      </c>
      <c r="J16" s="29"/>
      <c r="K16" s="34"/>
      <c r="L16" t="str">
        <f t="shared" ref="L16:L34" si="0">UPPER(K16)</f>
        <v/>
      </c>
      <c r="M16">
        <f t="shared" ref="M16:M34" si="1">ROUND(I16*$K$5/(1+$K$5),2)*EXACT(L16,$L$12)</f>
        <v>0</v>
      </c>
      <c r="N16" s="9">
        <f>+I16-M16</f>
        <v>0</v>
      </c>
      <c r="O16" s="12" t="str">
        <f t="shared" ref="O16:O34" si="2">IF(J16="","",IF(J16&lt;1,"ERROR",IF(J16&gt;7,"ERROR",VLOOKUP(J16,cols,2,1))))</f>
        <v/>
      </c>
      <c r="P16" t="str">
        <f t="shared" ref="P16:P38" si="3">IF(AND(I16&gt;0,T16="Missing Expense Category"),"Insert Expense Category","OK")</f>
        <v>OK</v>
      </c>
      <c r="Q16">
        <f t="shared" ref="Q16:Q38" si="4">IF(P16="OK",0,1)</f>
        <v>0</v>
      </c>
      <c r="T16" s="53" t="str">
        <f t="shared" ref="T16:T38" si="5">IF(D16&gt;0,"ok","Missing Expense Category")</f>
        <v>Missing Expense Category</v>
      </c>
      <c r="Y16" s="53" t="s">
        <v>41</v>
      </c>
      <c r="Z16" s="53" t="s">
        <v>54</v>
      </c>
    </row>
    <row r="17" spans="1:26" ht="13.5" thickBot="1" x14ac:dyDescent="0.25">
      <c r="A17" s="92"/>
      <c r="B17" s="93"/>
      <c r="C17" s="81"/>
      <c r="D17" s="18"/>
      <c r="E17" s="94">
        <v>3</v>
      </c>
      <c r="F17" s="29" t="s">
        <v>105</v>
      </c>
      <c r="G17" s="19"/>
      <c r="H17" s="96">
        <v>1</v>
      </c>
      <c r="I17" s="39">
        <f t="shared" ref="I17:I37" si="6">ROUND(G17/H17,2)</f>
        <v>0</v>
      </c>
      <c r="J17" s="30"/>
      <c r="K17" s="35"/>
      <c r="L17" t="str">
        <f t="shared" si="0"/>
        <v/>
      </c>
      <c r="M17">
        <f t="shared" si="1"/>
        <v>0</v>
      </c>
      <c r="N17" s="9">
        <f t="shared" ref="N17:N35" si="7">+I17-M17</f>
        <v>0</v>
      </c>
      <c r="O17" s="13" t="str">
        <f t="shared" si="2"/>
        <v/>
      </c>
      <c r="P17" t="str">
        <f t="shared" si="3"/>
        <v>OK</v>
      </c>
      <c r="Q17">
        <f t="shared" si="4"/>
        <v>0</v>
      </c>
      <c r="T17" s="53" t="str">
        <f t="shared" si="5"/>
        <v>Missing Expense Category</v>
      </c>
      <c r="Y17" s="53" t="s">
        <v>42</v>
      </c>
      <c r="Z17" s="53" t="s">
        <v>55</v>
      </c>
    </row>
    <row r="18" spans="1:26" ht="13.5" thickBot="1" x14ac:dyDescent="0.25">
      <c r="A18" s="92"/>
      <c r="B18" s="93"/>
      <c r="C18" s="81"/>
      <c r="D18" s="18"/>
      <c r="E18" s="94">
        <v>4</v>
      </c>
      <c r="F18" s="29" t="s">
        <v>105</v>
      </c>
      <c r="G18" s="19"/>
      <c r="H18" s="96">
        <v>1</v>
      </c>
      <c r="I18" s="39">
        <f t="shared" si="6"/>
        <v>0</v>
      </c>
      <c r="J18" s="30"/>
      <c r="K18" s="35"/>
      <c r="L18" t="str">
        <f t="shared" si="0"/>
        <v/>
      </c>
      <c r="M18">
        <f t="shared" si="1"/>
        <v>0</v>
      </c>
      <c r="N18" s="9">
        <f t="shared" si="7"/>
        <v>0</v>
      </c>
      <c r="O18" s="13" t="str">
        <f t="shared" si="2"/>
        <v/>
      </c>
      <c r="P18" t="str">
        <f t="shared" si="3"/>
        <v>OK</v>
      </c>
      <c r="Q18">
        <f t="shared" si="4"/>
        <v>0</v>
      </c>
      <c r="T18" s="53" t="str">
        <f t="shared" si="5"/>
        <v>Missing Expense Category</v>
      </c>
      <c r="Y18" s="53" t="s">
        <v>43</v>
      </c>
      <c r="Z18" s="53" t="s">
        <v>56</v>
      </c>
    </row>
    <row r="19" spans="1:26" ht="13.5" thickBot="1" x14ac:dyDescent="0.25">
      <c r="A19" s="92"/>
      <c r="B19" s="93"/>
      <c r="C19" s="81"/>
      <c r="D19" s="18"/>
      <c r="E19" s="94">
        <v>5</v>
      </c>
      <c r="F19" s="29" t="s">
        <v>105</v>
      </c>
      <c r="G19" s="19"/>
      <c r="H19" s="96">
        <v>1</v>
      </c>
      <c r="I19" s="39">
        <f t="shared" si="6"/>
        <v>0</v>
      </c>
      <c r="J19" s="30"/>
      <c r="K19" s="35"/>
      <c r="L19" t="str">
        <f t="shared" si="0"/>
        <v/>
      </c>
      <c r="M19">
        <f t="shared" si="1"/>
        <v>0</v>
      </c>
      <c r="N19" s="9">
        <f t="shared" si="7"/>
        <v>0</v>
      </c>
      <c r="O19" s="13" t="str">
        <f t="shared" si="2"/>
        <v/>
      </c>
      <c r="P19" t="str">
        <f t="shared" si="3"/>
        <v>OK</v>
      </c>
      <c r="Q19">
        <f t="shared" si="4"/>
        <v>0</v>
      </c>
      <c r="T19" s="53" t="str">
        <f t="shared" si="5"/>
        <v>Missing Expense Category</v>
      </c>
      <c r="Y19" s="89" t="s">
        <v>112</v>
      </c>
      <c r="Z19" s="53" t="s">
        <v>57</v>
      </c>
    </row>
    <row r="20" spans="1:26" ht="13.5" thickBot="1" x14ac:dyDescent="0.25">
      <c r="A20" s="92"/>
      <c r="B20" s="93"/>
      <c r="C20" s="81"/>
      <c r="D20" s="18"/>
      <c r="E20" s="94">
        <v>6</v>
      </c>
      <c r="F20" s="29" t="s">
        <v>105</v>
      </c>
      <c r="G20" s="19"/>
      <c r="H20" s="96">
        <v>1</v>
      </c>
      <c r="I20" s="39">
        <f t="shared" si="6"/>
        <v>0</v>
      </c>
      <c r="J20" s="30"/>
      <c r="K20" s="35"/>
      <c r="L20" t="str">
        <f t="shared" si="0"/>
        <v/>
      </c>
      <c r="M20">
        <f t="shared" si="1"/>
        <v>0</v>
      </c>
      <c r="N20" s="9">
        <f t="shared" si="7"/>
        <v>0</v>
      </c>
      <c r="O20" s="13" t="str">
        <f t="shared" si="2"/>
        <v/>
      </c>
      <c r="P20" t="str">
        <f t="shared" si="3"/>
        <v>OK</v>
      </c>
      <c r="Q20">
        <f t="shared" si="4"/>
        <v>0</v>
      </c>
      <c r="T20" s="53" t="str">
        <f t="shared" si="5"/>
        <v>Missing Expense Category</v>
      </c>
      <c r="Z20" s="53" t="s">
        <v>58</v>
      </c>
    </row>
    <row r="21" spans="1:26" ht="13.5" thickBot="1" x14ac:dyDescent="0.25">
      <c r="A21" s="92"/>
      <c r="B21" s="93"/>
      <c r="C21" s="93"/>
      <c r="D21" s="18"/>
      <c r="E21" s="94">
        <v>7</v>
      </c>
      <c r="F21" s="29" t="s">
        <v>105</v>
      </c>
      <c r="G21" s="19"/>
      <c r="H21" s="98">
        <v>1</v>
      </c>
      <c r="I21" s="39">
        <f t="shared" si="6"/>
        <v>0</v>
      </c>
      <c r="J21" s="30"/>
      <c r="K21" s="35"/>
      <c r="L21" t="str">
        <f t="shared" si="0"/>
        <v/>
      </c>
      <c r="M21">
        <f t="shared" si="1"/>
        <v>0</v>
      </c>
      <c r="N21" s="9">
        <f t="shared" si="7"/>
        <v>0</v>
      </c>
      <c r="O21" s="13" t="str">
        <f t="shared" si="2"/>
        <v/>
      </c>
      <c r="P21" t="str">
        <f t="shared" si="3"/>
        <v>OK</v>
      </c>
      <c r="Q21">
        <f t="shared" si="4"/>
        <v>0</v>
      </c>
      <c r="T21" s="53" t="str">
        <f t="shared" si="5"/>
        <v>Missing Expense Category</v>
      </c>
    </row>
    <row r="22" spans="1:26" ht="13.5" thickBot="1" x14ac:dyDescent="0.25">
      <c r="A22" s="92"/>
      <c r="B22" s="93"/>
      <c r="C22" s="81"/>
      <c r="D22" s="18"/>
      <c r="E22" s="94">
        <v>8</v>
      </c>
      <c r="F22" s="29" t="s">
        <v>105</v>
      </c>
      <c r="G22" s="19"/>
      <c r="H22" s="98">
        <v>1</v>
      </c>
      <c r="I22" s="39">
        <f t="shared" si="6"/>
        <v>0</v>
      </c>
      <c r="J22" s="30"/>
      <c r="K22" s="35"/>
      <c r="L22" t="str">
        <f t="shared" si="0"/>
        <v/>
      </c>
      <c r="M22">
        <f t="shared" si="1"/>
        <v>0</v>
      </c>
      <c r="N22" s="9">
        <f t="shared" si="7"/>
        <v>0</v>
      </c>
      <c r="O22" s="13" t="str">
        <f t="shared" si="2"/>
        <v/>
      </c>
      <c r="P22" t="str">
        <f t="shared" si="3"/>
        <v>OK</v>
      </c>
      <c r="Q22">
        <f t="shared" si="4"/>
        <v>0</v>
      </c>
      <c r="T22" s="53" t="str">
        <f t="shared" si="5"/>
        <v>Missing Expense Category</v>
      </c>
    </row>
    <row r="23" spans="1:26" ht="13.5" thickBot="1" x14ac:dyDescent="0.25">
      <c r="A23" s="92"/>
      <c r="B23" s="93"/>
      <c r="C23" s="81"/>
      <c r="D23" s="18"/>
      <c r="E23" s="94">
        <v>9</v>
      </c>
      <c r="F23" s="29" t="s">
        <v>105</v>
      </c>
      <c r="G23" s="19"/>
      <c r="H23" s="98">
        <v>1</v>
      </c>
      <c r="I23" s="39">
        <f t="shared" si="6"/>
        <v>0</v>
      </c>
      <c r="J23" s="30"/>
      <c r="K23" s="35"/>
      <c r="L23" t="str">
        <f t="shared" si="0"/>
        <v/>
      </c>
      <c r="M23">
        <f t="shared" si="1"/>
        <v>0</v>
      </c>
      <c r="N23" s="9">
        <f t="shared" si="7"/>
        <v>0</v>
      </c>
      <c r="O23" s="13" t="str">
        <f t="shared" si="2"/>
        <v/>
      </c>
      <c r="P23" t="str">
        <f t="shared" si="3"/>
        <v>OK</v>
      </c>
      <c r="Q23">
        <f t="shared" si="4"/>
        <v>0</v>
      </c>
      <c r="T23" s="53" t="str">
        <f t="shared" si="5"/>
        <v>Missing Expense Category</v>
      </c>
    </row>
    <row r="24" spans="1:26" ht="13.5" thickBot="1" x14ac:dyDescent="0.25">
      <c r="A24" s="92"/>
      <c r="B24" s="93"/>
      <c r="C24" s="81"/>
      <c r="D24" s="18"/>
      <c r="E24" s="94">
        <v>10</v>
      </c>
      <c r="F24" s="29" t="s">
        <v>105</v>
      </c>
      <c r="G24" s="19"/>
      <c r="H24" s="98">
        <v>1</v>
      </c>
      <c r="I24" s="39">
        <f t="shared" si="6"/>
        <v>0</v>
      </c>
      <c r="J24" s="30"/>
      <c r="K24" s="35"/>
      <c r="M24">
        <f t="shared" si="1"/>
        <v>0</v>
      </c>
      <c r="N24" s="9">
        <f t="shared" si="7"/>
        <v>0</v>
      </c>
      <c r="O24" s="13"/>
      <c r="P24" t="str">
        <f t="shared" si="3"/>
        <v>OK</v>
      </c>
    </row>
    <row r="25" spans="1:26" ht="27.75" customHeight="1" thickBot="1" x14ac:dyDescent="0.25">
      <c r="A25" s="92"/>
      <c r="B25" s="93"/>
      <c r="C25" s="81"/>
      <c r="D25" s="18"/>
      <c r="E25" s="94">
        <v>11</v>
      </c>
      <c r="F25" s="29" t="s">
        <v>105</v>
      </c>
      <c r="G25" s="19"/>
      <c r="H25" s="98">
        <v>1</v>
      </c>
      <c r="I25" s="39">
        <f>ROUND(G25/H25,2)</f>
        <v>0</v>
      </c>
      <c r="J25" s="30"/>
      <c r="K25" s="35"/>
      <c r="M25">
        <f t="shared" si="1"/>
        <v>0</v>
      </c>
      <c r="N25" s="9">
        <f t="shared" si="7"/>
        <v>0</v>
      </c>
      <c r="O25" s="13"/>
      <c r="P25" t="str">
        <f t="shared" si="3"/>
        <v>OK</v>
      </c>
    </row>
    <row r="26" spans="1:26" ht="13.5" thickBot="1" x14ac:dyDescent="0.25">
      <c r="A26" s="92"/>
      <c r="B26" s="93"/>
      <c r="C26" s="81"/>
      <c r="D26" s="18"/>
      <c r="E26" s="94">
        <v>12</v>
      </c>
      <c r="F26" s="29" t="s">
        <v>105</v>
      </c>
      <c r="G26" s="19"/>
      <c r="H26" s="98">
        <v>1</v>
      </c>
      <c r="I26" s="39">
        <f t="shared" si="6"/>
        <v>0</v>
      </c>
      <c r="J26" s="30"/>
      <c r="K26" s="35"/>
      <c r="M26">
        <f t="shared" si="1"/>
        <v>0</v>
      </c>
      <c r="N26" s="9">
        <f t="shared" si="7"/>
        <v>0</v>
      </c>
      <c r="O26" s="13"/>
      <c r="P26" t="str">
        <f t="shared" si="3"/>
        <v>OK</v>
      </c>
    </row>
    <row r="27" spans="1:26" ht="13.5" thickBot="1" x14ac:dyDescent="0.25">
      <c r="A27" s="92"/>
      <c r="B27" s="93"/>
      <c r="C27" s="81"/>
      <c r="D27" s="18"/>
      <c r="E27" s="94">
        <v>13</v>
      </c>
      <c r="F27" s="29" t="s">
        <v>105</v>
      </c>
      <c r="G27" s="19"/>
      <c r="H27" s="98">
        <v>1</v>
      </c>
      <c r="I27" s="39">
        <f t="shared" si="6"/>
        <v>0</v>
      </c>
      <c r="J27" s="30"/>
      <c r="K27" s="35"/>
      <c r="M27">
        <f t="shared" si="1"/>
        <v>0</v>
      </c>
      <c r="N27" s="9">
        <f t="shared" si="7"/>
        <v>0</v>
      </c>
      <c r="O27" s="13"/>
      <c r="P27" t="str">
        <f t="shared" si="3"/>
        <v>OK</v>
      </c>
    </row>
    <row r="28" spans="1:26" ht="13.5" thickBot="1" x14ac:dyDescent="0.25">
      <c r="A28" s="92"/>
      <c r="B28" s="93"/>
      <c r="C28" s="81"/>
      <c r="D28" s="18"/>
      <c r="E28" s="94">
        <v>14</v>
      </c>
      <c r="F28" s="29" t="s">
        <v>105</v>
      </c>
      <c r="G28" s="19"/>
      <c r="H28" s="98">
        <v>1</v>
      </c>
      <c r="I28" s="39">
        <f t="shared" si="6"/>
        <v>0</v>
      </c>
      <c r="J28" s="30"/>
      <c r="K28" s="35"/>
      <c r="M28">
        <f t="shared" si="1"/>
        <v>0</v>
      </c>
      <c r="N28" s="9">
        <f t="shared" si="7"/>
        <v>0</v>
      </c>
      <c r="O28" s="13"/>
      <c r="P28" t="str">
        <f t="shared" si="3"/>
        <v>OK</v>
      </c>
    </row>
    <row r="29" spans="1:26" ht="13.5" thickBot="1" x14ac:dyDescent="0.25">
      <c r="A29" s="92"/>
      <c r="B29" s="93"/>
      <c r="C29" s="81"/>
      <c r="D29" s="18"/>
      <c r="E29" s="94">
        <v>15</v>
      </c>
      <c r="F29" s="29" t="s">
        <v>105</v>
      </c>
      <c r="G29" s="19"/>
      <c r="H29" s="98">
        <v>1</v>
      </c>
      <c r="I29" s="39">
        <f t="shared" si="6"/>
        <v>0</v>
      </c>
      <c r="J29" s="30"/>
      <c r="K29" s="35"/>
      <c r="L29" t="str">
        <f t="shared" si="0"/>
        <v/>
      </c>
      <c r="M29">
        <f t="shared" si="1"/>
        <v>0</v>
      </c>
      <c r="N29" s="9">
        <f t="shared" si="7"/>
        <v>0</v>
      </c>
      <c r="O29" s="13" t="str">
        <f t="shared" si="2"/>
        <v/>
      </c>
      <c r="P29" t="str">
        <f t="shared" si="3"/>
        <v>OK</v>
      </c>
      <c r="Q29">
        <f t="shared" si="4"/>
        <v>0</v>
      </c>
      <c r="T29" s="53" t="str">
        <f t="shared" si="5"/>
        <v>Missing Expense Category</v>
      </c>
    </row>
    <row r="30" spans="1:26" ht="13.5" thickBot="1" x14ac:dyDescent="0.25">
      <c r="A30" s="92"/>
      <c r="B30" s="93"/>
      <c r="C30" s="81"/>
      <c r="D30" s="18"/>
      <c r="E30" s="94">
        <v>16</v>
      </c>
      <c r="F30" s="29" t="s">
        <v>105</v>
      </c>
      <c r="G30" s="19"/>
      <c r="H30" s="98">
        <v>1</v>
      </c>
      <c r="I30" s="39">
        <f t="shared" si="6"/>
        <v>0</v>
      </c>
      <c r="J30" s="30"/>
      <c r="K30" s="35"/>
      <c r="N30" s="9"/>
      <c r="O30" s="13"/>
    </row>
    <row r="31" spans="1:26" ht="13.5" thickBot="1" x14ac:dyDescent="0.25">
      <c r="A31" s="92"/>
      <c r="B31" s="93"/>
      <c r="C31" s="81"/>
      <c r="D31" s="18"/>
      <c r="E31" s="94">
        <v>17</v>
      </c>
      <c r="F31" s="29" t="s">
        <v>105</v>
      </c>
      <c r="G31" s="19"/>
      <c r="H31" s="98">
        <v>1</v>
      </c>
      <c r="I31" s="39">
        <f t="shared" si="6"/>
        <v>0</v>
      </c>
      <c r="J31" s="30"/>
      <c r="K31" s="35"/>
      <c r="L31" t="str">
        <f t="shared" si="0"/>
        <v/>
      </c>
      <c r="M31">
        <f t="shared" si="1"/>
        <v>0</v>
      </c>
      <c r="N31" s="9">
        <f t="shared" si="7"/>
        <v>0</v>
      </c>
      <c r="O31" s="13" t="str">
        <f t="shared" si="2"/>
        <v/>
      </c>
      <c r="P31" t="str">
        <f t="shared" si="3"/>
        <v>OK</v>
      </c>
      <c r="Q31">
        <f t="shared" si="4"/>
        <v>0</v>
      </c>
      <c r="T31" s="53" t="str">
        <f t="shared" si="5"/>
        <v>Missing Expense Category</v>
      </c>
    </row>
    <row r="32" spans="1:26" ht="13.5" thickBot="1" x14ac:dyDescent="0.25">
      <c r="A32" s="92"/>
      <c r="B32" s="97"/>
      <c r="C32" s="81"/>
      <c r="D32" s="18"/>
      <c r="E32" s="94">
        <v>18</v>
      </c>
      <c r="F32" s="29" t="s">
        <v>105</v>
      </c>
      <c r="G32" s="19">
        <v>0</v>
      </c>
      <c r="H32" s="98">
        <v>1</v>
      </c>
      <c r="I32" s="39">
        <f t="shared" si="6"/>
        <v>0</v>
      </c>
      <c r="J32" s="30"/>
      <c r="K32" s="35"/>
      <c r="L32" t="str">
        <f t="shared" si="0"/>
        <v/>
      </c>
      <c r="M32">
        <f t="shared" si="1"/>
        <v>0</v>
      </c>
      <c r="N32" s="9">
        <f t="shared" si="7"/>
        <v>0</v>
      </c>
      <c r="O32" s="13" t="str">
        <f t="shared" si="2"/>
        <v/>
      </c>
      <c r="P32" t="str">
        <f t="shared" si="3"/>
        <v>OK</v>
      </c>
      <c r="Q32">
        <f t="shared" si="4"/>
        <v>0</v>
      </c>
      <c r="T32" s="53" t="str">
        <f t="shared" si="5"/>
        <v>Missing Expense Category</v>
      </c>
    </row>
    <row r="33" spans="1:39" ht="13.5" thickBot="1" x14ac:dyDescent="0.25">
      <c r="A33" s="92"/>
      <c r="B33" s="93"/>
      <c r="C33" s="81"/>
      <c r="D33" s="18"/>
      <c r="E33" s="94">
        <v>19</v>
      </c>
      <c r="F33" s="29" t="s">
        <v>105</v>
      </c>
      <c r="G33" s="19">
        <v>0</v>
      </c>
      <c r="H33" s="98">
        <v>1</v>
      </c>
      <c r="I33" s="39">
        <f t="shared" si="6"/>
        <v>0</v>
      </c>
      <c r="J33" s="30"/>
      <c r="K33" s="35"/>
      <c r="L33" t="str">
        <f t="shared" si="0"/>
        <v/>
      </c>
      <c r="M33">
        <f t="shared" si="1"/>
        <v>0</v>
      </c>
      <c r="N33" s="9">
        <f t="shared" si="7"/>
        <v>0</v>
      </c>
      <c r="O33" s="13" t="str">
        <f t="shared" si="2"/>
        <v/>
      </c>
      <c r="P33" t="str">
        <f t="shared" si="3"/>
        <v>OK</v>
      </c>
      <c r="Q33">
        <f t="shared" si="4"/>
        <v>0</v>
      </c>
      <c r="T33" s="53" t="str">
        <f t="shared" si="5"/>
        <v>Missing Expense Category</v>
      </c>
    </row>
    <row r="34" spans="1:39" ht="13.5" thickBot="1" x14ac:dyDescent="0.25">
      <c r="A34" s="17"/>
      <c r="B34" s="97"/>
      <c r="C34" s="81"/>
      <c r="D34" s="18"/>
      <c r="E34" s="94">
        <v>20</v>
      </c>
      <c r="F34" s="29" t="s">
        <v>105</v>
      </c>
      <c r="G34" s="19">
        <v>0</v>
      </c>
      <c r="H34" s="98">
        <v>1</v>
      </c>
      <c r="I34" s="39">
        <f t="shared" si="6"/>
        <v>0</v>
      </c>
      <c r="J34" s="30"/>
      <c r="K34" s="35"/>
      <c r="L34" t="str">
        <f t="shared" si="0"/>
        <v/>
      </c>
      <c r="M34">
        <f t="shared" si="1"/>
        <v>0</v>
      </c>
      <c r="N34" s="9">
        <f t="shared" si="7"/>
        <v>0</v>
      </c>
      <c r="O34" s="13" t="str">
        <f t="shared" si="2"/>
        <v/>
      </c>
      <c r="P34" t="str">
        <f t="shared" si="3"/>
        <v>OK</v>
      </c>
      <c r="Q34">
        <f t="shared" si="4"/>
        <v>0</v>
      </c>
      <c r="T34" s="53" t="str">
        <f t="shared" si="5"/>
        <v>Missing Expense Category</v>
      </c>
    </row>
    <row r="35" spans="1:39" ht="13.5" thickBot="1" x14ac:dyDescent="0.25">
      <c r="A35" s="17"/>
      <c r="B35" s="97"/>
      <c r="C35" s="81"/>
      <c r="D35" s="18"/>
      <c r="E35" s="94">
        <v>21</v>
      </c>
      <c r="F35" s="29" t="s">
        <v>105</v>
      </c>
      <c r="G35" s="19">
        <v>0</v>
      </c>
      <c r="H35" s="98">
        <v>1</v>
      </c>
      <c r="I35" s="39">
        <f t="shared" si="6"/>
        <v>0</v>
      </c>
      <c r="J35" s="30"/>
      <c r="K35" s="35"/>
      <c r="L35" t="str">
        <f>UPPER(K35)</f>
        <v/>
      </c>
      <c r="M35">
        <f>ROUND(I35*$K$5/(1+$K$5),2)*EXACT(L35,$L$12)</f>
        <v>0</v>
      </c>
      <c r="N35" s="9">
        <f t="shared" si="7"/>
        <v>0</v>
      </c>
      <c r="O35" s="13" t="str">
        <f>IF(J35="","",IF(J35&lt;1,"ERROR",IF(J35&gt;7,"ERROR",VLOOKUP(J35,cols,2,1))))</f>
        <v/>
      </c>
      <c r="P35" t="str">
        <f t="shared" si="3"/>
        <v>OK</v>
      </c>
      <c r="Q35">
        <f t="shared" si="4"/>
        <v>0</v>
      </c>
      <c r="T35" s="53" t="str">
        <f t="shared" si="5"/>
        <v>Missing Expense Category</v>
      </c>
    </row>
    <row r="36" spans="1:39" ht="13.5" thickBot="1" x14ac:dyDescent="0.25">
      <c r="A36" s="17"/>
      <c r="B36" s="93"/>
      <c r="C36" s="81"/>
      <c r="D36" s="18"/>
      <c r="E36" s="94">
        <v>22</v>
      </c>
      <c r="F36" s="29" t="s">
        <v>105</v>
      </c>
      <c r="G36" s="19">
        <v>0</v>
      </c>
      <c r="H36" s="98">
        <v>1</v>
      </c>
      <c r="I36" s="39">
        <f t="shared" si="6"/>
        <v>0</v>
      </c>
      <c r="J36" s="30"/>
      <c r="K36" s="35"/>
      <c r="L36" t="str">
        <f>UPPER(K36)</f>
        <v/>
      </c>
      <c r="M36">
        <f>ROUND(I36*$K$5/(1+$K$5),2)*EXACT(L36,$L$12)</f>
        <v>0</v>
      </c>
      <c r="N36" s="9">
        <f>+I36-M36</f>
        <v>0</v>
      </c>
      <c r="O36" s="13" t="str">
        <f>IF(J36="","",IF(J36&lt;1,"ERROR",IF(J36&gt;7,"ERROR",VLOOKUP(J36,cols,2,1))))</f>
        <v/>
      </c>
      <c r="P36" t="str">
        <f t="shared" si="3"/>
        <v>OK</v>
      </c>
      <c r="Q36">
        <f t="shared" si="4"/>
        <v>0</v>
      </c>
      <c r="T36" s="53" t="str">
        <f t="shared" si="5"/>
        <v>Missing Expense Category</v>
      </c>
    </row>
    <row r="37" spans="1:39" ht="13.5" thickBot="1" x14ac:dyDescent="0.25">
      <c r="A37" s="20"/>
      <c r="B37" s="82"/>
      <c r="C37" s="82"/>
      <c r="D37" s="21"/>
      <c r="E37" s="94">
        <v>23</v>
      </c>
      <c r="F37" s="29" t="s">
        <v>105</v>
      </c>
      <c r="G37" s="19">
        <v>0</v>
      </c>
      <c r="H37" s="98">
        <v>1</v>
      </c>
      <c r="I37" s="39">
        <f t="shared" si="6"/>
        <v>0</v>
      </c>
      <c r="J37" s="30"/>
      <c r="K37" s="35"/>
      <c r="L37" t="str">
        <f>UPPER(K37)</f>
        <v/>
      </c>
      <c r="M37">
        <f>ROUND(I37*$K$5/(1+$K$5),2)*EXACT(L37,$L$12)</f>
        <v>0</v>
      </c>
      <c r="N37" s="9">
        <f>+I37-M37</f>
        <v>0</v>
      </c>
      <c r="O37" s="13" t="str">
        <f>IF(J37="","",IF(J37&lt;1,"ERROR",IF(J37&gt;7,"ERROR",VLOOKUP(J37,cols,2,1))))</f>
        <v/>
      </c>
      <c r="P37" t="str">
        <f t="shared" si="3"/>
        <v>OK</v>
      </c>
      <c r="Q37">
        <f t="shared" si="4"/>
        <v>0</v>
      </c>
      <c r="T37" s="53" t="str">
        <f t="shared" si="5"/>
        <v>Missing Expense Category</v>
      </c>
    </row>
    <row r="38" spans="1:39" ht="13.5" thickBot="1" x14ac:dyDescent="0.25">
      <c r="A38" s="20"/>
      <c r="B38" s="82"/>
      <c r="C38" s="82"/>
      <c r="D38" s="21"/>
      <c r="E38" s="94">
        <v>24</v>
      </c>
      <c r="F38" s="29" t="s">
        <v>105</v>
      </c>
      <c r="G38" s="22"/>
      <c r="H38" s="31">
        <v>1</v>
      </c>
      <c r="I38" s="40">
        <f>ROUND(G38/H38,2)</f>
        <v>0</v>
      </c>
      <c r="J38" s="31"/>
      <c r="K38" s="36"/>
      <c r="L38" t="str">
        <f>UPPER(K38)</f>
        <v/>
      </c>
      <c r="M38">
        <f>ROUND(I38*$K$5/(1+$K$5),2)*EXACT(L38,$L$12)</f>
        <v>0</v>
      </c>
      <c r="N38" s="9">
        <f>+I38-M38</f>
        <v>0</v>
      </c>
      <c r="O38" s="14" t="str">
        <f>IF(J38="","",IF(J38&lt;1,"ERROR",IF(J38&gt;7,"ERROR",VLOOKUP(J38,cols,2,1))))</f>
        <v/>
      </c>
      <c r="P38" t="str">
        <f t="shared" si="3"/>
        <v>OK</v>
      </c>
      <c r="Q38">
        <f t="shared" si="4"/>
        <v>0</v>
      </c>
      <c r="T38" s="53" t="str">
        <f t="shared" si="5"/>
        <v>Missing Expense Category</v>
      </c>
    </row>
    <row r="39" spans="1:39" ht="13.5" thickBot="1" x14ac:dyDescent="0.25">
      <c r="F39" s="27"/>
      <c r="Q39">
        <f>SUM(Q15:Q38)</f>
        <v>0</v>
      </c>
    </row>
    <row r="40" spans="1:39" ht="14.25" thickTop="1" thickBot="1" x14ac:dyDescent="0.25">
      <c r="F40" s="27"/>
      <c r="H40" s="42" t="s">
        <v>11</v>
      </c>
      <c r="I40" s="41">
        <f>SUM(I15:I38)</f>
        <v>0</v>
      </c>
    </row>
    <row r="41" spans="1:39" ht="13.5" thickTop="1" x14ac:dyDescent="0.2">
      <c r="C41" s="46"/>
      <c r="F41" s="27"/>
    </row>
    <row r="42" spans="1:39" x14ac:dyDescent="0.2">
      <c r="C42" s="55"/>
      <c r="D42" s="55"/>
      <c r="E42" s="55"/>
      <c r="F42" s="55"/>
      <c r="G42" s="55"/>
      <c r="H42" s="49"/>
      <c r="I42" s="55"/>
      <c r="T42"/>
      <c r="U42"/>
      <c r="V42"/>
      <c r="W42"/>
      <c r="X42"/>
      <c r="Y42"/>
      <c r="Z42"/>
      <c r="AA42"/>
      <c r="AB42"/>
      <c r="AC42"/>
      <c r="AD42"/>
      <c r="AE42"/>
      <c r="AF42"/>
      <c r="AG42"/>
      <c r="AH42"/>
      <c r="AI42"/>
      <c r="AJ42"/>
      <c r="AK42"/>
      <c r="AL42"/>
      <c r="AM42"/>
    </row>
    <row r="43" spans="1:39" x14ac:dyDescent="0.2">
      <c r="C43" s="55"/>
      <c r="D43" s="55"/>
      <c r="E43" s="55"/>
      <c r="F43" s="55"/>
      <c r="G43" s="55"/>
      <c r="H43" s="49"/>
      <c r="I43" s="55"/>
      <c r="T43"/>
      <c r="U43"/>
      <c r="V43"/>
      <c r="W43"/>
      <c r="X43"/>
      <c r="Y43"/>
      <c r="Z43"/>
      <c r="AA43"/>
      <c r="AB43"/>
      <c r="AC43"/>
      <c r="AD43"/>
      <c r="AE43"/>
      <c r="AF43"/>
      <c r="AG43"/>
      <c r="AH43"/>
      <c r="AI43"/>
      <c r="AJ43"/>
      <c r="AK43"/>
      <c r="AL43"/>
      <c r="AM43"/>
    </row>
    <row r="44" spans="1:39" x14ac:dyDescent="0.2">
      <c r="C44" s="55"/>
      <c r="D44" s="55"/>
      <c r="E44" s="55"/>
      <c r="F44" s="55"/>
      <c r="G44" s="55"/>
      <c r="H44" s="49"/>
      <c r="I44" s="55"/>
      <c r="T44"/>
      <c r="U44"/>
      <c r="V44"/>
      <c r="W44"/>
      <c r="X44"/>
      <c r="Y44"/>
      <c r="Z44"/>
      <c r="AA44"/>
      <c r="AB44"/>
      <c r="AC44"/>
      <c r="AD44"/>
      <c r="AE44"/>
      <c r="AF44"/>
      <c r="AG44"/>
      <c r="AH44"/>
      <c r="AI44"/>
      <c r="AJ44"/>
      <c r="AK44"/>
      <c r="AL44"/>
      <c r="AM44"/>
    </row>
    <row r="45" spans="1:39" x14ac:dyDescent="0.2">
      <c r="C45" s="56"/>
      <c r="D45" s="56"/>
      <c r="E45" s="56"/>
      <c r="F45" s="56"/>
      <c r="G45" s="56"/>
      <c r="H45" s="57"/>
      <c r="I45" s="56"/>
      <c r="J45" s="51"/>
      <c r="T45"/>
      <c r="U45"/>
      <c r="V45"/>
      <c r="W45"/>
      <c r="X45"/>
      <c r="Y45"/>
      <c r="Z45"/>
      <c r="AA45"/>
      <c r="AB45"/>
      <c r="AC45"/>
      <c r="AD45"/>
      <c r="AE45"/>
      <c r="AF45"/>
      <c r="AG45"/>
      <c r="AH45"/>
      <c r="AI45"/>
      <c r="AJ45"/>
      <c r="AK45"/>
      <c r="AL45"/>
      <c r="AM45"/>
    </row>
    <row r="46" spans="1:39" x14ac:dyDescent="0.2">
      <c r="F46" s="27"/>
    </row>
    <row r="47" spans="1:39" x14ac:dyDescent="0.2">
      <c r="F47" s="27"/>
    </row>
    <row r="48" spans="1:39" x14ac:dyDescent="0.2">
      <c r="F48" s="27"/>
    </row>
    <row r="49" spans="6:15" x14ac:dyDescent="0.2">
      <c r="F49" s="27"/>
      <c r="O49" t="s">
        <v>28</v>
      </c>
    </row>
    <row r="50" spans="6:15" x14ac:dyDescent="0.2">
      <c r="F50" s="27"/>
      <c r="O50" t="s">
        <v>28</v>
      </c>
    </row>
    <row r="51" spans="6:15" x14ac:dyDescent="0.2">
      <c r="F51" s="27"/>
      <c r="O51" t="s">
        <v>28</v>
      </c>
    </row>
    <row r="52" spans="6:15" x14ac:dyDescent="0.2">
      <c r="F52" s="27"/>
      <c r="O52" t="s">
        <v>28</v>
      </c>
    </row>
    <row r="53" spans="6:15" x14ac:dyDescent="0.2">
      <c r="F53" s="27"/>
      <c r="O53" t="s">
        <v>28</v>
      </c>
    </row>
    <row r="54" spans="6:15" x14ac:dyDescent="0.2">
      <c r="F54" s="27"/>
      <c r="O54" t="s">
        <v>28</v>
      </c>
    </row>
    <row r="55" spans="6:15" x14ac:dyDescent="0.2">
      <c r="F55" s="27"/>
      <c r="O55" t="s">
        <v>28</v>
      </c>
    </row>
    <row r="56" spans="6:15" x14ac:dyDescent="0.2">
      <c r="F56" s="27"/>
      <c r="O56" t="s">
        <v>28</v>
      </c>
    </row>
    <row r="57" spans="6:15" x14ac:dyDescent="0.2">
      <c r="F57" s="27"/>
      <c r="O57" t="s">
        <v>28</v>
      </c>
    </row>
    <row r="58" spans="6:15" x14ac:dyDescent="0.2">
      <c r="F58" s="27"/>
      <c r="O58" t="s">
        <v>28</v>
      </c>
    </row>
    <row r="59" spans="6:15" x14ac:dyDescent="0.2">
      <c r="F59" s="27"/>
      <c r="O59" t="s">
        <v>28</v>
      </c>
    </row>
    <row r="60" spans="6:15" x14ac:dyDescent="0.2">
      <c r="F60" s="27"/>
      <c r="O60" t="s">
        <v>28</v>
      </c>
    </row>
    <row r="61" spans="6:15" x14ac:dyDescent="0.2">
      <c r="F61" s="27"/>
      <c r="O61" t="s">
        <v>28</v>
      </c>
    </row>
    <row r="62" spans="6:15" x14ac:dyDescent="0.2">
      <c r="F62" s="27"/>
      <c r="O62" t="s">
        <v>28</v>
      </c>
    </row>
    <row r="63" spans="6:15" x14ac:dyDescent="0.2">
      <c r="F63" s="27"/>
      <c r="O63" t="s">
        <v>28</v>
      </c>
    </row>
    <row r="64" spans="6:15" x14ac:dyDescent="0.2">
      <c r="F64" s="27"/>
      <c r="O64" t="s">
        <v>28</v>
      </c>
    </row>
    <row r="65" spans="6:15" x14ac:dyDescent="0.2">
      <c r="F65" s="27"/>
      <c r="O65" t="s">
        <v>28</v>
      </c>
    </row>
    <row r="66" spans="6:15" x14ac:dyDescent="0.2">
      <c r="F66" s="27"/>
      <c r="O66" t="s">
        <v>28</v>
      </c>
    </row>
    <row r="67" spans="6:15" x14ac:dyDescent="0.2">
      <c r="F67" s="27"/>
      <c r="O67" t="s">
        <v>28</v>
      </c>
    </row>
    <row r="68" spans="6:15" x14ac:dyDescent="0.2">
      <c r="F68" s="27"/>
      <c r="O68" t="s">
        <v>28</v>
      </c>
    </row>
    <row r="69" spans="6:15" x14ac:dyDescent="0.2">
      <c r="F69" s="27"/>
      <c r="O69" t="s">
        <v>28</v>
      </c>
    </row>
    <row r="70" spans="6:15" x14ac:dyDescent="0.2">
      <c r="F70" s="27"/>
      <c r="O70" t="s">
        <v>28</v>
      </c>
    </row>
    <row r="71" spans="6:15" x14ac:dyDescent="0.2">
      <c r="F71" s="27"/>
      <c r="O71" t="s">
        <v>28</v>
      </c>
    </row>
    <row r="72" spans="6:15" x14ac:dyDescent="0.2">
      <c r="F72" s="27"/>
      <c r="O72" t="s">
        <v>28</v>
      </c>
    </row>
    <row r="73" spans="6:15" x14ac:dyDescent="0.2">
      <c r="F73" s="27"/>
      <c r="O73" t="s">
        <v>28</v>
      </c>
    </row>
    <row r="74" spans="6:15" x14ac:dyDescent="0.2">
      <c r="F74" s="27"/>
      <c r="O74" t="s">
        <v>28</v>
      </c>
    </row>
    <row r="75" spans="6:15" x14ac:dyDescent="0.2">
      <c r="F75" s="27"/>
    </row>
    <row r="76" spans="6:15" x14ac:dyDescent="0.2">
      <c r="F76" s="27"/>
    </row>
  </sheetData>
  <phoneticPr fontId="0" type="noConversion"/>
  <conditionalFormatting sqref="A15:G37 E28:F38">
    <cfRule type="expression" dxfId="9" priority="2" stopIfTrue="1">
      <formula>$Q$38=1</formula>
    </cfRule>
  </conditionalFormatting>
  <conditionalFormatting sqref="A15:I20 B16:B33 I17:I37 A18:A33 D20:D32 G20:G37 F21 H21">
    <cfRule type="expression" dxfId="8" priority="17" stopIfTrue="1">
      <formula>$Q$35=1</formula>
    </cfRule>
  </conditionalFormatting>
  <conditionalFormatting sqref="A14:P46 A16:Q16 B1:C7 A1:A13 D1:Q13 B9:C13 Q14:Q38 Q40:Q46">
    <cfRule type="expression" dxfId="7" priority="7" stopIfTrue="1">
      <formula>$Q$39=1</formula>
    </cfRule>
  </conditionalFormatting>
  <conditionalFormatting sqref="A47:Q65537">
    <cfRule type="expression" dxfId="6" priority="6" stopIfTrue="1">
      <formula>"q42&gt;1"</formula>
    </cfRule>
  </conditionalFormatting>
  <conditionalFormatting sqref="B36">
    <cfRule type="expression" dxfId="5" priority="1" stopIfTrue="1">
      <formula>$Q$35=1</formula>
    </cfRule>
  </conditionalFormatting>
  <conditionalFormatting sqref="C21">
    <cfRule type="expression" dxfId="4" priority="3" stopIfTrue="1">
      <formula>$Q$35=1</formula>
    </cfRule>
  </conditionalFormatting>
  <conditionalFormatting sqref="Q39">
    <cfRule type="expression" dxfId="3" priority="8" stopIfTrue="1">
      <formula>$Q$39&gt;0</formula>
    </cfRule>
  </conditionalFormatting>
  <dataValidations count="4">
    <dataValidation type="list" allowBlank="1" showInputMessage="1" showErrorMessage="1" sqref="D38" xr:uid="{00000000-0002-0000-0000-000000000000}">
      <formula1>$AB$4:$AB$12</formula1>
    </dataValidation>
    <dataValidation type="list" allowBlank="1" showInputMessage="1" showErrorMessage="1" sqref="D6" xr:uid="{00000000-0002-0000-0000-000001000000}">
      <formula1>$Y$4:$Y$20</formula1>
    </dataValidation>
    <dataValidation type="list" allowBlank="1" showInputMessage="1" showErrorMessage="1" sqref="C9" xr:uid="{00000000-0002-0000-0000-000002000000}">
      <formula1>$T$4:$T$5</formula1>
    </dataValidation>
    <dataValidation type="list" allowBlank="1" showInputMessage="1" showErrorMessage="1" sqref="D15:D37" xr:uid="{00000000-0002-0000-0000-000003000000}">
      <formula1>$AB$6:$AB$13</formula1>
    </dataValidation>
  </dataValidations>
  <hyperlinks>
    <hyperlink ref="B14" location="Notes!A1" display="Note 1.1" xr:uid="{00000000-0004-0000-0000-000000000000}"/>
    <hyperlink ref="C14" location="Notes!A1" display="Note 1.2" xr:uid="{00000000-0004-0000-0000-000001000000}"/>
    <hyperlink ref="D14" location="Notes!A1" display="Note 1.2" xr:uid="{00000000-0004-0000-0000-000002000000}"/>
    <hyperlink ref="E14" location="Notes!A1" display="Note 1.2" xr:uid="{00000000-0004-0000-0000-000003000000}"/>
    <hyperlink ref="F14" location="Notes!A1" display="Note 1.2" xr:uid="{00000000-0004-0000-0000-000004000000}"/>
    <hyperlink ref="G14" location="Notes!A1" display="Note 1.6" xr:uid="{00000000-0004-0000-0000-000005000000}"/>
    <hyperlink ref="H14" location="Notes!A1" display="Note 1.7" xr:uid="{00000000-0004-0000-0000-000006000000}"/>
    <hyperlink ref="B10" location="Notes!A1" display="COMPANY BEING RECHARGED:" xr:uid="{00000000-0004-0000-0000-000007000000}"/>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47"/>
  <sheetViews>
    <sheetView showGridLines="0" showZeros="0" tabSelected="1" zoomScale="70" zoomScaleNormal="70" zoomScalePageLayoutView="55" workbookViewId="0">
      <selection activeCell="Q14" sqref="Q14"/>
    </sheetView>
  </sheetViews>
  <sheetFormatPr defaultColWidth="0.33203125" defaultRowHeight="12.75" x14ac:dyDescent="0.2"/>
  <cols>
    <col min="1" max="1" width="7.83203125" style="43" customWidth="1"/>
    <col min="2" max="2" width="48.6640625" style="43" customWidth="1"/>
    <col min="3" max="3" width="40.83203125" style="43" customWidth="1"/>
    <col min="4" max="13" width="15.6640625" style="43" customWidth="1"/>
    <col min="14" max="14" width="13.5" style="43" customWidth="1"/>
    <col min="15" max="15" width="14" style="43" customWidth="1"/>
    <col min="16" max="17" width="5.83203125" style="43" customWidth="1"/>
    <col min="18" max="18" width="18.33203125" style="43" customWidth="1"/>
    <col min="19" max="53" width="5.83203125" style="43" customWidth="1"/>
    <col min="54" max="16384" width="0.33203125" style="43"/>
  </cols>
  <sheetData>
    <row r="1" spans="1:19" ht="19.5" x14ac:dyDescent="0.25">
      <c r="A1" s="134"/>
    </row>
    <row r="2" spans="1:19" ht="27" customHeight="1" x14ac:dyDescent="0.2">
      <c r="A2" s="118" t="s">
        <v>146</v>
      </c>
      <c r="B2" s="54"/>
      <c r="C2" s="54"/>
    </row>
    <row r="3" spans="1:19" ht="24" hidden="1" customHeight="1" x14ac:dyDescent="0.2">
      <c r="B3" s="100"/>
      <c r="C3" s="100"/>
      <c r="H3" s="83"/>
      <c r="I3" s="44"/>
      <c r="J3" s="44"/>
    </row>
    <row r="4" spans="1:19" ht="37.5" customHeight="1" x14ac:dyDescent="0.4">
      <c r="A4" s="119" t="s">
        <v>131</v>
      </c>
      <c r="B4" s="117"/>
      <c r="C4" s="101"/>
      <c r="G4" s="45"/>
    </row>
    <row r="5" spans="1:19" ht="27.75" hidden="1" x14ac:dyDescent="0.4">
      <c r="A5" s="102"/>
      <c r="B5" s="102"/>
      <c r="C5" s="101"/>
      <c r="G5" s="99"/>
      <c r="M5" s="46"/>
    </row>
    <row r="6" spans="1:19" ht="21" x14ac:dyDescent="0.3">
      <c r="A6" s="108" t="s">
        <v>114</v>
      </c>
      <c r="B6" s="122">
        <v>45281</v>
      </c>
      <c r="C6" s="108" t="s">
        <v>147</v>
      </c>
      <c r="D6" s="109"/>
      <c r="E6" s="110" t="s">
        <v>127</v>
      </c>
      <c r="F6" s="123" t="s">
        <v>150</v>
      </c>
      <c r="G6" s="109"/>
      <c r="H6" s="109"/>
      <c r="I6" s="109"/>
      <c r="J6" s="109"/>
      <c r="K6" s="109"/>
      <c r="L6" s="110" t="s">
        <v>115</v>
      </c>
      <c r="M6" s="109"/>
    </row>
    <row r="7" spans="1:19" ht="22.5" customHeight="1" x14ac:dyDescent="0.25">
      <c r="A7" s="131"/>
      <c r="B7" s="131"/>
      <c r="C7" s="131"/>
      <c r="D7" s="144" t="s">
        <v>134</v>
      </c>
      <c r="E7" s="144" t="s">
        <v>122</v>
      </c>
      <c r="F7" s="144" t="s">
        <v>123</v>
      </c>
      <c r="G7" s="144" t="s">
        <v>117</v>
      </c>
      <c r="H7" s="144" t="s">
        <v>135</v>
      </c>
      <c r="I7" s="144" t="s">
        <v>125</v>
      </c>
      <c r="J7" s="144" t="s">
        <v>136</v>
      </c>
      <c r="K7" s="144" t="s">
        <v>137</v>
      </c>
      <c r="L7" s="144" t="s">
        <v>138</v>
      </c>
      <c r="M7" s="144" t="s">
        <v>126</v>
      </c>
      <c r="N7" s="144" t="s">
        <v>124</v>
      </c>
      <c r="O7" s="144" t="s">
        <v>118</v>
      </c>
      <c r="P7" s="46"/>
      <c r="Q7" s="46"/>
      <c r="R7" s="144" t="s">
        <v>145</v>
      </c>
    </row>
    <row r="8" spans="1:19" ht="22.5" customHeight="1" x14ac:dyDescent="0.2">
      <c r="A8" s="132" t="s">
        <v>116</v>
      </c>
      <c r="B8" s="132" t="s">
        <v>132</v>
      </c>
      <c r="C8" s="132" t="s">
        <v>133</v>
      </c>
      <c r="D8" s="144"/>
      <c r="E8" s="144"/>
      <c r="F8" s="144"/>
      <c r="G8" s="144"/>
      <c r="H8" s="144"/>
      <c r="I8" s="144"/>
      <c r="J8" s="144"/>
      <c r="K8" s="144"/>
      <c r="L8" s="144"/>
      <c r="M8" s="144"/>
      <c r="N8" s="144"/>
      <c r="O8" s="144"/>
      <c r="P8" s="46"/>
      <c r="Q8" s="46"/>
      <c r="R8" s="144"/>
    </row>
    <row r="9" spans="1:19" x14ac:dyDescent="0.2">
      <c r="A9" s="133"/>
      <c r="B9" s="133"/>
      <c r="C9" s="133"/>
      <c r="D9" s="120" t="s">
        <v>105</v>
      </c>
      <c r="E9" s="120" t="s">
        <v>105</v>
      </c>
      <c r="F9" s="120" t="s">
        <v>105</v>
      </c>
      <c r="G9" s="120" t="s">
        <v>105</v>
      </c>
      <c r="H9" s="120" t="s">
        <v>105</v>
      </c>
      <c r="I9" s="120" t="s">
        <v>105</v>
      </c>
      <c r="J9" s="120" t="s">
        <v>105</v>
      </c>
      <c r="K9" s="120" t="s">
        <v>105</v>
      </c>
      <c r="L9" s="120" t="s">
        <v>105</v>
      </c>
      <c r="M9" s="120" t="s">
        <v>105</v>
      </c>
      <c r="N9" s="120" t="s">
        <v>105</v>
      </c>
      <c r="O9" s="120" t="s">
        <v>105</v>
      </c>
      <c r="P9" s="46"/>
      <c r="Q9" s="46"/>
      <c r="R9" s="46"/>
    </row>
    <row r="10" spans="1:19" s="87" customFormat="1" ht="31.35" customHeight="1" x14ac:dyDescent="0.25">
      <c r="A10" s="137">
        <v>1</v>
      </c>
      <c r="B10" s="142" t="s">
        <v>149</v>
      </c>
      <c r="C10" s="136" t="s">
        <v>151</v>
      </c>
      <c r="D10" s="85"/>
      <c r="E10" s="128"/>
      <c r="F10" s="128"/>
      <c r="G10" s="128"/>
      <c r="H10" s="128"/>
      <c r="I10" s="128"/>
      <c r="J10" s="128"/>
      <c r="K10" s="128"/>
      <c r="L10" s="128"/>
      <c r="M10" s="138"/>
      <c r="N10" s="139">
        <v>66.09</v>
      </c>
      <c r="O10" s="139">
        <f>N10</f>
        <v>66.09</v>
      </c>
      <c r="Q10" s="87" t="e">
        <f>IF(#REF!&lt;&gt;SUM(G10:O10),"ERROR","O.K.")</f>
        <v>#REF!</v>
      </c>
      <c r="R10" s="140" t="s">
        <v>148</v>
      </c>
      <c r="S10" s="87">
        <f>Input!Q15</f>
        <v>0</v>
      </c>
    </row>
    <row r="11" spans="1:19" s="87" customFormat="1" ht="31.35" customHeight="1" x14ac:dyDescent="0.25">
      <c r="A11" s="137">
        <v>2</v>
      </c>
      <c r="B11" s="143"/>
      <c r="C11" s="136" t="s">
        <v>152</v>
      </c>
      <c r="D11" s="85"/>
      <c r="E11" s="128"/>
      <c r="F11" s="128"/>
      <c r="G11" s="128">
        <f>IF(Input!$D16="Travel",F11,0)</f>
        <v>0</v>
      </c>
      <c r="H11" s="128">
        <f>IF(Input!$D16="Hotel  Accommodation",F11,0)</f>
        <v>0</v>
      </c>
      <c r="I11" s="128">
        <f>IF(Input!$D16="Hotel Food",F11,0)</f>
        <v>0</v>
      </c>
      <c r="J11" s="128">
        <f>IF(Input!$D16="Hotel  Telephone",F11,0)</f>
        <v>0</v>
      </c>
      <c r="K11" s="128">
        <f>IF(Input!$D16="Hotel  Other",F11,0)</f>
        <v>0</v>
      </c>
      <c r="L11" s="128">
        <f>IF(Input!$D16="Non-hotel Subsistence",F11,0)</f>
        <v>0</v>
      </c>
      <c r="M11" s="138"/>
      <c r="N11" s="139">
        <v>127</v>
      </c>
      <c r="O11" s="139">
        <f t="shared" ref="O11" si="0">N11</f>
        <v>127</v>
      </c>
      <c r="Q11" s="87" t="e">
        <f>IF(#REF!&lt;&gt;SUM(G11:O11),"ERROR","O.K.")</f>
        <v>#REF!</v>
      </c>
      <c r="R11" s="140" t="s">
        <v>148</v>
      </c>
      <c r="S11" s="87">
        <f>Input!Q16</f>
        <v>0</v>
      </c>
    </row>
    <row r="12" spans="1:19" s="87" customFormat="1" ht="31.35" customHeight="1" x14ac:dyDescent="0.25">
      <c r="A12" s="137"/>
      <c r="B12" s="141"/>
      <c r="C12" s="136"/>
      <c r="D12" s="85"/>
      <c r="E12" s="128"/>
      <c r="F12" s="128"/>
      <c r="G12" s="128"/>
      <c r="H12" s="128"/>
      <c r="I12" s="128"/>
      <c r="J12" s="128"/>
      <c r="K12" s="128"/>
      <c r="L12" s="128"/>
      <c r="M12" s="138"/>
      <c r="N12" s="139"/>
      <c r="O12" s="139"/>
      <c r="R12" s="140"/>
    </row>
    <row r="13" spans="1:19" s="87" customFormat="1" ht="31.35" customHeight="1" x14ac:dyDescent="0.25">
      <c r="A13" s="137"/>
      <c r="B13" s="141"/>
      <c r="C13" s="136"/>
      <c r="D13" s="85"/>
      <c r="E13" s="128"/>
      <c r="F13" s="128"/>
      <c r="G13" s="128"/>
      <c r="H13" s="128"/>
      <c r="I13" s="128"/>
      <c r="J13" s="128"/>
      <c r="K13" s="128"/>
      <c r="L13" s="128"/>
      <c r="M13" s="138"/>
      <c r="N13" s="139"/>
      <c r="O13" s="139"/>
      <c r="Q13" s="87" t="e">
        <f>IF(#REF!&lt;&gt;SUM(G13:O13),"ERROR","O.K.")</f>
        <v>#REF!</v>
      </c>
      <c r="R13" s="140"/>
      <c r="S13" s="87">
        <f>Input!Q17</f>
        <v>0</v>
      </c>
    </row>
    <row r="14" spans="1:19" s="87" customFormat="1" ht="31.35" customHeight="1" x14ac:dyDescent="0.25">
      <c r="A14" s="137"/>
      <c r="B14" s="141"/>
      <c r="C14" s="136"/>
      <c r="D14" s="85"/>
      <c r="E14" s="128"/>
      <c r="F14" s="128"/>
      <c r="G14" s="128"/>
      <c r="H14" s="128"/>
      <c r="I14" s="128"/>
      <c r="J14" s="128"/>
      <c r="K14" s="128"/>
      <c r="L14" s="128"/>
      <c r="M14" s="138"/>
      <c r="N14" s="139"/>
      <c r="O14" s="139"/>
      <c r="Q14" s="87" t="e">
        <f>IF(#REF!&lt;&gt;SUM(G14:O14),"ERROR","O.K.")</f>
        <v>#REF!</v>
      </c>
      <c r="R14" s="140"/>
    </row>
    <row r="15" spans="1:19" s="87" customFormat="1" ht="31.35" customHeight="1" x14ac:dyDescent="0.25">
      <c r="A15" s="137"/>
      <c r="B15" s="141"/>
      <c r="C15" s="136"/>
      <c r="D15" s="85"/>
      <c r="E15" s="128"/>
      <c r="F15" s="128"/>
      <c r="G15" s="128"/>
      <c r="H15" s="128"/>
      <c r="I15" s="128"/>
      <c r="J15" s="128"/>
      <c r="K15" s="128"/>
      <c r="L15" s="128"/>
      <c r="M15" s="138"/>
      <c r="N15" s="139"/>
      <c r="O15" s="139"/>
      <c r="Q15" s="87" t="e">
        <f>IF(#REF!&lt;&gt;SUM(G15:O15),"ERROR","O.K.")</f>
        <v>#REF!</v>
      </c>
      <c r="R15" s="140"/>
    </row>
    <row r="16" spans="1:19" s="87" customFormat="1" ht="31.35" customHeight="1" x14ac:dyDescent="0.25">
      <c r="A16" s="135"/>
      <c r="B16" s="141"/>
      <c r="C16" s="136"/>
      <c r="D16" s="85"/>
      <c r="E16" s="128"/>
      <c r="F16" s="128"/>
      <c r="G16" s="128"/>
      <c r="H16" s="128"/>
      <c r="I16" s="128"/>
      <c r="J16" s="128"/>
      <c r="K16" s="128"/>
      <c r="L16" s="128"/>
      <c r="M16" s="138"/>
      <c r="N16" s="139"/>
      <c r="O16" s="139"/>
      <c r="Q16" s="87" t="e">
        <f>IF(#REF!&lt;&gt;SUM(G16:O16),"ERROR","O.K.")</f>
        <v>#REF!</v>
      </c>
      <c r="R16" s="140"/>
    </row>
    <row r="17" spans="1:19" s="87" customFormat="1" ht="31.35" customHeight="1" x14ac:dyDescent="0.25">
      <c r="A17" s="135"/>
      <c r="B17" s="141"/>
      <c r="C17" s="136"/>
      <c r="D17" s="85"/>
      <c r="E17" s="128"/>
      <c r="F17" s="128"/>
      <c r="G17" s="128"/>
      <c r="H17" s="128"/>
      <c r="I17" s="128"/>
      <c r="J17" s="128"/>
      <c r="K17" s="128"/>
      <c r="L17" s="128"/>
      <c r="M17" s="138"/>
      <c r="N17" s="139"/>
      <c r="O17" s="139"/>
      <c r="R17" s="140"/>
    </row>
    <row r="18" spans="1:19" s="87" customFormat="1" ht="31.35" customHeight="1" x14ac:dyDescent="0.25">
      <c r="A18" s="135"/>
      <c r="B18" s="141"/>
      <c r="C18" s="136"/>
      <c r="D18" s="85"/>
      <c r="E18" s="128"/>
      <c r="F18" s="128"/>
      <c r="G18" s="128"/>
      <c r="H18" s="128"/>
      <c r="I18" s="128"/>
      <c r="J18" s="128"/>
      <c r="K18" s="128"/>
      <c r="L18" s="128"/>
      <c r="M18" s="138"/>
      <c r="N18" s="139"/>
      <c r="O18" s="139"/>
      <c r="R18" s="140"/>
    </row>
    <row r="19" spans="1:19" s="87" customFormat="1" ht="31.35" customHeight="1" x14ac:dyDescent="0.25">
      <c r="A19" s="135"/>
      <c r="B19" s="141"/>
      <c r="C19" s="136"/>
      <c r="D19" s="85"/>
      <c r="E19" s="128"/>
      <c r="F19" s="128"/>
      <c r="G19" s="128"/>
      <c r="H19" s="128"/>
      <c r="I19" s="128"/>
      <c r="J19" s="128"/>
      <c r="K19" s="128"/>
      <c r="L19" s="128"/>
      <c r="M19" s="138"/>
      <c r="N19" s="139"/>
      <c r="O19" s="139"/>
      <c r="R19" s="140"/>
    </row>
    <row r="20" spans="1:19" s="87" customFormat="1" ht="31.35" customHeight="1" x14ac:dyDescent="0.25">
      <c r="A20" s="135"/>
      <c r="B20" s="141"/>
      <c r="C20" s="136"/>
      <c r="D20" s="85"/>
      <c r="E20" s="128"/>
      <c r="F20" s="128"/>
      <c r="G20" s="128"/>
      <c r="H20" s="128"/>
      <c r="I20" s="128"/>
      <c r="J20" s="128"/>
      <c r="K20" s="128"/>
      <c r="L20" s="128"/>
      <c r="M20" s="138"/>
      <c r="N20" s="139"/>
      <c r="O20" s="139"/>
      <c r="R20" s="140"/>
    </row>
    <row r="21" spans="1:19" s="87" customFormat="1" ht="31.35" customHeight="1" x14ac:dyDescent="0.25">
      <c r="A21" s="135"/>
      <c r="B21" s="141"/>
      <c r="C21" s="136"/>
      <c r="D21" s="85"/>
      <c r="E21" s="128"/>
      <c r="F21" s="128"/>
      <c r="G21" s="128"/>
      <c r="H21" s="128"/>
      <c r="I21" s="128"/>
      <c r="J21" s="128"/>
      <c r="K21" s="128"/>
      <c r="L21" s="128"/>
      <c r="M21" s="138"/>
      <c r="N21" s="139"/>
      <c r="O21" s="139"/>
      <c r="R21" s="140"/>
    </row>
    <row r="22" spans="1:19" s="87" customFormat="1" ht="31.35" customHeight="1" x14ac:dyDescent="0.25">
      <c r="A22" s="135"/>
      <c r="B22" s="141"/>
      <c r="C22" s="136"/>
      <c r="D22" s="85"/>
      <c r="E22" s="128"/>
      <c r="F22" s="128"/>
      <c r="G22" s="128"/>
      <c r="H22" s="128"/>
      <c r="I22" s="128"/>
      <c r="J22" s="128"/>
      <c r="K22" s="128"/>
      <c r="L22" s="128"/>
      <c r="M22" s="138"/>
      <c r="N22" s="139"/>
      <c r="O22" s="139"/>
      <c r="R22" s="140"/>
    </row>
    <row r="23" spans="1:19" s="87" customFormat="1" ht="31.35" customHeight="1" x14ac:dyDescent="0.25">
      <c r="A23" s="135"/>
      <c r="B23" s="141"/>
      <c r="C23" s="136"/>
      <c r="D23" s="85"/>
      <c r="E23" s="128"/>
      <c r="F23" s="128"/>
      <c r="G23" s="128"/>
      <c r="H23" s="128"/>
      <c r="I23" s="128"/>
      <c r="J23" s="128"/>
      <c r="K23" s="128"/>
      <c r="L23" s="128"/>
      <c r="M23" s="138"/>
      <c r="N23" s="139"/>
      <c r="O23" s="139"/>
      <c r="R23" s="140"/>
    </row>
    <row r="24" spans="1:19" s="87" customFormat="1" ht="31.35" customHeight="1" x14ac:dyDescent="0.25">
      <c r="A24" s="135"/>
      <c r="B24" s="141"/>
      <c r="C24" s="136"/>
      <c r="D24" s="85"/>
      <c r="E24" s="128"/>
      <c r="F24" s="128"/>
      <c r="G24" s="128"/>
      <c r="H24" s="128"/>
      <c r="I24" s="128"/>
      <c r="J24" s="128"/>
      <c r="K24" s="128"/>
      <c r="L24" s="128"/>
      <c r="M24" s="138"/>
      <c r="N24" s="139"/>
      <c r="O24" s="139"/>
      <c r="R24" s="140"/>
    </row>
    <row r="25" spans="1:19" s="87" customFormat="1" ht="31.35" customHeight="1" x14ac:dyDescent="0.25">
      <c r="A25" s="135"/>
      <c r="B25" s="141"/>
      <c r="C25" s="136"/>
      <c r="D25" s="85"/>
      <c r="E25" s="128"/>
      <c r="F25" s="128"/>
      <c r="G25" s="128"/>
      <c r="H25" s="128"/>
      <c r="I25" s="128"/>
      <c r="J25" s="128"/>
      <c r="K25" s="128"/>
      <c r="L25" s="128"/>
      <c r="M25" s="138"/>
      <c r="N25" s="139"/>
      <c r="O25" s="139"/>
      <c r="R25" s="140"/>
    </row>
    <row r="26" spans="1:19" s="87" customFormat="1" ht="31.35" customHeight="1" x14ac:dyDescent="0.25">
      <c r="A26" s="135"/>
      <c r="B26" s="141"/>
      <c r="C26" s="136"/>
      <c r="D26" s="85"/>
      <c r="E26" s="128"/>
      <c r="F26" s="128"/>
      <c r="G26" s="128"/>
      <c r="H26" s="128"/>
      <c r="I26" s="128"/>
      <c r="J26" s="128"/>
      <c r="K26" s="128"/>
      <c r="L26" s="128"/>
      <c r="M26" s="138"/>
      <c r="N26" s="139"/>
      <c r="O26" s="139"/>
      <c r="R26" s="140"/>
    </row>
    <row r="27" spans="1:19" s="87" customFormat="1" ht="31.35" customHeight="1" x14ac:dyDescent="0.25">
      <c r="A27" s="135"/>
      <c r="B27" s="141"/>
      <c r="C27" s="136"/>
      <c r="D27" s="85"/>
      <c r="E27" s="128"/>
      <c r="F27" s="128"/>
      <c r="G27" s="128"/>
      <c r="H27" s="128"/>
      <c r="I27" s="128"/>
      <c r="J27" s="128"/>
      <c r="K27" s="128"/>
      <c r="L27" s="128"/>
      <c r="M27" s="138"/>
      <c r="N27" s="139"/>
      <c r="O27" s="139"/>
      <c r="R27" s="140"/>
    </row>
    <row r="28" spans="1:19" s="87" customFormat="1" ht="31.35" customHeight="1" x14ac:dyDescent="0.25">
      <c r="A28" s="135"/>
      <c r="B28" s="141"/>
      <c r="C28" s="136"/>
      <c r="D28" s="85"/>
      <c r="E28" s="128"/>
      <c r="F28" s="128"/>
      <c r="G28" s="128"/>
      <c r="H28" s="128"/>
      <c r="I28" s="128"/>
      <c r="J28" s="128"/>
      <c r="K28" s="128"/>
      <c r="L28" s="128"/>
      <c r="M28" s="138"/>
      <c r="N28" s="139"/>
      <c r="O28" s="139"/>
      <c r="R28" s="140"/>
    </row>
    <row r="29" spans="1:19" s="87" customFormat="1" ht="27.75" hidden="1" customHeight="1" x14ac:dyDescent="0.3">
      <c r="A29" s="125">
        <v>11</v>
      </c>
      <c r="B29" s="126"/>
      <c r="C29" s="127" t="str">
        <f>T(Input!C25)</f>
        <v/>
      </c>
      <c r="D29" s="128"/>
      <c r="E29" s="128"/>
      <c r="F29" s="128"/>
      <c r="G29" s="128">
        <f>IF(Input!$D25="Travel",F29,0)</f>
        <v>0</v>
      </c>
      <c r="H29" s="128">
        <f>IF(Input!$D25="Hotel  Accommodation",F29,0)</f>
        <v>0</v>
      </c>
      <c r="I29" s="128">
        <f>IF(Input!$D25="Hotel Food",F29,0)</f>
        <v>0</v>
      </c>
      <c r="J29" s="128">
        <f>IF(Input!$D25="Hotel  Telephone",F29,0)</f>
        <v>0</v>
      </c>
      <c r="K29" s="128">
        <f>IF(Input!$D25="Hotel  Other",F29,0)</f>
        <v>0</v>
      </c>
      <c r="L29" s="128">
        <f>IF(Input!$D25="Non-hotel Subsistence",F29,0)</f>
        <v>0</v>
      </c>
      <c r="M29" s="129">
        <f>IF(Input!$D25="Entertaining",F29,0)</f>
        <v>0</v>
      </c>
      <c r="N29" s="128">
        <f>IF(Input!$D25="Training",F29,0)</f>
        <v>0</v>
      </c>
      <c r="O29" s="130">
        <f t="shared" ref="O29:O36" si="1">SUM(D29,N29)</f>
        <v>0</v>
      </c>
      <c r="Q29" s="87" t="e">
        <f>IF(#REF!&lt;&gt;SUM(G29:O29),"ERROR","O.K.")</f>
        <v>#REF!</v>
      </c>
      <c r="S29" s="87">
        <f>Input!Q20</f>
        <v>0</v>
      </c>
    </row>
    <row r="30" spans="1:19" s="87" customFormat="1" ht="27.75" hidden="1" customHeight="1" x14ac:dyDescent="0.3">
      <c r="A30" s="124">
        <v>12</v>
      </c>
      <c r="B30" s="88"/>
      <c r="C30" s="84" t="str">
        <f>T(Input!C26)</f>
        <v/>
      </c>
      <c r="D30" s="85"/>
      <c r="E30" s="85"/>
      <c r="F30" s="85"/>
      <c r="G30" s="85">
        <f>IF(Input!$D26="Travel",F30,0)</f>
        <v>0</v>
      </c>
      <c r="H30" s="85">
        <f>IF(Input!$D26="Hotel  Accommodation",F30,0)</f>
        <v>0</v>
      </c>
      <c r="I30" s="85">
        <f>IF(Input!$D26="Hotel Food",F30,0)</f>
        <v>0</v>
      </c>
      <c r="J30" s="85">
        <f>IF(Input!$D26="Hotel  Telephone",F30,0)</f>
        <v>0</v>
      </c>
      <c r="K30" s="85">
        <f>IF(Input!$D26="Hotel  Other",F30,0)</f>
        <v>0</v>
      </c>
      <c r="L30" s="85">
        <f>IF(Input!$D26="Non-hotel Subsistence",F30,0)</f>
        <v>0</v>
      </c>
      <c r="M30" s="86">
        <f>IF(Input!$D26="Entertaining",F30,0)</f>
        <v>0</v>
      </c>
      <c r="N30" s="85">
        <f>IF(Input!$D26="Training",F30,0)</f>
        <v>0</v>
      </c>
      <c r="O30" s="113">
        <f t="shared" si="1"/>
        <v>0</v>
      </c>
      <c r="Q30" s="87" t="e">
        <f>IF(#REF!&lt;&gt;SUM(G30:O30),"ERROR","O.K.")</f>
        <v>#REF!</v>
      </c>
      <c r="S30" s="87">
        <f>Input!Q21</f>
        <v>0</v>
      </c>
    </row>
    <row r="31" spans="1:19" s="87" customFormat="1" ht="27.75" hidden="1" customHeight="1" x14ac:dyDescent="0.3">
      <c r="A31" s="124">
        <v>13</v>
      </c>
      <c r="B31" s="88"/>
      <c r="C31" s="84" t="str">
        <f>T(Input!C28)</f>
        <v/>
      </c>
      <c r="D31" s="85"/>
      <c r="E31" s="85"/>
      <c r="F31" s="85"/>
      <c r="G31" s="85">
        <f>IF(Input!$D27="Travel",F31,0)</f>
        <v>0</v>
      </c>
      <c r="H31" s="85">
        <f>IF(Input!$D27="Hotel  Accommodation",F31,0)</f>
        <v>0</v>
      </c>
      <c r="I31" s="85">
        <f>IF(Input!$D27="Hotel Food",F31,0)</f>
        <v>0</v>
      </c>
      <c r="J31" s="85">
        <f>IF(Input!$D27="Hotel  Telephone",F31,0)</f>
        <v>0</v>
      </c>
      <c r="K31" s="85">
        <f>IF(Input!$D27="Hotel  Other",F31,0)</f>
        <v>0</v>
      </c>
      <c r="L31" s="85">
        <f>IF(Input!$D27="Non-hotel Subsistence",F31,0)</f>
        <v>0</v>
      </c>
      <c r="M31" s="86">
        <f>IF(Input!$D27="Entertaining",F31,0)</f>
        <v>0</v>
      </c>
      <c r="N31" s="85">
        <f>IF(Input!$D27="Training",F31,0)</f>
        <v>0</v>
      </c>
      <c r="O31" s="113">
        <f t="shared" si="1"/>
        <v>0</v>
      </c>
      <c r="Q31" s="87" t="e">
        <f>IF(#REF!&lt;&gt;SUM(G31:O31),"ERROR","O.K.")</f>
        <v>#REF!</v>
      </c>
      <c r="S31" s="87">
        <f>Input!Q22</f>
        <v>0</v>
      </c>
    </row>
    <row r="32" spans="1:19" s="87" customFormat="1" ht="27.75" hidden="1" customHeight="1" x14ac:dyDescent="0.3">
      <c r="A32" s="124">
        <v>14</v>
      </c>
      <c r="B32" s="88"/>
      <c r="C32" s="84" t="str">
        <f>T(Input!C29)</f>
        <v/>
      </c>
      <c r="D32" s="85"/>
      <c r="E32" s="85"/>
      <c r="F32" s="85"/>
      <c r="G32" s="85">
        <f>IF(Input!$D28="Travel",F32,0)</f>
        <v>0</v>
      </c>
      <c r="H32" s="85">
        <f>IF(Input!$D28="Hotel  Accommodation",F32,0)</f>
        <v>0</v>
      </c>
      <c r="I32" s="85">
        <f>IF(Input!$D28="Hotel Food",F32,0)</f>
        <v>0</v>
      </c>
      <c r="J32" s="85">
        <f>IF(Input!$D28="Hotel  Telephone",F32,0)</f>
        <v>0</v>
      </c>
      <c r="K32" s="85">
        <f>IF(Input!$D28="Hotel  Other",F32,0)</f>
        <v>0</v>
      </c>
      <c r="L32" s="85">
        <f>IF(Input!$D28="Non-hotel Subsistence",F32,0)</f>
        <v>0</v>
      </c>
      <c r="M32" s="86">
        <f>IF(Input!$D28="Entertaining",F32,0)</f>
        <v>0</v>
      </c>
      <c r="N32" s="85">
        <f>IF(Input!$D28="Training",F32,0)</f>
        <v>0</v>
      </c>
      <c r="O32" s="113">
        <f t="shared" si="1"/>
        <v>0</v>
      </c>
      <c r="Q32" s="87" t="e">
        <f>IF(#REF!&lt;&gt;SUM(G32:O32),"ERROR","O.K.")</f>
        <v>#REF!</v>
      </c>
      <c r="S32" s="87">
        <f>Input!Q23</f>
        <v>0</v>
      </c>
    </row>
    <row r="33" spans="1:19" s="87" customFormat="1" ht="27.75" hidden="1" customHeight="1" x14ac:dyDescent="0.3">
      <c r="A33" s="124">
        <v>15</v>
      </c>
      <c r="B33" s="88"/>
      <c r="C33" s="84" t="str">
        <f>T(Input!C30)</f>
        <v/>
      </c>
      <c r="D33" s="85"/>
      <c r="E33" s="85"/>
      <c r="F33" s="85"/>
      <c r="G33" s="85">
        <f>IF(Input!$D29="Travel",F33,0)</f>
        <v>0</v>
      </c>
      <c r="H33" s="85">
        <f>IF(Input!$D29="Hotel  Accommodation",F33,0)</f>
        <v>0</v>
      </c>
      <c r="I33" s="85">
        <f>IF(Input!$D29="Hotel Food",F33,0)</f>
        <v>0</v>
      </c>
      <c r="J33" s="85">
        <f>IF(Input!$D29="Hotel  Telephone",F33,0)</f>
        <v>0</v>
      </c>
      <c r="K33" s="85">
        <f>IF(Input!$D29="Hotel  Other",F33,0)</f>
        <v>0</v>
      </c>
      <c r="L33" s="85">
        <f>IF(Input!$D29="Non-hotel Subsistence",F33,0)</f>
        <v>0</v>
      </c>
      <c r="M33" s="86">
        <f>IF(Input!$D29="Entertaining",F33,0)</f>
        <v>0</v>
      </c>
      <c r="N33" s="85">
        <f>IF(Input!$D29="Training",F33,0)</f>
        <v>0</v>
      </c>
      <c r="O33" s="113">
        <f t="shared" si="1"/>
        <v>0</v>
      </c>
      <c r="Q33" s="87" t="e">
        <f>IF(#REF!&lt;&gt;SUM(G33:O33),"ERROR","O.K.")</f>
        <v>#REF!</v>
      </c>
      <c r="S33" s="87">
        <f>Input!Q29</f>
        <v>0</v>
      </c>
    </row>
    <row r="34" spans="1:19" s="87" customFormat="1" ht="27.75" hidden="1" customHeight="1" x14ac:dyDescent="0.3">
      <c r="A34" s="124">
        <v>16</v>
      </c>
      <c r="B34" s="88"/>
      <c r="C34" s="84" t="str">
        <f>T(Input!C31)</f>
        <v/>
      </c>
      <c r="D34" s="85"/>
      <c r="E34" s="85"/>
      <c r="F34" s="85"/>
      <c r="G34" s="85">
        <f>IF(Input!$D30="Travel",F34,0)</f>
        <v>0</v>
      </c>
      <c r="H34" s="85">
        <f>IF(Input!$D30="Hotel  Accommodation",F34,0)</f>
        <v>0</v>
      </c>
      <c r="I34" s="85">
        <f>IF(Input!$D30="Hotel Food",F34,0)</f>
        <v>0</v>
      </c>
      <c r="J34" s="85">
        <f>IF(Input!$D30="Hotel  Telephone",F34,0)</f>
        <v>0</v>
      </c>
      <c r="K34" s="85">
        <f>IF(Input!$D30="Hotel  Other",F34,0)</f>
        <v>0</v>
      </c>
      <c r="L34" s="85">
        <f>IF(Input!$D30="Non-hotel Subsistence",F34,0)</f>
        <v>0</v>
      </c>
      <c r="M34" s="86">
        <f>IF(Input!$D30="Entertaining",F34,0)</f>
        <v>0</v>
      </c>
      <c r="N34" s="85">
        <f>IF(Input!$D30="Training",F34,0)</f>
        <v>0</v>
      </c>
      <c r="O34" s="113">
        <f t="shared" si="1"/>
        <v>0</v>
      </c>
      <c r="Q34" s="87" t="e">
        <f>IF(#REF!&lt;&gt;SUM(G34:O34),"ERROR","O.K.")</f>
        <v>#REF!</v>
      </c>
      <c r="S34" s="87">
        <f>Input!Q31</f>
        <v>0</v>
      </c>
    </row>
    <row r="35" spans="1:19" s="87" customFormat="1" ht="27.75" hidden="1" customHeight="1" x14ac:dyDescent="0.3">
      <c r="A35" s="124">
        <v>17</v>
      </c>
      <c r="B35" s="88"/>
      <c r="C35" s="84" t="str">
        <f>T(Input!C31)</f>
        <v/>
      </c>
      <c r="D35" s="85"/>
      <c r="E35" s="85"/>
      <c r="F35" s="85"/>
      <c r="G35" s="85">
        <f>IF(Input!$D30="Travel",F35,0)</f>
        <v>0</v>
      </c>
      <c r="H35" s="85">
        <f>IF(Input!$D30="Hotel  Accommodation",F35,0)</f>
        <v>0</v>
      </c>
      <c r="I35" s="85">
        <f>IF(Input!$D30="Hotel Food",F35,0)</f>
        <v>0</v>
      </c>
      <c r="J35" s="85">
        <f>IF(Input!$D30="Hotel  Telephone",F35,0)</f>
        <v>0</v>
      </c>
      <c r="K35" s="85">
        <f>IF(Input!$D30="Hotel  Other",F35,0)</f>
        <v>0</v>
      </c>
      <c r="L35" s="85">
        <f>IF(Input!$D30="Non-hotel Subsistence",F35,0)</f>
        <v>0</v>
      </c>
      <c r="M35" s="86">
        <f>IF(Input!$D30="Entertaining",F35,0)</f>
        <v>0</v>
      </c>
      <c r="N35" s="85">
        <f>IF(Input!$D30="Training",F35,0)</f>
        <v>0</v>
      </c>
      <c r="O35" s="113">
        <f t="shared" si="1"/>
        <v>0</v>
      </c>
      <c r="Q35" s="87" t="e">
        <f>IF(#REF!&lt;&gt;SUM(G35:O35),"ERROR","O.K.")</f>
        <v>#REF!</v>
      </c>
      <c r="S35" s="87">
        <f>Input!Q31</f>
        <v>0</v>
      </c>
    </row>
    <row r="36" spans="1:19" s="87" customFormat="1" ht="27.75" hidden="1" customHeight="1" x14ac:dyDescent="0.3">
      <c r="A36" s="124">
        <v>18</v>
      </c>
      <c r="B36" s="88"/>
      <c r="C36" s="84" t="str">
        <f>T(Input!C32)</f>
        <v/>
      </c>
      <c r="D36" s="85"/>
      <c r="E36" s="85"/>
      <c r="F36" s="103"/>
      <c r="G36" s="103">
        <f>IF(Input!$D31="Travel",F36,0)</f>
        <v>0</v>
      </c>
      <c r="H36" s="103">
        <f>IF(Input!$D31="Hotel  Accommodation",F36,0)</f>
        <v>0</v>
      </c>
      <c r="I36" s="103">
        <f>IF(Input!$D31="Hotel Food",F36,0)</f>
        <v>0</v>
      </c>
      <c r="J36" s="103">
        <f>IF(Input!$D31="Hotel  Telephone",F36,0)</f>
        <v>0</v>
      </c>
      <c r="K36" s="103">
        <f>IF(Input!$D31="Hotel  Other",F36,0)</f>
        <v>0</v>
      </c>
      <c r="L36" s="103">
        <f>IF(Input!$D31="Non-hotel Subsistence",F36,0)</f>
        <v>0</v>
      </c>
      <c r="M36" s="104">
        <f>IF(Input!$D31="Entertaining",F36,0)</f>
        <v>0</v>
      </c>
      <c r="N36" s="103">
        <f>IF(Input!$D31="Training",F36,0)</f>
        <v>0</v>
      </c>
      <c r="O36" s="113">
        <f t="shared" si="1"/>
        <v>0</v>
      </c>
      <c r="Q36" s="87" t="e">
        <f>IF(#REF!&lt;&gt;SUM(G36:O36),"ERROR","O.K.")</f>
        <v>#REF!</v>
      </c>
      <c r="S36" s="87">
        <f>Input!Q32</f>
        <v>0</v>
      </c>
    </row>
    <row r="37" spans="1:19" ht="18.75" customHeight="1" x14ac:dyDescent="0.3">
      <c r="A37" s="47"/>
      <c r="B37" s="111" t="s">
        <v>119</v>
      </c>
      <c r="C37" s="112"/>
      <c r="D37" s="113"/>
      <c r="E37" s="113"/>
      <c r="F37" s="114"/>
      <c r="G37" s="114">
        <f t="shared" ref="G37:N37" si="2">SUM(G10:G36)</f>
        <v>0</v>
      </c>
      <c r="H37" s="114">
        <f t="shared" si="2"/>
        <v>0</v>
      </c>
      <c r="I37" s="114">
        <f t="shared" si="2"/>
        <v>0</v>
      </c>
      <c r="J37" s="114">
        <f t="shared" si="2"/>
        <v>0</v>
      </c>
      <c r="K37" s="114">
        <f t="shared" si="2"/>
        <v>0</v>
      </c>
      <c r="L37" s="114">
        <f t="shared" si="2"/>
        <v>0</v>
      </c>
      <c r="M37" s="114">
        <f t="shared" si="2"/>
        <v>0</v>
      </c>
      <c r="N37" s="114">
        <f t="shared" si="2"/>
        <v>193.09</v>
      </c>
      <c r="O37" s="114">
        <f>SUM(O10:O28)</f>
        <v>193.09</v>
      </c>
      <c r="Q37" s="43" t="e">
        <f>IF(#REF!&lt;&gt;Input!I40,"ERROR","O.K.")</f>
        <v>#REF!</v>
      </c>
    </row>
    <row r="38" spans="1:19" s="70" customFormat="1" ht="22.5" customHeight="1" x14ac:dyDescent="0.2">
      <c r="A38" s="147" t="s">
        <v>143</v>
      </c>
      <c r="B38" s="147"/>
      <c r="C38" s="121" t="s">
        <v>144</v>
      </c>
      <c r="D38" s="147" t="s">
        <v>140</v>
      </c>
      <c r="E38" s="147"/>
      <c r="F38" s="148"/>
      <c r="G38" s="147" t="s">
        <v>141</v>
      </c>
      <c r="H38" s="147"/>
      <c r="I38" s="148"/>
      <c r="J38" s="147" t="s">
        <v>142</v>
      </c>
      <c r="K38" s="147"/>
      <c r="L38" s="148"/>
      <c r="M38" s="149" t="s">
        <v>120</v>
      </c>
      <c r="N38" s="149"/>
      <c r="O38" s="149"/>
      <c r="S38" s="70">
        <f>SUM(S10:S37)</f>
        <v>0</v>
      </c>
    </row>
    <row r="39" spans="1:19" ht="20.25" customHeight="1" x14ac:dyDescent="0.2">
      <c r="A39" s="147"/>
      <c r="B39" s="147"/>
      <c r="C39" s="147"/>
      <c r="D39" s="147"/>
      <c r="E39" s="147"/>
      <c r="F39" s="147"/>
      <c r="G39" s="153"/>
      <c r="H39" s="154"/>
      <c r="I39" s="154"/>
      <c r="J39" s="147"/>
      <c r="K39" s="147"/>
      <c r="L39" s="147"/>
      <c r="M39" s="159"/>
      <c r="N39" s="159"/>
      <c r="O39" s="159"/>
    </row>
    <row r="40" spans="1:19" ht="21.75" hidden="1" customHeight="1" x14ac:dyDescent="0.2">
      <c r="A40" s="147"/>
      <c r="B40" s="147"/>
      <c r="C40" s="147"/>
      <c r="D40" s="147"/>
      <c r="E40" s="147"/>
      <c r="F40" s="147"/>
      <c r="G40" s="155"/>
      <c r="H40" s="156"/>
      <c r="I40" s="156"/>
      <c r="J40" s="147"/>
      <c r="K40" s="147"/>
      <c r="L40" s="147"/>
      <c r="M40" s="159"/>
      <c r="N40" s="159"/>
      <c r="O40" s="159"/>
    </row>
    <row r="41" spans="1:19" ht="21.75" hidden="1" customHeight="1" x14ac:dyDescent="0.2">
      <c r="A41" s="147"/>
      <c r="B41" s="147"/>
      <c r="C41" s="147"/>
      <c r="D41" s="147"/>
      <c r="E41" s="147"/>
      <c r="F41" s="147"/>
      <c r="G41" s="155"/>
      <c r="H41" s="156"/>
      <c r="I41" s="156"/>
      <c r="J41" s="147"/>
      <c r="K41" s="147"/>
      <c r="L41" s="147"/>
      <c r="M41" s="159"/>
      <c r="N41" s="159"/>
      <c r="O41" s="159"/>
    </row>
    <row r="42" spans="1:19" ht="21.75" customHeight="1" x14ac:dyDescent="0.2">
      <c r="A42" s="147"/>
      <c r="B42" s="147"/>
      <c r="C42" s="147"/>
      <c r="D42" s="147"/>
      <c r="E42" s="147"/>
      <c r="F42" s="147"/>
      <c r="G42" s="155"/>
      <c r="H42" s="156"/>
      <c r="I42" s="156"/>
      <c r="J42" s="147"/>
      <c r="K42" s="147"/>
      <c r="L42" s="147"/>
      <c r="M42" s="159"/>
      <c r="N42" s="159"/>
      <c r="O42" s="159"/>
    </row>
    <row r="43" spans="1:19" ht="19.5" customHeight="1" x14ac:dyDescent="0.2">
      <c r="A43" s="147"/>
      <c r="B43" s="147"/>
      <c r="C43" s="147"/>
      <c r="D43" s="147"/>
      <c r="E43" s="147"/>
      <c r="F43" s="147"/>
      <c r="G43" s="155"/>
      <c r="H43" s="156"/>
      <c r="I43" s="156"/>
      <c r="J43" s="147"/>
      <c r="K43" s="147"/>
      <c r="L43" s="147"/>
      <c r="M43" s="159"/>
      <c r="N43" s="159"/>
      <c r="O43" s="159"/>
    </row>
    <row r="44" spans="1:19" ht="7.5" customHeight="1" x14ac:dyDescent="0.2">
      <c r="A44" s="147"/>
      <c r="B44" s="147"/>
      <c r="C44" s="147"/>
      <c r="D44" s="147"/>
      <c r="E44" s="147"/>
      <c r="F44" s="147"/>
      <c r="G44" s="157"/>
      <c r="H44" s="158"/>
      <c r="I44" s="158"/>
      <c r="J44" s="147"/>
      <c r="K44" s="147"/>
      <c r="L44" s="147"/>
      <c r="M44" s="159"/>
      <c r="N44" s="159"/>
      <c r="O44" s="159"/>
    </row>
    <row r="45" spans="1:19" ht="41.25" customHeight="1" x14ac:dyDescent="0.25">
      <c r="B45" s="52"/>
      <c r="D45" s="48"/>
      <c r="E45" s="48"/>
      <c r="F45" s="48"/>
      <c r="G45" s="48"/>
      <c r="H45" s="48"/>
      <c r="I45" s="48"/>
      <c r="J45" s="48"/>
      <c r="K45" s="116" t="s">
        <v>128</v>
      </c>
      <c r="L45" s="116"/>
      <c r="M45" s="150" t="s">
        <v>153</v>
      </c>
      <c r="N45" s="150"/>
      <c r="O45" s="150"/>
    </row>
    <row r="46" spans="1:19" ht="36.75" customHeight="1" x14ac:dyDescent="0.25">
      <c r="C46" s="105" t="s">
        <v>139</v>
      </c>
      <c r="K46" s="115" t="s">
        <v>129</v>
      </c>
      <c r="L46" s="115"/>
      <c r="M46" s="151" t="s">
        <v>154</v>
      </c>
      <c r="N46" s="151"/>
      <c r="O46" s="151"/>
    </row>
    <row r="47" spans="1:19" ht="42.75" customHeight="1" x14ac:dyDescent="0.3">
      <c r="A47" s="45"/>
      <c r="B47" s="106"/>
      <c r="C47" s="107"/>
      <c r="D47" s="115" t="s">
        <v>121</v>
      </c>
      <c r="E47" s="145" t="s">
        <v>148</v>
      </c>
      <c r="F47" s="146"/>
      <c r="G47" s="1"/>
      <c r="H47" s="1"/>
      <c r="I47" s="1"/>
      <c r="J47" s="1"/>
      <c r="K47" s="115" t="s">
        <v>130</v>
      </c>
      <c r="L47" s="115"/>
      <c r="M47" s="152" t="s">
        <v>155</v>
      </c>
      <c r="N47" s="152"/>
      <c r="O47" s="152"/>
    </row>
  </sheetData>
  <autoFilter ref="A7:S8" xr:uid="{00000000-0009-0000-0000-000001000000}"/>
  <mergeCells count="29">
    <mergeCell ref="M39:O44"/>
    <mergeCell ref="O7:O8"/>
    <mergeCell ref="D7:D8"/>
    <mergeCell ref="F7:F8"/>
    <mergeCell ref="E7:E8"/>
    <mergeCell ref="N7:N8"/>
    <mergeCell ref="M7:M8"/>
    <mergeCell ref="L7:L8"/>
    <mergeCell ref="G7:G8"/>
    <mergeCell ref="H7:H8"/>
    <mergeCell ref="I7:I8"/>
    <mergeCell ref="J7:J8"/>
    <mergeCell ref="K7:K8"/>
    <mergeCell ref="B10:B11"/>
    <mergeCell ref="R7:R8"/>
    <mergeCell ref="E47:F47"/>
    <mergeCell ref="A38:B38"/>
    <mergeCell ref="D38:F38"/>
    <mergeCell ref="M38:O38"/>
    <mergeCell ref="M45:O45"/>
    <mergeCell ref="M46:O46"/>
    <mergeCell ref="M47:O47"/>
    <mergeCell ref="A39:B44"/>
    <mergeCell ref="C39:C44"/>
    <mergeCell ref="D39:F44"/>
    <mergeCell ref="G38:I38"/>
    <mergeCell ref="G39:I44"/>
    <mergeCell ref="J39:L44"/>
    <mergeCell ref="J38:L38"/>
  </mergeCells>
  <phoneticPr fontId="0" type="noConversion"/>
  <conditionalFormatting sqref="A1:A2 G1:H2 B1:B4 D1:F6 I1:O6 C1:C28 H3:H6 A4:B4 G4:G6 A6:A37 B7:B10 D9:N28 O9:O36 C12:M28 B29:O37">
    <cfRule type="expression" dxfId="2" priority="73" stopIfTrue="1">
      <formula>$S$38&gt;0</formula>
    </cfRule>
  </conditionalFormatting>
  <conditionalFormatting sqref="A2 B2:B3 C2:C6 A4 A6 E6 L6 D9:O9 H12 D7:O7">
    <cfRule type="expression" dxfId="1" priority="163" stopIfTrue="1">
      <formula>$R$36&gt;0</formula>
    </cfRule>
  </conditionalFormatting>
  <conditionalFormatting sqref="R7">
    <cfRule type="expression" dxfId="0" priority="2" stopIfTrue="1">
      <formula>$R$36&gt;0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37"/>
  <sheetViews>
    <sheetView workbookViewId="0">
      <selection activeCell="L20" sqref="L20"/>
    </sheetView>
  </sheetViews>
  <sheetFormatPr defaultRowHeight="12.75" x14ac:dyDescent="0.2"/>
  <cols>
    <col min="1" max="1" width="9.33203125" style="46"/>
    <col min="2" max="2" width="25.1640625" customWidth="1"/>
    <col min="3" max="3" width="111.83203125" customWidth="1"/>
  </cols>
  <sheetData>
    <row r="1" spans="1:3" ht="15.75" x14ac:dyDescent="0.25">
      <c r="A1" s="162" t="s">
        <v>89</v>
      </c>
      <c r="B1" s="162"/>
      <c r="C1" s="162"/>
    </row>
    <row r="3" spans="1:3" ht="37.5" customHeight="1" x14ac:dyDescent="0.2">
      <c r="A3" s="76">
        <v>1</v>
      </c>
      <c r="B3" s="161" t="s">
        <v>88</v>
      </c>
      <c r="C3" s="161"/>
    </row>
    <row r="4" spans="1:3" ht="48" customHeight="1" x14ac:dyDescent="0.2">
      <c r="A4" s="75">
        <v>1.1000000000000001</v>
      </c>
      <c r="B4" s="74" t="s">
        <v>29</v>
      </c>
      <c r="C4" s="58" t="s">
        <v>67</v>
      </c>
    </row>
    <row r="5" spans="1:3" ht="18" customHeight="1" x14ac:dyDescent="0.2">
      <c r="A5" s="75">
        <v>1.2</v>
      </c>
      <c r="B5" s="74" t="s">
        <v>68</v>
      </c>
      <c r="C5" t="s">
        <v>69</v>
      </c>
    </row>
    <row r="6" spans="1:3" ht="18" customHeight="1" x14ac:dyDescent="0.2">
      <c r="A6" s="75">
        <v>1.3</v>
      </c>
      <c r="B6" s="74" t="s">
        <v>76</v>
      </c>
      <c r="C6" t="s">
        <v>77</v>
      </c>
    </row>
    <row r="7" spans="1:3" ht="41.25" customHeight="1" x14ac:dyDescent="0.2">
      <c r="A7" s="75">
        <v>1.4</v>
      </c>
      <c r="B7" s="74" t="s">
        <v>70</v>
      </c>
      <c r="C7" s="58" t="s">
        <v>102</v>
      </c>
    </row>
    <row r="8" spans="1:3" ht="18.75" customHeight="1" x14ac:dyDescent="0.2">
      <c r="A8" s="75">
        <v>1.5</v>
      </c>
      <c r="B8" s="74" t="s">
        <v>30</v>
      </c>
      <c r="C8" s="58" t="s">
        <v>78</v>
      </c>
    </row>
    <row r="9" spans="1:3" ht="25.5" x14ac:dyDescent="0.2">
      <c r="A9" s="75">
        <v>1.6</v>
      </c>
      <c r="B9" s="74" t="s">
        <v>81</v>
      </c>
      <c r="C9" s="58" t="s">
        <v>82</v>
      </c>
    </row>
    <row r="10" spans="1:3" ht="25.5" x14ac:dyDescent="0.2">
      <c r="A10" s="75">
        <v>1.7</v>
      </c>
      <c r="B10" s="74" t="s">
        <v>83</v>
      </c>
      <c r="C10" s="58" t="s">
        <v>84</v>
      </c>
    </row>
    <row r="11" spans="1:3" ht="25.5" x14ac:dyDescent="0.2">
      <c r="A11" s="76"/>
      <c r="B11" s="74" t="s">
        <v>91</v>
      </c>
      <c r="C11" s="58" t="s">
        <v>92</v>
      </c>
    </row>
    <row r="12" spans="1:3" ht="29.25" customHeight="1" x14ac:dyDescent="0.2">
      <c r="A12" s="76"/>
      <c r="B12" s="75" t="s">
        <v>100</v>
      </c>
      <c r="C12" s="58" t="s">
        <v>101</v>
      </c>
    </row>
    <row r="14" spans="1:3" ht="27" customHeight="1" x14ac:dyDescent="0.2">
      <c r="A14" s="76">
        <v>2</v>
      </c>
      <c r="B14" s="160" t="s">
        <v>90</v>
      </c>
      <c r="C14" s="160"/>
    </row>
    <row r="15" spans="1:3" x14ac:dyDescent="0.2">
      <c r="A15" s="76"/>
    </row>
    <row r="16" spans="1:3" x14ac:dyDescent="0.2">
      <c r="A16" s="76">
        <v>3</v>
      </c>
      <c r="B16" t="s">
        <v>85</v>
      </c>
    </row>
    <row r="17" spans="1:3" x14ac:dyDescent="0.2">
      <c r="A17" s="76"/>
    </row>
    <row r="18" spans="1:3" x14ac:dyDescent="0.2">
      <c r="A18" s="76">
        <v>4</v>
      </c>
      <c r="B18" t="s">
        <v>86</v>
      </c>
    </row>
    <row r="19" spans="1:3" x14ac:dyDescent="0.2">
      <c r="A19" s="76"/>
    </row>
    <row r="20" spans="1:3" ht="26.25" customHeight="1" x14ac:dyDescent="0.2">
      <c r="A20" s="76">
        <v>5</v>
      </c>
      <c r="B20" s="160" t="s">
        <v>93</v>
      </c>
      <c r="C20" s="160"/>
    </row>
    <row r="21" spans="1:3" x14ac:dyDescent="0.2">
      <c r="A21" s="76"/>
    </row>
    <row r="22" spans="1:3" x14ac:dyDescent="0.2">
      <c r="A22" s="76">
        <v>6</v>
      </c>
      <c r="B22" t="s">
        <v>87</v>
      </c>
    </row>
    <row r="23" spans="1:3" x14ac:dyDescent="0.2">
      <c r="A23" s="76"/>
    </row>
    <row r="24" spans="1:3" x14ac:dyDescent="0.2">
      <c r="A24" s="46">
        <v>7</v>
      </c>
      <c r="B24" t="s">
        <v>103</v>
      </c>
    </row>
    <row r="25" spans="1:3" x14ac:dyDescent="0.2">
      <c r="A25" s="76"/>
    </row>
    <row r="26" spans="1:3" x14ac:dyDescent="0.2">
      <c r="A26" s="76">
        <v>8</v>
      </c>
      <c r="B26" t="s">
        <v>94</v>
      </c>
    </row>
    <row r="27" spans="1:3" x14ac:dyDescent="0.2">
      <c r="A27" s="76"/>
    </row>
    <row r="28" spans="1:3" x14ac:dyDescent="0.2">
      <c r="A28" s="76"/>
    </row>
    <row r="29" spans="1:3" x14ac:dyDescent="0.2">
      <c r="A29" s="76"/>
    </row>
    <row r="30" spans="1:3" x14ac:dyDescent="0.2">
      <c r="A30" s="76"/>
    </row>
    <row r="31" spans="1:3" x14ac:dyDescent="0.2">
      <c r="A31" s="76"/>
    </row>
    <row r="32" spans="1:3" x14ac:dyDescent="0.2">
      <c r="A32" s="76"/>
    </row>
    <row r="33" spans="1:1" x14ac:dyDescent="0.2">
      <c r="A33" s="76"/>
    </row>
    <row r="34" spans="1:1" x14ac:dyDescent="0.2">
      <c r="A34" s="76"/>
    </row>
    <row r="35" spans="1:1" x14ac:dyDescent="0.2">
      <c r="A35" s="76"/>
    </row>
    <row r="36" spans="1:1" x14ac:dyDescent="0.2">
      <c r="A36" s="76"/>
    </row>
    <row r="37" spans="1:1" x14ac:dyDescent="0.2">
      <c r="A37" s="76"/>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K36"/>
  <sheetViews>
    <sheetView workbookViewId="0">
      <selection activeCell="U41" sqref="U41"/>
    </sheetView>
  </sheetViews>
  <sheetFormatPr defaultRowHeight="12.75" x14ac:dyDescent="0.2"/>
  <sheetData>
    <row r="36" spans="11:11" x14ac:dyDescent="0.2">
      <c r="K36" t="e">
        <f>SUM('Expense Form（1）'!O37+#REF!)</f>
        <v>#REF!</v>
      </c>
    </row>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Form（1）</vt:lpstr>
      <vt:lpstr>Notes</vt:lpstr>
      <vt:lpstr>Sheet6</vt:lpstr>
      <vt:lpstr>cols</vt:lpstr>
      <vt:lpstr>EXPENSE</vt:lpstr>
      <vt:lpstr>INPUT</vt:lpstr>
      <vt:lpstr>'Expense Form（1）'!Print_Area</vt:lpstr>
      <vt:lpstr>Input!Print_Area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cp:lastPrinted>2023-07-01T01:17:20Z</cp:lastPrinted>
  <dcterms:created xsi:type="dcterms:W3CDTF">1998-01-13T09:32:03Z</dcterms:created>
  <dcterms:modified xsi:type="dcterms:W3CDTF">2023-12-21T03:50:26Z</dcterms:modified>
</cp:coreProperties>
</file>