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1" r:id="rId1"/>
    <sheet name="劳务费" sheetId="7" r:id="rId2"/>
    <sheet name="考勤" sheetId="6" r:id="rId3"/>
    <sheet name="奖惩" sheetId="4" r:id="rId4"/>
  </sheets>
  <definedNames>
    <definedName name="_xlnm._FilterDatabase" localSheetId="1" hidden="1">劳务费!$A$2:$P$6</definedName>
    <definedName name="_xlnm._FilterDatabase" localSheetId="2" hidden="1">考勤!$4:$15</definedName>
    <definedName name="_xlnm.Print_Titles" localSheetId="2">考勤!$3:$4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12.1号上午</t>
        </r>
      </text>
    </comment>
  </commentList>
</comments>
</file>

<file path=xl/sharedStrings.xml><?xml version="1.0" encoding="utf-8"?>
<sst xmlns="http://schemas.openxmlformats.org/spreadsheetml/2006/main" count="81" uniqueCount="47">
  <si>
    <t>陕西10月劳务费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</si>
  <si>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</si>
  <si>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</si>
  <si>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</si>
  <si>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</si>
  <si>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</si>
  <si>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</si>
  <si>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</si>
  <si>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</si>
  <si>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</si>
  <si>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</si>
  <si>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</si>
  <si>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</si>
  <si>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</si>
  <si>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</si>
  <si>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工资合计</t>
  </si>
  <si>
    <t>备注</t>
  </si>
  <si>
    <t>发泡</t>
  </si>
  <si>
    <t>李永峰</t>
  </si>
  <si>
    <t>操作工</t>
  </si>
  <si>
    <t>扣：夏季1套*50%+秋季一件*50%</t>
  </si>
  <si>
    <t>合计：</t>
  </si>
  <si>
    <t>开票数</t>
  </si>
  <si>
    <t>汇总</t>
  </si>
  <si>
    <t>合计</t>
  </si>
  <si>
    <t>发泡车间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</si>
  <si>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</si>
  <si>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</si>
  <si>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</si>
  <si>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</si>
  <si>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</si>
  <si>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</si>
  <si>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</si>
  <si>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</si>
  <si>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</si>
  <si>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</si>
  <si>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</si>
  <si>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</si>
  <si>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</si>
  <si>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</si>
  <si>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</si>
  <si>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劳务派遣</t>
  </si>
  <si>
    <t>上午</t>
  </si>
  <si>
    <t>下午</t>
  </si>
  <si>
    <t>加班</t>
  </si>
  <si>
    <t>异常情况</t>
  </si>
  <si>
    <t>扣款金额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</si>
</sst>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"/>
    <numFmt numFmtId="177" formatCode="aaa"/>
    <numFmt numFmtId="178" formatCode="General&quot;年&quot;"/>
    <numFmt numFmtId="179" formatCode="General&quot;月&quot;"/>
    <numFmt numFmtId="180" formatCode="0.0"/>
    <numFmt numFmtId="181" formatCode="0.00_ "/>
  </numFmts>
  <fonts count="4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/>
    <xf numFmtId="9" fontId="3" fillId="0" borderId="1" xfId="3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0" fillId="0" borderId="0" xfId="0" applyFill="1">
      <alignment vertical="center"/>
    </xf>
    <xf numFmtId="0" fontId="4" fillId="0" borderId="0" xfId="0" applyFont="1" applyFill="1" applyAlignment="1"/>
    <xf numFmtId="0" fontId="7" fillId="0" borderId="0" xfId="0" applyFont="1" applyFill="1" applyAlignment="1"/>
    <xf numFmtId="0" fontId="0" fillId="0" borderId="0" xfId="0" applyFont="1" applyFill="1" applyAlignment="1"/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protection locked="0"/>
    </xf>
    <xf numFmtId="178" fontId="9" fillId="0" borderId="0" xfId="0" applyNumberFormat="1" applyFont="1" applyFill="1" applyBorder="1" applyAlignment="1" applyProtection="1">
      <alignment horizontal="left" vertical="center"/>
      <protection locked="0"/>
    </xf>
    <xf numFmtId="179" fontId="10" fillId="0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80" fontId="21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wrapText="1"/>
    </xf>
    <xf numFmtId="180" fontId="21" fillId="0" borderId="3" xfId="0" applyNumberFormat="1" applyFont="1" applyFill="1" applyBorder="1" applyAlignment="1" applyProtection="1">
      <alignment horizontal="center" vertical="center"/>
    </xf>
    <xf numFmtId="180" fontId="21" fillId="0" borderId="4" xfId="0" applyNumberFormat="1" applyFont="1" applyFill="1" applyBorder="1" applyAlignment="1" applyProtection="1">
      <alignment horizontal="center" vertical="center"/>
    </xf>
    <xf numFmtId="180" fontId="21" fillId="0" borderId="5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000000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I$1" max="2099" min="2020" page="10" val="2020"/>
</file>

<file path=xl/ctrlProps/ctrlProp10.xml><?xml version="1.0" encoding="utf-8"?>
<formControlPr xmlns="http://schemas.microsoft.com/office/spreadsheetml/2009/9/main" objectType="Spin" dx="22" fmlaLink="$AM$1" max="2099" min="2020" page="10" val="2020"/>
</file>

<file path=xl/ctrlProps/ctrlProp11.xml><?xml version="1.0" encoding="utf-8"?>
<formControlPr xmlns="http://schemas.microsoft.com/office/spreadsheetml/2009/9/main" objectType="Spin" dx="22" fmlaLink="$AH$1" max="2099" min="2020" page="10" val="2020"/>
</file>

<file path=xl/ctrlProps/ctrlProp12.xml><?xml version="1.0" encoding="utf-8"?>
<formControlPr xmlns="http://schemas.microsoft.com/office/spreadsheetml/2009/9/main" objectType="Spin" dx="22" fmlaLink="$AL$1" max="2099" min="2020" page="10" val="2023"/>
</file>

<file path=xl/ctrlProps/ctrlProp13.xml><?xml version="1.0" encoding="utf-8"?>
<formControlPr xmlns="http://schemas.microsoft.com/office/spreadsheetml/2009/9/main" objectType="Spin" dx="22" fmlaLink="$AM$1" max="12" min="1" page="10" val="1"/>
</file>

<file path=xl/ctrlProps/ctrlProp14.xml><?xml version="1.0" encoding="utf-8"?>
<formControlPr xmlns="http://schemas.microsoft.com/office/spreadsheetml/2009/9/main" objectType="Spin" dx="22" fmlaLink="$AL$1" max="2099" min="2020" page="10" val="2023"/>
</file>

<file path=xl/ctrlProps/ctrlProp15.xml><?xml version="1.0" encoding="utf-8"?>
<formControlPr xmlns="http://schemas.microsoft.com/office/spreadsheetml/2009/9/main" objectType="Spin" dx="22" fmlaLink="$AH$1" max="2099" min="2020" page="10" val="2020"/>
</file>

<file path=xl/ctrlProps/ctrlProp16.xml><?xml version="1.0" encoding="utf-8"?>
<formControlPr xmlns="http://schemas.microsoft.com/office/spreadsheetml/2009/9/main" objectType="Spin" dx="22" fmlaLink="$AL$1" max="2099" min="2020" page="10" val="2023"/>
</file>

<file path=xl/ctrlProps/ctrlProp17.xml><?xml version="1.0" encoding="utf-8"?>
<formControlPr xmlns="http://schemas.microsoft.com/office/spreadsheetml/2009/9/main" objectType="Spin" dx="22" fmlaLink="$AL$1" max="2099" min="2020" page="10" val="2023"/>
</file>

<file path=xl/ctrlProps/ctrlProp18.xml><?xml version="1.0" encoding="utf-8"?>
<formControlPr xmlns="http://schemas.microsoft.com/office/spreadsheetml/2009/9/main" objectType="Spin" dx="22" fmlaLink="$AI$1" max="2099" min="2020" page="10" val="2020"/>
</file>

<file path=xl/ctrlProps/ctrlProp19.xml><?xml version="1.0" encoding="utf-8"?>
<formControlPr xmlns="http://schemas.microsoft.com/office/spreadsheetml/2009/9/main" objectType="Spin" dx="22" fmlaLink="$AN$1" max="12" min="1" page="10" val="10"/>
</file>

<file path=xl/ctrlProps/ctrlProp2.xml><?xml version="1.0" encoding="utf-8"?>
<formControlPr xmlns="http://schemas.microsoft.com/office/spreadsheetml/2009/9/main" objectType="Spin" dx="22" fmlaLink="$AM$1" max="2099" min="2020" page="10" val="2020"/>
</file>

<file path=xl/ctrlProps/ctrlProp20.xml><?xml version="1.0" encoding="utf-8"?>
<formControlPr xmlns="http://schemas.microsoft.com/office/spreadsheetml/2009/9/main" objectType="Spin" dx="22" fmlaLink="$AI$1" max="2099" min="2020" page="10" val="2020"/>
</file>

<file path=xl/ctrlProps/ctrlProp21.xml><?xml version="1.0" encoding="utf-8"?>
<formControlPr xmlns="http://schemas.microsoft.com/office/spreadsheetml/2009/9/main" objectType="Spin" dx="22" fmlaLink="$AM$1" max="2099" min="2020" page="10" val="2020"/>
</file>

<file path=xl/ctrlProps/ctrlProp22.xml><?xml version="1.0" encoding="utf-8"?>
<formControlPr xmlns="http://schemas.microsoft.com/office/spreadsheetml/2009/9/main" objectType="Spin" dx="22" fmlaLink="$AN$1" max="12" min="1" page="10" val="10"/>
</file>

<file path=xl/ctrlProps/ctrlProp23.xml><?xml version="1.0" encoding="utf-8"?>
<formControlPr xmlns="http://schemas.microsoft.com/office/spreadsheetml/2009/9/main" objectType="Spin" dx="22" fmlaLink="$AM$1" max="2099" min="2020" page="10" val="2020"/>
</file>

<file path=xl/ctrlProps/ctrlProp24.xml><?xml version="1.0" encoding="utf-8"?>
<formControlPr xmlns="http://schemas.microsoft.com/office/spreadsheetml/2009/9/main" objectType="Spin" dx="22" fmlaLink="$AI$1" max="2099" min="2020" page="10" val="2020"/>
</file>

<file path=xl/ctrlProps/ctrlProp25.xml><?xml version="1.0" encoding="utf-8"?>
<formControlPr xmlns="http://schemas.microsoft.com/office/spreadsheetml/2009/9/main" objectType="Spin" dx="22" fmlaLink="$AM$1" max="2099" min="2020" page="10" val="2020"/>
</file>

<file path=xl/ctrlProps/ctrlProp26.xml><?xml version="1.0" encoding="utf-8"?>
<formControlPr xmlns="http://schemas.microsoft.com/office/spreadsheetml/2009/9/main" objectType="Spin" dx="22" fmlaLink="$AN$1" max="12" min="1" page="10" val="10"/>
</file>

<file path=xl/ctrlProps/ctrlProp27.xml><?xml version="1.0" encoding="utf-8"?>
<formControlPr xmlns="http://schemas.microsoft.com/office/spreadsheetml/2009/9/main" objectType="Spin" dx="22" fmlaLink="$AM$1" max="2099" min="2020" page="10" val="2020"/>
</file>

<file path=xl/ctrlProps/ctrlProp28.xml><?xml version="1.0" encoding="utf-8"?>
<formControlPr xmlns="http://schemas.microsoft.com/office/spreadsheetml/2009/9/main" objectType="Spin" dx="22" fmlaLink="$AI$1" max="2099" min="2020" page="10" val="2020"/>
</file>

<file path=xl/ctrlProps/ctrlProp29.xml><?xml version="1.0" encoding="utf-8"?>
<formControlPr xmlns="http://schemas.microsoft.com/office/spreadsheetml/2009/9/main" objectType="Spin" dx="22" fmlaLink="$AM$1" max="2099" min="2020" page="10" val="2020"/>
</file>

<file path=xl/ctrlProps/ctrlProp3.xml><?xml version="1.0" encoding="utf-8"?>
<formControlPr xmlns="http://schemas.microsoft.com/office/spreadsheetml/2009/9/main" objectType="Spin" dx="22" fmlaLink="$AN$1" max="12" min="1" page="10" val="10"/>
</file>

<file path=xl/ctrlProps/ctrlProp30.xml><?xml version="1.0" encoding="utf-8"?>
<formControlPr xmlns="http://schemas.microsoft.com/office/spreadsheetml/2009/9/main" objectType="Spin" dx="22" fmlaLink="$AN$1" max="12" min="1" page="10" val="10"/>
</file>

<file path=xl/ctrlProps/ctrlProp31.xml><?xml version="1.0" encoding="utf-8"?>
<formControlPr xmlns="http://schemas.microsoft.com/office/spreadsheetml/2009/9/main" objectType="Spin" dx="22" fmlaLink="$AM$1" max="2099" min="2020" page="10" val="2020"/>
</file>

<file path=xl/ctrlProps/ctrlProp32.xml><?xml version="1.0" encoding="utf-8"?>
<formControlPr xmlns="http://schemas.microsoft.com/office/spreadsheetml/2009/9/main" objectType="Spin" dx="22" fmlaLink="$AI$1" max="2099" min="2020" page="10" val="2020"/>
</file>

<file path=xl/ctrlProps/ctrlProp33.xml><?xml version="1.0" encoding="utf-8"?>
<formControlPr xmlns="http://schemas.microsoft.com/office/spreadsheetml/2009/9/main" objectType="Spin" dx="22" fmlaLink="$AM$1" max="2099" min="2020" page="10" val="2020"/>
</file>

<file path=xl/ctrlProps/ctrlProp34.xml><?xml version="1.0" encoding="utf-8"?>
<formControlPr xmlns="http://schemas.microsoft.com/office/spreadsheetml/2009/9/main" objectType="Spin" dx="22" fmlaLink="$AM$1" max="2099" min="2020" page="10" val="2020"/>
</file>

<file path=xl/ctrlProps/ctrlProp35.xml><?xml version="1.0" encoding="utf-8"?>
<formControlPr xmlns="http://schemas.microsoft.com/office/spreadsheetml/2009/9/main" objectType="Spin" dx="22" fmlaLink="$AH$1" max="2099" min="2020" page="10" val="2020"/>
</file>

<file path=xl/ctrlProps/ctrlProp36.xml><?xml version="1.0" encoding="utf-8"?>
<formControlPr xmlns="http://schemas.microsoft.com/office/spreadsheetml/2009/9/main" objectType="Spin" dx="22" fmlaLink="$AL$1" max="2099" min="2020" page="10" val="2023"/>
</file>

<file path=xl/ctrlProps/ctrlProp37.xml><?xml version="1.0" encoding="utf-8"?>
<formControlPr xmlns="http://schemas.microsoft.com/office/spreadsheetml/2009/9/main" objectType="Spin" dx="22" fmlaLink="$AM$1" max="12" min="1" page="10" val="1"/>
</file>

<file path=xl/ctrlProps/ctrlProp38.xml><?xml version="1.0" encoding="utf-8"?>
<formControlPr xmlns="http://schemas.microsoft.com/office/spreadsheetml/2009/9/main" objectType="Spin" dx="22" fmlaLink="$AL$1" max="2099" min="2020" page="10" val="2023"/>
</file>

<file path=xl/ctrlProps/ctrlProp39.xml><?xml version="1.0" encoding="utf-8"?>
<formControlPr xmlns="http://schemas.microsoft.com/office/spreadsheetml/2009/9/main" objectType="Spin" dx="22" fmlaLink="$AH$1" max="2099" min="2020" page="10" val="2020"/>
</file>

<file path=xl/ctrlProps/ctrlProp4.xml><?xml version="1.0" encoding="utf-8"?>
<formControlPr xmlns="http://schemas.microsoft.com/office/spreadsheetml/2009/9/main" objectType="Spin" dx="22" fmlaLink="$AM$1" max="2099" min="2020" page="10" val="2020"/>
</file>

<file path=xl/ctrlProps/ctrlProp40.xml><?xml version="1.0" encoding="utf-8"?>
<formControlPr xmlns="http://schemas.microsoft.com/office/spreadsheetml/2009/9/main" objectType="Spin" dx="22" fmlaLink="$AL$1" max="2099" min="2020" page="10" val="2023"/>
</file>

<file path=xl/ctrlProps/ctrlProp41.xml><?xml version="1.0" encoding="utf-8"?>
<formControlPr xmlns="http://schemas.microsoft.com/office/spreadsheetml/2009/9/main" objectType="Spin" dx="22" fmlaLink="$AL$1" max="2099" min="2020" page="10" val="2023"/>
</file>

<file path=xl/ctrlProps/ctrlProp42.xml><?xml version="1.0" encoding="utf-8"?>
<formControlPr xmlns="http://schemas.microsoft.com/office/spreadsheetml/2009/9/main" objectType="Spin" dx="22" fmlaLink="$AI$1" max="2099" min="2020" page="10" val="2020"/>
</file>

<file path=xl/ctrlProps/ctrlProp43.xml><?xml version="1.0" encoding="utf-8"?>
<formControlPr xmlns="http://schemas.microsoft.com/office/spreadsheetml/2009/9/main" objectType="Spin" dx="22" fmlaLink="$AN$1" max="12" min="1" page="10" val="10"/>
</file>

<file path=xl/ctrlProps/ctrlProp44.xml><?xml version="1.0" encoding="utf-8"?>
<formControlPr xmlns="http://schemas.microsoft.com/office/spreadsheetml/2009/9/main" objectType="Spin" dx="22" fmlaLink="$AI$1" max="2099" min="2020" page="10" val="2020"/>
</file>

<file path=xl/ctrlProps/ctrlProp45.xml><?xml version="1.0" encoding="utf-8"?>
<formControlPr xmlns="http://schemas.microsoft.com/office/spreadsheetml/2009/9/main" objectType="Spin" dx="22" fmlaLink="$AM$1" max="2099" min="2020" page="10" val="2020"/>
</file>

<file path=xl/ctrlProps/ctrlProp46.xml><?xml version="1.0" encoding="utf-8"?>
<formControlPr xmlns="http://schemas.microsoft.com/office/spreadsheetml/2009/9/main" objectType="Spin" dx="22" fmlaLink="$AN$1" max="12" min="1" page="10" val="10"/>
</file>

<file path=xl/ctrlProps/ctrlProp47.xml><?xml version="1.0" encoding="utf-8"?>
<formControlPr xmlns="http://schemas.microsoft.com/office/spreadsheetml/2009/9/main" objectType="Spin" dx="22" fmlaLink="$AM$1" max="2099" min="2020" page="10" val="2020"/>
</file>

<file path=xl/ctrlProps/ctrlProp48.xml><?xml version="1.0" encoding="utf-8"?>
<formControlPr xmlns="http://schemas.microsoft.com/office/spreadsheetml/2009/9/main" objectType="Spin" dx="22" fmlaLink="$AK$1" max="2099" min="2020" page="10" val="2020"/>
</file>

<file path=xl/ctrlProps/ctrlProp49.xml><?xml version="1.0" encoding="utf-8"?>
<formControlPr xmlns="http://schemas.microsoft.com/office/spreadsheetml/2009/9/main" objectType="Spin" dx="22" fmlaLink="$AM$1" max="12" min="1" page="10" val="1"/>
</file>

<file path=xl/ctrlProps/ctrlProp5.xml><?xml version="1.0" encoding="utf-8"?>
<formControlPr xmlns="http://schemas.microsoft.com/office/spreadsheetml/2009/9/main" objectType="Spin" dx="22" fmlaLink="$AI$1" max="2099" min="2020" page="10" val="2020"/>
</file>

<file path=xl/ctrlProps/ctrlProp50.xml><?xml version="1.0" encoding="utf-8"?>
<formControlPr xmlns="http://schemas.microsoft.com/office/spreadsheetml/2009/9/main" objectType="Spin" dx="22" fmlaLink="$AK$1" max="2100" min="1900" page="10" val="1900"/>
</file>

<file path=xl/ctrlProps/ctrlProp51.xml><?xml version="1.0" encoding="utf-8"?>
<formControlPr xmlns="http://schemas.microsoft.com/office/spreadsheetml/2009/9/main" objectType="Spin" dx="22" fmlaLink="$AI$1" max="2099" min="2020" page="10" val="2020"/>
</file>

<file path=xl/ctrlProps/ctrlProp52.xml><?xml version="1.0" encoding="utf-8"?>
<formControlPr xmlns="http://schemas.microsoft.com/office/spreadsheetml/2009/9/main" objectType="Spin" dx="22" fmlaLink="$AM$1" max="2099" min="2020" page="10" val="2020"/>
</file>

<file path=xl/ctrlProps/ctrlProp53.xml><?xml version="1.0" encoding="utf-8"?>
<formControlPr xmlns="http://schemas.microsoft.com/office/spreadsheetml/2009/9/main" objectType="Spin" dx="22" fmlaLink="$AN$1" max="12" min="1" page="10" val="10"/>
</file>

<file path=xl/ctrlProps/ctrlProp54.xml><?xml version="1.0" encoding="utf-8"?>
<formControlPr xmlns="http://schemas.microsoft.com/office/spreadsheetml/2009/9/main" objectType="Spin" dx="22" fmlaLink="$AM$1" max="2099" min="2020" page="10" val="2020"/>
</file>

<file path=xl/ctrlProps/ctrlProp55.xml><?xml version="1.0" encoding="utf-8"?>
<formControlPr xmlns="http://schemas.microsoft.com/office/spreadsheetml/2009/9/main" objectType="Spin" dx="22" fmlaLink="$AK$1" max="2099" min="2020" page="10" val="2020"/>
</file>

<file path=xl/ctrlProps/ctrlProp56.xml><?xml version="1.0" encoding="utf-8"?>
<formControlPr xmlns="http://schemas.microsoft.com/office/spreadsheetml/2009/9/main" objectType="Spin" dx="22" fmlaLink="$AM$1" max="12" min="1" page="10" val="1"/>
</file>

<file path=xl/ctrlProps/ctrlProp57.xml><?xml version="1.0" encoding="utf-8"?>
<formControlPr xmlns="http://schemas.microsoft.com/office/spreadsheetml/2009/9/main" objectType="Spin" dx="22" fmlaLink="$AK$1" max="2100" min="1900" page="10" val="1900"/>
</file>

<file path=xl/ctrlProps/ctrlProp58.xml><?xml version="1.0" encoding="utf-8"?>
<formControlPr xmlns="http://schemas.microsoft.com/office/spreadsheetml/2009/9/main" objectType="Spin" dx="22" fmlaLink="$AI$1" max="2099" min="2020" page="10" val="2020"/>
</file>

<file path=xl/ctrlProps/ctrlProp59.xml><?xml version="1.0" encoding="utf-8"?>
<formControlPr xmlns="http://schemas.microsoft.com/office/spreadsheetml/2009/9/main" objectType="Spin" dx="22" fmlaLink="$AM$1" max="2099" min="2020" page="10" val="2020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60.xml><?xml version="1.0" encoding="utf-8"?>
<formControlPr xmlns="http://schemas.microsoft.com/office/spreadsheetml/2009/9/main" objectType="Spin" dx="22" fmlaLink="$AN$1" max="12" min="1" page="10" val="10"/>
</file>

<file path=xl/ctrlProps/ctrlProp61.xml><?xml version="1.0" encoding="utf-8"?>
<formControlPr xmlns="http://schemas.microsoft.com/office/spreadsheetml/2009/9/main" objectType="Spin" dx="22" fmlaLink="$AM$1" max="2099" min="2020" page="10" val="2020"/>
</file>

<file path=xl/ctrlProps/ctrlProp62.xml><?xml version="1.0" encoding="utf-8"?>
<formControlPr xmlns="http://schemas.microsoft.com/office/spreadsheetml/2009/9/main" objectType="Spin" dx="22" fmlaLink="$AL$1" max="2099" min="2020" page="10" val="2023"/>
</file>

<file path=xl/ctrlProps/ctrlProp63.xml><?xml version="1.0" encoding="utf-8"?>
<formControlPr xmlns="http://schemas.microsoft.com/office/spreadsheetml/2009/9/main" objectType="Spin" dx="22" fmlaLink="$AN$1" max="12" min="1" page="10" val="10"/>
</file>

<file path=xl/ctrlProps/ctrlProp64.xml><?xml version="1.0" encoding="utf-8"?>
<formControlPr xmlns="http://schemas.microsoft.com/office/spreadsheetml/2009/9/main" objectType="Spin" dx="22" fmlaLink="$AL$1" max="2100" min="1900" page="10" val="2023"/>
</file>

<file path=xl/ctrlProps/ctrlProp65.xml><?xml version="1.0" encoding="utf-8"?>
<formControlPr xmlns="http://schemas.microsoft.com/office/spreadsheetml/2009/9/main" objectType="Spin" dx="22" fmlaLink="$AK$1" max="2099" min="2020" page="10" val="2020"/>
</file>

<file path=xl/ctrlProps/ctrlProp66.xml><?xml version="1.0" encoding="utf-8"?>
<formControlPr xmlns="http://schemas.microsoft.com/office/spreadsheetml/2009/9/main" objectType="Spin" dx="22" fmlaLink="$AM$1" max="12" min="1" page="10" val="1"/>
</file>

<file path=xl/ctrlProps/ctrlProp67.xml><?xml version="1.0" encoding="utf-8"?>
<formControlPr xmlns="http://schemas.microsoft.com/office/spreadsheetml/2009/9/main" objectType="Spin" dx="22" fmlaLink="$AK$1" max="2100" min="1900" page="10" val="1900"/>
</file>

<file path=xl/ctrlProps/ctrlProp68.xml><?xml version="1.0" encoding="utf-8"?>
<formControlPr xmlns="http://schemas.microsoft.com/office/spreadsheetml/2009/9/main" objectType="Spin" dx="22" fmlaLink="$AI$1" max="2099" min="2020" page="10" val="2020"/>
</file>

<file path=xl/ctrlProps/ctrlProp69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2099" min="2020" page="10" val="2020"/>
</file>

<file path=xl/ctrlProps/ctrlProp70.xml><?xml version="1.0" encoding="utf-8"?>
<formControlPr xmlns="http://schemas.microsoft.com/office/spreadsheetml/2009/9/main" objectType="Spin" dx="22" fmlaLink="$AN$1" max="12" min="1" page="10" val="10"/>
</file>

<file path=xl/ctrlProps/ctrlProp71.xml><?xml version="1.0" encoding="utf-8"?>
<formControlPr xmlns="http://schemas.microsoft.com/office/spreadsheetml/2009/9/main" objectType="Spin" dx="22" fmlaLink="$AM$1" max="2099" min="2020" page="10" val="2020"/>
</file>

<file path=xl/ctrlProps/ctrlProp72.xml><?xml version="1.0" encoding="utf-8"?>
<formControlPr xmlns="http://schemas.microsoft.com/office/spreadsheetml/2009/9/main" objectType="Spin" dx="22" fmlaLink="$AL$1" max="2099" min="2020" page="10" val="2023"/>
</file>

<file path=xl/ctrlProps/ctrlProp73.xml><?xml version="1.0" encoding="utf-8"?>
<formControlPr xmlns="http://schemas.microsoft.com/office/spreadsheetml/2009/9/main" objectType="Spin" dx="22" fmlaLink="$AN$1" max="12" min="1" page="10" val="10"/>
</file>

<file path=xl/ctrlProps/ctrlProp74.xml><?xml version="1.0" encoding="utf-8"?>
<formControlPr xmlns="http://schemas.microsoft.com/office/spreadsheetml/2009/9/main" objectType="Spin" dx="22" fmlaLink="$AL$1" max="2100" min="1900" page="10" val="2023"/>
</file>

<file path=xl/ctrlProps/ctrlProp8.xml><?xml version="1.0" encoding="utf-8"?>
<formControlPr xmlns="http://schemas.microsoft.com/office/spreadsheetml/2009/9/main" objectType="Spin" dx="22" fmlaLink="$AI$1" max="2099" min="2020" page="10" val="2020"/>
</file>

<file path=xl/ctrlProps/ctrlProp9.xml><?xml version="1.0" encoding="utf-8"?>
<formControlPr xmlns="http://schemas.microsoft.com/office/spreadsheetml/2009/9/main" objectType="Spin" dx="22" fmlaLink="$AM$1" max="2099" min="2020" page="10" val="202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2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3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4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5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6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7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8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9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10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1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2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9</xdr:row>
      <xdr:rowOff>269875</xdr:rowOff>
    </xdr:from>
    <xdr:to>
      <xdr:col>3</xdr:col>
      <xdr:colOff>438150</xdr:colOff>
      <xdr:row>10</xdr:row>
      <xdr:rowOff>123825</xdr:rowOff>
    </xdr:to>
    <xdr:sp>
      <xdr:nvSpPr>
        <xdr:cNvPr id="13" name="Text Box 2"/>
        <xdr:cNvSpPr txBox="1"/>
      </xdr:nvSpPr>
      <xdr:spPr>
        <a:xfrm>
          <a:off x="1866900" y="3127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4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5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9</xdr:row>
      <xdr:rowOff>269875</xdr:rowOff>
    </xdr:from>
    <xdr:to>
      <xdr:col>3</xdr:col>
      <xdr:colOff>438150</xdr:colOff>
      <xdr:row>10</xdr:row>
      <xdr:rowOff>123825</xdr:rowOff>
    </xdr:to>
    <xdr:sp>
      <xdr:nvSpPr>
        <xdr:cNvPr id="16" name="Text Box 2"/>
        <xdr:cNvSpPr txBox="1"/>
      </xdr:nvSpPr>
      <xdr:spPr>
        <a:xfrm>
          <a:off x="1866900" y="3127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95250</xdr:colOff>
      <xdr:row>7</xdr:row>
      <xdr:rowOff>171450</xdr:rowOff>
    </xdr:to>
    <xdr:sp>
      <xdr:nvSpPr>
        <xdr:cNvPr id="17" name="Text Box 2"/>
        <xdr:cNvSpPr txBox="1"/>
      </xdr:nvSpPr>
      <xdr:spPr>
        <a:xfrm>
          <a:off x="962025" y="222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95250</xdr:colOff>
      <xdr:row>7</xdr:row>
      <xdr:rowOff>171450</xdr:rowOff>
    </xdr:to>
    <xdr:sp>
      <xdr:nvSpPr>
        <xdr:cNvPr id="18" name="Text Box 2"/>
        <xdr:cNvSpPr txBox="1"/>
      </xdr:nvSpPr>
      <xdr:spPr>
        <a:xfrm>
          <a:off x="962025" y="222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7</xdr:row>
      <xdr:rowOff>269875</xdr:rowOff>
    </xdr:from>
    <xdr:to>
      <xdr:col>3</xdr:col>
      <xdr:colOff>438150</xdr:colOff>
      <xdr:row>8</xdr:row>
      <xdr:rowOff>123825</xdr:rowOff>
    </xdr:to>
    <xdr:sp>
      <xdr:nvSpPr>
        <xdr:cNvPr id="19" name="Text Box 2"/>
        <xdr:cNvSpPr txBox="1"/>
      </xdr:nvSpPr>
      <xdr:spPr>
        <a:xfrm>
          <a:off x="1866900" y="2492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7</xdr:row>
      <xdr:rowOff>0</xdr:rowOff>
    </xdr:from>
    <xdr:to>
      <xdr:col>2</xdr:col>
      <xdr:colOff>95250</xdr:colOff>
      <xdr:row>7</xdr:row>
      <xdr:rowOff>171450</xdr:rowOff>
    </xdr:to>
    <xdr:sp>
      <xdr:nvSpPr>
        <xdr:cNvPr id="2" name="Text Box 2"/>
        <xdr:cNvSpPr txBox="1"/>
      </xdr:nvSpPr>
      <xdr:spPr>
        <a:xfrm>
          <a:off x="962025" y="222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95250</xdr:colOff>
      <xdr:row>7</xdr:row>
      <xdr:rowOff>171450</xdr:rowOff>
    </xdr:to>
    <xdr:sp>
      <xdr:nvSpPr>
        <xdr:cNvPr id="3" name="Text Box 2"/>
        <xdr:cNvSpPr txBox="1"/>
      </xdr:nvSpPr>
      <xdr:spPr>
        <a:xfrm>
          <a:off x="962025" y="222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7</xdr:row>
      <xdr:rowOff>269875</xdr:rowOff>
    </xdr:from>
    <xdr:to>
      <xdr:col>3</xdr:col>
      <xdr:colOff>438150</xdr:colOff>
      <xdr:row>8</xdr:row>
      <xdr:rowOff>123825</xdr:rowOff>
    </xdr:to>
    <xdr:sp>
      <xdr:nvSpPr>
        <xdr:cNvPr id="4" name="Text Box 2"/>
        <xdr:cNvSpPr txBox="1"/>
      </xdr:nvSpPr>
      <xdr:spPr>
        <a:xfrm>
          <a:off x="1866900" y="2492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4996795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5092045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9" name="Spinne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0" name="Spinne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2" name="Spinne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066" name="Spinne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8" name="Spinne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9" name="Spinne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0" name="Spinne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1" name="Spinne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333375</xdr:colOff>
          <xdr:row>0</xdr:row>
          <xdr:rowOff>9525</xdr:rowOff>
        </xdr:from>
        <xdr:to>
          <xdr:col>39</xdr:col>
          <xdr:colOff>333375</xdr:colOff>
          <xdr:row>0</xdr:row>
          <xdr:rowOff>258445</xdr:rowOff>
        </xdr:to>
        <xdr:sp>
          <xdr:nvSpPr>
            <xdr:cNvPr id="1072" name="Spinne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5044420" y="9525"/>
              <a:ext cx="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3" name="Spinne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4" name="Spinne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5" name="Spinne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6" name="Spinne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77" name="Spinne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78" name="Spinne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79" name="Spinne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0" name="Spinne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81" name="Spinne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2" name="Spinne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3" name="Spinne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4" name="Spinne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39</xdr:col>
          <xdr:colOff>381000</xdr:colOff>
          <xdr:row>0</xdr:row>
          <xdr:rowOff>248285</xdr:rowOff>
        </xdr:to>
        <xdr:sp>
          <xdr:nvSpPr>
            <xdr:cNvPr id="1085" name="Spinne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5092045" y="63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6" name="Spinne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7" name="Spinne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88" name="Spinne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9" name="Spinne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9525</xdr:rowOff>
        </xdr:from>
        <xdr:to>
          <xdr:col>36</xdr:col>
          <xdr:colOff>628650</xdr:colOff>
          <xdr:row>0</xdr:row>
          <xdr:rowOff>285750</xdr:rowOff>
        </xdr:to>
        <xdr:sp>
          <xdr:nvSpPr>
            <xdr:cNvPr id="1090" name="Spinne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3500735" y="952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4566900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105" name="Spinner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6" name="Spinne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07" name="Spinne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8" name="Spinne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09" name="Spinner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11" name="Spinner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12" name="Spinner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3" name="Spinner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14" name="Spinne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5" name="Spinner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17" name="Spinner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0</xdr:row>
          <xdr:rowOff>9525</xdr:rowOff>
        </xdr:from>
        <xdr:to>
          <xdr:col>40</xdr:col>
          <xdr:colOff>0</xdr:colOff>
          <xdr:row>1</xdr:row>
          <xdr:rowOff>0</xdr:rowOff>
        </xdr:to>
        <xdr:sp>
          <xdr:nvSpPr>
            <xdr:cNvPr id="1118" name="Spinner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6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7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8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9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0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1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2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3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4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5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6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7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8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19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0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1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2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3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4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5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6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7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8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29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0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2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3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4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5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6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7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8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19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20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7</xdr:row>
      <xdr:rowOff>0</xdr:rowOff>
    </xdr:from>
    <xdr:to>
      <xdr:col>0</xdr:col>
      <xdr:colOff>93345</xdr:colOff>
      <xdr:row>7</xdr:row>
      <xdr:rowOff>166370</xdr:rowOff>
    </xdr:to>
    <xdr:sp>
      <xdr:nvSpPr>
        <xdr:cNvPr id="321" name="Text Box 2"/>
        <xdr:cNvSpPr txBox="1"/>
      </xdr:nvSpPr>
      <xdr:spPr>
        <a:xfrm>
          <a:off x="17145" y="15716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20" name="Spinner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21" name="Spinner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22" name="Spinner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23" name="Spinner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4" name="Spinner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25" name="Spinner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6" name="Spinner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27" name="Spinner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647700</xdr:colOff>
          <xdr:row>0</xdr:row>
          <xdr:rowOff>9525</xdr:rowOff>
        </xdr:from>
        <xdr:to>
          <xdr:col>39</xdr:col>
          <xdr:colOff>904875</xdr:colOff>
          <xdr:row>1</xdr:row>
          <xdr:rowOff>0</xdr:rowOff>
        </xdr:to>
        <xdr:sp>
          <xdr:nvSpPr>
            <xdr:cNvPr id="1128" name="Spinner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29" name="Spinner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4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3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4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4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4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4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4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7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1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2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3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4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8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1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2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3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1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2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3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4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1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5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6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7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8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49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0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1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2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3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4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5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6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57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6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6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7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8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29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0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5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5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6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37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39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0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3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4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4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4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0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1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2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3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56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69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69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69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69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3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4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5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6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7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8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79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58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6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7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8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0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1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59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0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2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3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5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6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7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0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1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2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3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4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4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75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5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6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7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8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59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3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4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5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6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1767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6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0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1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6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7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7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178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8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79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0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2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3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3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4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6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7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7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7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187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89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9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3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8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1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2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3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4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199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1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2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3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4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0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1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2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3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4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5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6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7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8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19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0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1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2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0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1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2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3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4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5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6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7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8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165735</xdr:rowOff>
    </xdr:to>
    <xdr:sp>
      <xdr:nvSpPr>
        <xdr:cNvPr id="20239" name="Text Box 2"/>
        <xdr:cNvSpPr txBox="1"/>
      </xdr:nvSpPr>
      <xdr:spPr>
        <a:xfrm>
          <a:off x="17145" y="102870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4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5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6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7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8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29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0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1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2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3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4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8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59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0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1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2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3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4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5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6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</xdr:row>
      <xdr:rowOff>0</xdr:rowOff>
    </xdr:from>
    <xdr:to>
      <xdr:col>0</xdr:col>
      <xdr:colOff>93345</xdr:colOff>
      <xdr:row>4</xdr:row>
      <xdr:rowOff>166370</xdr:rowOff>
    </xdr:to>
    <xdr:sp>
      <xdr:nvSpPr>
        <xdr:cNvPr id="20367" name="Text Box 2"/>
        <xdr:cNvSpPr txBox="1"/>
      </xdr:nvSpPr>
      <xdr:spPr>
        <a:xfrm>
          <a:off x="17145" y="10287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4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20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0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1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N15" sqref="N15"/>
    </sheetView>
  </sheetViews>
  <sheetFormatPr defaultColWidth="9" defaultRowHeight="25" customHeight="1"/>
  <cols>
    <col min="1" max="1" width="5" style="47" customWidth="1"/>
    <col min="2" max="3" width="7.375" style="48"/>
    <col min="4" max="4" width="12.875" style="48" customWidth="1"/>
    <col min="5" max="5" width="9.5" style="48" customWidth="1"/>
    <col min="6" max="6" width="9" style="48" customWidth="1"/>
    <col min="7" max="7" width="8.125" style="48" customWidth="1"/>
    <col min="8" max="9" width="10.125" style="48" customWidth="1"/>
    <col min="10" max="11" width="8.75" style="48" customWidth="1"/>
    <col min="12" max="12" width="8.125" style="48" customWidth="1"/>
    <col min="13" max="13" width="10.875" style="48" customWidth="1"/>
    <col min="14" max="14" width="10.125" style="48" customWidth="1"/>
    <col min="15" max="15" width="10.375" style="48" customWidth="1"/>
    <col min="16" max="16" width="18.25" style="49" customWidth="1"/>
    <col min="17" max="16384" width="9" style="48"/>
  </cols>
  <sheetData>
    <row r="1" s="48" customFormat="1" customHeight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60"/>
    </row>
    <row r="2" s="45" customFormat="1" customHeight="1" spans="1:16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50" t="s">
        <v>11</v>
      </c>
      <c r="L2" s="50" t="s">
        <v>12</v>
      </c>
      <c r="M2" s="50" t="s">
        <v>13</v>
      </c>
      <c r="N2" s="50" t="s">
        <v>14</v>
      </c>
      <c r="O2" s="50" t="s">
        <v>15</v>
      </c>
      <c r="P2" s="50" t="s">
        <v>16</v>
      </c>
    </row>
    <row r="3" s="46" customFormat="1" customHeight="1" spans="1:16">
      <c r="A3" s="51"/>
      <c r="B3" s="52" t="s">
        <v>17</v>
      </c>
      <c r="C3" s="53" t="s">
        <v>18</v>
      </c>
      <c r="D3" s="54" t="s">
        <v>19</v>
      </c>
      <c r="E3" s="55">
        <v>25.5</v>
      </c>
      <c r="F3" s="55">
        <v>203.5</v>
      </c>
      <c r="G3" s="55">
        <v>23</v>
      </c>
      <c r="H3" s="55">
        <v>4680.5</v>
      </c>
      <c r="I3" s="58">
        <v>72</v>
      </c>
      <c r="J3" s="55">
        <v>23</v>
      </c>
      <c r="K3" s="55">
        <v>1656</v>
      </c>
      <c r="L3" s="55">
        <v>-92.5</v>
      </c>
      <c r="M3" s="55">
        <v>6244</v>
      </c>
      <c r="N3" s="58">
        <v>255</v>
      </c>
      <c r="O3" s="58">
        <v>6499</v>
      </c>
      <c r="P3" s="61" t="s">
        <v>20</v>
      </c>
    </row>
    <row r="4" s="46" customFormat="1" customHeight="1" spans="1:16">
      <c r="A4" s="51" t="s">
        <v>21</v>
      </c>
      <c r="B4" s="56"/>
      <c r="C4" s="56"/>
      <c r="D4" s="57"/>
      <c r="E4" s="58">
        <v>25.5</v>
      </c>
      <c r="F4" s="58">
        <v>203.5</v>
      </c>
      <c r="G4" s="58">
        <v>23</v>
      </c>
      <c r="H4" s="58">
        <v>4680.5</v>
      </c>
      <c r="I4" s="58">
        <v>72</v>
      </c>
      <c r="J4" s="58">
        <v>23</v>
      </c>
      <c r="K4" s="58">
        <v>1656</v>
      </c>
      <c r="L4" s="58">
        <v>-92.5</v>
      </c>
      <c r="M4" s="58">
        <v>6244</v>
      </c>
      <c r="N4" s="58">
        <v>255</v>
      </c>
      <c r="O4" s="58">
        <v>6499</v>
      </c>
      <c r="P4" s="62"/>
    </row>
    <row r="5" s="46" customFormat="1" customHeight="1" spans="1:16">
      <c r="A5" s="51" t="s">
        <v>22</v>
      </c>
      <c r="B5" s="51"/>
      <c r="C5" s="51">
        <v>6499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="46" customFormat="1" customHeight="1" spans="1:16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="46" customFormat="1" customHeight="1" spans="1:16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="46" customFormat="1" customHeight="1" spans="1:16">
      <c r="A8" s="47"/>
      <c r="B8" s="48"/>
      <c r="C8"/>
      <c r="D8"/>
      <c r="E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="46" customFormat="1" customHeight="1" spans="1:16">
      <c r="A9" s="47"/>
      <c r="B9"/>
      <c r="C9"/>
      <c r="D9"/>
      <c r="E9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="46" customFormat="1" customHeight="1" spans="1:16">
      <c r="A10" s="47"/>
      <c r="B10"/>
      <c r="C10" s="3" t="s">
        <v>23</v>
      </c>
      <c r="D10" s="3" t="s">
        <v>24</v>
      </c>
      <c r="E10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="46" customFormat="1" customHeight="1" spans="1:16">
      <c r="A11" s="47"/>
      <c r="B11"/>
      <c r="C11" s="3" t="s">
        <v>25</v>
      </c>
      <c r="D11" s="3">
        <v>6499</v>
      </c>
      <c r="E11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</row>
    <row r="12" s="46" customFormat="1" customHeight="1" spans="1:16">
      <c r="A12" s="47"/>
      <c r="B12"/>
      <c r="C12"/>
      <c r="D12"/>
      <c r="E12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</row>
    <row r="13" s="46" customFormat="1" customHeight="1" spans="1:16">
      <c r="A13" s="47"/>
      <c r="B13"/>
      <c r="C13"/>
      <c r="D13"/>
      <c r="E13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</row>
    <row r="14" s="46" customFormat="1" customHeight="1" spans="1:16">
      <c r="A14" s="47"/>
      <c r="B14"/>
      <c r="C14"/>
      <c r="D14"/>
      <c r="E14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/>
    </row>
    <row r="15" s="46" customFormat="1" customHeight="1" spans="1:16">
      <c r="A15" s="47"/>
      <c r="B15"/>
      <c r="C15"/>
      <c r="D15"/>
      <c r="E15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</row>
    <row r="16" s="46" customFormat="1" customHeight="1" spans="1:16">
      <c r="A16" s="47"/>
      <c r="B16"/>
      <c r="C16"/>
      <c r="D16"/>
      <c r="E16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/>
    </row>
    <row r="17" s="46" customFormat="1" customHeight="1" spans="1:16">
      <c r="A17" s="47"/>
      <c r="B17"/>
      <c r="C17"/>
      <c r="D17"/>
      <c r="E1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</row>
    <row r="18" s="46" customFormat="1" customHeight="1" spans="1:16">
      <c r="A18" s="47"/>
      <c r="B18"/>
      <c r="C18"/>
      <c r="D18"/>
      <c r="E1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/>
    </row>
    <row r="19" s="46" customFormat="1" customHeight="1" spans="1:16">
      <c r="A19" s="47"/>
      <c r="B19"/>
      <c r="C19"/>
      <c r="D19"/>
      <c r="E19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="46" customFormat="1" customHeight="1" spans="1:16">
      <c r="A20" s="47"/>
      <c r="B20"/>
      <c r="C20"/>
      <c r="D20"/>
      <c r="E20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/>
    </row>
    <row r="21" s="46" customFormat="1" customHeight="1" spans="1:16">
      <c r="A21" s="47"/>
      <c r="B21"/>
      <c r="C21"/>
      <c r="D21"/>
      <c r="E21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/>
    </row>
    <row r="22" s="14" customFormat="1" customHeight="1" spans="1:16">
      <c r="A22" s="47"/>
      <c r="B22"/>
      <c r="C22"/>
      <c r="D22"/>
      <c r="E22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</row>
    <row r="23" s="64" customFormat="1" customHeight="1" spans="1:16">
      <c r="A23" s="47"/>
      <c r="B23"/>
      <c r="C23"/>
      <c r="D23"/>
      <c r="E23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</row>
    <row r="24" s="48" customFormat="1" customHeight="1" spans="1:16">
      <c r="A24" s="47"/>
      <c r="B24"/>
      <c r="C24"/>
      <c r="D24"/>
      <c r="E24"/>
      <c r="P24" s="49"/>
    </row>
    <row r="25" s="48" customFormat="1" customHeight="1" spans="1:16">
      <c r="A25" s="47"/>
      <c r="B25"/>
      <c r="C25"/>
      <c r="D25"/>
      <c r="E25"/>
      <c r="P25" s="49"/>
    </row>
    <row r="26" s="48" customFormat="1" customHeight="1" spans="1:16">
      <c r="A26" s="47"/>
      <c r="B26"/>
      <c r="C26"/>
      <c r="D26"/>
      <c r="E26"/>
      <c r="P26" s="49"/>
    </row>
    <row r="27" s="48" customFormat="1" customHeight="1" spans="1:16">
      <c r="A27" s="47"/>
      <c r="B27"/>
      <c r="C27"/>
      <c r="D27"/>
      <c r="E27" s="48"/>
      <c r="P27" s="49"/>
    </row>
    <row r="28" s="48" customFormat="1" customHeight="1" spans="1:16">
      <c r="A28" s="47"/>
      <c r="B28" s="48"/>
      <c r="C28" s="48"/>
      <c r="D28" s="48"/>
      <c r="E28" s="48"/>
      <c r="P28" s="49"/>
    </row>
    <row r="29" s="48" customFormat="1" customHeight="1" spans="1:16">
      <c r="A29" s="47"/>
      <c r="B29" s="48"/>
      <c r="C29" s="48"/>
      <c r="D29" s="48"/>
      <c r="P29" s="49"/>
    </row>
  </sheetData>
  <mergeCells count="4">
    <mergeCell ref="A1:P1"/>
    <mergeCell ref="A5:B5"/>
    <mergeCell ref="C5:P5"/>
    <mergeCell ref="A6:P6"/>
  </mergeCells>
  <conditionalFormatting sqref="C$1:C$1048576">
    <cfRule type="duplicateValues" dxfId="0" priority="1"/>
  </conditionalFormatting>
  <pageMargins left="0.251388888888889" right="0.251388888888889" top="0.196527777777778" bottom="0.196527777777778" header="0.298611111111111" footer="0.298611111111111"/>
  <pageSetup paperSize="9" scale="75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A1" sqref="$A1:$XFD1048576"/>
    </sheetView>
  </sheetViews>
  <sheetFormatPr defaultColWidth="9" defaultRowHeight="25" customHeight="1"/>
  <cols>
    <col min="1" max="1" width="5" style="47" customWidth="1"/>
    <col min="2" max="3" width="7.375" style="48"/>
    <col min="4" max="4" width="12.875" style="48" customWidth="1"/>
    <col min="5" max="5" width="9.5" style="48" customWidth="1"/>
    <col min="6" max="6" width="9" style="48" customWidth="1"/>
    <col min="7" max="7" width="8.125" style="48" customWidth="1"/>
    <col min="8" max="9" width="10.125" style="48" customWidth="1"/>
    <col min="10" max="11" width="8.75" style="48" customWidth="1"/>
    <col min="12" max="12" width="8.125" style="48" customWidth="1"/>
    <col min="13" max="13" width="10.875" style="48" customWidth="1"/>
    <col min="14" max="14" width="10.125" style="48" customWidth="1"/>
    <col min="15" max="15" width="10.375" style="48" customWidth="1"/>
    <col min="16" max="16" width="18.25" style="49" customWidth="1"/>
    <col min="17" max="16384" width="9" style="48"/>
  </cols>
  <sheetData>
    <row r="1" customHeight="1" spans="1:16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60"/>
    </row>
    <row r="2" s="45" customFormat="1" customHeight="1" spans="1:16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50" t="s">
        <v>11</v>
      </c>
      <c r="L2" s="50" t="s">
        <v>12</v>
      </c>
      <c r="M2" s="50" t="s">
        <v>13</v>
      </c>
      <c r="N2" s="50" t="s">
        <v>14</v>
      </c>
      <c r="O2" s="50" t="s">
        <v>15</v>
      </c>
      <c r="P2" s="50" t="s">
        <v>16</v>
      </c>
    </row>
    <row r="3" s="46" customFormat="1" customHeight="1" spans="1:16">
      <c r="A3" s="51"/>
      <c r="B3" s="52" t="s">
        <v>17</v>
      </c>
      <c r="C3" s="53" t="s">
        <v>18</v>
      </c>
      <c r="D3" s="54" t="s">
        <v>19</v>
      </c>
      <c r="E3" s="55">
        <f>VLOOKUP(C3,考勤!$A:$AI,35,0)</f>
        <v>25.5</v>
      </c>
      <c r="F3" s="55">
        <f>VLOOKUP(C3,考勤!$A$5:AP7,42,0)</f>
        <v>203.5</v>
      </c>
      <c r="G3" s="55">
        <v>23</v>
      </c>
      <c r="H3" s="55">
        <f>F3*G3</f>
        <v>4680.5</v>
      </c>
      <c r="I3" s="58">
        <f>VLOOKUP(C3,考勤!$A$5:AP7,41,0)</f>
        <v>72</v>
      </c>
      <c r="J3" s="55">
        <v>23</v>
      </c>
      <c r="K3" s="55">
        <f>I3*J3</f>
        <v>1656</v>
      </c>
      <c r="L3" s="55">
        <f>IFERROR(VLOOKUP(C3,奖惩!B:D,3,0),0)</f>
        <v>-92.5</v>
      </c>
      <c r="M3" s="55">
        <f>H3+K3+L3</f>
        <v>6244</v>
      </c>
      <c r="N3" s="58">
        <v>255</v>
      </c>
      <c r="O3" s="58">
        <f>M3+N3</f>
        <v>6499</v>
      </c>
      <c r="P3" s="61" t="str">
        <f>IFERROR(VLOOKUP(C3,奖惩!B:C,2,0),"")</f>
        <v>扣：夏季1套*50%+秋季一件*50%</v>
      </c>
    </row>
    <row r="4" customHeight="1" spans="1:16">
      <c r="A4" s="51" t="s">
        <v>21</v>
      </c>
      <c r="B4" s="56"/>
      <c r="C4" s="56"/>
      <c r="D4" s="57"/>
      <c r="E4" s="58">
        <f>SUM(E3:E3)</f>
        <v>25.5</v>
      </c>
      <c r="F4" s="58">
        <f>SUM(F3:F3)</f>
        <v>203.5</v>
      </c>
      <c r="G4" s="58">
        <f>SUM(G3:G3)</f>
        <v>23</v>
      </c>
      <c r="H4" s="58">
        <f t="shared" ref="H4:O4" si="0">SUM(H3:H3)</f>
        <v>4680.5</v>
      </c>
      <c r="I4" s="58">
        <f t="shared" si="0"/>
        <v>72</v>
      </c>
      <c r="J4" s="58">
        <f t="shared" si="0"/>
        <v>23</v>
      </c>
      <c r="K4" s="58">
        <f t="shared" si="0"/>
        <v>1656</v>
      </c>
      <c r="L4" s="58">
        <f t="shared" si="0"/>
        <v>-92.5</v>
      </c>
      <c r="M4" s="58">
        <f t="shared" si="0"/>
        <v>6244</v>
      </c>
      <c r="N4" s="58">
        <f t="shared" si="0"/>
        <v>255</v>
      </c>
      <c r="O4" s="58">
        <f t="shared" si="0"/>
        <v>6499</v>
      </c>
      <c r="P4" s="62"/>
    </row>
    <row r="5" customHeight="1" spans="1:16">
      <c r="A5" s="51" t="s">
        <v>22</v>
      </c>
      <c r="B5" s="51"/>
      <c r="C5" s="51">
        <f>O4</f>
        <v>6499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customHeight="1" spans="1:16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8" customHeight="1" spans="3:5">
      <c r="C8"/>
      <c r="D8"/>
      <c r="E8"/>
    </row>
    <row r="9" customHeight="1" spans="2:5">
      <c r="B9"/>
      <c r="C9"/>
      <c r="D9"/>
      <c r="E9"/>
    </row>
    <row r="10" customHeight="1" spans="2:5">
      <c r="B10"/>
      <c r="C10" s="3" t="s">
        <v>23</v>
      </c>
      <c r="D10" s="3" t="s">
        <v>24</v>
      </c>
      <c r="E10"/>
    </row>
    <row r="11" customHeight="1" spans="2:5">
      <c r="B11"/>
      <c r="C11" s="3" t="s">
        <v>25</v>
      </c>
      <c r="D11" s="3">
        <f>O4</f>
        <v>6499</v>
      </c>
      <c r="E11"/>
    </row>
    <row r="12" customHeight="1" spans="2:5">
      <c r="B12"/>
      <c r="C12"/>
      <c r="D12"/>
      <c r="E12"/>
    </row>
    <row r="13" customHeight="1" spans="2:5">
      <c r="B13"/>
      <c r="C13"/>
      <c r="D13"/>
      <c r="E13"/>
    </row>
    <row r="14" customHeight="1" spans="2:5">
      <c r="B14"/>
      <c r="C14"/>
      <c r="D14"/>
      <c r="E14"/>
    </row>
    <row r="15" customHeight="1" spans="2:5">
      <c r="B15"/>
      <c r="C15"/>
      <c r="D15"/>
      <c r="E15"/>
    </row>
    <row r="16" customHeight="1" spans="2:5">
      <c r="B16"/>
      <c r="C16"/>
      <c r="D16"/>
      <c r="E16"/>
    </row>
    <row r="17" customHeight="1" spans="2:5">
      <c r="B17"/>
      <c r="C17"/>
      <c r="D17"/>
      <c r="E17"/>
    </row>
    <row r="18" customHeight="1" spans="2:5">
      <c r="B18"/>
      <c r="C18"/>
      <c r="D18"/>
      <c r="E18"/>
    </row>
    <row r="19" customHeight="1" spans="2:5">
      <c r="B19"/>
      <c r="C19"/>
      <c r="D19"/>
      <c r="E19"/>
    </row>
    <row r="20" customHeight="1" spans="2:5">
      <c r="B20"/>
      <c r="C20"/>
      <c r="D20"/>
      <c r="E20"/>
    </row>
    <row r="21" customHeight="1" spans="2:5">
      <c r="B21"/>
      <c r="C21"/>
      <c r="D21"/>
      <c r="E21"/>
    </row>
    <row r="22" customHeight="1" spans="2:5">
      <c r="B22"/>
      <c r="C22"/>
      <c r="D22"/>
      <c r="E22"/>
    </row>
    <row r="23" customHeight="1" spans="2:5">
      <c r="B23"/>
      <c r="C23"/>
      <c r="D23"/>
      <c r="E23"/>
    </row>
    <row r="24" customHeight="1" spans="2:5">
      <c r="B24"/>
      <c r="C24"/>
      <c r="D24"/>
      <c r="E24"/>
    </row>
    <row r="25" customHeight="1" spans="2:5">
      <c r="B25"/>
      <c r="C25"/>
      <c r="D25"/>
      <c r="E25"/>
    </row>
    <row r="26" customHeight="1" spans="2:5">
      <c r="B26"/>
      <c r="C26"/>
      <c r="D26"/>
      <c r="E26"/>
    </row>
    <row r="27" customHeight="1" spans="2:4">
      <c r="B27"/>
      <c r="C27"/>
      <c r="D27"/>
    </row>
  </sheetData>
  <autoFilter ref="A2:P6">
    <extLst/>
  </autoFilter>
  <sortState ref="B3:O21">
    <sortCondition ref="B3:B21"/>
  </sortState>
  <mergeCells count="4">
    <mergeCell ref="A1:P1"/>
    <mergeCell ref="A5:B5"/>
    <mergeCell ref="C5:P5"/>
    <mergeCell ref="A6:P6"/>
  </mergeCells>
  <conditionalFormatting sqref="C$1:C$1048576">
    <cfRule type="duplicateValues" dxfId="0" priority="1"/>
  </conditionalFormatting>
  <pageMargins left="0.590277777777778" right="0.590277777777778" top="0.118055555555556" bottom="0.354166666666667" header="0.118055555555556" footer="0.156944444444444"/>
  <pageSetup paperSize="9" scale="9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8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E36" sqref="E36"/>
    </sheetView>
  </sheetViews>
  <sheetFormatPr defaultColWidth="9" defaultRowHeight="13.5" outlineLevelRow="7"/>
  <cols>
    <col min="1" max="2" width="6.63333333333333" style="16" customWidth="1"/>
    <col min="3" max="33" width="4.275" style="16" customWidth="1"/>
    <col min="34" max="34" width="5" style="16" customWidth="1"/>
    <col min="35" max="35" width="7.75" style="16" customWidth="1"/>
    <col min="36" max="36" width="11" style="16" customWidth="1"/>
    <col min="37" max="37" width="7.63333333333333" style="16" customWidth="1"/>
    <col min="38" max="38" width="5.5" style="16" customWidth="1"/>
    <col min="39" max="39" width="10.3833333333333" style="16" customWidth="1"/>
    <col min="40" max="40" width="7.88333333333333" style="16" customWidth="1"/>
    <col min="41" max="41" width="8" style="18" customWidth="1"/>
    <col min="42" max="55" width="9" style="16" customWidth="1"/>
    <col min="56" max="16381" width="9" style="16"/>
    <col min="16382" max="16384" width="9" style="17"/>
  </cols>
  <sheetData>
    <row r="1" s="16" customFormat="1" ht="30" customHeight="1" spans="1:16381">
      <c r="A1" s="19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31"/>
      <c r="AK1" s="31"/>
      <c r="AL1" s="32">
        <v>2023</v>
      </c>
      <c r="AM1" s="32"/>
      <c r="AN1" s="33">
        <v>10</v>
      </c>
      <c r="XEZ1" s="17"/>
      <c r="XFA1" s="17"/>
    </row>
    <row r="2" s="16" customFormat="1" ht="21" customHeight="1" spans="1:16381">
      <c r="A2" s="19" t="str">
        <f>AL1&amp;"年"&amp;AN1&amp;"月"&amp;"("&amp;TEXT(DATE(AL1,AN1,1),"mm月dd日")&amp;"-"&amp;TEXT(EOMONTH(DATE(AL1,AN1,1),0),"mm月dd日")&amp;")"&amp;AJ1&amp;AJ2&amp;"考勤表"</f>
        <v>2023年10月(10月01日-10月31日)金属件厂焊接车间考勤表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34" t="s">
        <v>27</v>
      </c>
      <c r="AK2" s="34"/>
      <c r="AL2" s="34"/>
      <c r="AM2" s="20" t="s">
        <v>28</v>
      </c>
      <c r="AN2" s="35"/>
      <c r="XEZ2" s="17"/>
      <c r="XFA2" s="17"/>
    </row>
    <row r="3" s="16" customFormat="1" ht="15" customHeight="1" spans="1:16381">
      <c r="A3" s="21" t="s">
        <v>29</v>
      </c>
      <c r="B3" s="22" t="s">
        <v>30</v>
      </c>
      <c r="C3" s="22" t="s">
        <v>31</v>
      </c>
      <c r="D3" s="23">
        <f t="shared" ref="D3:AE3" si="0">DATE($AL$1,$AN$1,1)+COLUMN(A:A)-1</f>
        <v>45200</v>
      </c>
      <c r="E3" s="23">
        <f t="shared" si="0"/>
        <v>45201</v>
      </c>
      <c r="F3" s="23">
        <f t="shared" si="0"/>
        <v>45202</v>
      </c>
      <c r="G3" s="23">
        <f t="shared" si="0"/>
        <v>45203</v>
      </c>
      <c r="H3" s="23">
        <f t="shared" si="0"/>
        <v>45204</v>
      </c>
      <c r="I3" s="23">
        <f t="shared" si="0"/>
        <v>45205</v>
      </c>
      <c r="J3" s="23">
        <f t="shared" si="0"/>
        <v>45206</v>
      </c>
      <c r="K3" s="23">
        <f t="shared" si="0"/>
        <v>45207</v>
      </c>
      <c r="L3" s="23">
        <f t="shared" si="0"/>
        <v>45208</v>
      </c>
      <c r="M3" s="23">
        <f t="shared" si="0"/>
        <v>45209</v>
      </c>
      <c r="N3" s="23">
        <f t="shared" si="0"/>
        <v>45210</v>
      </c>
      <c r="O3" s="23">
        <f t="shared" si="0"/>
        <v>45211</v>
      </c>
      <c r="P3" s="23">
        <f t="shared" si="0"/>
        <v>45212</v>
      </c>
      <c r="Q3" s="23">
        <f t="shared" si="0"/>
        <v>45213</v>
      </c>
      <c r="R3" s="23">
        <f t="shared" si="0"/>
        <v>45214</v>
      </c>
      <c r="S3" s="23">
        <f t="shared" si="0"/>
        <v>45215</v>
      </c>
      <c r="T3" s="23">
        <f t="shared" si="0"/>
        <v>45216</v>
      </c>
      <c r="U3" s="23">
        <f t="shared" si="0"/>
        <v>45217</v>
      </c>
      <c r="V3" s="23">
        <f t="shared" si="0"/>
        <v>45218</v>
      </c>
      <c r="W3" s="23">
        <f t="shared" si="0"/>
        <v>45219</v>
      </c>
      <c r="X3" s="23">
        <f t="shared" si="0"/>
        <v>45220</v>
      </c>
      <c r="Y3" s="23">
        <f t="shared" si="0"/>
        <v>45221</v>
      </c>
      <c r="Z3" s="23">
        <f t="shared" si="0"/>
        <v>45222</v>
      </c>
      <c r="AA3" s="23">
        <f t="shared" si="0"/>
        <v>45223</v>
      </c>
      <c r="AB3" s="23">
        <f t="shared" si="0"/>
        <v>45224</v>
      </c>
      <c r="AC3" s="23">
        <f t="shared" si="0"/>
        <v>45225</v>
      </c>
      <c r="AD3" s="23">
        <f t="shared" si="0"/>
        <v>45226</v>
      </c>
      <c r="AE3" s="23">
        <f t="shared" si="0"/>
        <v>45227</v>
      </c>
      <c r="AF3" s="23">
        <f>IF(DAY(DATE($AL$1,$AN$1,1)+COLUMN(AC:AC)-1)&lt;5,"",DATE($AL$1,$AN$1,1)+COLUMN(AC:AC)-1)</f>
        <v>45228</v>
      </c>
      <c r="AG3" s="23">
        <f>IF(DAY(DATE($AL$1,$AN$1,1)+COLUMN(AD:AD)-1)&lt;5,"",DATE($AL$1,$AN$1,1)+COLUMN(AD:AD)-1)</f>
        <v>45229</v>
      </c>
      <c r="AH3" s="23">
        <f>IF(DAY(DATE($AL$1,$AN$1,1)+COLUMN(AE:AE)-1)&lt;5,"",DATE($AL$1,$AN$1,1)+COLUMN(AE:AE)-1)</f>
        <v>45230</v>
      </c>
      <c r="AI3" s="36" t="s">
        <v>32</v>
      </c>
      <c r="AJ3" s="37" t="s">
        <v>33</v>
      </c>
      <c r="AK3" s="37" t="s">
        <v>34</v>
      </c>
      <c r="AL3" s="37"/>
      <c r="AM3" s="37" t="s">
        <v>35</v>
      </c>
      <c r="AN3" s="22" t="s">
        <v>36</v>
      </c>
      <c r="AO3" s="40" t="s">
        <v>37</v>
      </c>
      <c r="AP3" s="40" t="s">
        <v>38</v>
      </c>
      <c r="XEY3" s="17"/>
      <c r="XEZ3" s="17"/>
      <c r="XFA3" s="17"/>
    </row>
    <row r="4" s="16" customFormat="1" ht="15" customHeight="1" spans="1:16381">
      <c r="A4" s="21" t="s">
        <v>3</v>
      </c>
      <c r="B4" s="22"/>
      <c r="C4" s="22"/>
      <c r="D4" s="24" t="str">
        <f t="shared" ref="D4:AH4" si="1">TEXT(D3,"aaa")</f>
        <v>日</v>
      </c>
      <c r="E4" s="24" t="str">
        <f t="shared" si="1"/>
        <v>一</v>
      </c>
      <c r="F4" s="24" t="str">
        <f t="shared" si="1"/>
        <v>二</v>
      </c>
      <c r="G4" s="24" t="str">
        <f t="shared" si="1"/>
        <v>三</v>
      </c>
      <c r="H4" s="24" t="str">
        <f t="shared" si="1"/>
        <v>四</v>
      </c>
      <c r="I4" s="24" t="str">
        <f t="shared" si="1"/>
        <v>五</v>
      </c>
      <c r="J4" s="24" t="str">
        <f t="shared" si="1"/>
        <v>六</v>
      </c>
      <c r="K4" s="24" t="str">
        <f t="shared" si="1"/>
        <v>日</v>
      </c>
      <c r="L4" s="24" t="str">
        <f t="shared" si="1"/>
        <v>一</v>
      </c>
      <c r="M4" s="24" t="str">
        <f t="shared" si="1"/>
        <v>二</v>
      </c>
      <c r="N4" s="24" t="str">
        <f t="shared" si="1"/>
        <v>三</v>
      </c>
      <c r="O4" s="24" t="str">
        <f t="shared" si="1"/>
        <v>四</v>
      </c>
      <c r="P4" s="24" t="str">
        <f t="shared" si="1"/>
        <v>五</v>
      </c>
      <c r="Q4" s="24" t="str">
        <f t="shared" si="1"/>
        <v>六</v>
      </c>
      <c r="R4" s="24" t="str">
        <f t="shared" si="1"/>
        <v>日</v>
      </c>
      <c r="S4" s="24" t="str">
        <f t="shared" si="1"/>
        <v>一</v>
      </c>
      <c r="T4" s="24" t="str">
        <f t="shared" si="1"/>
        <v>二</v>
      </c>
      <c r="U4" s="24" t="str">
        <f t="shared" si="1"/>
        <v>三</v>
      </c>
      <c r="V4" s="24" t="str">
        <f t="shared" si="1"/>
        <v>四</v>
      </c>
      <c r="W4" s="24" t="str">
        <f t="shared" si="1"/>
        <v>五</v>
      </c>
      <c r="X4" s="24" t="str">
        <f t="shared" si="1"/>
        <v>六</v>
      </c>
      <c r="Y4" s="24" t="str">
        <f t="shared" si="1"/>
        <v>日</v>
      </c>
      <c r="Z4" s="24" t="str">
        <f t="shared" si="1"/>
        <v>一</v>
      </c>
      <c r="AA4" s="24" t="str">
        <f t="shared" si="1"/>
        <v>二</v>
      </c>
      <c r="AB4" s="24" t="str">
        <f t="shared" si="1"/>
        <v>三</v>
      </c>
      <c r="AC4" s="24" t="str">
        <f t="shared" si="1"/>
        <v>四</v>
      </c>
      <c r="AD4" s="24" t="str">
        <f t="shared" si="1"/>
        <v>五</v>
      </c>
      <c r="AE4" s="24" t="str">
        <f t="shared" si="1"/>
        <v>六</v>
      </c>
      <c r="AF4" s="24" t="str">
        <f t="shared" si="1"/>
        <v>日</v>
      </c>
      <c r="AG4" s="24" t="str">
        <f t="shared" si="1"/>
        <v>一</v>
      </c>
      <c r="AH4" s="24" t="str">
        <f t="shared" si="1"/>
        <v>二</v>
      </c>
      <c r="AI4" s="36"/>
      <c r="AJ4" s="37"/>
      <c r="AK4" s="37" t="s">
        <v>39</v>
      </c>
      <c r="AL4" s="37" t="s">
        <v>40</v>
      </c>
      <c r="AM4" s="37"/>
      <c r="AN4" s="22"/>
      <c r="AO4" s="40"/>
      <c r="AP4" s="40"/>
      <c r="XEY4" s="17"/>
      <c r="XEZ4" s="17"/>
      <c r="XFA4" s="17"/>
    </row>
    <row r="5" s="17" customFormat="1" ht="14.25" spans="1:64">
      <c r="A5" s="25" t="s">
        <v>18</v>
      </c>
      <c r="B5" s="26" t="s">
        <v>41</v>
      </c>
      <c r="C5" s="27" t="s">
        <v>42</v>
      </c>
      <c r="D5" s="28">
        <v>4</v>
      </c>
      <c r="E5" s="28">
        <v>4</v>
      </c>
      <c r="F5" s="28">
        <v>4</v>
      </c>
      <c r="G5" s="28">
        <v>4</v>
      </c>
      <c r="H5" s="28"/>
      <c r="I5" s="28">
        <v>4</v>
      </c>
      <c r="J5" s="28">
        <v>4</v>
      </c>
      <c r="K5" s="28">
        <v>4</v>
      </c>
      <c r="L5" s="28">
        <v>4</v>
      </c>
      <c r="M5" s="28">
        <v>4</v>
      </c>
      <c r="N5" s="28">
        <v>4</v>
      </c>
      <c r="O5" s="28">
        <v>4</v>
      </c>
      <c r="P5" s="30">
        <v>4</v>
      </c>
      <c r="Q5" s="30">
        <v>4</v>
      </c>
      <c r="R5" s="30">
        <v>4</v>
      </c>
      <c r="S5" s="30">
        <v>4</v>
      </c>
      <c r="T5" s="30">
        <v>4</v>
      </c>
      <c r="U5" s="30">
        <v>4</v>
      </c>
      <c r="V5" s="28"/>
      <c r="W5" s="28"/>
      <c r="X5" s="28">
        <v>4</v>
      </c>
      <c r="Y5" s="28">
        <v>4</v>
      </c>
      <c r="Z5" s="28">
        <v>4</v>
      </c>
      <c r="AA5" s="28">
        <v>4</v>
      </c>
      <c r="AB5" s="28">
        <v>4</v>
      </c>
      <c r="AC5" s="28">
        <v>4</v>
      </c>
      <c r="AD5" s="30">
        <v>4</v>
      </c>
      <c r="AE5" s="30">
        <v>4</v>
      </c>
      <c r="AF5" s="28"/>
      <c r="AG5" s="28"/>
      <c r="AH5" s="38">
        <v>3.5</v>
      </c>
      <c r="AI5" s="39">
        <v>25.5</v>
      </c>
      <c r="AJ5" s="39">
        <f>SUMPRODUCT(IFERROR((IFERROR(WEEKDAY($D$3:$AH$3,2),999)&lt;6)*D5:AH6,0))</f>
        <v>139.5</v>
      </c>
      <c r="AK5" s="39">
        <f>SUMPRODUCT((IFERROR(WEEKDAY($D$3:$AH$3,2),999)&lt;6)*D7:AH7)</f>
        <v>48.5</v>
      </c>
      <c r="AL5" s="39">
        <f>SUMPRODUCT(IFERROR((IFERROR(WEEKDAY($D$3:$AH$3,2),0)&gt;5)*D5:AH7,0))</f>
        <v>87.5</v>
      </c>
      <c r="AM5" s="39">
        <f>IFERROR(SUM(AJ5:AL7),"")</f>
        <v>275.5</v>
      </c>
      <c r="AN5" s="22"/>
      <c r="AO5" s="41">
        <f>SUMPRODUCT((IFERROR((D5:AH5+D6:AH6+D7:AH7),0)&gt;8)*1,IFERROR((D5:AH5+D6:AH6+D7:AH7-8),0))</f>
        <v>72</v>
      </c>
      <c r="AP5" s="39">
        <f>AM5-AO5</f>
        <v>203.5</v>
      </c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44"/>
    </row>
    <row r="6" s="17" customFormat="1" ht="14.25" spans="1:64">
      <c r="A6" s="25"/>
      <c r="B6" s="29"/>
      <c r="C6" s="27" t="s">
        <v>43</v>
      </c>
      <c r="D6" s="28">
        <v>4</v>
      </c>
      <c r="E6" s="28">
        <v>4</v>
      </c>
      <c r="F6" s="28">
        <v>4</v>
      </c>
      <c r="G6" s="28">
        <v>4</v>
      </c>
      <c r="H6" s="28"/>
      <c r="I6" s="28">
        <v>4</v>
      </c>
      <c r="J6" s="28">
        <v>4</v>
      </c>
      <c r="K6" s="28">
        <v>4</v>
      </c>
      <c r="L6" s="28">
        <v>4</v>
      </c>
      <c r="M6" s="28">
        <v>4</v>
      </c>
      <c r="N6" s="28">
        <v>4</v>
      </c>
      <c r="O6" s="28">
        <v>4</v>
      </c>
      <c r="P6" s="30">
        <v>4</v>
      </c>
      <c r="Q6" s="30">
        <v>4</v>
      </c>
      <c r="R6" s="30">
        <v>4</v>
      </c>
      <c r="S6" s="30">
        <v>4</v>
      </c>
      <c r="T6" s="30">
        <v>4</v>
      </c>
      <c r="U6" s="30">
        <v>4</v>
      </c>
      <c r="V6" s="28"/>
      <c r="W6" s="28"/>
      <c r="X6" s="28">
        <v>4</v>
      </c>
      <c r="Y6" s="28">
        <v>4</v>
      </c>
      <c r="Z6" s="28">
        <v>4</v>
      </c>
      <c r="AA6" s="28">
        <v>4</v>
      </c>
      <c r="AB6" s="28">
        <v>4</v>
      </c>
      <c r="AC6" s="28">
        <v>4</v>
      </c>
      <c r="AD6" s="30">
        <v>4</v>
      </c>
      <c r="AE6" s="30">
        <v>4</v>
      </c>
      <c r="AF6" s="28"/>
      <c r="AG6" s="28"/>
      <c r="AH6" s="38"/>
      <c r="AI6" s="39"/>
      <c r="AJ6" s="39"/>
      <c r="AK6" s="39"/>
      <c r="AL6" s="39"/>
      <c r="AM6" s="39"/>
      <c r="AN6" s="22"/>
      <c r="AO6" s="42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44"/>
    </row>
    <row r="7" s="17" customFormat="1" ht="14.25" spans="1:64">
      <c r="A7" s="25"/>
      <c r="B7" s="29"/>
      <c r="C7" s="27" t="s">
        <v>44</v>
      </c>
      <c r="D7" s="28">
        <v>3.5</v>
      </c>
      <c r="E7" s="28">
        <v>3</v>
      </c>
      <c r="F7" s="28">
        <v>3</v>
      </c>
      <c r="G7" s="28">
        <v>3</v>
      </c>
      <c r="H7" s="28"/>
      <c r="I7" s="28">
        <v>3</v>
      </c>
      <c r="J7" s="28">
        <v>3</v>
      </c>
      <c r="K7" s="28">
        <v>3</v>
      </c>
      <c r="L7" s="28">
        <v>3</v>
      </c>
      <c r="M7" s="28">
        <v>3</v>
      </c>
      <c r="N7" s="28">
        <v>3</v>
      </c>
      <c r="O7" s="28">
        <v>0.5</v>
      </c>
      <c r="P7" s="30">
        <v>3</v>
      </c>
      <c r="Q7" s="30">
        <v>2</v>
      </c>
      <c r="R7" s="30">
        <v>3</v>
      </c>
      <c r="S7" s="30">
        <v>3</v>
      </c>
      <c r="T7" s="30">
        <v>3</v>
      </c>
      <c r="U7" s="30">
        <v>3</v>
      </c>
      <c r="V7" s="28"/>
      <c r="W7" s="28"/>
      <c r="X7" s="28">
        <v>3</v>
      </c>
      <c r="Y7" s="28">
        <v>3</v>
      </c>
      <c r="Z7" s="28">
        <v>3</v>
      </c>
      <c r="AA7" s="28">
        <v>3</v>
      </c>
      <c r="AB7" s="28">
        <v>3</v>
      </c>
      <c r="AC7" s="28">
        <v>3</v>
      </c>
      <c r="AD7" s="30">
        <v>3</v>
      </c>
      <c r="AE7" s="30">
        <v>3</v>
      </c>
      <c r="AF7" s="28"/>
      <c r="AG7" s="28"/>
      <c r="AH7" s="38"/>
      <c r="AI7" s="39"/>
      <c r="AJ7" s="39"/>
      <c r="AK7" s="39"/>
      <c r="AL7" s="39"/>
      <c r="AM7" s="39"/>
      <c r="AN7" s="22"/>
      <c r="AO7" s="43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44"/>
    </row>
    <row r="8" spans="1:1">
      <c r="A8" s="14"/>
    </row>
  </sheetData>
  <mergeCells count="46">
    <mergeCell ref="A1:AI1"/>
    <mergeCell ref="AL1:AM1"/>
    <mergeCell ref="A2:AI2"/>
    <mergeCell ref="AJ2:AL2"/>
    <mergeCell ref="AM2:AN2"/>
    <mergeCell ref="AK3:AL3"/>
    <mergeCell ref="A5:A7"/>
    <mergeCell ref="B3:B4"/>
    <mergeCell ref="B5:B7"/>
    <mergeCell ref="C3:C4"/>
    <mergeCell ref="AI3:AI4"/>
    <mergeCell ref="AI5:AI7"/>
    <mergeCell ref="AJ3:AJ4"/>
    <mergeCell ref="AJ5:AJ7"/>
    <mergeCell ref="AK5:AK7"/>
    <mergeCell ref="AL5:AL7"/>
    <mergeCell ref="AM3:AM4"/>
    <mergeCell ref="AM5:AM7"/>
    <mergeCell ref="AN3:AN4"/>
    <mergeCell ref="AN5:AN7"/>
    <mergeCell ref="AO3:AO4"/>
    <mergeCell ref="AO5:AO7"/>
    <mergeCell ref="AP3:AP4"/>
    <mergeCell ref="AP5:AP7"/>
    <mergeCell ref="AQ5:AQ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BJ5:BJ7"/>
    <mergeCell ref="BK5:BK7"/>
    <mergeCell ref="BL5:BL7"/>
  </mergeCells>
  <conditionalFormatting sqref="A5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A1:A4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A8:A1048576">
    <cfRule type="duplicateValues" dxfId="0" priority="179"/>
  </conditionalFormatting>
  <dataValidations count="1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name="Spinner 14" r:id="rId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Spinner 15" r:id="rId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6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Spinner 17" r:id="rId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Spinner 18" r:id="rId8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Spinner 19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Spinner 21" r:id="rId1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Spinner 22" r:id="rId1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Spinner 23" r:id="rId1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Spinner 25" r:id="rId13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Spinner 26" r:id="rId14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Spinner 27" r:id="rId15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1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Spinner 29" r:id="rId17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Spinner 30" r:id="rId1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Spinner 31" r:id="rId1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Spinner 32" r:id="rId20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Spinner 33" r:id="rId2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22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Spinner 35" r:id="rId23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Spinner 36" r:id="rId2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25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Spinner 38" r:id="rId2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Spinner 42" r:id="rId27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2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Spinner 44" r:id="rId2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Spinner 45" r:id="rId3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Spinner 46" r:id="rId3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Spinner 47" r:id="rId3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Spinner 48" r:id="rId33">
              <controlPr defaultSize="0">
                <anchor moveWithCells="1" sizeWithCells="1">
                  <from>
                    <xdr:col>39</xdr:col>
                    <xdr:colOff>333375</xdr:colOff>
                    <xdr:row>0</xdr:row>
                    <xdr:rowOff>9525</xdr:rowOff>
                  </from>
                  <to>
                    <xdr:col>39</xdr:col>
                    <xdr:colOff>333375</xdr:colOff>
                    <xdr:row>0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Spinner 49" r:id="rId3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Spinner 50" r:id="rId3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Spinner 51" r:id="rId3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Spinner 52" r:id="rId3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Spinner 53" r:id="rId3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Spinner 54" r:id="rId3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Spinner 55" r:id="rId40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Spinner 56" r:id="rId41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Spinner 57" r:id="rId42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Spinner 58" r:id="rId43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Spinner 59" r:id="rId44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Spinner 60" r:id="rId4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Spinner 61" r:id="rId46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39</xdr:col>
                    <xdr:colOff>381000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Spinner 62" r:id="rId47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Spinner 63" r:id="rId4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Spinner 64" r:id="rId4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Spinner 65" r:id="rId5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Spinner 66" r:id="rId51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9525</xdr:rowOff>
                  </from>
                  <to>
                    <xdr:col>36</xdr:col>
                    <xdr:colOff>628650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5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53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Spinner 81" r:id="rId5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Spinner 82" r:id="rId5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Spinner 83" r:id="rId56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Spinner 84" r:id="rId5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Spinner 85" r:id="rId5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5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Spinner 87" r:id="rId6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Spinner 88" r:id="rId6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Spinner 89" r:id="rId6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Spinner 90" r:id="rId6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Spinner 91" r:id="rId6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Spinner 93" r:id="rId6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Spinner 94" r:id="rId66">
              <controlPr defaultSize="0">
                <anchor moveWithCells="1" sizeWithCells="1">
                  <from>
                    <xdr:col>40</xdr:col>
                    <xdr:colOff>0</xdr:colOff>
                    <xdr:row>0</xdr:row>
                    <xdr:rowOff>9525</xdr:rowOff>
                  </from>
                  <to>
                    <xdr:col>40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6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Spinner 96" r:id="rId6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Spinner 97" r:id="rId6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Spinner 98" r:id="rId7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Spinner 99" r:id="rId7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Spinner 100" r:id="rId7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Spinner 101" r:id="rId7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Spinner 102" r:id="rId7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Spinner 103" r:id="rId7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Spinner 104" r:id="rId76">
              <controlPr defaultSize="0">
                <anchor moveWithCells="1" sizeWithCells="1">
                  <from>
                    <xdr:col>39</xdr:col>
                    <xdr:colOff>647700</xdr:colOff>
                    <xdr:row>0</xdr:row>
                    <xdr:rowOff>9525</xdr:rowOff>
                  </from>
                  <to>
                    <xdr:col>39</xdr:col>
                    <xdr:colOff>904875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Spinner 105" r:id="rId7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I9" sqref="I9"/>
    </sheetView>
  </sheetViews>
  <sheetFormatPr defaultColWidth="9" defaultRowHeight="16.5"/>
  <cols>
    <col min="1" max="1" width="4.625" style="1" customWidth="1"/>
    <col min="2" max="2" width="9" style="1"/>
    <col min="3" max="3" width="31" style="1" customWidth="1"/>
    <col min="4" max="4" width="9" style="1"/>
  </cols>
  <sheetData>
    <row r="1" ht="20" customHeight="1" spans="1:5">
      <c r="A1" s="2" t="s">
        <v>1</v>
      </c>
      <c r="B1" s="2" t="s">
        <v>3</v>
      </c>
      <c r="C1" s="2" t="s">
        <v>45</v>
      </c>
      <c r="D1" s="2" t="s">
        <v>46</v>
      </c>
      <c r="E1" s="3"/>
    </row>
    <row r="2" ht="82.5" spans="1:14">
      <c r="A2" s="4">
        <f>ROW()-1</f>
        <v>1</v>
      </c>
      <c r="B2" s="5" t="s">
        <v>18</v>
      </c>
      <c r="C2" s="6" t="s">
        <v>20</v>
      </c>
      <c r="D2" s="7">
        <f>-45-47.5</f>
        <v>-92.5</v>
      </c>
      <c r="E2" s="8"/>
      <c r="J2" s="5" t="s">
        <v>18</v>
      </c>
      <c r="K2" s="6" t="s">
        <v>20</v>
      </c>
      <c r="L2" s="15"/>
      <c r="M2" s="6" t="s">
        <v>20</v>
      </c>
      <c r="N2" s="15"/>
    </row>
    <row r="3" spans="1:5">
      <c r="A3" s="4">
        <f>ROW()-1</f>
        <v>2</v>
      </c>
      <c r="B3" s="9"/>
      <c r="C3" s="10"/>
      <c r="D3" s="11"/>
      <c r="E3" s="12"/>
    </row>
    <row r="4" spans="1:5">
      <c r="A4" s="4">
        <f>ROW()-1</f>
        <v>3</v>
      </c>
      <c r="B4" s="9"/>
      <c r="C4" s="10"/>
      <c r="D4" s="11"/>
      <c r="E4" s="12"/>
    </row>
    <row r="5" spans="1:5">
      <c r="A5" s="4">
        <f t="shared" ref="A5:A15" si="0">ROW()-1</f>
        <v>4</v>
      </c>
      <c r="B5" s="9"/>
      <c r="C5" s="10"/>
      <c r="D5" s="11"/>
      <c r="E5" s="12"/>
    </row>
    <row r="6" ht="14.25" spans="1:5">
      <c r="A6" s="4">
        <f t="shared" si="0"/>
        <v>5</v>
      </c>
      <c r="B6" s="13"/>
      <c r="C6" s="10"/>
      <c r="D6" s="13"/>
      <c r="E6" s="13"/>
    </row>
    <row r="7" ht="14.25" spans="1:5">
      <c r="A7" s="4">
        <f t="shared" si="0"/>
        <v>6</v>
      </c>
      <c r="B7" s="13"/>
      <c r="C7" s="10"/>
      <c r="D7" s="13"/>
      <c r="E7" s="13"/>
    </row>
    <row r="8" ht="14.25" spans="1:5">
      <c r="A8" s="4">
        <f t="shared" si="0"/>
        <v>7</v>
      </c>
      <c r="B8" s="13"/>
      <c r="C8" s="10"/>
      <c r="D8" s="13"/>
      <c r="E8" s="13"/>
    </row>
    <row r="9" ht="14.25" spans="1:5">
      <c r="A9" s="4">
        <f t="shared" si="0"/>
        <v>8</v>
      </c>
      <c r="B9" s="13"/>
      <c r="C9" s="10"/>
      <c r="D9" s="13"/>
      <c r="E9" s="13"/>
    </row>
    <row r="10" ht="14.25" spans="1:5">
      <c r="A10" s="4">
        <f t="shared" si="0"/>
        <v>9</v>
      </c>
      <c r="B10" s="13"/>
      <c r="C10" s="10"/>
      <c r="D10" s="13"/>
      <c r="E10" s="13"/>
    </row>
    <row r="11" ht="14.25" spans="1:5">
      <c r="A11" s="4">
        <f t="shared" si="0"/>
        <v>10</v>
      </c>
      <c r="B11" s="13"/>
      <c r="C11" s="10"/>
      <c r="D11" s="13"/>
      <c r="E11" s="13"/>
    </row>
    <row r="12" ht="14.25" spans="1:5">
      <c r="A12" s="4">
        <f t="shared" si="0"/>
        <v>11</v>
      </c>
      <c r="B12" s="13"/>
      <c r="C12" s="10"/>
      <c r="D12" s="13"/>
      <c r="E12" s="3"/>
    </row>
    <row r="13" ht="14.25" spans="1:5">
      <c r="A13" s="4">
        <f t="shared" si="0"/>
        <v>12</v>
      </c>
      <c r="B13" s="13"/>
      <c r="C13" s="10"/>
      <c r="D13" s="13"/>
      <c r="E13" s="3"/>
    </row>
    <row r="14" ht="14.25" spans="1:5">
      <c r="A14" s="4">
        <f t="shared" si="0"/>
        <v>13</v>
      </c>
      <c r="B14" s="13"/>
      <c r="C14" s="10"/>
      <c r="D14" s="13"/>
      <c r="E14" s="3"/>
    </row>
    <row r="15" spans="1:5">
      <c r="A15" s="4">
        <f t="shared" si="0"/>
        <v>14</v>
      </c>
      <c r="B15" s="9"/>
      <c r="C15" s="10"/>
      <c r="D15" s="13"/>
      <c r="E15" s="3"/>
    </row>
    <row r="16" spans="1:5">
      <c r="A16" s="4"/>
      <c r="B16" s="9"/>
      <c r="C16" s="10"/>
      <c r="D16" s="13"/>
      <c r="E16" s="3"/>
    </row>
    <row r="20" spans="3:3">
      <c r="C20" s="14"/>
    </row>
  </sheetData>
  <conditionalFormatting sqref="B2">
    <cfRule type="duplicateValues" dxfId="0" priority="3"/>
    <cfRule type="duplicateValues" dxfId="0" priority="2"/>
    <cfRule type="duplicateValues" dxfId="0" priority="1"/>
  </conditionalFormatting>
  <conditionalFormatting sqref="J2">
    <cfRule type="duplicateValues" dxfId="0" priority="6"/>
    <cfRule type="duplicateValues" dxfId="0" priority="5"/>
    <cfRule type="duplicateValues" dxfId="0" priority="4"/>
  </conditionalFormatting>
  <conditionalFormatting sqref="B3">
    <cfRule type="duplicateValues" dxfId="0" priority="125"/>
    <cfRule type="duplicateValues" dxfId="0" priority="124"/>
  </conditionalFormatting>
  <conditionalFormatting sqref="B4">
    <cfRule type="duplicateValues" dxfId="0" priority="136"/>
    <cfRule type="duplicateValues" dxfId="0" priority="135"/>
  </conditionalFormatting>
  <conditionalFormatting sqref="B5">
    <cfRule type="duplicateValues" dxfId="0" priority="134"/>
    <cfRule type="duplicateValues" dxfId="0" priority="133"/>
  </conditionalFormatting>
  <conditionalFormatting sqref="B12"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</conditionalFormatting>
  <conditionalFormatting sqref="B13">
    <cfRule type="duplicateValues" dxfId="0" priority="123"/>
    <cfRule type="duplicateValues" dxfId="0" priority="120"/>
    <cfRule type="duplicateValues" dxfId="0" priority="117"/>
    <cfRule type="duplicateValues" dxfId="0" priority="114"/>
    <cfRule type="duplicateValues" dxfId="0" priority="111"/>
    <cfRule type="duplicateValues" dxfId="0" priority="108"/>
    <cfRule type="duplicateValues" dxfId="0" priority="105"/>
    <cfRule type="duplicateValues" dxfId="0" priority="102"/>
    <cfRule type="duplicateValues" dxfId="0" priority="99"/>
    <cfRule type="duplicateValues" dxfId="0" priority="96"/>
    <cfRule type="duplicateValues" dxfId="0" priority="93"/>
    <cfRule type="duplicateValues" dxfId="0" priority="90"/>
  </conditionalFormatting>
  <conditionalFormatting sqref="B14">
    <cfRule type="duplicateValues" dxfId="0" priority="122"/>
    <cfRule type="duplicateValues" dxfId="0" priority="119"/>
    <cfRule type="duplicateValues" dxfId="0" priority="116"/>
    <cfRule type="duplicateValues" dxfId="0" priority="113"/>
    <cfRule type="duplicateValues" dxfId="0" priority="110"/>
    <cfRule type="duplicateValues" dxfId="0" priority="107"/>
    <cfRule type="duplicateValues" dxfId="0" priority="104"/>
    <cfRule type="duplicateValues" dxfId="0" priority="101"/>
    <cfRule type="duplicateValues" dxfId="0" priority="98"/>
    <cfRule type="duplicateValues" dxfId="0" priority="95"/>
    <cfRule type="duplicateValues" dxfId="0" priority="92"/>
    <cfRule type="duplicateValues" dxfId="0" priority="89"/>
  </conditionalFormatting>
  <conditionalFormatting sqref="C20">
    <cfRule type="duplicateValues" dxfId="0" priority="164"/>
  </conditionalFormatting>
  <conditionalFormatting sqref="B15:B16">
    <cfRule type="duplicateValues" dxfId="0" priority="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劳务费</vt:lpstr>
      <vt:lpstr>考勤</vt:lpstr>
      <vt:lpstr>奖惩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2023-12-22T01:51:42Z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</Properties>
</file>