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8045" windowHeight="8655" firstSheet="7" activeTab="7"/>
  </bookViews>
  <sheets>
    <sheet name="实验" sheetId="10" state="hidden" r:id="rId1"/>
    <sheet name="座椅" sheetId="11" state="hidden" r:id="rId2"/>
    <sheet name="后视镜" sheetId="12" state="hidden" r:id="rId3"/>
    <sheet name="前期采购部" sheetId="13" state="hidden" r:id="rId4"/>
    <sheet name="西安座椅" sheetId="15" state="hidden" r:id="rId5"/>
    <sheet name="承兑" sheetId="14" state="hidden" r:id="rId6"/>
    <sheet name="付款统计总表6月" sheetId="24" state="hidden" r:id="rId7"/>
    <sheet name="1月支付提报" sheetId="34" r:id="rId8"/>
    <sheet name="付款统计总表2月" sheetId="16" state="hidden" r:id="rId9"/>
    <sheet name="Sheet1" sheetId="19" state="hidden" r:id="rId10"/>
    <sheet name="Sheet2" sheetId="20" state="hidden" r:id="rId11"/>
    <sheet name="Sheet3" sheetId="21" state="hidden" r:id="rId12"/>
    <sheet name="Sheet4" sheetId="22" state="hidden" r:id="rId13"/>
    <sheet name="Sheet5" sheetId="23" state="hidden" r:id="rId14"/>
  </sheets>
  <definedNames>
    <definedName name="_xlnm._FilterDatabase" localSheetId="7" hidden="1">'1月支付提报'!$A$5:$Q$97</definedName>
    <definedName name="_xlnm._FilterDatabase" localSheetId="9" hidden="1">Sheet1!$A$3:$O$41</definedName>
    <definedName name="_xlnm._FilterDatabase" localSheetId="8" hidden="1">付款统计总表2月!$A$4:$N$27</definedName>
    <definedName name="_xlnm._FilterDatabase" localSheetId="6" hidden="1">付款统计总表6月!$A$4:$Q$50</definedName>
    <definedName name="_xlnm._FilterDatabase" localSheetId="2" hidden="1">后视镜!$A$4:$L$22</definedName>
    <definedName name="_xlnm._FilterDatabase" localSheetId="3" hidden="1">前期采购部!$A$2:$K$96</definedName>
    <definedName name="_xlnm._FilterDatabase" localSheetId="0" hidden="1">实验!$A$3:$R$18</definedName>
    <definedName name="_xlnm._FilterDatabase" localSheetId="1" hidden="1">座椅!$A$2:$L$38</definedName>
    <definedName name="_xlnm.Print_Area" localSheetId="7">'1月支付提报'!$A$1:$Q$97</definedName>
    <definedName name="_xlnm.Print_Area" localSheetId="3">前期采购部!$A$2:$K$63</definedName>
  </definedNames>
  <calcPr calcId="162913"/>
</workbook>
</file>

<file path=xl/calcChain.xml><?xml version="1.0" encoding="utf-8"?>
<calcChain xmlns="http://schemas.openxmlformats.org/spreadsheetml/2006/main">
  <c r="F22" i="34" l="1"/>
  <c r="I22" i="34"/>
  <c r="I46" i="34" s="1"/>
  <c r="K22" i="34"/>
  <c r="K93" i="34" l="1"/>
  <c r="J93" i="34"/>
  <c r="K92" i="34"/>
  <c r="J75" i="34" l="1"/>
  <c r="I52" i="34"/>
  <c r="K49" i="34"/>
  <c r="K50" i="34"/>
  <c r="K51" i="34"/>
  <c r="K48" i="34"/>
  <c r="K47" i="34"/>
  <c r="K52" i="34" l="1"/>
  <c r="K83" i="34"/>
  <c r="K82" i="34"/>
  <c r="J82" i="34"/>
  <c r="K81" i="34"/>
  <c r="K80" i="34"/>
  <c r="J79" i="34"/>
  <c r="K77" i="34"/>
  <c r="K74" i="34"/>
  <c r="J74" i="34"/>
  <c r="K73" i="34"/>
  <c r="I72" i="34"/>
  <c r="K72" i="34" s="1"/>
  <c r="K65" i="34"/>
  <c r="K60" i="34"/>
  <c r="J55" i="34"/>
  <c r="K55" i="34" s="1"/>
  <c r="J54" i="34"/>
  <c r="K54" i="34" s="1"/>
  <c r="K44" i="34"/>
  <c r="K46" i="34" s="1"/>
  <c r="I96" i="34" l="1"/>
  <c r="I97" i="34" s="1"/>
  <c r="J72" i="34"/>
  <c r="K96" i="34"/>
  <c r="K97" i="34" s="1"/>
  <c r="F15" i="23" l="1"/>
  <c r="F55" i="23" s="1"/>
  <c r="G6" i="23"/>
  <c r="G55" i="23" s="1"/>
  <c r="E18" i="22"/>
  <c r="G34" i="21"/>
  <c r="H16" i="21"/>
  <c r="F7" i="21"/>
  <c r="H7" i="21" s="1"/>
  <c r="H6" i="21"/>
  <c r="H5" i="21"/>
  <c r="G28" i="20"/>
  <c r="E41" i="19"/>
  <c r="G26" i="16"/>
  <c r="G27" i="16" s="1"/>
  <c r="E26" i="16"/>
  <c r="K52" i="24"/>
  <c r="I52" i="24"/>
  <c r="E32" i="14"/>
  <c r="D32" i="14"/>
  <c r="H97" i="13"/>
  <c r="G97" i="13"/>
  <c r="F97" i="13"/>
  <c r="E97" i="13"/>
  <c r="E36" i="11"/>
  <c r="E38" i="11" s="1"/>
  <c r="G32" i="11"/>
  <c r="G31" i="11"/>
  <c r="F31" i="11"/>
  <c r="G27" i="11"/>
  <c r="G25" i="11"/>
  <c r="G22" i="11"/>
  <c r="G19" i="11"/>
  <c r="F18" i="11"/>
  <c r="G17" i="11"/>
  <c r="G16" i="11"/>
  <c r="F16" i="11"/>
  <c r="G10" i="11"/>
  <c r="F25" i="10"/>
  <c r="R14" i="10"/>
  <c r="Q14" i="10"/>
  <c r="P14" i="10"/>
  <c r="O14" i="10"/>
  <c r="N14" i="10"/>
  <c r="F34" i="21" l="1"/>
  <c r="F38" i="11"/>
  <c r="H34" i="21"/>
  <c r="G38" i="11"/>
</calcChain>
</file>

<file path=xl/comments1.xml><?xml version="1.0" encoding="utf-8"?>
<comments xmlns="http://schemas.openxmlformats.org/spreadsheetml/2006/main">
  <authors>
    <author>Administrator</author>
  </authors>
  <commentList>
    <comment ref="B35" authorId="0" shapeId="0">
      <text>
        <r>
          <rPr>
            <b/>
            <sz val="9"/>
            <rFont val="宋体"/>
            <family val="3"/>
            <charset val="134"/>
          </rPr>
          <t>Administrator:
预算错误编码：ZY1227</t>
        </r>
      </text>
    </comment>
    <comment ref="B36" authorId="0" shapeId="0">
      <text>
        <r>
          <rPr>
            <b/>
            <sz val="9"/>
            <rFont val="宋体"/>
            <family val="3"/>
            <charset val="134"/>
          </rPr>
          <t>Administrator:
预算错误编码：ZY1227</t>
        </r>
      </text>
    </comment>
    <comment ref="B38" authorId="0" shapeId="0">
      <text>
        <r>
          <rPr>
            <b/>
            <sz val="9"/>
            <rFont val="宋体"/>
            <family val="3"/>
            <charset val="134"/>
          </rPr>
          <t>Administrator:
预算错误编码：ZY1227</t>
        </r>
      </text>
    </comment>
    <comment ref="B39" authorId="0" shapeId="0">
      <text>
        <r>
          <rPr>
            <b/>
            <sz val="9"/>
            <rFont val="宋体"/>
            <family val="3"/>
            <charset val="134"/>
          </rPr>
          <t>Administrator:
预算错误编码：ZY1227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69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暂不支付</t>
        </r>
      </text>
    </comment>
  </commentList>
</comments>
</file>

<file path=xl/sharedStrings.xml><?xml version="1.0" encoding="utf-8"?>
<sst xmlns="http://schemas.openxmlformats.org/spreadsheetml/2006/main" count="3443" uniqueCount="1011">
  <si>
    <t>研发项目资本性支出月度预计明细表</t>
  </si>
  <si>
    <t>序号</t>
  </si>
  <si>
    <t>项目编号</t>
  </si>
  <si>
    <t>项目名称</t>
  </si>
  <si>
    <t>采购资产种类</t>
  </si>
  <si>
    <t>资产名称</t>
  </si>
  <si>
    <t>支付金额</t>
  </si>
  <si>
    <t>供应商名称</t>
  </si>
  <si>
    <t>付款次数</t>
  </si>
  <si>
    <t>支付月份</t>
  </si>
  <si>
    <t>备注</t>
  </si>
  <si>
    <t>付款日期</t>
  </si>
  <si>
    <t>01.03-01.09</t>
  </si>
  <si>
    <t>01.10-01.16</t>
  </si>
  <si>
    <t>01.17-01.23</t>
  </si>
  <si>
    <t>01.24-01.30</t>
  </si>
  <si>
    <t>第1笔</t>
  </si>
  <si>
    <t>ZY2103</t>
  </si>
  <si>
    <t>统帅</t>
  </si>
  <si>
    <t>中汽认证中心</t>
  </si>
  <si>
    <t>北京</t>
  </si>
  <si>
    <t>现汇</t>
  </si>
  <si>
    <t>第2笔</t>
  </si>
  <si>
    <t>ZY2002</t>
  </si>
  <si>
    <t>H4</t>
  </si>
  <si>
    <t>安路普</t>
  </si>
  <si>
    <t>第3笔</t>
  </si>
  <si>
    <t>ZY2109</t>
  </si>
  <si>
    <t>设备量具校准</t>
  </si>
  <si>
    <t>通标标准技术服务（天津）有限公司</t>
  </si>
  <si>
    <t>承兑</t>
  </si>
  <si>
    <t>第4笔</t>
  </si>
  <si>
    <t>ZY2108</t>
  </si>
  <si>
    <t>L5000</t>
  </si>
  <si>
    <t>广电计量检测（天津）有限公司</t>
  </si>
  <si>
    <t>第5笔</t>
  </si>
  <si>
    <t>武汉信测标准技术服务有限公司</t>
  </si>
  <si>
    <t>第6笔</t>
  </si>
  <si>
    <t>北京中晟物流有限公司</t>
  </si>
  <si>
    <t>第7笔</t>
  </si>
  <si>
    <t>ZY1529</t>
  </si>
  <si>
    <t>比对测试</t>
  </si>
  <si>
    <t>苏州春分检测技术服务有限公司</t>
  </si>
  <si>
    <t>第8笔</t>
  </si>
  <si>
    <t>第9笔</t>
  </si>
  <si>
    <t>中汽研汽车零部件检验中心(宁波）有限公司</t>
  </si>
  <si>
    <t>第10笔</t>
  </si>
  <si>
    <t>ZY2017</t>
  </si>
  <si>
    <t>X5000</t>
  </si>
  <si>
    <t>宁波华检质量技术服务有限公司</t>
  </si>
  <si>
    <t>第11笔</t>
  </si>
  <si>
    <t>数采设备</t>
  </si>
  <si>
    <t>DASP数据采集系统</t>
  </si>
  <si>
    <t>北京东方振动和噪声技术研究所</t>
  </si>
  <si>
    <t>第12笔</t>
  </si>
  <si>
    <t>六轴自由度振动台</t>
  </si>
  <si>
    <t>四平锐创动感电子科技有限公司</t>
  </si>
  <si>
    <t>第13笔</t>
  </si>
  <si>
    <t>ZY1707</t>
  </si>
  <si>
    <t>H6座椅</t>
  </si>
  <si>
    <t>中国质量认证中心</t>
  </si>
  <si>
    <t>金额已收费单为准</t>
  </si>
  <si>
    <t>第14笔</t>
  </si>
  <si>
    <t>HSJXM27</t>
  </si>
  <si>
    <t>H6后视镜</t>
  </si>
  <si>
    <t>第15笔</t>
  </si>
  <si>
    <t>总计</t>
  </si>
  <si>
    <t>2021年1月项目付款计划</t>
  </si>
  <si>
    <t>合同编号</t>
  </si>
  <si>
    <t>具体事项</t>
  </si>
  <si>
    <t>供应商</t>
  </si>
  <si>
    <t>合同总金额</t>
  </si>
  <si>
    <t>已支付金额</t>
  </si>
  <si>
    <t>1月预计支付</t>
  </si>
  <si>
    <t>付款比例</t>
  </si>
  <si>
    <t>结算方式</t>
  </si>
  <si>
    <t>说明</t>
  </si>
  <si>
    <t>支付必要性说明</t>
  </si>
  <si>
    <t>12月实际支付情况</t>
  </si>
  <si>
    <t>CG-20211130-01ZC</t>
  </si>
  <si>
    <t>2.0平台坐盆设变</t>
  </si>
  <si>
    <t>黄骅长生</t>
  </si>
  <si>
    <t>预付50%</t>
  </si>
  <si>
    <t>电汇</t>
  </si>
  <si>
    <t>付款申请审批完成</t>
  </si>
  <si>
    <t>必须支付，影响设变进度，客户关注</t>
  </si>
  <si>
    <t>未支付</t>
  </si>
  <si>
    <t>CG-20211116-01ZC</t>
  </si>
  <si>
    <t>H4-3.0项目焊胎改造</t>
  </si>
  <si>
    <t>北京鹏宇兴业</t>
  </si>
  <si>
    <t>验收50%</t>
  </si>
  <si>
    <t>电汇扣3%</t>
  </si>
  <si>
    <t>模具改造中</t>
  </si>
  <si>
    <t>已支付</t>
  </si>
  <si>
    <t>CG-20211113-02ZC</t>
  </si>
  <si>
    <t>H6项目SHT0010840 仰角小齿板防护板和SHT0011421 座副司机仰角小齿板防护板</t>
  </si>
  <si>
    <t>岳众</t>
  </si>
  <si>
    <t>验收款30%</t>
  </si>
  <si>
    <t>电汇扣5%或承兑</t>
  </si>
  <si>
    <t>模具改造完成，待验收</t>
  </si>
  <si>
    <t>必须支付，影响H6设变进度</t>
  </si>
  <si>
    <t>CG-20211019-01ZC</t>
  </si>
  <si>
    <t>H6冲压件设变-靠背骨架侧边板落料新开</t>
  </si>
  <si>
    <t>荣威</t>
  </si>
  <si>
    <t>验收款100%</t>
  </si>
  <si>
    <t>电汇或承兑</t>
  </si>
  <si>
    <t>模具改造完成</t>
  </si>
  <si>
    <t>跟随GHRC-HB-CG-202005001合同执行，如H6项目付不了，此项也没有必要本月支付</t>
  </si>
  <si>
    <t>CG-20211018-01ZC</t>
  </si>
  <si>
    <t>H6冲压件设变-后罩壳固定钣金模具改造</t>
  </si>
  <si>
    <t>CG-20211019-02ZC</t>
  </si>
  <si>
    <t>H6减震器上框左右支架落料模具修改</t>
  </si>
  <si>
    <t xml:space="preserve">CG-20211111-01ZC </t>
  </si>
  <si>
    <t>H6项目SHT0010120 座框左侧外边板 和SHT0010124 座框右侧外边板模具改造</t>
  </si>
  <si>
    <t>CG-20211220-01ZC</t>
  </si>
  <si>
    <t>统帅2080焊胎</t>
  </si>
  <si>
    <t>鹏宇兴业</t>
  </si>
  <si>
    <t>付款审批中</t>
  </si>
  <si>
    <t>必须支付</t>
  </si>
  <si>
    <t>一汽大众后视镜样品费</t>
  </si>
  <si>
    <t>昆山鸿毅达</t>
  </si>
  <si>
    <t>到货款100%</t>
  </si>
  <si>
    <t>2019年8月已将付款申请提交北京财务，至今未付</t>
  </si>
  <si>
    <t>必须支付，已2年有余，厂家要求必须本月支付，否则采取申诉手段</t>
  </si>
  <si>
    <t>CG-20200423-01ZC</t>
  </si>
  <si>
    <t>H6点焊设备工作站</t>
  </si>
  <si>
    <t>苏州安嘉</t>
  </si>
  <si>
    <t>质保金10%</t>
  </si>
  <si>
    <t>必须支付，已多次催促，非标设备，厂家均有内置密码，如被厂锁程序的话，设备无法使用</t>
  </si>
  <si>
    <t>CG-20210830-01ZC</t>
  </si>
  <si>
    <t>H6PVC压辊模具</t>
  </si>
  <si>
    <t>广东新金山</t>
  </si>
  <si>
    <t>验收单在项目经理和造型师手中未回传</t>
  </si>
  <si>
    <t>必须支付，前期湖南荣昌有纠纷，厂家失去信任，如不支付的话，则不能再为我司供货</t>
  </si>
  <si>
    <t>CG-20211021-01ZC</t>
  </si>
  <si>
    <t>上框焊接组件焊胎改造</t>
  </si>
  <si>
    <t>国际铁工</t>
  </si>
  <si>
    <t>必须支付，影响T5-1.0机械减震项目进度</t>
  </si>
  <si>
    <t>CG-20211014-01ZC</t>
  </si>
  <si>
    <t>H6冲压模具</t>
  </si>
  <si>
    <t>设变费100%</t>
  </si>
  <si>
    <t>随GHRC-HB-CG-202005002一同支付</t>
  </si>
  <si>
    <t>必须支付，将影响项目进度及后期订单</t>
  </si>
  <si>
    <t>GHRC-HB-CG-202005002</t>
  </si>
  <si>
    <t>发货款30%</t>
  </si>
  <si>
    <t>根据洽谈结果，应在10月付，付款审批已完成</t>
  </si>
  <si>
    <t>GHRC-HB-CG-202005001</t>
  </si>
  <si>
    <t>发货款30%（预付款未付完）</t>
  </si>
  <si>
    <t>CG-20210622-01ZC</t>
  </si>
  <si>
    <t>统帅项目检具</t>
  </si>
  <si>
    <t>京科兴业</t>
  </si>
  <si>
    <t>只接受现汇</t>
  </si>
  <si>
    <t>验收完成，待付款申请</t>
  </si>
  <si>
    <t>CG-20210217-01ZC</t>
  </si>
  <si>
    <t>T5/T7发泡模具</t>
  </si>
  <si>
    <t>江阴长青</t>
  </si>
  <si>
    <t>验收款50%</t>
  </si>
  <si>
    <t>未验收，未开票，未支付</t>
  </si>
  <si>
    <t xml:space="preserve"> MJ-CQ-HBGHRC-181015</t>
  </si>
  <si>
    <t>J6F项目发泡模具</t>
  </si>
  <si>
    <t>预付50%+验收50%</t>
  </si>
  <si>
    <t>2019年合同，付款申请已提交，但未支付</t>
  </si>
  <si>
    <t>MJ-CQ-HBGHRC-181210</t>
  </si>
  <si>
    <t>M4项目发泡模具</t>
  </si>
  <si>
    <t>MJ-CQ-HBGHRC-20032801</t>
  </si>
  <si>
    <t>付款申请已提交，但未支付</t>
  </si>
  <si>
    <t>MJ-CQ-HBGHRC-201031</t>
  </si>
  <si>
    <t>虎v项目发泡模具</t>
  </si>
  <si>
    <t>MJ-CQ-HBGHRC-180724</t>
  </si>
  <si>
    <t>B40L中改后排40%、60%座靠模具4副</t>
  </si>
  <si>
    <t>18年合同，已开票，已提付款申请</t>
  </si>
  <si>
    <t>CG-20210304-01ZC</t>
  </si>
  <si>
    <t>T5-1.0升级焊接夹具3套</t>
  </si>
  <si>
    <t>发货款30%+验收款30%</t>
  </si>
  <si>
    <t>待确认</t>
  </si>
  <si>
    <t>CG-20210409-01ZC</t>
  </si>
  <si>
    <t>H4-2.0座框焊接总成焊接夹具2套</t>
  </si>
  <si>
    <t>天津朗力</t>
  </si>
  <si>
    <t>正组织验收</t>
  </si>
  <si>
    <t>CG-20211008-01ZC</t>
  </si>
  <si>
    <t>轻卡减震及统帅1880项目焊胎</t>
  </si>
  <si>
    <t>电汇扣3%或承兑</t>
  </si>
  <si>
    <t>到厂试运行验收后支付，看验收结果</t>
  </si>
  <si>
    <t>CG-20210730-03ZC</t>
  </si>
  <si>
    <t>统帅项目检具5种</t>
  </si>
  <si>
    <t>付款审批完成</t>
  </si>
  <si>
    <t>CG-20210720-01ZC</t>
  </si>
  <si>
    <t>H4靠背发泡模具</t>
  </si>
  <si>
    <t>江阴常青</t>
  </si>
  <si>
    <t>50%预付款</t>
  </si>
  <si>
    <t>BPM付款审批已完成，未支付</t>
  </si>
  <si>
    <t>CG-202101120-01ZC</t>
  </si>
  <si>
    <t>验收款60%</t>
  </si>
  <si>
    <t>2021年5月北京已签批，已拨款至河北，河北未支付（厂家反馈未收到）</t>
  </si>
  <si>
    <t>CG-20210208-01ZC</t>
  </si>
  <si>
    <t>轩德6/二汽712项目冲压模具</t>
  </si>
  <si>
    <t>黄骅桥行</t>
  </si>
  <si>
    <t>已提交付款申请，暂未付款</t>
  </si>
  <si>
    <t>CG-20210524-01ZC补充协议</t>
  </si>
  <si>
    <t>汕德卡检具</t>
  </si>
  <si>
    <t>天津安美</t>
  </si>
  <si>
    <t>验收款40%</t>
  </si>
  <si>
    <t>1.补充协议中取消1付仰角调节机构钣金件1检具，4000元，故本次待验收款应减掉该检具预付款的50%和验收款的40%。
2.质保金应减掉该检具款的10%</t>
  </si>
  <si>
    <t>GHRC-HB-CG-202011001</t>
  </si>
  <si>
    <t>1.0平台连续模3套</t>
  </si>
  <si>
    <t>8月31日BPM已申请完成，未付。12月重新向北京提报发货款，已审批完成，但未支付</t>
  </si>
  <si>
    <t>CG-20211223-01ZC</t>
  </si>
  <si>
    <t>H6左/右侧立板冲压模具改造</t>
  </si>
  <si>
    <t>2021年12月31日北京拨款，不确认河北是否支付预付款，如已支付 则1月仅需支付验收款</t>
  </si>
  <si>
    <t>不确认</t>
  </si>
  <si>
    <t>H4-3.0项目SHT0011905靠背骨架侧边板激光切割费用</t>
  </si>
  <si>
    <t>样品已交</t>
  </si>
  <si>
    <t>H6左/右侧立板样品</t>
  </si>
  <si>
    <t>样品到货后支付100%货款</t>
  </si>
  <si>
    <t>属于激光切割样品费用，预计1月4日到货</t>
  </si>
  <si>
    <t>H6压铸件样品费用</t>
  </si>
  <si>
    <t>无锡汇源</t>
  </si>
  <si>
    <t>属于H6项目样品结算，付款申请中</t>
  </si>
  <si>
    <t>合计</t>
  </si>
  <si>
    <t xml:space="preserve">   </t>
  </si>
  <si>
    <t>前期采购部2022年1月份支付货款——统计表（研发费用）</t>
  </si>
  <si>
    <t>产品名称/型号</t>
  </si>
  <si>
    <t>合同金额（元）</t>
  </si>
  <si>
    <t>付款审批
（是/否）</t>
  </si>
  <si>
    <t>付款方式</t>
  </si>
  <si>
    <t>支付金额（元）</t>
  </si>
  <si>
    <t>支付日期</t>
  </si>
  <si>
    <t>责任人</t>
  </si>
  <si>
    <t>付款单位</t>
  </si>
  <si>
    <t>北京凯泽永鑫机械制造有限公司</t>
  </si>
  <si>
    <t>样品费</t>
  </si>
  <si>
    <t>——</t>
  </si>
  <si>
    <t>完成</t>
  </si>
  <si>
    <t>周建</t>
  </si>
  <si>
    <t>安路普总公司</t>
  </si>
  <si>
    <t>ZY2164</t>
  </si>
  <si>
    <t>江阴长青工艺品有限公司</t>
  </si>
  <si>
    <t>维修费</t>
  </si>
  <si>
    <t>北京荣昌</t>
  </si>
  <si>
    <t>文安县万达汽车配件制造有限公司</t>
  </si>
  <si>
    <t>新梦顶（上海）贸易有限公司</t>
  </si>
  <si>
    <t>浙江松原汽车安全系统股份有限公司</t>
  </si>
  <si>
    <t>3C认证</t>
  </si>
  <si>
    <t>江阴诚信模具有限公司</t>
  </si>
  <si>
    <t>模具维修</t>
  </si>
  <si>
    <t>模具费</t>
  </si>
  <si>
    <t>河北荣昌</t>
  </si>
  <si>
    <t>北京北鸿科科技发展有限公司</t>
  </si>
  <si>
    <t>天津凌鹰模型有限公司</t>
  </si>
  <si>
    <t>中广核俊尔（浙江新材料有限公司）</t>
  </si>
  <si>
    <t>北京鹏宇兴业精密模具制造有限公司</t>
  </si>
  <si>
    <t>北京奇美玉隆商贸有限责任公司</t>
  </si>
  <si>
    <t>ZY2005</t>
  </si>
  <si>
    <t>北京双海包装制品有限公司</t>
  </si>
  <si>
    <t>ZY2107</t>
  </si>
  <si>
    <t>ZY2167</t>
  </si>
  <si>
    <t>江阴常青模具有限公司</t>
  </si>
  <si>
    <t>日照浩利橡塑有限公司</t>
  </si>
  <si>
    <t>IE</t>
  </si>
  <si>
    <t>研发费</t>
  </si>
  <si>
    <t>南京奥托立夫</t>
  </si>
  <si>
    <t>生产</t>
  </si>
  <si>
    <t>深圳市毅荣川</t>
  </si>
  <si>
    <t>风扇费用</t>
  </si>
  <si>
    <t>安路普分公司</t>
  </si>
  <si>
    <t>艾文德悦达汽车内饰有限责任公司</t>
  </si>
  <si>
    <t>面料</t>
  </si>
  <si>
    <t>否</t>
  </si>
  <si>
    <t>刘文政</t>
  </si>
  <si>
    <t>安璐普</t>
  </si>
  <si>
    <t xml:space="preserve">北京瑞隆祥模具有限公司  </t>
  </si>
  <si>
    <t>设变模具</t>
  </si>
  <si>
    <t>ZY2129</t>
  </si>
  <si>
    <t>物料</t>
  </si>
  <si>
    <t>天津安美逸盛汽车检具有限公司</t>
  </si>
  <si>
    <t>检具</t>
  </si>
  <si>
    <t>ZY2116</t>
  </si>
  <si>
    <t>江阴长青模具有限公司</t>
  </si>
  <si>
    <t>物料维修</t>
  </si>
  <si>
    <t>开机费</t>
  </si>
  <si>
    <t>1700</t>
  </si>
  <si>
    <t>深州市速杰精密模型有限公司</t>
  </si>
  <si>
    <t>快速件</t>
  </si>
  <si>
    <t>ZY2166</t>
  </si>
  <si>
    <t>青岛福基纺织有限公司</t>
  </si>
  <si>
    <t>沧州梦依恋商贸有限公司</t>
  </si>
  <si>
    <t>辅料</t>
  </si>
  <si>
    <t>上海绽奇工贸有限公司</t>
  </si>
  <si>
    <t>广东盟力纺织科技有限公司</t>
  </si>
  <si>
    <t>ZY2111</t>
  </si>
  <si>
    <t>修模</t>
  </si>
  <si>
    <t>安徽铝业</t>
  </si>
  <si>
    <t>镜杆</t>
  </si>
  <si>
    <t>货到付款</t>
  </si>
  <si>
    <t>乔立</t>
  </si>
  <si>
    <t>北京光华荣昌</t>
  </si>
  <si>
    <t>北京奇美玉隆商贸有限公司</t>
  </si>
  <si>
    <t>PA6+GF50</t>
  </si>
  <si>
    <t>北京市双海包装制品有限公司</t>
  </si>
  <si>
    <t>包装箱</t>
  </si>
  <si>
    <t>宝曼电子科技有限公司</t>
  </si>
  <si>
    <t>加热片</t>
  </si>
  <si>
    <t>H7后视镜</t>
  </si>
  <si>
    <t>PA6+GF30</t>
  </si>
  <si>
    <t>东莞皓永</t>
  </si>
  <si>
    <t>电动调整机构</t>
  </si>
  <si>
    <t>瑞龙祥</t>
  </si>
  <si>
    <t>安装座</t>
  </si>
  <si>
    <t>黄骅世翰专用设备有限公司</t>
  </si>
  <si>
    <t>检具维修费</t>
  </si>
  <si>
    <t>模具</t>
  </si>
  <si>
    <t>验收款</t>
  </si>
  <si>
    <t>升降阀</t>
  </si>
  <si>
    <t>广州维金汽车零部件有限公司</t>
  </si>
  <si>
    <t>气囊</t>
  </si>
  <si>
    <t>工装用料</t>
  </si>
  <si>
    <t>工装物料</t>
  </si>
  <si>
    <t>重汽扶手</t>
  </si>
  <si>
    <t>深圳速杰</t>
  </si>
  <si>
    <t>CNC</t>
  </si>
  <si>
    <t>zy2137</t>
  </si>
  <si>
    <t>安路普工装</t>
  </si>
  <si>
    <t>京宁通海</t>
  </si>
  <si>
    <t>外购件</t>
  </si>
  <si>
    <t>北京新雨华旗科技有限公司</t>
  </si>
  <si>
    <t>工装</t>
  </si>
  <si>
    <t>亚德克天津智能科技有限公司</t>
  </si>
  <si>
    <t>北京凯泽永鑫</t>
  </si>
  <si>
    <t>上海永协</t>
  </si>
  <si>
    <t>标准件</t>
  </si>
  <si>
    <t>外棘轮等模具费</t>
  </si>
  <si>
    <t>预付款</t>
  </si>
  <si>
    <t>河北光华荣昌</t>
  </si>
  <si>
    <t>西安嘉怡天恒精密技术股份有限公司</t>
  </si>
  <si>
    <t>喷塑费</t>
  </si>
  <si>
    <t>壳体喷塑</t>
  </si>
  <si>
    <t>2.0平台件</t>
  </si>
  <si>
    <t>瑞隆祥</t>
  </si>
  <si>
    <t>设变</t>
  </si>
  <si>
    <t>苑利君</t>
  </si>
  <si>
    <t>瑞元</t>
  </si>
  <si>
    <t>佩雷希</t>
  </si>
  <si>
    <t>黄骅雍丰</t>
  </si>
  <si>
    <t>无忧换挡扶手</t>
  </si>
  <si>
    <t>新梦顶</t>
  </si>
  <si>
    <t>新模</t>
  </si>
  <si>
    <t>VS7</t>
  </si>
  <si>
    <t>郜健康</t>
  </si>
  <si>
    <t>宁波瑞元</t>
  </si>
  <si>
    <t>模具维修费</t>
  </si>
  <si>
    <t>北京瑞隆祥</t>
  </si>
  <si>
    <t>ZY2150</t>
  </si>
  <si>
    <t>M3000-S(2.0座椅)</t>
  </si>
  <si>
    <t>合计金额</t>
  </si>
  <si>
    <t>研发支出2021.10月资金计划（承兑明细）</t>
  </si>
  <si>
    <t>10月预计支付</t>
  </si>
  <si>
    <t>支付方式</t>
  </si>
  <si>
    <t>预算归口部门</t>
  </si>
  <si>
    <t>付款主体</t>
  </si>
  <si>
    <t>2.0座椅</t>
  </si>
  <si>
    <t>北京研发</t>
  </si>
  <si>
    <t>合同尾款</t>
  </si>
  <si>
    <t>河北工厂</t>
  </si>
  <si>
    <t>后视镜</t>
  </si>
  <si>
    <t>台州佩雷希</t>
  </si>
  <si>
    <t>TX项目检具</t>
  </si>
  <si>
    <t>座椅</t>
  </si>
  <si>
    <t>济南重汽T5项目工装</t>
  </si>
  <si>
    <t>天津易沃德</t>
  </si>
  <si>
    <t>T5/T7项目发泡模具</t>
  </si>
  <si>
    <t>统帅项目发泡模具</t>
  </si>
  <si>
    <t>X5000副司机左右罩壳</t>
  </si>
  <si>
    <t>西安大川精密模具有限公司</t>
  </si>
  <si>
    <t>西安工厂</t>
  </si>
  <si>
    <t>T712副座模具</t>
  </si>
  <si>
    <t>X5000副座模具</t>
  </si>
  <si>
    <t>已付</t>
  </si>
  <si>
    <t>X5000靠背模具</t>
  </si>
  <si>
    <t>X5000靠背和座垫模具</t>
  </si>
  <si>
    <t>汇合项目</t>
  </si>
  <si>
    <t>旷达汽车饰件系统有限公司</t>
  </si>
  <si>
    <t>北京光华</t>
  </si>
  <si>
    <t>北京瑞隆祥模具有限公司</t>
  </si>
  <si>
    <t>黄骅市雍丰塑料制品有限公司</t>
  </si>
  <si>
    <t>集团研发项目2022年6月需付款明细</t>
  </si>
  <si>
    <t>事项</t>
  </si>
  <si>
    <t>账期</t>
  </si>
  <si>
    <t>挂账金额</t>
  </si>
  <si>
    <t xml:space="preserve">超期货款 </t>
  </si>
  <si>
    <t>申请人</t>
  </si>
  <si>
    <t>计划支付</t>
  </si>
  <si>
    <t>付款必要性</t>
  </si>
  <si>
    <t xml:space="preserve">支付时间 </t>
  </si>
  <si>
    <t>支付公司</t>
  </si>
  <si>
    <t>付款流程进度</t>
  </si>
  <si>
    <t>ZY2130</t>
  </si>
  <si>
    <t>通风加热件</t>
  </si>
  <si>
    <t>北京美好生活家居用品有限公司</t>
  </si>
  <si>
    <t>刘海英</t>
  </si>
  <si>
    <t>已完成</t>
  </si>
  <si>
    <t>纸版手续已交财务</t>
  </si>
  <si>
    <t>背板</t>
  </si>
  <si>
    <t>河北方基恒达汽车部件有限公司</t>
  </si>
  <si>
    <t>调角器</t>
  </si>
  <si>
    <t>江苏力乐汽车部件股份有限公司</t>
  </si>
  <si>
    <t>卧铺</t>
  </si>
  <si>
    <t>霸州陶普汽车科技有限公司</t>
  </si>
  <si>
    <t>2023/3/9申请</t>
  </si>
  <si>
    <t>滑轨</t>
  </si>
  <si>
    <t>文安县德实汽车配件有限公司</t>
  </si>
  <si>
    <t>卧铺软垫</t>
  </si>
  <si>
    <t>天津生隆纤维材料股份有限公司</t>
  </si>
  <si>
    <t>2023/4/12申请</t>
  </si>
  <si>
    <t>ZY2130/ZY2116</t>
  </si>
  <si>
    <t>面套</t>
  </si>
  <si>
    <t>长春市天利得科技有限公司</t>
  </si>
  <si>
    <t>99666.47+741.28+41130.79</t>
  </si>
  <si>
    <t>ZY2263</t>
  </si>
  <si>
    <t>河北明皓汽车饰品有限公司</t>
  </si>
  <si>
    <t>上海绽奇汽车部件有限公司</t>
  </si>
  <si>
    <t>已催款，6月支付</t>
  </si>
  <si>
    <t>ZT2246/ZY2002</t>
  </si>
  <si>
    <t>面套辅料</t>
  </si>
  <si>
    <t>857.93+599.32</t>
  </si>
  <si>
    <t>ZY2318</t>
  </si>
  <si>
    <t>磁铁</t>
  </si>
  <si>
    <t>焊接件</t>
  </si>
  <si>
    <t>河北利达金属制品集团有限公司</t>
  </si>
  <si>
    <t>TAF0100209安路普工装物料</t>
  </si>
  <si>
    <t>气缸等</t>
  </si>
  <si>
    <t>亚德客（天津）智能科技有限公司</t>
  </si>
  <si>
    <t>5月必须付</t>
  </si>
  <si>
    <t>ZY2303</t>
  </si>
  <si>
    <t>注塑料</t>
  </si>
  <si>
    <t>ZY2250</t>
  </si>
  <si>
    <t>毛毡</t>
  </si>
  <si>
    <t>曲阜陆航座椅辅料有限公司</t>
  </si>
  <si>
    <t>ZY2306/安路普工装物料</t>
  </si>
  <si>
    <t>机加件</t>
  </si>
  <si>
    <t>天津通力伟创科技有限公司</t>
  </si>
  <si>
    <t>安路普,2个申请</t>
  </si>
  <si>
    <t>ZY2303/安路普工装物料</t>
  </si>
  <si>
    <t>样件</t>
  </si>
  <si>
    <t>北京市京宁通海经贸有限公司</t>
  </si>
  <si>
    <t>ZY1529实验室</t>
  </si>
  <si>
    <t>实验消耗</t>
  </si>
  <si>
    <t>安路普工装物料</t>
  </si>
  <si>
    <t>网格</t>
  </si>
  <si>
    <t>天津琪安科技有限公司</t>
  </si>
  <si>
    <t>2023/6/6申请</t>
  </si>
  <si>
    <t>ZY2207</t>
  </si>
  <si>
    <t>3D网格</t>
  </si>
  <si>
    <t>穆勒纺织品（天津）有限公司</t>
  </si>
  <si>
    <t>6月必须付</t>
  </si>
  <si>
    <t>ZY2246</t>
  </si>
  <si>
    <t>硬质棉</t>
  </si>
  <si>
    <t>保定市宏腾科技有限公司</t>
  </si>
  <si>
    <t>ZY2210</t>
  </si>
  <si>
    <t>板材</t>
  </si>
  <si>
    <t>天津市元辉昌钢铁贸易有限公司</t>
  </si>
  <si>
    <t>苏州贝斯特装饰新材料有限公司</t>
  </si>
  <si>
    <t>6月支付</t>
  </si>
  <si>
    <t>ZY2240</t>
  </si>
  <si>
    <t>消音器</t>
  </si>
  <si>
    <t>上海铂率科技发展有限公司</t>
  </si>
  <si>
    <t>钣金件</t>
  </si>
  <si>
    <t>南皮县恩杰五金制品有限公司</t>
  </si>
  <si>
    <t>2023/6/2申请</t>
  </si>
  <si>
    <t>ZY2221</t>
  </si>
  <si>
    <t>木板</t>
  </si>
  <si>
    <t>北京旺博林包装材料有限公司</t>
  </si>
  <si>
    <t>苏州禾昌聚合材料股份有限公司</t>
  </si>
  <si>
    <t>HSJ2203</t>
  </si>
  <si>
    <t>包装</t>
  </si>
  <si>
    <t>河北莫特美橡塑科技有限公司</t>
  </si>
  <si>
    <t>申请中</t>
  </si>
  <si>
    <t>B41V快速件</t>
  </si>
  <si>
    <t>深圳市速杰精密模型有限公司</t>
  </si>
  <si>
    <t>乔立/刘文政</t>
  </si>
  <si>
    <t>样品账期30天已到</t>
  </si>
  <si>
    <t>2023.6.15</t>
  </si>
  <si>
    <t>海外设备</t>
  </si>
  <si>
    <t>佛山市顺德区菲斯卡特五金电器有限公司</t>
  </si>
  <si>
    <t>已经预验收</t>
  </si>
  <si>
    <t>佛山市顺德区赛朗斯汽车部件实业有限公司</t>
  </si>
  <si>
    <t>B41V转向灯预付</t>
  </si>
  <si>
    <t>天津市勃辉模具有限公司</t>
  </si>
  <si>
    <t>吕孝腾</t>
  </si>
  <si>
    <t>超长逾期款</t>
  </si>
  <si>
    <t>河北光华荣昌汽车部件有限公司</t>
  </si>
  <si>
    <t>已走完</t>
  </si>
  <si>
    <t>ZY2216</t>
  </si>
  <si>
    <t>样件费</t>
  </si>
  <si>
    <t>无锡博尔曼传动科技有限公司</t>
  </si>
  <si>
    <t>北京光华荣昌汽车部件有限公司</t>
  </si>
  <si>
    <t>付款流程中</t>
  </si>
  <si>
    <t>待崔总审批</t>
  </si>
  <si>
    <t>ZY2235</t>
  </si>
  <si>
    <t>修模费</t>
  </si>
  <si>
    <t>黄骅市博实科技有限公司</t>
  </si>
  <si>
    <t>修模验收合格</t>
  </si>
  <si>
    <t>历史费用</t>
  </si>
  <si>
    <t>上海明芳汽车零件有限公司</t>
  </si>
  <si>
    <t>客户支付开发费，专款专用</t>
  </si>
  <si>
    <t>河北</t>
  </si>
  <si>
    <t>月中</t>
  </si>
  <si>
    <t>ZY2207等</t>
  </si>
  <si>
    <t>22年12月&amp;23年1月工时费</t>
  </si>
  <si>
    <t>保定显道工业设计服务有限公司</t>
  </si>
  <si>
    <t>2023.04.30</t>
  </si>
  <si>
    <t>23年2月工时费</t>
  </si>
  <si>
    <t>保定显道2023年3月工时费</t>
  </si>
  <si>
    <t>2023.05.31</t>
  </si>
  <si>
    <t>已走完付款申请流程，待付款</t>
  </si>
  <si>
    <t>保定显道2023年4月工时费</t>
  </si>
  <si>
    <t>2023.06.15</t>
  </si>
  <si>
    <t>支付ECU总成开发费</t>
  </si>
  <si>
    <t>昌辉汽车电子系统（安徽）有限公司</t>
  </si>
  <si>
    <t>ZY2309</t>
  </si>
  <si>
    <t>装甲车零件</t>
  </si>
  <si>
    <t>北京木也科技有限公司</t>
  </si>
  <si>
    <t>纪内蒙</t>
  </si>
  <si>
    <t>预付未付，验收后一起支付</t>
  </si>
  <si>
    <t>北京安路普</t>
  </si>
  <si>
    <t>未申请</t>
  </si>
  <si>
    <t>霸州市鑫锐亿科金属制品有限公司</t>
  </si>
  <si>
    <t>类别</t>
  </si>
  <si>
    <t>合同金额</t>
  </si>
  <si>
    <t>到期应支付金额</t>
  </si>
  <si>
    <t>提交财务</t>
  </si>
  <si>
    <t>提交日期</t>
  </si>
  <si>
    <t>支付主体</t>
  </si>
  <si>
    <t>采购负责人</t>
  </si>
  <si>
    <t>样品</t>
  </si>
  <si>
    <t>30天（月结）</t>
  </si>
  <si>
    <t>已挂账</t>
  </si>
  <si>
    <t>上锐（常州）供应链管理有限公司</t>
  </si>
  <si>
    <t>必须付</t>
  </si>
  <si>
    <t>HSJ2206</t>
  </si>
  <si>
    <t>B41V后视镜</t>
  </si>
  <si>
    <t>ZY2237</t>
  </si>
  <si>
    <t>ZY2147</t>
  </si>
  <si>
    <t>开发费</t>
  </si>
  <si>
    <t>沧州啸宇模具科技有限公司</t>
  </si>
  <si>
    <t>分批支付</t>
  </si>
  <si>
    <t>J6L</t>
  </si>
  <si>
    <t>气囊下支架</t>
  </si>
  <si>
    <t>模具款</t>
  </si>
  <si>
    <t>30天</t>
  </si>
  <si>
    <t>欧马可</t>
  </si>
  <si>
    <t>到期付款</t>
  </si>
  <si>
    <t>天津新起点模具有限公司</t>
  </si>
  <si>
    <t>合同签订日期</t>
  </si>
  <si>
    <t>加热垫</t>
  </si>
  <si>
    <t>塑料件</t>
  </si>
  <si>
    <t>黄骅市旗锐塑料制品有限公司</t>
  </si>
  <si>
    <t>已催款</t>
  </si>
  <si>
    <t>ZY2130/ZY2245</t>
  </si>
  <si>
    <t>卧铺样件</t>
  </si>
  <si>
    <t>山东金达汽车部件制造股份有限公司</t>
  </si>
  <si>
    <t>纸箱</t>
  </si>
  <si>
    <t>先付款后开票</t>
  </si>
  <si>
    <t>ZY2236/ZY2238/ZY2208/ZY2207</t>
  </si>
  <si>
    <t>厦门鑫荣飞工贸有限公司</t>
  </si>
  <si>
    <t>设计费</t>
  </si>
  <si>
    <t>设计公司费用</t>
  </si>
  <si>
    <t>2023/5/10</t>
  </si>
  <si>
    <t>转向灯模具费</t>
  </si>
  <si>
    <t>2023/1/6</t>
  </si>
  <si>
    <t>222/11/1</t>
  </si>
  <si>
    <t xml:space="preserve">    </t>
  </si>
  <si>
    <t>修模款</t>
  </si>
  <si>
    <t>设变修模</t>
  </si>
  <si>
    <t>2022.8.24</t>
  </si>
  <si>
    <t>北京泰纳特斯汽车零部件有限公司</t>
  </si>
  <si>
    <t>ZY2238</t>
  </si>
  <si>
    <t>焊胎改造</t>
  </si>
  <si>
    <t>黄骅市宏顺模具厂</t>
  </si>
  <si>
    <t>3-3-3-1</t>
  </si>
  <si>
    <t>未走流程</t>
  </si>
  <si>
    <t>移模前付款60%</t>
  </si>
  <si>
    <t>5-4-1</t>
  </si>
  <si>
    <t>/</t>
  </si>
  <si>
    <t>J6L ZY2235</t>
  </si>
  <si>
    <t>罩壳设变修模</t>
  </si>
  <si>
    <t>2022.12.16</t>
  </si>
  <si>
    <t>分批支付（3.3.3.1）</t>
  </si>
  <si>
    <t>2023.5.10</t>
  </si>
  <si>
    <t>冲压件</t>
  </si>
  <si>
    <t>2023.8.9</t>
  </si>
  <si>
    <t>2023.8.10</t>
  </si>
  <si>
    <t>2022.6.10</t>
  </si>
  <si>
    <t>模具热处理</t>
  </si>
  <si>
    <t>ZY2124</t>
  </si>
  <si>
    <t>裴世建</t>
  </si>
  <si>
    <t>ZY2131</t>
  </si>
  <si>
    <t>注塑件</t>
  </si>
  <si>
    <t>河北科力汽车装备股份有限公司</t>
  </si>
  <si>
    <t>注塑模具</t>
  </si>
  <si>
    <t>8月提交</t>
  </si>
  <si>
    <t>7月提交</t>
  </si>
  <si>
    <t>小计（样品费用）</t>
  </si>
  <si>
    <t>小计（管理费用）</t>
  </si>
  <si>
    <t>2023.9.20</t>
  </si>
  <si>
    <r>
      <rPr>
        <sz val="12"/>
        <color theme="1"/>
        <rFont val="宋体"/>
        <family val="3"/>
        <charset val="134"/>
        <scheme val="minor"/>
      </rPr>
      <t>Z</t>
    </r>
    <r>
      <rPr>
        <sz val="12"/>
        <color theme="1"/>
        <rFont val="宋体"/>
        <family val="3"/>
        <charset val="134"/>
        <scheme val="minor"/>
      </rPr>
      <t>Y1707</t>
    </r>
  </si>
  <si>
    <t>小计（模具费用）</t>
  </si>
  <si>
    <t>生产线工装改造</t>
  </si>
  <si>
    <t>2023.7.18</t>
  </si>
  <si>
    <t>安路普22年旧账</t>
  </si>
  <si>
    <t>航天宏达（泊头）机械科技有限公司</t>
  </si>
  <si>
    <t>2023.5.24</t>
  </si>
  <si>
    <t>待验收后走流程</t>
  </si>
  <si>
    <t>9-1</t>
  </si>
  <si>
    <t>沧州森德奥机械制造有限公司</t>
  </si>
  <si>
    <t>泊头市新峰模具有限公司</t>
  </si>
  <si>
    <t>发票已开齐</t>
  </si>
  <si>
    <t>B41V（HSJ2203）</t>
  </si>
  <si>
    <t>注塑模具打件</t>
  </si>
  <si>
    <t>2023.10.26</t>
  </si>
  <si>
    <t>发票未开</t>
  </si>
  <si>
    <t>2022.10.27</t>
  </si>
  <si>
    <t>ZY2254</t>
  </si>
  <si>
    <t>大黄蜂罩壳模具</t>
  </si>
  <si>
    <t>2023.2.28</t>
  </si>
  <si>
    <t>2023年5月到期支付</t>
  </si>
  <si>
    <t>发票开齐，已交河北财务挂账</t>
  </si>
  <si>
    <t>M4注塑模具款</t>
  </si>
  <si>
    <t>2023.2.16</t>
  </si>
  <si>
    <t>到期10%尾款</t>
  </si>
  <si>
    <t>发票交吴英格</t>
  </si>
  <si>
    <t>2022.12.1</t>
  </si>
  <si>
    <t>40%验收款</t>
  </si>
  <si>
    <t>ZY2350</t>
  </si>
  <si>
    <t>唐山京盟汽车模具科技有限公司</t>
  </si>
  <si>
    <t>2023.10.11</t>
  </si>
  <si>
    <t>检具费</t>
  </si>
  <si>
    <t>天津林宇机械制造有限公司</t>
  </si>
  <si>
    <t>2023.5.8</t>
  </si>
  <si>
    <t>ZY2348</t>
  </si>
  <si>
    <t>2.1C平台高调手柄模具</t>
  </si>
  <si>
    <t>2023.9.19</t>
  </si>
  <si>
    <t>30%预付款</t>
  </si>
  <si>
    <t>2023.8.3</t>
  </si>
  <si>
    <t>2023.4.3</t>
  </si>
  <si>
    <t>发票已开90%，已交河北财务挂账</t>
  </si>
  <si>
    <t>2023.7.14</t>
  </si>
  <si>
    <t>发票开30%，验收移模前需支付60%</t>
  </si>
  <si>
    <t>开关按钮帽模具</t>
  </si>
  <si>
    <t>2023.8.30</t>
  </si>
  <si>
    <r>
      <rPr>
        <b/>
        <sz val="16"/>
        <color theme="1"/>
        <rFont val="宋体"/>
        <family val="3"/>
        <charset val="134"/>
        <scheme val="minor"/>
      </rPr>
      <t>集团研发项目202</t>
    </r>
    <r>
      <rPr>
        <b/>
        <sz val="16"/>
        <color theme="1"/>
        <rFont val="宋体"/>
        <family val="3"/>
        <charset val="134"/>
        <scheme val="minor"/>
      </rPr>
      <t>2</t>
    </r>
    <r>
      <rPr>
        <b/>
        <sz val="16"/>
        <color theme="1"/>
        <rFont val="宋体"/>
        <family val="3"/>
        <charset val="134"/>
        <scheme val="minor"/>
      </rPr>
      <t>年</t>
    </r>
    <r>
      <rPr>
        <b/>
        <sz val="16"/>
        <color theme="1"/>
        <rFont val="宋体"/>
        <family val="3"/>
        <charset val="134"/>
        <scheme val="minor"/>
      </rPr>
      <t>2</t>
    </r>
    <r>
      <rPr>
        <b/>
        <sz val="16"/>
        <color theme="1"/>
        <rFont val="宋体"/>
        <family val="3"/>
        <charset val="134"/>
        <scheme val="minor"/>
      </rPr>
      <t>月需付款明细</t>
    </r>
  </si>
  <si>
    <t xml:space="preserve">金额 </t>
  </si>
  <si>
    <t>支付</t>
  </si>
  <si>
    <t>底座</t>
  </si>
  <si>
    <t>文安县恒德汽车座椅制造有限公司</t>
  </si>
  <si>
    <t>2月第一周</t>
  </si>
  <si>
    <t>腰托开关</t>
  </si>
  <si>
    <t>慈溪市维克多自控元件有限公司</t>
  </si>
  <si>
    <t>防尘罩</t>
  </si>
  <si>
    <t>深州市卓伦橡塑模具有限公司</t>
  </si>
  <si>
    <t>ZY2256</t>
  </si>
  <si>
    <t>底支架</t>
  </si>
  <si>
    <t>湖北伟士通汽车零件有限公司</t>
  </si>
  <si>
    <t>安路普抬头</t>
  </si>
  <si>
    <t>ZY2208</t>
  </si>
  <si>
    <t>通风加热开关</t>
  </si>
  <si>
    <t>温州鑫锐电器有限公司</t>
  </si>
  <si>
    <t>气弹簧</t>
  </si>
  <si>
    <t>扬州市宏昌气动配件有限公司</t>
  </si>
  <si>
    <t>3D打印件</t>
  </si>
  <si>
    <t>廊坊市东平汽车零配件有限公司</t>
  </si>
  <si>
    <t>ZY2129/ZY2208</t>
  </si>
  <si>
    <t>刺绣</t>
  </si>
  <si>
    <r>
      <rPr>
        <sz val="12"/>
        <color theme="1"/>
        <rFont val="宋体"/>
        <family val="3"/>
        <charset val="134"/>
        <scheme val="minor"/>
      </rPr>
      <t>2</t>
    </r>
    <r>
      <rPr>
        <sz val="12"/>
        <color theme="1"/>
        <rFont val="宋体"/>
        <family val="3"/>
        <charset val="134"/>
        <scheme val="minor"/>
      </rPr>
      <t>023/1/30日提交申请</t>
    </r>
  </si>
  <si>
    <t>阻尼器</t>
  </si>
  <si>
    <t>浙江路得坦摩汽车部件股份有限公司</t>
  </si>
  <si>
    <t>2022/11/18提交申请</t>
  </si>
  <si>
    <t>天津博容包装制品有限公司</t>
  </si>
  <si>
    <t>泡沫件</t>
  </si>
  <si>
    <t>文安县海智五金制品有限公司</t>
  </si>
  <si>
    <t>可用额度</t>
  </si>
  <si>
    <r>
      <rPr>
        <sz val="12"/>
        <color theme="1"/>
        <rFont val="宋体"/>
        <family val="3"/>
        <charset val="134"/>
        <scheme val="minor"/>
      </rPr>
      <t>2</t>
    </r>
    <r>
      <rPr>
        <sz val="12"/>
        <color theme="1"/>
        <rFont val="宋体"/>
        <family val="3"/>
        <charset val="134"/>
        <scheme val="minor"/>
      </rPr>
      <t>021年度费用报销未支付明细</t>
    </r>
  </si>
  <si>
    <t>其他费用</t>
  </si>
  <si>
    <t>金额</t>
  </si>
  <si>
    <t>发票号码</t>
  </si>
  <si>
    <t>付款方</t>
  </si>
  <si>
    <t>轻卡减震座椅用管接头付款</t>
  </si>
  <si>
    <t>07453426</t>
  </si>
  <si>
    <t>安路普总</t>
  </si>
  <si>
    <t>ZY2015</t>
  </si>
  <si>
    <t>深圳市速杰</t>
  </si>
  <si>
    <t>30455035</t>
  </si>
  <si>
    <t>H6后视镜安装座</t>
  </si>
  <si>
    <t>00315182</t>
  </si>
  <si>
    <t>H6PA6费用</t>
  </si>
  <si>
    <t>北京奇美玉</t>
  </si>
  <si>
    <t>00534523</t>
  </si>
  <si>
    <t>H6后视镜检具修改费</t>
  </si>
  <si>
    <t>黄骅世翰</t>
  </si>
  <si>
    <t>28746543</t>
  </si>
  <si>
    <t>ZY2142</t>
  </si>
  <si>
    <t>O型圈手工样件付款</t>
  </si>
  <si>
    <t>北京鹏宇</t>
  </si>
  <si>
    <t>10394316</t>
  </si>
  <si>
    <t>安路普昌分</t>
  </si>
  <si>
    <t>换档扶手试验件</t>
  </si>
  <si>
    <t>西安嘉怡</t>
  </si>
  <si>
    <t>17445972</t>
  </si>
  <si>
    <t>实验室辅材</t>
  </si>
  <si>
    <t>北京市京宁通海</t>
  </si>
  <si>
    <t>15482577</t>
  </si>
  <si>
    <t>VDC阀和速降阀检测工装样件</t>
  </si>
  <si>
    <t>亚德克(天津）智能</t>
  </si>
  <si>
    <t>乔立（张力）</t>
  </si>
  <si>
    <t>14435566</t>
  </si>
  <si>
    <t>换档扶手底支架</t>
  </si>
  <si>
    <t>16183865</t>
  </si>
  <si>
    <t>工装样件</t>
  </si>
  <si>
    <t>14435565</t>
  </si>
  <si>
    <t>变阻尼拔块修模</t>
  </si>
  <si>
    <t>00315226</t>
  </si>
  <si>
    <t>气缸固定板修模</t>
  </si>
  <si>
    <t>00315225</t>
  </si>
  <si>
    <r>
      <rPr>
        <sz val="12"/>
        <color theme="1"/>
        <rFont val="宋体"/>
        <family val="3"/>
        <charset val="134"/>
        <scheme val="minor"/>
      </rPr>
      <t>Z</t>
    </r>
    <r>
      <rPr>
        <sz val="12"/>
        <color theme="1"/>
        <rFont val="宋体"/>
        <family val="3"/>
        <charset val="134"/>
        <scheme val="minor"/>
      </rPr>
      <t>Y2129</t>
    </r>
  </si>
  <si>
    <r>
      <rPr>
        <sz val="12"/>
        <color theme="1"/>
        <rFont val="宋体"/>
        <family val="3"/>
        <charset val="134"/>
        <scheme val="minor"/>
      </rPr>
      <t>汕德卡瑞隆祥物料6</t>
    </r>
    <r>
      <rPr>
        <sz val="12"/>
        <color theme="1"/>
        <rFont val="宋体"/>
        <family val="3"/>
        <charset val="134"/>
        <scheme val="minor"/>
      </rPr>
      <t>-12</t>
    </r>
  </si>
  <si>
    <r>
      <rPr>
        <sz val="12"/>
        <color theme="1"/>
        <rFont val="宋体"/>
        <family val="3"/>
        <charset val="134"/>
        <scheme val="minor"/>
      </rPr>
      <t>19348.09</t>
    </r>
    <r>
      <rPr>
        <sz val="12"/>
        <color theme="1"/>
        <rFont val="宋体"/>
        <family val="3"/>
        <charset val="134"/>
        <scheme val="minor"/>
      </rPr>
      <t>/4052.17/5916.77</t>
    </r>
  </si>
  <si>
    <r>
      <rPr>
        <sz val="12"/>
        <color theme="1"/>
        <rFont val="宋体"/>
        <family val="3"/>
        <charset val="134"/>
        <scheme val="minor"/>
      </rPr>
      <t>0</t>
    </r>
    <r>
      <rPr>
        <sz val="12"/>
        <color theme="1"/>
        <rFont val="宋体"/>
        <family val="3"/>
        <charset val="134"/>
        <scheme val="minor"/>
      </rPr>
      <t>0315267/00315266/00315268</t>
    </r>
  </si>
  <si>
    <t>江阴诚信</t>
  </si>
  <si>
    <t>50219991</t>
  </si>
  <si>
    <t>Z72002</t>
  </si>
  <si>
    <t>天津凌鹰</t>
  </si>
  <si>
    <t>08867147</t>
  </si>
  <si>
    <t>07453436</t>
  </si>
  <si>
    <t>93158046</t>
  </si>
  <si>
    <t>08867145</t>
  </si>
  <si>
    <t>07453437</t>
  </si>
  <si>
    <t>07453438</t>
  </si>
  <si>
    <t>10394296</t>
  </si>
  <si>
    <t>检测费</t>
  </si>
  <si>
    <t>宁波华检质量</t>
  </si>
  <si>
    <t>邢焕</t>
  </si>
  <si>
    <t>09762694</t>
  </si>
  <si>
    <t>苏州春分检测</t>
  </si>
  <si>
    <t>83445.28/83445.28/71524.53</t>
  </si>
  <si>
    <t>71178264/71178265/71178266</t>
  </si>
  <si>
    <t>广电计量检测</t>
  </si>
  <si>
    <t>15335629</t>
  </si>
  <si>
    <t>缺说明</t>
  </si>
  <si>
    <t>保定显道</t>
  </si>
  <si>
    <t>周赛</t>
  </si>
  <si>
    <t>56500/50062.43</t>
  </si>
  <si>
    <t>19454519/19454520</t>
  </si>
  <si>
    <t>19454518</t>
  </si>
  <si>
    <t>物料开机费</t>
  </si>
  <si>
    <r>
      <rPr>
        <sz val="12"/>
        <color theme="1"/>
        <rFont val="宋体"/>
        <family val="3"/>
        <charset val="134"/>
        <scheme val="minor"/>
      </rPr>
      <t>0</t>
    </r>
    <r>
      <rPr>
        <sz val="12"/>
        <color theme="1"/>
        <rFont val="宋体"/>
        <family val="3"/>
        <charset val="134"/>
        <scheme val="minor"/>
      </rPr>
      <t>0</t>
    </r>
    <r>
      <rPr>
        <sz val="12"/>
        <color theme="1"/>
        <rFont val="宋体"/>
        <family val="3"/>
        <charset val="134"/>
        <scheme val="minor"/>
      </rPr>
      <t>315265</t>
    </r>
  </si>
  <si>
    <r>
      <rPr>
        <sz val="12"/>
        <color theme="1"/>
        <rFont val="宋体"/>
        <family val="3"/>
        <charset val="134"/>
        <scheme val="minor"/>
      </rPr>
      <t>Z</t>
    </r>
    <r>
      <rPr>
        <sz val="12"/>
        <color theme="1"/>
        <rFont val="宋体"/>
        <family val="3"/>
        <charset val="134"/>
        <scheme val="minor"/>
      </rPr>
      <t>Y2103</t>
    </r>
  </si>
  <si>
    <t>统帅坐垫发泡模具维修费</t>
  </si>
  <si>
    <r>
      <rPr>
        <sz val="12"/>
        <color theme="1"/>
        <rFont val="宋体"/>
        <family val="3"/>
        <charset val="134"/>
        <scheme val="minor"/>
      </rPr>
      <t>5</t>
    </r>
    <r>
      <rPr>
        <sz val="12"/>
        <color theme="1"/>
        <rFont val="宋体"/>
        <family val="3"/>
        <charset val="134"/>
        <scheme val="minor"/>
      </rPr>
      <t>1223809</t>
    </r>
  </si>
  <si>
    <r>
      <rPr>
        <sz val="12"/>
        <color theme="1"/>
        <rFont val="宋体"/>
        <family val="3"/>
        <charset val="134"/>
        <scheme val="minor"/>
      </rPr>
      <t>Z</t>
    </r>
    <r>
      <rPr>
        <sz val="12"/>
        <color theme="1"/>
        <rFont val="宋体"/>
        <family val="3"/>
        <charset val="134"/>
        <scheme val="minor"/>
      </rPr>
      <t>Y2150</t>
    </r>
  </si>
  <si>
    <r>
      <rPr>
        <sz val="12"/>
        <color theme="1"/>
        <rFont val="宋体"/>
        <family val="3"/>
        <charset val="134"/>
        <scheme val="minor"/>
      </rPr>
      <t>0</t>
    </r>
    <r>
      <rPr>
        <sz val="12"/>
        <color theme="1"/>
        <rFont val="宋体"/>
        <family val="3"/>
        <charset val="134"/>
        <scheme val="minor"/>
      </rPr>
      <t>0315264</t>
    </r>
  </si>
  <si>
    <t>统帅发泡模具</t>
  </si>
  <si>
    <r>
      <rPr>
        <sz val="12"/>
        <color theme="1"/>
        <rFont val="宋体"/>
        <family val="3"/>
        <charset val="134"/>
        <scheme val="minor"/>
      </rPr>
      <t>5</t>
    </r>
    <r>
      <rPr>
        <sz val="12"/>
        <color theme="1"/>
        <rFont val="宋体"/>
        <family val="3"/>
        <charset val="134"/>
        <scheme val="minor"/>
      </rPr>
      <t>1223810</t>
    </r>
  </si>
  <si>
    <t>07846669</t>
  </si>
  <si>
    <t>00315263</t>
  </si>
  <si>
    <t>00315244</t>
  </si>
  <si>
    <t>00315243</t>
  </si>
  <si>
    <t>00315223</t>
  </si>
  <si>
    <t>小计</t>
  </si>
  <si>
    <t>需开承兑明细</t>
  </si>
  <si>
    <t>ZY2009</t>
  </si>
  <si>
    <t>T5/T7发泡模具验收款</t>
  </si>
  <si>
    <t>吴英各</t>
  </si>
  <si>
    <t>ZY2110</t>
  </si>
  <si>
    <t>1.0连续模发货款30%（第二笔）</t>
  </si>
  <si>
    <t>苏州荣威</t>
  </si>
  <si>
    <t>试验费</t>
  </si>
  <si>
    <t>埃意（廊坊）</t>
  </si>
  <si>
    <t>重汽换档扶手发泡内定板</t>
  </si>
  <si>
    <t>漳浦天泽（保定新梦顶）</t>
  </si>
  <si>
    <r>
      <rPr>
        <sz val="12"/>
        <color theme="1"/>
        <rFont val="宋体"/>
        <family val="3"/>
        <charset val="134"/>
        <scheme val="minor"/>
      </rPr>
      <t>Z</t>
    </r>
    <r>
      <rPr>
        <sz val="12"/>
        <color theme="1"/>
        <rFont val="宋体"/>
        <family val="3"/>
        <charset val="134"/>
        <scheme val="minor"/>
      </rPr>
      <t>Y2015</t>
    </r>
  </si>
  <si>
    <t>江苏艾文德</t>
  </si>
  <si>
    <t>浙江松原汽车</t>
  </si>
  <si>
    <t>样件费（开机费）</t>
  </si>
  <si>
    <t>佛吉亚（无锡）</t>
  </si>
  <si>
    <t>长青统帅发泡</t>
  </si>
  <si>
    <t>汕德卡发泡</t>
  </si>
  <si>
    <t>2022.7月已支付金额明细</t>
  </si>
  <si>
    <t>2022.7.11</t>
  </si>
  <si>
    <t>昌分支付</t>
  </si>
  <si>
    <t>冲压模具预付款30%</t>
  </si>
  <si>
    <t>沧州森德</t>
  </si>
  <si>
    <t>2022.7.1</t>
  </si>
  <si>
    <t>转河北</t>
  </si>
  <si>
    <t>发泡模具</t>
  </si>
  <si>
    <t>2022.7.6</t>
  </si>
  <si>
    <t>2022.7.21</t>
  </si>
  <si>
    <t>江阴长青工艺品</t>
  </si>
  <si>
    <t>天津天龙得</t>
  </si>
  <si>
    <t>中国质量认证</t>
  </si>
  <si>
    <r>
      <rPr>
        <sz val="12"/>
        <color theme="1"/>
        <rFont val="宋体"/>
        <family val="3"/>
        <charset val="134"/>
        <scheme val="minor"/>
      </rPr>
      <t>2</t>
    </r>
    <r>
      <rPr>
        <sz val="12"/>
        <color theme="1"/>
        <rFont val="宋体"/>
        <family val="3"/>
        <charset val="134"/>
        <scheme val="minor"/>
      </rPr>
      <t>022.7.19</t>
    </r>
  </si>
  <si>
    <t>设计费2022.4</t>
  </si>
  <si>
    <t>运费</t>
  </si>
  <si>
    <t>跨越</t>
  </si>
  <si>
    <t>张玉娇</t>
  </si>
  <si>
    <t>2022.7</t>
  </si>
  <si>
    <t>天津市勃辉</t>
  </si>
  <si>
    <t>黄岩佩雷希</t>
  </si>
  <si>
    <t>2022.7.5</t>
  </si>
  <si>
    <t>不织布</t>
  </si>
  <si>
    <t>浙江路得坦摩</t>
  </si>
  <si>
    <t>2022.7.14</t>
  </si>
  <si>
    <t>上海绽奇</t>
  </si>
  <si>
    <t>走非项目（ZY2142)</t>
  </si>
  <si>
    <t>北京凯泽</t>
  </si>
  <si>
    <t>纪内蒙（李明）</t>
  </si>
  <si>
    <t>北京京宁通海</t>
  </si>
  <si>
    <t>ZY2165</t>
  </si>
  <si>
    <t>北京美好</t>
  </si>
  <si>
    <t>天津博荣</t>
  </si>
  <si>
    <t>样件和加工费</t>
  </si>
  <si>
    <t>ZY2233</t>
  </si>
  <si>
    <t>安徽盛达</t>
  </si>
  <si>
    <t>2022.7.18</t>
  </si>
  <si>
    <t>紧急项目付款明细</t>
  </si>
  <si>
    <t>项目</t>
  </si>
  <si>
    <t>内容</t>
  </si>
  <si>
    <t>供应商简称</t>
  </si>
  <si>
    <t>折扣信息</t>
  </si>
  <si>
    <t>ZY2105</t>
  </si>
  <si>
    <t>轩德六及二汽712底支架验收款50%</t>
  </si>
  <si>
    <t>黄骅市桥行</t>
  </si>
  <si>
    <t>卡板模具预付款50%</t>
  </si>
  <si>
    <t>福田欧马可模具预付款</t>
  </si>
  <si>
    <t>福田欧马可冲压模具预付款</t>
  </si>
  <si>
    <t>泊头新峰</t>
  </si>
  <si>
    <t>J6L冲压模具预付款30%</t>
  </si>
  <si>
    <t>沧州啸宇</t>
  </si>
  <si>
    <t>福田欧马可冲压模具预付款30%</t>
  </si>
  <si>
    <t>黄骅旭鑫</t>
  </si>
  <si>
    <t>黄骅市源宏</t>
  </si>
  <si>
    <t>ZY2236</t>
  </si>
  <si>
    <t>X3000焊胎预付30%（走L6000)</t>
  </si>
  <si>
    <t>天津市朗力</t>
  </si>
  <si>
    <t>文安县恒德</t>
  </si>
  <si>
    <t>刘志富</t>
  </si>
  <si>
    <r>
      <rPr>
        <sz val="12"/>
        <color theme="1"/>
        <rFont val="宋体"/>
        <family val="3"/>
        <charset val="134"/>
        <scheme val="minor"/>
      </rPr>
      <t>Z</t>
    </r>
    <r>
      <rPr>
        <sz val="12"/>
        <color theme="1"/>
        <rFont val="宋体"/>
        <family val="3"/>
        <charset val="134"/>
        <scheme val="minor"/>
      </rPr>
      <t>Y2002</t>
    </r>
  </si>
  <si>
    <t>按钮帽模具</t>
  </si>
  <si>
    <t>昌分付款</t>
  </si>
  <si>
    <t xml:space="preserve">申请金额 </t>
  </si>
  <si>
    <t>四万元承兑。</t>
  </si>
  <si>
    <t>冲压模具预付款</t>
  </si>
  <si>
    <t>ZY2219</t>
  </si>
  <si>
    <t>徐州华夏</t>
  </si>
  <si>
    <t>中汽认证</t>
  </si>
  <si>
    <t>中机科</t>
  </si>
  <si>
    <t>设计费2022.3</t>
  </si>
  <si>
    <t>设计费2022.5</t>
  </si>
  <si>
    <t>武汉前蔚</t>
  </si>
  <si>
    <t>ZY2106</t>
  </si>
  <si>
    <t>黄骅市博实</t>
  </si>
  <si>
    <t>生产用料</t>
  </si>
  <si>
    <t>文安县欧新</t>
  </si>
  <si>
    <t>代李伟青签字了。</t>
  </si>
  <si>
    <t>旷达汽车</t>
  </si>
  <si>
    <t>ZY2001</t>
  </si>
  <si>
    <t>3D打印丝网印刷</t>
  </si>
  <si>
    <t>ZY2140</t>
  </si>
  <si>
    <t>天津湘鑫</t>
  </si>
  <si>
    <t>走非项目（ZY2138)</t>
  </si>
  <si>
    <t>前部罩壳、高调手柄模具</t>
  </si>
  <si>
    <t>转西安</t>
  </si>
  <si>
    <t>罗让平</t>
  </si>
  <si>
    <t>上海运百</t>
  </si>
  <si>
    <t>石磊</t>
  </si>
  <si>
    <t>河北光华荣昌</t>
    <phoneticPr fontId="38" type="noConversion"/>
  </si>
  <si>
    <t>徐州华夏电子有限公司</t>
  </si>
  <si>
    <t>通风加热线束</t>
  </si>
  <si>
    <t>2023/4/3</t>
  </si>
  <si>
    <t>2023/6/5</t>
  </si>
  <si>
    <t>预付</t>
    <phoneticPr fontId="38" type="noConversion"/>
  </si>
  <si>
    <t>走流程</t>
    <phoneticPr fontId="38" type="noConversion"/>
  </si>
  <si>
    <t>上海明芳汽车零件有限公司</t>
    <phoneticPr fontId="38" type="noConversion"/>
  </si>
  <si>
    <t>G3滑轨设变</t>
    <phoneticPr fontId="38" type="noConversion"/>
  </si>
  <si>
    <t>北京凯泽永鑫</t>
    <phoneticPr fontId="38" type="noConversion"/>
  </si>
  <si>
    <t>北京经纬恒润科技股份有限公司</t>
    <phoneticPr fontId="38" type="noConversion"/>
  </si>
  <si>
    <t>模具款</t>
    <phoneticPr fontId="38" type="noConversion"/>
  </si>
  <si>
    <t>ZY2002</t>
    <phoneticPr fontId="38" type="noConversion"/>
  </si>
  <si>
    <t>H42.2仰角调节手柄模具</t>
    <phoneticPr fontId="38" type="noConversion"/>
  </si>
  <si>
    <t>M4 欧马可发泡模具/豪瀚NX发泡模具/EST驾驶员靠背发泡模具</t>
    <phoneticPr fontId="38" type="noConversion"/>
  </si>
  <si>
    <t>5-4-1</t>
    <phoneticPr fontId="38" type="noConversion"/>
  </si>
  <si>
    <t>吉利G3座椅底支架检具</t>
    <phoneticPr fontId="38" type="noConversion"/>
  </si>
  <si>
    <t>吉利G3</t>
  </si>
  <si>
    <t>吉利G3</t>
    <phoneticPr fontId="38" type="noConversion"/>
  </si>
  <si>
    <t>吉利G3、H6卧铺</t>
    <phoneticPr fontId="38" type="noConversion"/>
  </si>
  <si>
    <t>工艺部</t>
    <phoneticPr fontId="38" type="noConversion"/>
  </si>
  <si>
    <t>董会娟</t>
    <phoneticPr fontId="38" type="noConversion"/>
  </si>
  <si>
    <t>宁波瑞元模塑有限公司</t>
    <phoneticPr fontId="38" type="noConversion"/>
  </si>
  <si>
    <t>已催账</t>
    <phoneticPr fontId="38" type="noConversion"/>
  </si>
  <si>
    <t>30天（月结）</t>
    <phoneticPr fontId="38" type="noConversion"/>
  </si>
  <si>
    <t>北京</t>
    <phoneticPr fontId="38" type="noConversion"/>
  </si>
  <si>
    <t>研发</t>
    <phoneticPr fontId="38" type="noConversion"/>
  </si>
  <si>
    <t>ZY2246</t>
    <phoneticPr fontId="38" type="noConversion"/>
  </si>
  <si>
    <t>吉利G3模具</t>
    <phoneticPr fontId="38" type="noConversion"/>
  </si>
  <si>
    <t>旧账</t>
    <phoneticPr fontId="38" type="noConversion"/>
  </si>
  <si>
    <t>北京荣昌</t>
    <phoneticPr fontId="38" type="noConversion"/>
  </si>
  <si>
    <t>沧州啸宇模具科技有限公司</t>
    <phoneticPr fontId="38" type="noConversion"/>
  </si>
  <si>
    <t>验收</t>
    <phoneticPr fontId="38" type="noConversion"/>
  </si>
  <si>
    <t>天津安美逸盛汽车检具有限公司</t>
    <phoneticPr fontId="38" type="noConversion"/>
  </si>
  <si>
    <t>软件</t>
    <phoneticPr fontId="38" type="noConversion"/>
  </si>
  <si>
    <t>3.0平台</t>
    <phoneticPr fontId="38" type="noConversion"/>
  </si>
  <si>
    <t>预付</t>
    <phoneticPr fontId="38" type="noConversion"/>
  </si>
  <si>
    <t>3-3-3-1</t>
    <phoneticPr fontId="38" type="noConversion"/>
  </si>
  <si>
    <t>方立金</t>
    <phoneticPr fontId="38" type="noConversion"/>
  </si>
  <si>
    <t>天津市勃辉模具有限公司</t>
    <phoneticPr fontId="38" type="noConversion"/>
  </si>
  <si>
    <t>3-3-3-1</t>
    <phoneticPr fontId="38" type="noConversion"/>
  </si>
  <si>
    <t>ZY2130/ZY2245/ZY2240</t>
    <phoneticPr fontId="38" type="noConversion"/>
  </si>
  <si>
    <t>江阴长青工艺品有限公司</t>
    <phoneticPr fontId="38" type="noConversion"/>
  </si>
  <si>
    <t>40%验收款</t>
    <phoneticPr fontId="38" type="noConversion"/>
  </si>
  <si>
    <t>工艺部</t>
    <phoneticPr fontId="38" type="noConversion"/>
  </si>
  <si>
    <t>已支付58890.35承兑</t>
    <phoneticPr fontId="38" type="noConversion"/>
  </si>
  <si>
    <t>黄骅市桥行冷冲模具厂</t>
    <phoneticPr fontId="38" type="noConversion"/>
  </si>
  <si>
    <t>走流程</t>
    <phoneticPr fontId="38" type="noConversion"/>
  </si>
  <si>
    <t>8-2</t>
    <phoneticPr fontId="38" type="noConversion"/>
  </si>
  <si>
    <t>3</t>
    <phoneticPr fontId="38" type="noConversion"/>
  </si>
  <si>
    <t>4</t>
    <phoneticPr fontId="38" type="noConversion"/>
  </si>
  <si>
    <t>5</t>
    <phoneticPr fontId="38" type="noConversion"/>
  </si>
  <si>
    <t>2023/2月第一周</t>
  </si>
  <si>
    <t>2023/5月中旬</t>
  </si>
  <si>
    <t>2023/5/月中旬</t>
  </si>
  <si>
    <t>塑料颗粒</t>
  </si>
  <si>
    <t>ZY2130/ZY2237</t>
  </si>
  <si>
    <t>沧州宇诺五金制造有限公司</t>
  </si>
  <si>
    <t>缓冲垫</t>
    <phoneticPr fontId="38" type="noConversion"/>
  </si>
  <si>
    <t>电汇</t>
    <phoneticPr fontId="38" type="noConversion"/>
  </si>
  <si>
    <t>北京荣昌</t>
    <phoneticPr fontId="38" type="noConversion"/>
  </si>
  <si>
    <t>B41V修模</t>
    <phoneticPr fontId="38" type="noConversion"/>
  </si>
  <si>
    <t>刘文政</t>
    <phoneticPr fontId="38" type="noConversion"/>
  </si>
  <si>
    <t xml:space="preserve"> ZY2103</t>
    <phoneticPr fontId="38" type="noConversion"/>
  </si>
  <si>
    <t>佛山赛朗斯</t>
    <phoneticPr fontId="38" type="noConversion"/>
  </si>
  <si>
    <t>开发费</t>
    <phoneticPr fontId="38" type="noConversion"/>
  </si>
  <si>
    <t>ZY2103</t>
    <phoneticPr fontId="38" type="noConversion"/>
  </si>
  <si>
    <t>忠明</t>
    <phoneticPr fontId="38" type="noConversion"/>
  </si>
  <si>
    <t>轻卡调角器</t>
    <phoneticPr fontId="38" type="noConversion"/>
  </si>
  <si>
    <t>1/3</t>
    <phoneticPr fontId="38" type="noConversion"/>
  </si>
  <si>
    <t>4-4</t>
    <phoneticPr fontId="38" type="noConversion"/>
  </si>
  <si>
    <t>走流程</t>
    <phoneticPr fontId="38" type="noConversion"/>
  </si>
  <si>
    <t>预付</t>
    <phoneticPr fontId="38" type="noConversion"/>
  </si>
  <si>
    <t>北京荣昌</t>
    <phoneticPr fontId="38" type="noConversion"/>
  </si>
  <si>
    <t>刘文政</t>
    <phoneticPr fontId="38" type="noConversion"/>
  </si>
  <si>
    <t>j6l</t>
    <phoneticPr fontId="38" type="noConversion"/>
  </si>
  <si>
    <t>2023.8.12</t>
  </si>
  <si>
    <t>3-3-3-1</t>
    <phoneticPr fontId="38" type="noConversion"/>
  </si>
  <si>
    <t>1/4</t>
  </si>
  <si>
    <t>30%验收款</t>
    <phoneticPr fontId="38" type="noConversion"/>
  </si>
  <si>
    <t>集团研发项目2024年1月付款明细</t>
    <phoneticPr fontId="38" type="noConversion"/>
  </si>
  <si>
    <t>ZY2207/ZY2235/ZY2345/ZY2344/ZY2260/ZY2131</t>
  </si>
  <si>
    <t>ZY2221/ZY1707</t>
  </si>
  <si>
    <t>北京市双海包装制品厂</t>
  </si>
  <si>
    <t>天津市鹏升汽车部件有限公司</t>
  </si>
  <si>
    <t>ZY2329/ZY2342/ZY2346</t>
  </si>
  <si>
    <t>吉林省智恒汽车零部件有限公司</t>
  </si>
  <si>
    <t>转向灯</t>
  </si>
  <si>
    <t>银行承兑</t>
  </si>
  <si>
    <t>刘海英</t>
    <phoneticPr fontId="38" type="noConversion"/>
  </si>
  <si>
    <t>已挂账</t>
    <phoneticPr fontId="38" type="noConversion"/>
  </si>
  <si>
    <t>样品</t>
    <phoneticPr fontId="38" type="noConversion"/>
  </si>
  <si>
    <t>ZY2002/ZY2246</t>
    <phoneticPr fontId="38" type="noConversion"/>
  </si>
  <si>
    <t>承兑，催款</t>
  </si>
  <si>
    <t>已催账</t>
  </si>
  <si>
    <t>催款</t>
  </si>
  <si>
    <t>催款</t>
    <phoneticPr fontId="38" type="noConversion"/>
  </si>
  <si>
    <t>宁波华腾首研新材料有限公司</t>
    <phoneticPr fontId="38" type="noConversion"/>
  </si>
  <si>
    <t>ZY2207</t>
    <phoneticPr fontId="38" type="noConversion"/>
  </si>
  <si>
    <t>余姚天顺电子有限公司</t>
    <phoneticPr fontId="38" type="noConversion"/>
  </si>
  <si>
    <t>ZY2347</t>
  </si>
  <si>
    <t>ZT2307</t>
  </si>
  <si>
    <t>已申请</t>
    <phoneticPr fontId="38" type="noConversion"/>
  </si>
  <si>
    <t>30%试模款已走完流程</t>
    <phoneticPr fontId="38" type="noConversion"/>
  </si>
  <si>
    <t>发票已开齐</t>
    <phoneticPr fontId="38" type="noConversion"/>
  </si>
  <si>
    <t>流程已经走完</t>
    <phoneticPr fontId="38" type="noConversion"/>
  </si>
  <si>
    <t>M4欧马可腰托开关面板</t>
    <phoneticPr fontId="38" type="noConversion"/>
  </si>
  <si>
    <t>ZY2131</t>
    <phoneticPr fontId="38" type="noConversion"/>
  </si>
  <si>
    <t>30%试模款</t>
    <phoneticPr fontId="38" type="noConversion"/>
  </si>
  <si>
    <t>安路普</t>
    <phoneticPr fontId="38" type="noConversion"/>
  </si>
  <si>
    <t>安路普</t>
    <phoneticPr fontId="38" type="noConversion"/>
  </si>
  <si>
    <t>发票已开30%</t>
    <phoneticPr fontId="38" type="noConversion"/>
  </si>
  <si>
    <t>ZY2260</t>
    <phoneticPr fontId="38" type="noConversion"/>
  </si>
  <si>
    <t>轻卡绞架上下固定块模具</t>
    <phoneticPr fontId="38" type="noConversion"/>
  </si>
  <si>
    <t>天津艾尔特精密机械有限公司</t>
    <phoneticPr fontId="38" type="noConversion"/>
  </si>
  <si>
    <t>3-3-3-1</t>
    <phoneticPr fontId="38" type="noConversion"/>
  </si>
  <si>
    <t>30%试模款</t>
    <phoneticPr fontId="38" type="noConversion"/>
  </si>
  <si>
    <t>发票已开30%</t>
    <phoneticPr fontId="38" type="noConversion"/>
  </si>
  <si>
    <t>ZY2207</t>
    <phoneticPr fontId="38" type="noConversion"/>
  </si>
  <si>
    <t>腰托开关增补皮纹</t>
    <phoneticPr fontId="38" type="noConversion"/>
  </si>
  <si>
    <t>余姚天顺电子有限公司</t>
    <phoneticPr fontId="38" type="noConversion"/>
  </si>
  <si>
    <t>全款</t>
    <phoneticPr fontId="38" type="noConversion"/>
  </si>
  <si>
    <t>电汇</t>
    <phoneticPr fontId="38" type="noConversion"/>
  </si>
  <si>
    <t>全款</t>
    <phoneticPr fontId="38" type="noConversion"/>
  </si>
  <si>
    <t>款到开票</t>
    <phoneticPr fontId="38" type="noConversion"/>
  </si>
  <si>
    <t>ZY2207</t>
    <phoneticPr fontId="38" type="noConversion"/>
  </si>
  <si>
    <t>温州鑫锐电器有限公司</t>
    <phoneticPr fontId="38" type="noConversion"/>
  </si>
  <si>
    <t>温州鑫锐电器有限公司</t>
    <phoneticPr fontId="38" type="noConversion"/>
  </si>
  <si>
    <t>ZY2002</t>
    <phoneticPr fontId="38" type="noConversion"/>
  </si>
  <si>
    <t>H42.2仰角调节手柄模具</t>
    <phoneticPr fontId="38" type="noConversion"/>
  </si>
  <si>
    <t>天津市勃辉模具有限公司</t>
    <phoneticPr fontId="38" type="noConversion"/>
  </si>
  <si>
    <t>2023.11.27</t>
    <phoneticPr fontId="38" type="noConversion"/>
  </si>
  <si>
    <t>2023.12.8</t>
    <phoneticPr fontId="38" type="noConversion"/>
  </si>
  <si>
    <t>2023.12.19</t>
    <phoneticPr fontId="38" type="noConversion"/>
  </si>
  <si>
    <t>2022.8.2</t>
    <phoneticPr fontId="38" type="noConversion"/>
  </si>
  <si>
    <t>10%尾款</t>
    <phoneticPr fontId="38" type="noConversion"/>
  </si>
  <si>
    <t>尾款发票已开齐</t>
    <phoneticPr fontId="38" type="noConversion"/>
  </si>
  <si>
    <r>
      <t>本次统计研发费用，到期应支付费用</t>
    </r>
    <r>
      <rPr>
        <b/>
        <u/>
        <sz val="22"/>
        <color theme="1"/>
        <rFont val="宋体"/>
        <family val="3"/>
        <charset val="134"/>
        <scheme val="minor"/>
      </rPr>
      <t xml:space="preserve">  3330678 </t>
    </r>
    <r>
      <rPr>
        <b/>
        <sz val="22"/>
        <color theme="1"/>
        <rFont val="宋体"/>
        <family val="3"/>
        <charset val="134"/>
        <scheme val="minor"/>
      </rPr>
      <t>元，紧急款项</t>
    </r>
    <r>
      <rPr>
        <b/>
        <u/>
        <sz val="22"/>
        <color theme="1"/>
        <rFont val="宋体"/>
        <family val="3"/>
        <charset val="134"/>
        <scheme val="minor"/>
      </rPr>
      <t xml:space="preserve"> 1041772</t>
    </r>
    <r>
      <rPr>
        <b/>
        <sz val="22"/>
        <color theme="1"/>
        <rFont val="宋体"/>
        <family val="3"/>
        <charset val="134"/>
        <scheme val="minor"/>
      </rPr>
      <t>元。</t>
    </r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</si>
</sst>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 * #,##0.00_ ;_ * \-#,##0.00_ ;_ * &quot;-&quot;??_ ;_ @_ "/>
    <numFmt numFmtId="176" formatCode="_([$€-2]* #,##0.00_);_([$€-2]* \(#,##0.00\);_([$€-2]* &quot;-&quot;??_)"/>
    <numFmt numFmtId="177" formatCode="0.00_);[Red]\(0.00\)"/>
    <numFmt numFmtId="178" formatCode="0_);[Red]\(0\)"/>
    <numFmt numFmtId="179" formatCode="#,##0.00_ "/>
    <numFmt numFmtId="180" formatCode="\¥#,##0.00_);[Red]\(\¥#,##0.00\)"/>
    <numFmt numFmtId="181" formatCode="yyyy/m/d;@"/>
    <numFmt numFmtId="182" formatCode="#,##0.00_);[Red]\(#,##0.00\)"/>
    <numFmt numFmtId="183" formatCode="0.00_ "/>
    <numFmt numFmtId="184" formatCode="0.0_);[Red]\(0.0\)"/>
    <numFmt numFmtId="185" formatCode="0.0000_);[Red]\(0.0000\)"/>
  </numFmts>
  <fonts count="44">
    <font>
      <sz val="12"/>
      <color theme="1"/>
      <name val="宋体"/>
      <charset val="134"/>
      <scheme val="minor"/>
    </font>
    <font>
      <sz val="10"/>
      <color rgb="FF333333"/>
      <name val="Arial"/>
      <family val="2"/>
    </font>
    <font>
      <b/>
      <sz val="1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6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sz val="12"/>
      <color theme="1"/>
      <name val="宋体"/>
      <family val="3"/>
      <charset val="134"/>
      <scheme val="major"/>
    </font>
    <font>
      <sz val="12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Microsoft YaHei Light"/>
      <family val="1"/>
    </font>
    <font>
      <b/>
      <sz val="12"/>
      <color theme="1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10"/>
      <name val="微软雅黑"/>
      <family val="2"/>
      <charset val="134"/>
    </font>
    <font>
      <sz val="8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0"/>
      <color rgb="FF333333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0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u/>
      <sz val="22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7924741355632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/>
      <bottom/>
      <diagonal/>
    </border>
  </borders>
  <cellStyleXfs count="7">
    <xf numFmtId="176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176" fontId="34" fillId="0" borderId="0">
      <alignment vertical="center"/>
    </xf>
    <xf numFmtId="176" fontId="5" fillId="0" borderId="0">
      <alignment vertical="center"/>
    </xf>
    <xf numFmtId="176" fontId="34" fillId="0" borderId="0"/>
    <xf numFmtId="176" fontId="34" fillId="0" borderId="0"/>
  </cellStyleXfs>
  <cellXfs count="404">
    <xf numFmtId="176" fontId="0" fillId="0" borderId="0" xfId="0">
      <alignment vertical="center"/>
    </xf>
    <xf numFmtId="176" fontId="0" fillId="0" borderId="1" xfId="0" applyBorder="1" applyAlignment="1">
      <alignment horizontal="center" vertical="center"/>
    </xf>
    <xf numFmtId="176" fontId="0" fillId="0" borderId="1" xfId="0" applyFont="1" applyBorder="1">
      <alignment vertical="center"/>
    </xf>
    <xf numFmtId="176" fontId="0" fillId="0" borderId="1" xfId="0" applyFont="1" applyFill="1" applyBorder="1">
      <alignment vertical="center"/>
    </xf>
    <xf numFmtId="43" fontId="0" fillId="0" borderId="1" xfId="1" applyFont="1" applyBorder="1">
      <alignment vertical="center"/>
    </xf>
    <xf numFmtId="176" fontId="0" fillId="2" borderId="1" xfId="0" applyFont="1" applyFill="1" applyBorder="1" applyAlignment="1">
      <alignment horizontal="center" vertical="center"/>
    </xf>
    <xf numFmtId="176" fontId="0" fillId="2" borderId="1" xfId="0" applyFont="1" applyFill="1" applyBorder="1">
      <alignment vertical="center"/>
    </xf>
    <xf numFmtId="176" fontId="0" fillId="0" borderId="1" xfId="0" applyFont="1" applyFill="1" applyBorder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3" borderId="1" xfId="1" applyFont="1" applyFill="1" applyBorder="1">
      <alignment vertical="center"/>
    </xf>
    <xf numFmtId="176" fontId="0" fillId="3" borderId="1" xfId="0" applyFont="1" applyFill="1" applyBorder="1">
      <alignment vertical="center"/>
    </xf>
    <xf numFmtId="176" fontId="0" fillId="0" borderId="1" xfId="0" applyFill="1" applyBorder="1">
      <alignment vertical="center"/>
    </xf>
    <xf numFmtId="49" fontId="0" fillId="0" borderId="1" xfId="0" applyNumberFormat="1" applyFont="1" applyFill="1" applyBorder="1">
      <alignment vertical="center"/>
    </xf>
    <xf numFmtId="176" fontId="0" fillId="3" borderId="1" xfId="0" applyFill="1" applyBorder="1">
      <alignment vertical="center"/>
    </xf>
    <xf numFmtId="43" fontId="0" fillId="0" borderId="0" xfId="0" applyNumberFormat="1">
      <alignment vertical="center"/>
    </xf>
    <xf numFmtId="176" fontId="0" fillId="0" borderId="1" xfId="0" applyBorder="1">
      <alignment vertical="center"/>
    </xf>
    <xf numFmtId="176" fontId="0" fillId="0" borderId="1" xfId="0" applyFont="1" applyFill="1" applyBorder="1" applyAlignment="1">
      <alignment vertical="center"/>
    </xf>
    <xf numFmtId="176" fontId="0" fillId="0" borderId="0" xfId="0" applyFont="1">
      <alignment vertical="center"/>
    </xf>
    <xf numFmtId="43" fontId="0" fillId="4" borderId="1" xfId="1" applyFont="1" applyFill="1" applyBorder="1">
      <alignment vertical="center"/>
    </xf>
    <xf numFmtId="9" fontId="0" fillId="0" borderId="1" xfId="1" applyNumberFormat="1" applyFont="1" applyFill="1" applyBorder="1">
      <alignment vertical="center"/>
    </xf>
    <xf numFmtId="43" fontId="0" fillId="0" borderId="1" xfId="0" applyNumberFormat="1" applyBorder="1">
      <alignment vertical="center"/>
    </xf>
    <xf numFmtId="176" fontId="0" fillId="0" borderId="0" xfId="0" applyFill="1">
      <alignment vertical="center"/>
    </xf>
    <xf numFmtId="176" fontId="0" fillId="0" borderId="0" xfId="0" applyFill="1" applyAlignment="1">
      <alignment horizontal="center" vertical="center"/>
    </xf>
    <xf numFmtId="176" fontId="0" fillId="0" borderId="1" xfId="0" applyFont="1" applyBorder="1" applyAlignment="1">
      <alignment horizontal="center" vertical="center"/>
    </xf>
    <xf numFmtId="176" fontId="0" fillId="0" borderId="4" xfId="0" applyFill="1" applyBorder="1" applyAlignment="1">
      <alignment vertical="center"/>
    </xf>
    <xf numFmtId="176" fontId="0" fillId="0" borderId="1" xfId="0" applyFill="1" applyBorder="1" applyAlignment="1">
      <alignment horizontal="center" vertical="center"/>
    </xf>
    <xf numFmtId="176" fontId="1" fillId="0" borderId="0" xfId="0" applyFont="1" applyFill="1">
      <alignment vertical="center"/>
    </xf>
    <xf numFmtId="43" fontId="0" fillId="0" borderId="1" xfId="0" applyNumberFormat="1" applyFill="1" applyBorder="1">
      <alignment vertical="center"/>
    </xf>
    <xf numFmtId="176" fontId="0" fillId="4" borderId="1" xfId="0" applyFont="1" applyFill="1" applyBorder="1">
      <alignment vertical="center"/>
    </xf>
    <xf numFmtId="176" fontId="0" fillId="4" borderId="1" xfId="0" applyFill="1" applyBorder="1">
      <alignment vertical="center"/>
    </xf>
    <xf numFmtId="176" fontId="0" fillId="0" borderId="5" xfId="0" applyFont="1" applyFill="1" applyBorder="1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49" fontId="0" fillId="0" borderId="1" xfId="0" applyNumberFormat="1" applyFont="1" applyBorder="1">
      <alignment vertical="center"/>
    </xf>
    <xf numFmtId="176" fontId="0" fillId="0" borderId="0" xfId="0" applyBorder="1">
      <alignment vertical="center"/>
    </xf>
    <xf numFmtId="176" fontId="0" fillId="0" borderId="0" xfId="0" applyFont="1" applyFill="1" applyBorder="1">
      <alignment vertical="center"/>
    </xf>
    <xf numFmtId="176" fontId="0" fillId="0" borderId="0" xfId="0" applyFill="1" applyBorder="1">
      <alignment vertical="center"/>
    </xf>
    <xf numFmtId="49" fontId="0" fillId="0" borderId="0" xfId="0" applyNumberFormat="1" applyFont="1" applyBorder="1">
      <alignment vertical="center"/>
    </xf>
    <xf numFmtId="176" fontId="0" fillId="0" borderId="0" xfId="0" applyFill="1" applyAlignment="1">
      <alignment horizontal="left" vertical="center"/>
    </xf>
    <xf numFmtId="176" fontId="0" fillId="5" borderId="0" xfId="0" applyFill="1" applyAlignment="1">
      <alignment horizontal="center" vertical="center"/>
    </xf>
    <xf numFmtId="176" fontId="0" fillId="5" borderId="0" xfId="0" applyFill="1" applyAlignment="1">
      <alignment vertical="center" wrapText="1"/>
    </xf>
    <xf numFmtId="177" fontId="0" fillId="5" borderId="0" xfId="0" applyNumberFormat="1" applyFill="1">
      <alignment vertical="center"/>
    </xf>
    <xf numFmtId="176" fontId="0" fillId="5" borderId="0" xfId="0" applyFill="1">
      <alignment vertical="center"/>
    </xf>
    <xf numFmtId="176" fontId="0" fillId="5" borderId="0" xfId="0" applyFill="1" applyAlignment="1">
      <alignment vertical="center"/>
    </xf>
    <xf numFmtId="176" fontId="0" fillId="5" borderId="0" xfId="0" applyFill="1" applyAlignment="1">
      <alignment horizontal="left" vertical="center"/>
    </xf>
    <xf numFmtId="176" fontId="0" fillId="5" borderId="0" xfId="0" applyFill="1" applyAlignment="1">
      <alignment horizontal="left" vertical="center" wrapText="1"/>
    </xf>
    <xf numFmtId="176" fontId="0" fillId="5" borderId="6" xfId="0" applyFont="1" applyFill="1" applyBorder="1" applyAlignment="1">
      <alignment vertical="center"/>
    </xf>
    <xf numFmtId="176" fontId="0" fillId="5" borderId="1" xfId="0" applyFont="1" applyFill="1" applyBorder="1" applyAlignment="1">
      <alignment vertical="center" wrapText="1"/>
    </xf>
    <xf numFmtId="176" fontId="0" fillId="5" borderId="1" xfId="0" applyFont="1" applyFill="1" applyBorder="1" applyAlignment="1">
      <alignment horizontal="center" vertical="center"/>
    </xf>
    <xf numFmtId="177" fontId="0" fillId="5" borderId="1" xfId="1" applyNumberFormat="1" applyFont="1" applyFill="1" applyBorder="1">
      <alignment vertical="center"/>
    </xf>
    <xf numFmtId="176" fontId="0" fillId="0" borderId="1" xfId="0" applyNumberFormat="1" applyFont="1" applyFill="1" applyBorder="1" applyAlignment="1">
      <alignment horizontal="left" vertical="center"/>
    </xf>
    <xf numFmtId="176" fontId="0" fillId="0" borderId="1" xfId="0" applyFont="1" applyFill="1" applyBorder="1" applyAlignment="1">
      <alignment vertical="center" wrapText="1"/>
    </xf>
    <xf numFmtId="177" fontId="0" fillId="0" borderId="1" xfId="1" applyNumberFormat="1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/>
    </xf>
    <xf numFmtId="58" fontId="0" fillId="0" borderId="1" xfId="0" applyNumberFormat="1" applyFont="1" applyFill="1" applyBorder="1" applyAlignment="1">
      <alignment vertical="center"/>
    </xf>
    <xf numFmtId="176" fontId="1" fillId="0" borderId="1" xfId="0" applyFont="1" applyFill="1" applyBorder="1">
      <alignment vertical="center"/>
    </xf>
    <xf numFmtId="176" fontId="0" fillId="5" borderId="7" xfId="0" applyNumberFormat="1" applyFont="1" applyFill="1" applyBorder="1" applyAlignment="1">
      <alignment horizontal="left" vertical="center"/>
    </xf>
    <xf numFmtId="176" fontId="0" fillId="0" borderId="3" xfId="0" applyFont="1" applyFill="1" applyBorder="1" applyAlignment="1">
      <alignment vertical="center" wrapText="1"/>
    </xf>
    <xf numFmtId="177" fontId="0" fillId="6" borderId="10" xfId="1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vertical="center"/>
    </xf>
    <xf numFmtId="176" fontId="0" fillId="5" borderId="1" xfId="0" applyFill="1" applyBorder="1">
      <alignment vertical="center"/>
    </xf>
    <xf numFmtId="176" fontId="0" fillId="5" borderId="1" xfId="0" applyFont="1" applyFill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176" fontId="0" fillId="0" borderId="0" xfId="0" applyFont="1" applyFill="1">
      <alignment vertical="center"/>
    </xf>
    <xf numFmtId="176" fontId="0" fillId="0" borderId="1" xfId="0" applyFont="1" applyFill="1" applyBorder="1" applyAlignment="1">
      <alignment horizontal="left" vertical="center"/>
    </xf>
    <xf numFmtId="176" fontId="0" fillId="0" borderId="0" xfId="0" applyFont="1" applyFill="1" applyAlignment="1">
      <alignment horizontal="left" vertical="center"/>
    </xf>
    <xf numFmtId="176" fontId="0" fillId="5" borderId="1" xfId="0" applyFill="1" applyBorder="1" applyAlignment="1">
      <alignment vertical="center"/>
    </xf>
    <xf numFmtId="176" fontId="0" fillId="5" borderId="1" xfId="0" applyFill="1" applyBorder="1" applyAlignment="1">
      <alignment horizontal="left" vertical="center"/>
    </xf>
    <xf numFmtId="176" fontId="0" fillId="5" borderId="1" xfId="0" applyFill="1" applyBorder="1" applyAlignment="1">
      <alignment horizontal="left" vertical="center" wrapText="1"/>
    </xf>
    <xf numFmtId="176" fontId="0" fillId="5" borderId="0" xfId="0" applyFont="1" applyFill="1">
      <alignment vertical="center"/>
    </xf>
    <xf numFmtId="176" fontId="0" fillId="0" borderId="0" xfId="0" applyFill="1">
      <alignment vertical="center"/>
    </xf>
    <xf numFmtId="176" fontId="6" fillId="7" borderId="0" xfId="0" applyFont="1" applyFill="1" applyAlignment="1">
      <alignment horizontal="left" vertical="center"/>
    </xf>
    <xf numFmtId="176" fontId="5" fillId="0" borderId="0" xfId="0" applyFont="1" applyFill="1">
      <alignment vertical="center"/>
    </xf>
    <xf numFmtId="176" fontId="7" fillId="0" borderId="0" xfId="0" applyFont="1" applyFill="1">
      <alignment vertical="center"/>
    </xf>
    <xf numFmtId="176" fontId="0" fillId="0" borderId="0" xfId="0" applyFill="1" applyAlignment="1">
      <alignment vertical="center" wrapText="1"/>
    </xf>
    <xf numFmtId="176" fontId="0" fillId="0" borderId="0" xfId="0" applyFill="1" applyAlignment="1">
      <alignment horizontal="center" vertical="center" wrapText="1"/>
    </xf>
    <xf numFmtId="176" fontId="0" fillId="0" borderId="0" xfId="0" applyFill="1" applyAlignment="1">
      <alignment vertical="center"/>
    </xf>
    <xf numFmtId="178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10" fillId="0" borderId="1" xfId="0" applyFont="1" applyFill="1" applyBorder="1" applyAlignment="1">
      <alignment horizontal="center" vertical="center"/>
    </xf>
    <xf numFmtId="176" fontId="10" fillId="0" borderId="1" xfId="0" applyFont="1" applyFill="1" applyBorder="1" applyAlignment="1">
      <alignment horizontal="center" vertical="center" wrapText="1"/>
    </xf>
    <xf numFmtId="176" fontId="10" fillId="0" borderId="1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8" fontId="10" fillId="0" borderId="1" xfId="1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5" fillId="0" borderId="0" xfId="0" applyFont="1" applyFill="1" applyAlignment="1">
      <alignment horizontal="center" vertical="center"/>
    </xf>
    <xf numFmtId="176" fontId="5" fillId="3" borderId="0" xfId="0" applyFont="1" applyFill="1">
      <alignment vertical="center"/>
    </xf>
    <xf numFmtId="176" fontId="5" fillId="5" borderId="0" xfId="0" applyFont="1" applyFill="1">
      <alignment vertical="center"/>
    </xf>
    <xf numFmtId="176" fontId="0" fillId="5" borderId="1" xfId="0" applyFont="1" applyFill="1" applyBorder="1" applyAlignment="1">
      <alignment horizontal="center" vertical="center" wrapText="1"/>
    </xf>
    <xf numFmtId="176" fontId="7" fillId="0" borderId="0" xfId="0" applyFont="1" applyFill="1" applyAlignment="1">
      <alignment horizontal="center" vertical="center"/>
    </xf>
    <xf numFmtId="176" fontId="6" fillId="0" borderId="0" xfId="0" applyFont="1" applyFill="1">
      <alignment vertical="center"/>
    </xf>
    <xf numFmtId="176" fontId="6" fillId="0" borderId="0" xfId="0" applyFont="1" applyFill="1" applyAlignment="1">
      <alignment horizontal="left" vertical="center"/>
    </xf>
    <xf numFmtId="176" fontId="6" fillId="0" borderId="1" xfId="0" applyFont="1" applyFill="1" applyBorder="1" applyAlignment="1">
      <alignment horizontal="center" vertical="center"/>
    </xf>
    <xf numFmtId="176" fontId="6" fillId="0" borderId="1" xfId="0" applyFont="1" applyFill="1" applyBorder="1" applyAlignment="1">
      <alignment horizontal="center" vertical="center" wrapText="1"/>
    </xf>
    <xf numFmtId="176" fontId="0" fillId="5" borderId="0" xfId="0" applyNumberFormat="1" applyFill="1">
      <alignment vertical="center"/>
    </xf>
    <xf numFmtId="176" fontId="0" fillId="5" borderId="6" xfId="0" applyFont="1" applyFill="1" applyBorder="1" applyAlignment="1">
      <alignment horizontal="center" vertical="center"/>
    </xf>
    <xf numFmtId="176" fontId="0" fillId="3" borderId="1" xfId="0" applyFill="1" applyBorder="1" applyAlignment="1">
      <alignment horizontal="center" vertical="center"/>
    </xf>
    <xf numFmtId="176" fontId="0" fillId="0" borderId="0" xfId="0" applyFont="1" applyBorder="1" applyAlignment="1">
      <alignment horizontal="center" vertical="center"/>
    </xf>
    <xf numFmtId="176" fontId="0" fillId="0" borderId="0" xfId="0" applyFont="1" applyFill="1" applyBorder="1" applyAlignment="1">
      <alignment horizontal="center" vertical="center"/>
    </xf>
    <xf numFmtId="176" fontId="13" fillId="0" borderId="0" xfId="0" applyFont="1">
      <alignment vertical="center"/>
    </xf>
    <xf numFmtId="176" fontId="13" fillId="0" borderId="0" xfId="0" applyFont="1" applyFill="1">
      <alignment vertical="center"/>
    </xf>
    <xf numFmtId="176" fontId="14" fillId="0" borderId="1" xfId="0" applyFont="1" applyFill="1" applyBorder="1" applyAlignment="1">
      <alignment horizontal="left" vertical="center"/>
    </xf>
    <xf numFmtId="176" fontId="15" fillId="0" borderId="1" xfId="0" applyFont="1" applyFill="1" applyBorder="1" applyAlignment="1">
      <alignment horizontal="center" vertical="center"/>
    </xf>
    <xf numFmtId="176" fontId="15" fillId="5" borderId="1" xfId="0" applyFont="1" applyFill="1" applyBorder="1" applyAlignment="1">
      <alignment horizontal="center" vertical="center"/>
    </xf>
    <xf numFmtId="177" fontId="0" fillId="0" borderId="10" xfId="1" applyNumberFormat="1" applyFont="1" applyFill="1" applyBorder="1" applyAlignment="1">
      <alignment horizontal="center" vertical="center"/>
    </xf>
    <xf numFmtId="176" fontId="0" fillId="5" borderId="1" xfId="1" applyNumberFormat="1" applyFont="1" applyFill="1" applyBorder="1" applyAlignment="1">
      <alignment horizontal="center" vertical="center"/>
    </xf>
    <xf numFmtId="176" fontId="0" fillId="5" borderId="6" xfId="0" applyNumberFormat="1" applyFont="1" applyFill="1" applyBorder="1" applyAlignment="1">
      <alignment horizontal="center" vertical="center"/>
    </xf>
    <xf numFmtId="180" fontId="14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8" xfId="0" applyNumberFormat="1" applyFont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left" vertical="center"/>
    </xf>
    <xf numFmtId="176" fontId="14" fillId="0" borderId="8" xfId="0" applyFont="1" applyFill="1" applyBorder="1" applyAlignment="1">
      <alignment horizontal="left" vertical="center"/>
    </xf>
    <xf numFmtId="176" fontId="15" fillId="0" borderId="8" xfId="0" applyFont="1" applyFill="1" applyBorder="1" applyAlignment="1">
      <alignment horizontal="center" vertical="center"/>
    </xf>
    <xf numFmtId="176" fontId="15" fillId="5" borderId="1" xfId="0" applyFont="1" applyFill="1" applyBorder="1" applyAlignment="1">
      <alignment horizontal="center" vertical="center" wrapText="1"/>
    </xf>
    <xf numFmtId="14" fontId="15" fillId="5" borderId="1" xfId="0" applyNumberFormat="1" applyFont="1" applyFill="1" applyBorder="1" applyAlignment="1">
      <alignment horizontal="center" vertical="center"/>
    </xf>
    <xf numFmtId="176" fontId="15" fillId="5" borderId="8" xfId="0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vertical="center"/>
    </xf>
    <xf numFmtId="176" fontId="15" fillId="5" borderId="10" xfId="0" applyFont="1" applyFill="1" applyBorder="1" applyAlignment="1">
      <alignment horizontal="center" vertical="center"/>
    </xf>
    <xf numFmtId="176" fontId="0" fillId="5" borderId="0" xfId="0" applyFont="1" applyFill="1" applyAlignment="1">
      <alignment vertical="center"/>
    </xf>
    <xf numFmtId="176" fontId="15" fillId="0" borderId="10" xfId="0" applyFont="1" applyFill="1" applyBorder="1" applyAlignment="1">
      <alignment horizontal="center" vertical="center"/>
    </xf>
    <xf numFmtId="176" fontId="5" fillId="0" borderId="0" xfId="4" applyFill="1">
      <alignment vertical="center"/>
    </xf>
    <xf numFmtId="176" fontId="5" fillId="0" borderId="0" xfId="4" applyFill="1" applyAlignment="1">
      <alignment horizontal="center" vertical="center"/>
    </xf>
    <xf numFmtId="176" fontId="6" fillId="0" borderId="0" xfId="4" applyFont="1" applyFill="1" applyAlignment="1">
      <alignment horizontal="center" vertical="center"/>
    </xf>
    <xf numFmtId="176" fontId="16" fillId="0" borderId="1" xfId="0" applyFont="1" applyFill="1" applyBorder="1" applyAlignment="1">
      <alignment horizontal="center" vertical="center"/>
    </xf>
    <xf numFmtId="176" fontId="16" fillId="0" borderId="1" xfId="0" applyFont="1" applyFill="1" applyBorder="1" applyAlignment="1">
      <alignment horizontal="center" vertical="center" wrapText="1"/>
    </xf>
    <xf numFmtId="182" fontId="12" fillId="0" borderId="1" xfId="4" applyNumberFormat="1" applyFont="1" applyFill="1" applyBorder="1" applyAlignment="1">
      <alignment horizontal="center" vertical="center" wrapText="1"/>
    </xf>
    <xf numFmtId="176" fontId="12" fillId="0" borderId="1" xfId="4" applyFont="1" applyFill="1" applyBorder="1" applyAlignment="1">
      <alignment horizontal="center" vertical="center"/>
    </xf>
    <xf numFmtId="176" fontId="12" fillId="0" borderId="1" xfId="4" applyFont="1" applyFill="1" applyBorder="1" applyAlignment="1">
      <alignment horizontal="center" vertical="center" wrapText="1"/>
    </xf>
    <xf numFmtId="176" fontId="16" fillId="0" borderId="1" xfId="0" applyFont="1" applyFill="1" applyBorder="1" applyAlignment="1">
      <alignment vertical="center"/>
    </xf>
    <xf numFmtId="176" fontId="17" fillId="0" borderId="1" xfId="4" applyFont="1" applyFill="1" applyBorder="1" applyAlignment="1">
      <alignment horizontal="center" vertical="center"/>
    </xf>
    <xf numFmtId="176" fontId="16" fillId="0" borderId="1" xfId="4" applyFont="1" applyFill="1" applyBorder="1" applyAlignment="1">
      <alignment horizontal="center" vertical="center"/>
    </xf>
    <xf numFmtId="176" fontId="17" fillId="0" borderId="1" xfId="4" applyFont="1" applyFill="1" applyBorder="1" applyAlignment="1">
      <alignment horizontal="left" vertical="center"/>
    </xf>
    <xf numFmtId="176" fontId="17" fillId="0" borderId="1" xfId="0" applyFont="1" applyFill="1" applyBorder="1" applyAlignment="1">
      <alignment horizontal="left" vertical="center"/>
    </xf>
    <xf numFmtId="176" fontId="16" fillId="0" borderId="1" xfId="4" applyFont="1" applyFill="1" applyBorder="1" applyAlignment="1">
      <alignment horizontal="left" vertical="center"/>
    </xf>
    <xf numFmtId="182" fontId="16" fillId="0" borderId="1" xfId="0" applyNumberFormat="1" applyFont="1" applyFill="1" applyBorder="1" applyAlignment="1">
      <alignment horizontal="center" vertical="center"/>
    </xf>
    <xf numFmtId="183" fontId="16" fillId="0" borderId="1" xfId="4" applyNumberFormat="1" applyFont="1" applyFill="1" applyBorder="1" applyAlignment="1">
      <alignment horizontal="center" vertical="center"/>
    </xf>
    <xf numFmtId="182" fontId="16" fillId="0" borderId="1" xfId="4" applyNumberFormat="1" applyFont="1" applyFill="1" applyBorder="1" applyAlignment="1">
      <alignment horizontal="center" vertical="center"/>
    </xf>
    <xf numFmtId="176" fontId="16" fillId="0" borderId="1" xfId="0" applyFont="1" applyFill="1" applyBorder="1" applyAlignment="1">
      <alignment horizontal="left" vertical="center"/>
    </xf>
    <xf numFmtId="182" fontId="16" fillId="0" borderId="1" xfId="1" applyNumberFormat="1" applyFont="1" applyFill="1" applyBorder="1" applyAlignment="1">
      <alignment horizontal="center" vertical="center"/>
    </xf>
    <xf numFmtId="176" fontId="18" fillId="0" borderId="1" xfId="0" applyFont="1" applyFill="1" applyBorder="1" applyAlignment="1">
      <alignment horizontal="center" vertical="center"/>
    </xf>
    <xf numFmtId="176" fontId="18" fillId="0" borderId="6" xfId="0" applyFont="1" applyFill="1" applyBorder="1" applyAlignment="1">
      <alignment vertical="center"/>
    </xf>
    <xf numFmtId="176" fontId="18" fillId="0" borderId="1" xfId="0" applyFont="1" applyFill="1" applyBorder="1" applyAlignment="1">
      <alignment horizontal="left" vertical="center"/>
    </xf>
    <xf numFmtId="176" fontId="18" fillId="3" borderId="1" xfId="0" applyFont="1" applyFill="1" applyBorder="1" applyAlignment="1">
      <alignment horizontal="center" vertical="center"/>
    </xf>
    <xf numFmtId="176" fontId="16" fillId="0" borderId="1" xfId="0" applyFont="1" applyFill="1" applyBorder="1" applyAlignment="1">
      <alignment horizontal="left" vertical="center" wrapText="1"/>
    </xf>
    <xf numFmtId="176" fontId="19" fillId="0" borderId="1" xfId="0" applyFont="1" applyFill="1" applyBorder="1" applyAlignment="1">
      <alignment horizontal="center" vertical="center"/>
    </xf>
    <xf numFmtId="184" fontId="17" fillId="0" borderId="1" xfId="0" applyNumberFormat="1" applyFont="1" applyFill="1" applyBorder="1" applyAlignment="1">
      <alignment horizontal="center" vertical="center"/>
    </xf>
    <xf numFmtId="184" fontId="17" fillId="3" borderId="1" xfId="0" applyNumberFormat="1" applyFont="1" applyFill="1" applyBorder="1" applyAlignment="1">
      <alignment horizontal="center" vertical="center"/>
    </xf>
    <xf numFmtId="176" fontId="17" fillId="0" borderId="1" xfId="0" applyFont="1" applyFill="1" applyBorder="1" applyAlignment="1">
      <alignment horizontal="center" vertical="center"/>
    </xf>
    <xf numFmtId="176" fontId="19" fillId="8" borderId="1" xfId="0" applyFont="1" applyFill="1" applyBorder="1" applyAlignment="1">
      <alignment horizontal="center" vertical="center"/>
    </xf>
    <xf numFmtId="176" fontId="6" fillId="0" borderId="1" xfId="0" applyFont="1" applyFill="1" applyBorder="1" applyAlignment="1">
      <alignment vertical="center" wrapText="1"/>
    </xf>
    <xf numFmtId="176" fontId="6" fillId="0" borderId="1" xfId="4" applyFont="1" applyFill="1" applyBorder="1" applyAlignment="1">
      <alignment horizontal="center" vertical="center"/>
    </xf>
    <xf numFmtId="176" fontId="5" fillId="0" borderId="1" xfId="4" applyFill="1" applyBorder="1">
      <alignment vertical="center"/>
    </xf>
    <xf numFmtId="176" fontId="20" fillId="5" borderId="0" xfId="0" applyFont="1" applyFill="1" applyAlignment="1"/>
    <xf numFmtId="176" fontId="20" fillId="0" borderId="0" xfId="0" applyFont="1" applyFill="1" applyAlignment="1"/>
    <xf numFmtId="176" fontId="20" fillId="2" borderId="0" xfId="0" applyFont="1" applyFill="1" applyAlignment="1"/>
    <xf numFmtId="176" fontId="0" fillId="5" borderId="0" xfId="0" applyFill="1" applyAlignment="1"/>
    <xf numFmtId="185" fontId="0" fillId="5" borderId="0" xfId="0" applyNumberFormat="1" applyFill="1" applyAlignment="1"/>
    <xf numFmtId="176" fontId="22" fillId="4" borderId="1" xfId="0" applyFont="1" applyFill="1" applyBorder="1" applyAlignment="1">
      <alignment horizontal="center" vertical="center"/>
    </xf>
    <xf numFmtId="176" fontId="22" fillId="4" borderId="1" xfId="0" applyFont="1" applyFill="1" applyBorder="1" applyAlignment="1">
      <alignment horizontal="center" vertical="center" wrapText="1"/>
    </xf>
    <xf numFmtId="185" fontId="22" fillId="4" borderId="1" xfId="0" applyNumberFormat="1" applyFont="1" applyFill="1" applyBorder="1" applyAlignment="1">
      <alignment horizontal="center" vertical="center"/>
    </xf>
    <xf numFmtId="176" fontId="17" fillId="4" borderId="1" xfId="0" applyFont="1" applyFill="1" applyBorder="1" applyAlignment="1">
      <alignment horizontal="center" vertical="center"/>
    </xf>
    <xf numFmtId="176" fontId="19" fillId="4" borderId="1" xfId="0" applyFont="1" applyFill="1" applyBorder="1" applyAlignment="1">
      <alignment horizontal="center" vertical="center"/>
    </xf>
    <xf numFmtId="177" fontId="17" fillId="4" borderId="1" xfId="0" applyNumberFormat="1" applyFont="1" applyFill="1" applyBorder="1" applyAlignment="1">
      <alignment horizontal="center" vertical="center"/>
    </xf>
    <xf numFmtId="185" fontId="17" fillId="4" borderId="1" xfId="0" applyNumberFormat="1" applyFont="1" applyFill="1" applyBorder="1" applyAlignment="1">
      <alignment horizontal="center" vertical="center"/>
    </xf>
    <xf numFmtId="43" fontId="17" fillId="4" borderId="1" xfId="1" applyFont="1" applyFill="1" applyBorder="1" applyAlignment="1">
      <alignment horizontal="center" vertical="center"/>
    </xf>
    <xf numFmtId="49" fontId="19" fillId="4" borderId="1" xfId="0" applyNumberFormat="1" applyFont="1" applyFill="1" applyBorder="1" applyAlignment="1">
      <alignment horizontal="center" vertical="center"/>
    </xf>
    <xf numFmtId="185" fontId="17" fillId="0" borderId="1" xfId="0" applyNumberFormat="1" applyFont="1" applyFill="1" applyBorder="1" applyAlignment="1">
      <alignment horizontal="center" vertical="center"/>
    </xf>
    <xf numFmtId="49" fontId="22" fillId="4" borderId="1" xfId="0" applyNumberFormat="1" applyFont="1" applyFill="1" applyBorder="1" applyAlignment="1">
      <alignment horizontal="center" vertical="center"/>
    </xf>
    <xf numFmtId="14" fontId="19" fillId="4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176" fontId="0" fillId="0" borderId="0" xfId="0" applyFill="1" applyAlignment="1"/>
    <xf numFmtId="176" fontId="17" fillId="2" borderId="1" xfId="0" applyFont="1" applyFill="1" applyBorder="1" applyAlignment="1">
      <alignment horizontal="center" vertical="center"/>
    </xf>
    <xf numFmtId="177" fontId="17" fillId="2" borderId="1" xfId="0" applyNumberFormat="1" applyFont="1" applyFill="1" applyBorder="1" applyAlignment="1">
      <alignment horizontal="center" vertical="center"/>
    </xf>
    <xf numFmtId="177" fontId="19" fillId="2" borderId="1" xfId="0" applyNumberFormat="1" applyFont="1" applyFill="1" applyBorder="1" applyAlignment="1">
      <alignment horizontal="center" vertical="center"/>
    </xf>
    <xf numFmtId="176" fontId="23" fillId="2" borderId="12" xfId="3" applyFont="1" applyFill="1" applyBorder="1" applyAlignment="1" applyProtection="1">
      <alignment horizontal="center" vertical="center" shrinkToFit="1"/>
      <protection locked="0"/>
    </xf>
    <xf numFmtId="177" fontId="22" fillId="2" borderId="1" xfId="0" applyNumberFormat="1" applyFont="1" applyFill="1" applyBorder="1" applyAlignment="1">
      <alignment horizontal="center" vertical="center"/>
    </xf>
    <xf numFmtId="14" fontId="19" fillId="2" borderId="1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176" fontId="24" fillId="2" borderId="1" xfId="0" applyFont="1" applyFill="1" applyBorder="1" applyAlignment="1"/>
    <xf numFmtId="176" fontId="18" fillId="2" borderId="1" xfId="0" applyFont="1" applyFill="1" applyBorder="1" applyAlignment="1"/>
    <xf numFmtId="176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176" fontId="16" fillId="0" borderId="1" xfId="0" applyFont="1" applyBorder="1" applyAlignment="1">
      <alignment horizontal="center" vertical="center"/>
    </xf>
    <xf numFmtId="176" fontId="16" fillId="0" borderId="1" xfId="0" applyFont="1" applyBorder="1">
      <alignment vertical="center"/>
    </xf>
    <xf numFmtId="176" fontId="16" fillId="5" borderId="1" xfId="0" applyFont="1" applyFill="1" applyBorder="1">
      <alignment vertical="center"/>
    </xf>
    <xf numFmtId="176" fontId="16" fillId="5" borderId="1" xfId="0" applyFont="1" applyFill="1" applyBorder="1" applyAlignment="1">
      <alignment vertical="center"/>
    </xf>
    <xf numFmtId="176" fontId="16" fillId="5" borderId="1" xfId="0" applyFont="1" applyFill="1" applyBorder="1" applyAlignment="1">
      <alignment vertical="center" wrapText="1"/>
    </xf>
    <xf numFmtId="176" fontId="16" fillId="0" borderId="0" xfId="0" applyFont="1">
      <alignment vertical="center"/>
    </xf>
    <xf numFmtId="183" fontId="16" fillId="0" borderId="1" xfId="0" applyNumberFormat="1" applyFont="1" applyFill="1" applyBorder="1">
      <alignment vertical="center"/>
    </xf>
    <xf numFmtId="176" fontId="16" fillId="5" borderId="1" xfId="0" applyFont="1" applyFill="1" applyBorder="1" applyAlignment="1">
      <alignment horizontal="center" vertical="center"/>
    </xf>
    <xf numFmtId="176" fontId="16" fillId="5" borderId="1" xfId="0" applyFont="1" applyFill="1" applyBorder="1" applyAlignment="1">
      <alignment horizontal="center" vertical="center" wrapText="1"/>
    </xf>
    <xf numFmtId="176" fontId="6" fillId="0" borderId="0" xfId="4" applyFont="1" applyFill="1">
      <alignment vertical="center"/>
    </xf>
    <xf numFmtId="182" fontId="5" fillId="0" borderId="0" xfId="4" applyNumberFormat="1" applyFill="1" applyAlignment="1">
      <alignment horizontal="right" vertical="center"/>
    </xf>
    <xf numFmtId="176" fontId="5" fillId="0" borderId="0" xfId="4" applyFill="1" applyAlignment="1">
      <alignment horizontal="left" vertical="center"/>
    </xf>
    <xf numFmtId="176" fontId="12" fillId="0" borderId="1" xfId="4" applyFont="1" applyFill="1" applyBorder="1">
      <alignment vertical="center"/>
    </xf>
    <xf numFmtId="182" fontId="16" fillId="0" borderId="1" xfId="0" applyNumberFormat="1" applyFont="1" applyFill="1" applyBorder="1" applyAlignment="1">
      <alignment horizontal="right" vertical="center"/>
    </xf>
    <xf numFmtId="183" fontId="16" fillId="0" borderId="1" xfId="4" applyNumberFormat="1" applyFont="1" applyFill="1" applyBorder="1" applyAlignment="1">
      <alignment horizontal="left" vertical="center"/>
    </xf>
    <xf numFmtId="176" fontId="16" fillId="0" borderId="1" xfId="4" applyFont="1" applyFill="1" applyBorder="1" applyAlignment="1">
      <alignment horizontal="left" vertical="center" wrapText="1"/>
    </xf>
    <xf numFmtId="182" fontId="16" fillId="0" borderId="6" xfId="0" applyNumberFormat="1" applyFont="1" applyFill="1" applyBorder="1" applyAlignment="1">
      <alignment horizontal="right" vertical="center"/>
    </xf>
    <xf numFmtId="183" fontId="16" fillId="0" borderId="1" xfId="4" applyNumberFormat="1" applyFont="1" applyFill="1" applyBorder="1" applyAlignment="1">
      <alignment horizontal="left" vertical="center" wrapText="1"/>
    </xf>
    <xf numFmtId="182" fontId="16" fillId="0" borderId="1" xfId="4" applyNumberFormat="1" applyFont="1" applyFill="1" applyBorder="1" applyAlignment="1">
      <alignment horizontal="right" vertical="center"/>
    </xf>
    <xf numFmtId="182" fontId="16" fillId="0" borderId="1" xfId="1" applyNumberFormat="1" applyFont="1" applyFill="1" applyBorder="1" applyAlignment="1">
      <alignment horizontal="right" vertical="center"/>
    </xf>
    <xf numFmtId="183" fontId="6" fillId="0" borderId="1" xfId="0" applyNumberFormat="1" applyFont="1" applyFill="1" applyBorder="1" applyAlignment="1">
      <alignment horizontal="right" vertical="center"/>
    </xf>
    <xf numFmtId="176" fontId="16" fillId="0" borderId="1" xfId="4" applyFont="1" applyFill="1" applyBorder="1" applyAlignment="1">
      <alignment vertical="center"/>
    </xf>
    <xf numFmtId="176" fontId="16" fillId="0" borderId="1" xfId="4" applyFont="1" applyFill="1" applyBorder="1">
      <alignment vertical="center"/>
    </xf>
    <xf numFmtId="176" fontId="21" fillId="0" borderId="0" xfId="4" applyFont="1" applyFill="1" applyBorder="1" applyAlignment="1">
      <alignment horizontal="center" vertical="center"/>
    </xf>
    <xf numFmtId="176" fontId="5" fillId="0" borderId="1" xfId="4" applyFill="1" applyBorder="1" applyAlignment="1">
      <alignment horizontal="center" vertical="center"/>
    </xf>
    <xf numFmtId="176" fontId="6" fillId="0" borderId="1" xfId="4" applyFont="1" applyFill="1" applyBorder="1" applyAlignment="1">
      <alignment horizontal="left" vertical="center"/>
    </xf>
    <xf numFmtId="176" fontId="6" fillId="0" borderId="1" xfId="4" applyFont="1" applyFill="1" applyBorder="1" applyAlignment="1">
      <alignment horizontal="left" vertical="center" wrapText="1"/>
    </xf>
    <xf numFmtId="176" fontId="6" fillId="0" borderId="1" xfId="4" applyFont="1" applyFill="1" applyBorder="1">
      <alignment vertical="center"/>
    </xf>
    <xf numFmtId="176" fontId="0" fillId="0" borderId="0" xfId="0" applyAlignment="1">
      <alignment horizontal="center" vertical="center" wrapText="1"/>
    </xf>
    <xf numFmtId="183" fontId="0" fillId="0" borderId="0" xfId="0" applyNumberFormat="1">
      <alignment vertical="center"/>
    </xf>
    <xf numFmtId="176" fontId="0" fillId="0" borderId="0" xfId="0" applyAlignment="1">
      <alignment vertical="center" wrapText="1"/>
    </xf>
    <xf numFmtId="176" fontId="16" fillId="0" borderId="1" xfId="0" applyFont="1" applyBorder="1" applyAlignment="1">
      <alignment horizontal="center" vertical="center" wrapText="1"/>
    </xf>
    <xf numFmtId="176" fontId="6" fillId="0" borderId="1" xfId="0" applyFont="1" applyBorder="1" applyAlignment="1">
      <alignment horizontal="center" vertical="center"/>
    </xf>
    <xf numFmtId="176" fontId="6" fillId="0" borderId="1" xfId="0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/>
    </xf>
    <xf numFmtId="176" fontId="26" fillId="0" borderId="1" xfId="0" applyFont="1" applyFill="1" applyBorder="1" applyAlignment="1">
      <alignment horizontal="center" vertical="center" wrapText="1"/>
    </xf>
    <xf numFmtId="176" fontId="26" fillId="0" borderId="1" xfId="0" applyFont="1" applyFill="1" applyBorder="1" applyAlignment="1">
      <alignment vertical="center" wrapText="1"/>
    </xf>
    <xf numFmtId="183" fontId="6" fillId="0" borderId="1" xfId="0" applyNumberFormat="1" applyFont="1" applyFill="1" applyBorder="1" applyAlignment="1">
      <alignment horizontal="center" vertical="center" wrapText="1"/>
    </xf>
    <xf numFmtId="176" fontId="27" fillId="0" borderId="1" xfId="0" applyFont="1" applyFill="1" applyBorder="1" applyAlignment="1">
      <alignment horizontal="center" vertical="center"/>
    </xf>
    <xf numFmtId="176" fontId="0" fillId="0" borderId="1" xfId="0" applyBorder="1" applyAlignment="1">
      <alignment horizontal="center" vertical="center" wrapText="1"/>
    </xf>
    <xf numFmtId="176" fontId="28" fillId="0" borderId="1" xfId="0" applyFont="1" applyBorder="1" applyAlignment="1">
      <alignment horizontal="center" vertical="center"/>
    </xf>
    <xf numFmtId="176" fontId="16" fillId="0" borderId="0" xfId="0" applyFont="1" applyBorder="1" applyAlignment="1">
      <alignment horizontal="center" vertical="center"/>
    </xf>
    <xf numFmtId="176" fontId="16" fillId="0" borderId="0" xfId="0" applyFont="1" applyBorder="1" applyAlignment="1">
      <alignment horizontal="center" vertical="center" wrapText="1"/>
    </xf>
    <xf numFmtId="176" fontId="16" fillId="0" borderId="0" xfId="0" applyFont="1" applyAlignment="1">
      <alignment horizontal="center" vertical="center"/>
    </xf>
    <xf numFmtId="176" fontId="29" fillId="0" borderId="0" xfId="0" applyFont="1" applyAlignment="1">
      <alignment horizontal="center" vertical="center"/>
    </xf>
    <xf numFmtId="176" fontId="16" fillId="0" borderId="0" xfId="0" applyFont="1" applyAlignment="1">
      <alignment horizontal="center" vertical="center" wrapText="1"/>
    </xf>
    <xf numFmtId="183" fontId="16" fillId="0" borderId="1" xfId="0" applyNumberFormat="1" applyFont="1" applyFill="1" applyBorder="1" applyAlignment="1">
      <alignment horizontal="center" vertical="center"/>
    </xf>
    <xf numFmtId="176" fontId="0" fillId="0" borderId="1" xfId="0" applyFont="1" applyBorder="1" applyAlignment="1">
      <alignment horizontal="center" vertical="center" wrapText="1"/>
    </xf>
    <xf numFmtId="176" fontId="0" fillId="0" borderId="0" xfId="0" applyFont="1" applyBorder="1" applyAlignment="1">
      <alignment horizontal="center" vertical="center" wrapText="1"/>
    </xf>
    <xf numFmtId="183" fontId="6" fillId="0" borderId="1" xfId="0" applyNumberFormat="1" applyFont="1" applyFill="1" applyBorder="1">
      <alignment vertical="center"/>
    </xf>
    <xf numFmtId="176" fontId="30" fillId="0" borderId="5" xfId="0" applyFont="1" applyFill="1" applyBorder="1" applyAlignment="1">
      <alignment horizontal="left" vertical="center" wrapText="1"/>
    </xf>
    <xf numFmtId="176" fontId="6" fillId="0" borderId="5" xfId="0" applyFont="1" applyBorder="1" applyAlignment="1">
      <alignment vertical="center" wrapText="1"/>
    </xf>
    <xf numFmtId="176" fontId="30" fillId="0" borderId="0" xfId="0" applyFont="1" applyFill="1" applyBorder="1" applyAlignment="1">
      <alignment horizontal="left" vertical="center" wrapText="1"/>
    </xf>
    <xf numFmtId="176" fontId="30" fillId="0" borderId="5" xfId="0" applyFont="1" applyBorder="1" applyAlignment="1">
      <alignment horizontal="left" vertical="center" wrapText="1"/>
    </xf>
    <xf numFmtId="176" fontId="6" fillId="0" borderId="13" xfId="0" applyFont="1" applyFill="1" applyBorder="1" applyAlignment="1">
      <alignment horizontal="center" vertical="center" wrapText="1"/>
    </xf>
    <xf numFmtId="176" fontId="28" fillId="0" borderId="0" xfId="0" applyFont="1" applyFill="1">
      <alignment vertical="center"/>
    </xf>
    <xf numFmtId="176" fontId="31" fillId="0" borderId="0" xfId="0" applyFont="1" applyFill="1" applyAlignment="1">
      <alignment vertical="center" wrapText="1"/>
    </xf>
    <xf numFmtId="183" fontId="0" fillId="0" borderId="1" xfId="0" applyNumberFormat="1" applyBorder="1">
      <alignment vertical="center"/>
    </xf>
    <xf numFmtId="176" fontId="0" fillId="0" borderId="1" xfId="0" applyBorder="1" applyAlignment="1">
      <alignment vertical="center" wrapText="1"/>
    </xf>
    <xf numFmtId="176" fontId="31" fillId="0" borderId="0" xfId="0" applyFont="1" applyAlignment="1">
      <alignment vertical="center" wrapText="1"/>
    </xf>
    <xf numFmtId="176" fontId="28" fillId="0" borderId="0" xfId="0" applyFont="1">
      <alignment vertical="center"/>
    </xf>
    <xf numFmtId="176" fontId="32" fillId="0" borderId="0" xfId="0" applyFont="1" applyFill="1" applyBorder="1" applyAlignment="1">
      <alignment horizontal="left" vertical="center" wrapText="1"/>
    </xf>
    <xf numFmtId="183" fontId="16" fillId="0" borderId="0" xfId="0" applyNumberFormat="1" applyFont="1" applyBorder="1">
      <alignment vertical="center"/>
    </xf>
    <xf numFmtId="183" fontId="16" fillId="0" borderId="0" xfId="0" applyNumberFormat="1" applyFont="1">
      <alignment vertical="center"/>
    </xf>
    <xf numFmtId="183" fontId="0" fillId="0" borderId="1" xfId="0" applyNumberFormat="1" applyFill="1" applyBorder="1">
      <alignment vertical="center"/>
    </xf>
    <xf numFmtId="183" fontId="28" fillId="0" borderId="0" xfId="0" applyNumberFormat="1" applyFont="1" applyFill="1">
      <alignment vertical="center"/>
    </xf>
    <xf numFmtId="183" fontId="0" fillId="0" borderId="0" xfId="0" applyNumberFormat="1" applyFill="1">
      <alignment vertical="center"/>
    </xf>
    <xf numFmtId="176" fontId="11" fillId="5" borderId="1" xfId="0" applyNumberFormat="1" applyFont="1" applyFill="1" applyBorder="1" applyAlignment="1">
      <alignment horizontal="center" vertical="center"/>
    </xf>
    <xf numFmtId="176" fontId="11" fillId="5" borderId="1" xfId="0" applyFont="1" applyFill="1" applyBorder="1" applyAlignment="1">
      <alignment horizontal="center" vertical="center"/>
    </xf>
    <xf numFmtId="177" fontId="4" fillId="5" borderId="1" xfId="0" applyNumberFormat="1" applyFont="1" applyFill="1" applyBorder="1" applyAlignment="1">
      <alignment horizontal="center" vertical="center"/>
    </xf>
    <xf numFmtId="178" fontId="4" fillId="5" borderId="1" xfId="0" applyNumberFormat="1" applyFont="1" applyFill="1" applyBorder="1" applyAlignment="1">
      <alignment horizontal="center" vertical="center"/>
    </xf>
    <xf numFmtId="176" fontId="2" fillId="0" borderId="1" xfId="0" applyFont="1" applyFill="1" applyBorder="1" applyAlignment="1">
      <alignment horizontal="center" vertical="center"/>
    </xf>
    <xf numFmtId="49" fontId="39" fillId="0" borderId="1" xfId="0" applyNumberFormat="1" applyFont="1" applyFill="1" applyBorder="1" applyAlignment="1">
      <alignment horizontal="center" vertical="center"/>
    </xf>
    <xf numFmtId="176" fontId="39" fillId="0" borderId="1" xfId="0" applyFont="1" applyFill="1" applyBorder="1" applyAlignment="1">
      <alignment horizontal="center" vertical="center"/>
    </xf>
    <xf numFmtId="176" fontId="39" fillId="0" borderId="1" xfId="0" applyFont="1" applyFill="1" applyBorder="1" applyAlignment="1">
      <alignment horizontal="center" vertical="center" wrapText="1"/>
    </xf>
    <xf numFmtId="176" fontId="39" fillId="0" borderId="1" xfId="0" applyFont="1" applyFill="1" applyBorder="1" applyAlignment="1">
      <alignment horizontal="left" vertical="center"/>
    </xf>
    <xf numFmtId="14" fontId="39" fillId="0" borderId="1" xfId="0" applyNumberFormat="1" applyFont="1" applyFill="1" applyBorder="1" applyAlignment="1">
      <alignment horizontal="center" vertical="center"/>
    </xf>
    <xf numFmtId="177" fontId="39" fillId="0" borderId="1" xfId="0" applyNumberFormat="1" applyFont="1" applyFill="1" applyBorder="1" applyAlignment="1">
      <alignment horizontal="center" vertical="center"/>
    </xf>
    <xf numFmtId="178" fontId="39" fillId="0" borderId="1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178" fontId="40" fillId="0" borderId="1" xfId="0" applyNumberFormat="1" applyFont="1" applyFill="1" applyBorder="1" applyAlignment="1">
      <alignment horizontal="center" vertical="center"/>
    </xf>
    <xf numFmtId="176" fontId="41" fillId="0" borderId="1" xfId="0" applyFont="1" applyFill="1" applyBorder="1" applyAlignment="1">
      <alignment horizontal="center" vertical="center"/>
    </xf>
    <xf numFmtId="176" fontId="39" fillId="0" borderId="1" xfId="0" applyNumberFormat="1" applyFont="1" applyFill="1" applyBorder="1" applyAlignment="1">
      <alignment horizontal="center" vertical="center"/>
    </xf>
    <xf numFmtId="176" fontId="39" fillId="0" borderId="1" xfId="0" applyNumberFormat="1" applyFont="1" applyFill="1" applyBorder="1" applyAlignment="1">
      <alignment horizontal="left" vertical="center"/>
    </xf>
    <xf numFmtId="176" fontId="40" fillId="0" borderId="1" xfId="0" applyFont="1" applyFill="1" applyBorder="1" applyAlignment="1">
      <alignment horizontal="center" vertical="center" wrapText="1"/>
    </xf>
    <xf numFmtId="176" fontId="40" fillId="0" borderId="1" xfId="0" applyFont="1" applyFill="1" applyBorder="1" applyAlignment="1">
      <alignment horizontal="center" vertical="center"/>
    </xf>
    <xf numFmtId="177" fontId="40" fillId="0" borderId="1" xfId="0" applyNumberFormat="1" applyFont="1" applyFill="1" applyBorder="1" applyAlignment="1">
      <alignment horizontal="center" vertical="center"/>
    </xf>
    <xf numFmtId="178" fontId="4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39" fillId="0" borderId="1" xfId="0" applyNumberFormat="1" applyFont="1" applyFill="1" applyBorder="1" applyAlignment="1">
      <alignment horizontal="center" vertical="center" wrapText="1"/>
    </xf>
    <xf numFmtId="176" fontId="39" fillId="0" borderId="1" xfId="0" applyFont="1" applyFill="1" applyBorder="1" applyAlignment="1">
      <alignment horizontal="justify" vertical="center"/>
    </xf>
    <xf numFmtId="58" fontId="40" fillId="0" borderId="1" xfId="0" applyNumberFormat="1" applyFont="1" applyFill="1" applyBorder="1" applyAlignment="1">
      <alignment horizontal="center" vertical="center"/>
    </xf>
    <xf numFmtId="176" fontId="39" fillId="5" borderId="1" xfId="0" applyNumberFormat="1" applyFont="1" applyFill="1" applyBorder="1" applyAlignment="1">
      <alignment horizontal="center" vertical="center"/>
    </xf>
    <xf numFmtId="176" fontId="39" fillId="5" borderId="1" xfId="0" applyNumberFormat="1" applyFont="1" applyFill="1" applyBorder="1" applyAlignment="1">
      <alignment horizontal="left" vertical="center"/>
    </xf>
    <xf numFmtId="177" fontId="39" fillId="5" borderId="1" xfId="0" applyNumberFormat="1" applyFont="1" applyFill="1" applyBorder="1" applyAlignment="1">
      <alignment horizontal="center" vertical="center"/>
    </xf>
    <xf numFmtId="178" fontId="39" fillId="5" borderId="1" xfId="0" applyNumberFormat="1" applyFont="1" applyFill="1" applyBorder="1" applyAlignment="1">
      <alignment horizontal="center" vertical="center"/>
    </xf>
    <xf numFmtId="176" fontId="39" fillId="5" borderId="1" xfId="0" applyFont="1" applyFill="1" applyBorder="1" applyAlignment="1">
      <alignment horizontal="center" vertical="center"/>
    </xf>
    <xf numFmtId="176" fontId="39" fillId="0" borderId="1" xfId="0" applyFont="1" applyFill="1" applyBorder="1" applyAlignment="1">
      <alignment horizontal="left" vertical="center" wrapText="1"/>
    </xf>
    <xf numFmtId="176" fontId="39" fillId="0" borderId="6" xfId="0" applyFont="1" applyFill="1" applyBorder="1" applyAlignment="1">
      <alignment horizontal="center" vertical="center" wrapText="1"/>
    </xf>
    <xf numFmtId="49" fontId="39" fillId="0" borderId="6" xfId="0" applyNumberFormat="1" applyFont="1" applyFill="1" applyBorder="1" applyAlignment="1">
      <alignment horizontal="center" vertical="center" wrapText="1"/>
    </xf>
    <xf numFmtId="176" fontId="40" fillId="5" borderId="1" xfId="0" applyFont="1" applyFill="1" applyBorder="1" applyAlignment="1">
      <alignment horizontal="center" vertical="center"/>
    </xf>
    <xf numFmtId="176" fontId="39" fillId="5" borderId="1" xfId="0" applyNumberFormat="1" applyFont="1" applyFill="1" applyBorder="1" applyAlignment="1">
      <alignment horizontal="center" vertical="center" wrapText="1"/>
    </xf>
    <xf numFmtId="176" fontId="39" fillId="5" borderId="1" xfId="0" applyNumberFormat="1" applyFont="1" applyFill="1" applyBorder="1" applyAlignment="1">
      <alignment horizontal="left" vertical="center" wrapText="1"/>
    </xf>
    <xf numFmtId="49" fontId="39" fillId="5" borderId="1" xfId="0" applyNumberFormat="1" applyFont="1" applyFill="1" applyBorder="1" applyAlignment="1">
      <alignment horizontal="center" vertical="center" wrapText="1"/>
    </xf>
    <xf numFmtId="176" fontId="39" fillId="5" borderId="1" xfId="0" applyFont="1" applyFill="1" applyBorder="1" applyAlignment="1">
      <alignment horizontal="left" vertical="center"/>
    </xf>
    <xf numFmtId="176" fontId="39" fillId="5" borderId="1" xfId="0" applyFont="1" applyFill="1" applyBorder="1" applyAlignment="1">
      <alignment horizontal="center" vertical="center" wrapText="1"/>
    </xf>
    <xf numFmtId="178" fontId="40" fillId="5" borderId="1" xfId="0" applyNumberFormat="1" applyFont="1" applyFill="1" applyBorder="1" applyAlignment="1">
      <alignment horizontal="center" vertical="center"/>
    </xf>
    <xf numFmtId="178" fontId="39" fillId="3" borderId="1" xfId="0" applyNumberFormat="1" applyFont="1" applyFill="1" applyBorder="1" applyAlignment="1">
      <alignment horizontal="center" vertical="center"/>
    </xf>
    <xf numFmtId="176" fontId="39" fillId="3" borderId="1" xfId="0" applyFont="1" applyFill="1" applyBorder="1" applyAlignment="1">
      <alignment horizontal="center" vertical="center" wrapText="1"/>
    </xf>
    <xf numFmtId="176" fontId="39" fillId="3" borderId="1" xfId="0" applyFont="1" applyFill="1" applyBorder="1" applyAlignment="1">
      <alignment horizontal="center" vertical="center"/>
    </xf>
    <xf numFmtId="176" fontId="39" fillId="3" borderId="1" xfId="0" applyNumberFormat="1" applyFont="1" applyFill="1" applyBorder="1" applyAlignment="1">
      <alignment horizontal="center" vertical="center"/>
    </xf>
    <xf numFmtId="176" fontId="39" fillId="3" borderId="1" xfId="0" applyNumberFormat="1" applyFont="1" applyFill="1" applyBorder="1" applyAlignment="1">
      <alignment horizontal="left" vertical="center"/>
    </xf>
    <xf numFmtId="176" fontId="40" fillId="3" borderId="1" xfId="0" applyFont="1" applyFill="1" applyBorder="1" applyAlignment="1">
      <alignment horizontal="center" vertical="center" wrapText="1"/>
    </xf>
    <xf numFmtId="176" fontId="40" fillId="3" borderId="1" xfId="0" applyFont="1" applyFill="1" applyBorder="1" applyAlignment="1">
      <alignment horizontal="center" vertical="center"/>
    </xf>
    <xf numFmtId="178" fontId="40" fillId="3" borderId="1" xfId="0" applyNumberFormat="1" applyFont="1" applyFill="1" applyBorder="1" applyAlignment="1">
      <alignment horizontal="center" vertical="center"/>
    </xf>
    <xf numFmtId="14" fontId="39" fillId="3" borderId="1" xfId="0" applyNumberFormat="1" applyFont="1" applyFill="1" applyBorder="1" applyAlignment="1">
      <alignment horizontal="center" vertical="center"/>
    </xf>
    <xf numFmtId="176" fontId="39" fillId="3" borderId="1" xfId="0" applyNumberFormat="1" applyFont="1" applyFill="1" applyBorder="1" applyAlignment="1">
      <alignment horizontal="center" vertical="center" wrapText="1"/>
    </xf>
    <xf numFmtId="177" fontId="39" fillId="3" borderId="1" xfId="0" applyNumberFormat="1" applyFont="1" applyFill="1" applyBorder="1" applyAlignment="1">
      <alignment horizontal="center" vertical="center"/>
    </xf>
    <xf numFmtId="176" fontId="39" fillId="3" borderId="1" xfId="0" applyFont="1" applyFill="1" applyBorder="1" applyAlignment="1">
      <alignment horizontal="left" vertical="center" wrapText="1"/>
    </xf>
    <xf numFmtId="176" fontId="41" fillId="5" borderId="1" xfId="0" applyFont="1" applyFill="1" applyBorder="1" applyAlignment="1">
      <alignment horizontal="center" vertical="center"/>
    </xf>
    <xf numFmtId="179" fontId="40" fillId="5" borderId="1" xfId="2" applyNumberFormat="1" applyFont="1" applyFill="1" applyBorder="1" applyAlignment="1">
      <alignment horizontal="center" vertical="center"/>
    </xf>
    <xf numFmtId="179" fontId="39" fillId="5" borderId="1" xfId="0" applyNumberFormat="1" applyFont="1" applyFill="1" applyBorder="1" applyAlignment="1">
      <alignment horizontal="center" vertical="center"/>
    </xf>
    <xf numFmtId="176" fontId="7" fillId="5" borderId="0" xfId="0" applyFont="1" applyFill="1">
      <alignment vertical="center"/>
    </xf>
    <xf numFmtId="176" fontId="40" fillId="5" borderId="1" xfId="0" applyFont="1" applyFill="1" applyBorder="1" applyAlignment="1">
      <alignment horizontal="center" vertical="center" wrapText="1"/>
    </xf>
    <xf numFmtId="176" fontId="11" fillId="5" borderId="0" xfId="0" applyFont="1" applyFill="1">
      <alignment vertical="center"/>
    </xf>
    <xf numFmtId="176" fontId="43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 wrapText="1"/>
    </xf>
    <xf numFmtId="0" fontId="39" fillId="0" borderId="1" xfId="0" applyNumberFormat="1" applyFont="1" applyFill="1" applyBorder="1" applyAlignment="1">
      <alignment horizontal="left" vertical="center"/>
    </xf>
    <xf numFmtId="0" fontId="43" fillId="0" borderId="1" xfId="0" applyNumberFormat="1" applyFont="1" applyFill="1" applyBorder="1" applyAlignment="1">
      <alignment horizontal="center" vertical="center"/>
    </xf>
    <xf numFmtId="0" fontId="43" fillId="0" borderId="1" xfId="0" applyNumberFormat="1" applyFont="1" applyFill="1" applyBorder="1" applyAlignment="1">
      <alignment horizontal="center" vertical="center" wrapText="1"/>
    </xf>
    <xf numFmtId="0" fontId="43" fillId="0" borderId="1" xfId="0" applyNumberFormat="1" applyFont="1" applyFill="1" applyBorder="1" applyAlignment="1">
      <alignment horizontal="left" vertical="center"/>
    </xf>
    <xf numFmtId="178" fontId="43" fillId="0" borderId="1" xfId="1" applyNumberFormat="1" applyFont="1" applyFill="1" applyBorder="1" applyAlignment="1">
      <alignment horizontal="center" vertical="center"/>
    </xf>
    <xf numFmtId="178" fontId="43" fillId="0" borderId="1" xfId="0" applyNumberFormat="1" applyFont="1" applyFill="1" applyBorder="1" applyAlignment="1">
      <alignment horizontal="center" vertical="center" wrapText="1"/>
    </xf>
    <xf numFmtId="176" fontId="43" fillId="0" borderId="1" xfId="0" applyNumberFormat="1" applyFont="1" applyFill="1" applyBorder="1" applyAlignment="1">
      <alignment horizontal="center" vertical="center"/>
    </xf>
    <xf numFmtId="176" fontId="11" fillId="0" borderId="0" xfId="0" applyFont="1" applyFill="1" applyAlignment="1">
      <alignment horizontal="center" vertical="center"/>
    </xf>
    <xf numFmtId="14" fontId="43" fillId="0" borderId="1" xfId="0" applyNumberFormat="1" applyFont="1" applyFill="1" applyBorder="1" applyAlignment="1">
      <alignment horizontal="center" vertical="center"/>
    </xf>
    <xf numFmtId="0" fontId="40" fillId="0" borderId="1" xfId="0" applyNumberFormat="1" applyFont="1" applyFill="1" applyBorder="1" applyAlignment="1">
      <alignment horizontal="center" vertical="center"/>
    </xf>
    <xf numFmtId="0" fontId="39" fillId="5" borderId="1" xfId="0" applyNumberFormat="1" applyFont="1" applyFill="1" applyBorder="1" applyAlignment="1">
      <alignment horizontal="center" vertical="center"/>
    </xf>
    <xf numFmtId="0" fontId="40" fillId="0" borderId="1" xfId="0" applyNumberFormat="1" applyFont="1" applyFill="1" applyBorder="1" applyAlignment="1">
      <alignment horizontal="center" vertical="center" wrapText="1"/>
    </xf>
    <xf numFmtId="0" fontId="39" fillId="3" borderId="1" xfId="0" applyNumberFormat="1" applyFont="1" applyFill="1" applyBorder="1" applyAlignment="1">
      <alignment horizontal="center" vertical="center"/>
    </xf>
    <xf numFmtId="0" fontId="39" fillId="0" borderId="2" xfId="0" applyNumberFormat="1" applyFont="1" applyFill="1" applyBorder="1" applyAlignment="1">
      <alignment horizontal="center" vertical="center"/>
    </xf>
    <xf numFmtId="0" fontId="39" fillId="0" borderId="10" xfId="0" applyNumberFormat="1" applyFont="1" applyFill="1" applyBorder="1" applyAlignment="1">
      <alignment horizontal="center" vertical="center"/>
    </xf>
    <xf numFmtId="0" fontId="39" fillId="3" borderId="10" xfId="0" applyNumberFormat="1" applyFont="1" applyFill="1" applyBorder="1" applyAlignment="1">
      <alignment horizontal="center" vertical="center"/>
    </xf>
    <xf numFmtId="0" fontId="40" fillId="5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4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0" fillId="3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177" fontId="42" fillId="0" borderId="1" xfId="0" applyNumberFormat="1" applyFont="1" applyFill="1" applyBorder="1" applyAlignment="1">
      <alignment horizontal="center" vertical="center"/>
    </xf>
    <xf numFmtId="176" fontId="25" fillId="0" borderId="0" xfId="0" applyFont="1" applyAlignment="1">
      <alignment horizontal="center" vertical="center"/>
    </xf>
    <xf numFmtId="176" fontId="0" fillId="0" borderId="8" xfId="0" applyFont="1" applyBorder="1" applyAlignment="1">
      <alignment horizontal="center" vertical="center"/>
    </xf>
    <xf numFmtId="176" fontId="0" fillId="0" borderId="9" xfId="0" applyBorder="1" applyAlignment="1">
      <alignment horizontal="center" vertical="center"/>
    </xf>
    <xf numFmtId="176" fontId="0" fillId="0" borderId="10" xfId="0" applyBorder="1" applyAlignment="1">
      <alignment horizontal="center" vertical="center"/>
    </xf>
    <xf numFmtId="176" fontId="21" fillId="0" borderId="3" xfId="4" applyFont="1" applyFill="1" applyBorder="1" applyAlignment="1">
      <alignment horizontal="center" vertical="center"/>
    </xf>
    <xf numFmtId="176" fontId="0" fillId="5" borderId="1" xfId="0" applyFont="1" applyFill="1" applyBorder="1" applyAlignment="1">
      <alignment horizontal="center" vertical="center"/>
    </xf>
    <xf numFmtId="176" fontId="0" fillId="0" borderId="13" xfId="0" applyFont="1" applyBorder="1" applyAlignment="1">
      <alignment horizontal="center" vertical="center"/>
    </xf>
    <xf numFmtId="176" fontId="16" fillId="0" borderId="6" xfId="0" applyFont="1" applyBorder="1" applyAlignment="1">
      <alignment horizontal="center" vertical="center" wrapText="1"/>
    </xf>
    <xf numFmtId="176" fontId="16" fillId="0" borderId="5" xfId="0" applyFont="1" applyBorder="1" applyAlignment="1">
      <alignment horizontal="center" vertical="center" wrapText="1"/>
    </xf>
    <xf numFmtId="176" fontId="16" fillId="0" borderId="11" xfId="0" applyFont="1" applyBorder="1" applyAlignment="1">
      <alignment horizontal="center" vertical="center" wrapText="1"/>
    </xf>
    <xf numFmtId="176" fontId="16" fillId="5" borderId="6" xfId="0" applyFont="1" applyFill="1" applyBorder="1" applyAlignment="1">
      <alignment horizontal="center" vertical="center"/>
    </xf>
    <xf numFmtId="176" fontId="16" fillId="5" borderId="5" xfId="0" applyFont="1" applyFill="1" applyBorder="1" applyAlignment="1">
      <alignment horizontal="center" vertical="center"/>
    </xf>
    <xf numFmtId="176" fontId="16" fillId="5" borderId="11" xfId="0" applyFont="1" applyFill="1" applyBorder="1" applyAlignment="1">
      <alignment horizontal="center" vertical="center"/>
    </xf>
    <xf numFmtId="176" fontId="0" fillId="0" borderId="5" xfId="0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21" fillId="4" borderId="1" xfId="0" applyFont="1" applyFill="1" applyBorder="1" applyAlignment="1">
      <alignment horizontal="center" vertical="center"/>
    </xf>
    <xf numFmtId="176" fontId="22" fillId="2" borderId="8" xfId="0" applyFont="1" applyFill="1" applyBorder="1" applyAlignment="1">
      <alignment horizontal="center" vertical="center"/>
    </xf>
    <xf numFmtId="176" fontId="22" fillId="2" borderId="9" xfId="0" applyFont="1" applyFill="1" applyBorder="1" applyAlignment="1">
      <alignment horizontal="center" vertical="center"/>
    </xf>
    <xf numFmtId="176" fontId="22" fillId="2" borderId="10" xfId="0" applyFont="1" applyFill="1" applyBorder="1" applyAlignment="1">
      <alignment horizontal="center" vertical="center"/>
    </xf>
    <xf numFmtId="176" fontId="18" fillId="0" borderId="6" xfId="0" applyFont="1" applyFill="1" applyBorder="1" applyAlignment="1">
      <alignment horizontal="center" vertical="center"/>
    </xf>
    <xf numFmtId="176" fontId="18" fillId="0" borderId="5" xfId="0" applyFont="1" applyFill="1" applyBorder="1" applyAlignment="1">
      <alignment horizontal="center" vertical="center"/>
    </xf>
    <xf numFmtId="176" fontId="16" fillId="0" borderId="6" xfId="0" applyFont="1" applyFill="1" applyBorder="1" applyAlignment="1">
      <alignment horizontal="center" vertical="center"/>
    </xf>
    <xf numFmtId="176" fontId="16" fillId="0" borderId="5" xfId="0" applyFont="1" applyFill="1" applyBorder="1" applyAlignment="1">
      <alignment horizontal="center" vertical="center"/>
    </xf>
    <xf numFmtId="176" fontId="16" fillId="0" borderId="11" xfId="0" applyFont="1" applyFill="1" applyBorder="1" applyAlignment="1">
      <alignment horizontal="center" vertical="center"/>
    </xf>
    <xf numFmtId="176" fontId="6" fillId="0" borderId="6" xfId="0" applyFont="1" applyFill="1" applyBorder="1" applyAlignment="1">
      <alignment horizontal="center" vertical="center"/>
    </xf>
    <xf numFmtId="176" fontId="6" fillId="0" borderId="5" xfId="0" applyFont="1" applyFill="1" applyBorder="1" applyAlignment="1">
      <alignment horizontal="center" vertical="center"/>
    </xf>
    <xf numFmtId="176" fontId="6" fillId="0" borderId="11" xfId="0" applyFont="1" applyFill="1" applyBorder="1" applyAlignment="1">
      <alignment horizontal="center" vertical="center"/>
    </xf>
    <xf numFmtId="176" fontId="2" fillId="0" borderId="0" xfId="0" applyFont="1" applyFill="1" applyAlignment="1">
      <alignment horizontal="center" vertical="center"/>
    </xf>
    <xf numFmtId="177" fontId="0" fillId="6" borderId="8" xfId="1" applyNumberFormat="1" applyFont="1" applyFill="1" applyBorder="1" applyAlignment="1">
      <alignment horizontal="center" vertical="center"/>
    </xf>
    <xf numFmtId="177" fontId="0" fillId="6" borderId="9" xfId="1" applyNumberFormat="1" applyFont="1" applyFill="1" applyBorder="1" applyAlignment="1">
      <alignment horizontal="center" vertical="center"/>
    </xf>
    <xf numFmtId="177" fontId="0" fillId="6" borderId="10" xfId="1" applyNumberFormat="1" applyFont="1" applyFill="1" applyBorder="1" applyAlignment="1">
      <alignment horizontal="center" vertical="center"/>
    </xf>
    <xf numFmtId="176" fontId="2" fillId="5" borderId="0" xfId="0" applyFont="1" applyFill="1" applyAlignment="1">
      <alignment horizontal="center" vertical="center"/>
    </xf>
    <xf numFmtId="176" fontId="3" fillId="5" borderId="0" xfId="0" applyFont="1" applyFill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 wrapText="1"/>
    </xf>
    <xf numFmtId="176" fontId="8" fillId="0" borderId="1" xfId="0" applyFont="1" applyFill="1" applyBorder="1" applyAlignment="1">
      <alignment horizontal="center" vertical="center"/>
    </xf>
    <xf numFmtId="176" fontId="8" fillId="0" borderId="1" xfId="0" applyFont="1" applyFill="1" applyBorder="1" applyAlignment="1">
      <alignment horizontal="center" vertical="center" wrapText="1"/>
    </xf>
    <xf numFmtId="176" fontId="9" fillId="0" borderId="1" xfId="0" applyFont="1" applyFill="1" applyBorder="1" applyAlignment="1">
      <alignment horizontal="left" vertical="center"/>
    </xf>
    <xf numFmtId="176" fontId="9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0" fillId="4" borderId="8" xfId="1" applyNumberFormat="1" applyFont="1" applyFill="1" applyBorder="1" applyAlignment="1">
      <alignment horizontal="center" vertical="center"/>
    </xf>
    <xf numFmtId="177" fontId="0" fillId="4" borderId="9" xfId="1" applyNumberFormat="1" applyFont="1" applyFill="1" applyBorder="1" applyAlignment="1">
      <alignment horizontal="center" vertical="center"/>
    </xf>
    <xf numFmtId="177" fontId="0" fillId="4" borderId="10" xfId="1" applyNumberFormat="1" applyFont="1" applyFill="1" applyBorder="1" applyAlignment="1">
      <alignment horizontal="center" vertical="center"/>
    </xf>
    <xf numFmtId="176" fontId="0" fillId="0" borderId="0" xfId="0" applyFont="1" applyAlignment="1">
      <alignment horizontal="center" vertical="center"/>
    </xf>
    <xf numFmtId="176" fontId="0" fillId="0" borderId="3" xfId="0" applyFont="1" applyFill="1" applyBorder="1" applyAlignment="1">
      <alignment horizontal="center" vertical="center"/>
    </xf>
    <xf numFmtId="176" fontId="0" fillId="0" borderId="3" xfId="0" applyFill="1" applyBorder="1" applyAlignment="1">
      <alignment horizontal="center" vertical="center"/>
    </xf>
    <xf numFmtId="176" fontId="0" fillId="0" borderId="2" xfId="0" applyFont="1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49" fontId="39" fillId="3" borderId="1" xfId="0" applyNumberFormat="1" applyFont="1" applyFill="1" applyBorder="1" applyAlignment="1">
      <alignment horizontal="center" vertical="center"/>
    </xf>
    <xf numFmtId="176" fontId="6" fillId="3" borderId="0" xfId="0" applyFont="1" applyFill="1">
      <alignment vertical="center"/>
    </xf>
    <xf numFmtId="176" fontId="39" fillId="3" borderId="1" xfId="0" applyFont="1" applyFill="1" applyBorder="1" applyAlignment="1">
      <alignment horizontal="left" vertical="center"/>
    </xf>
    <xf numFmtId="49" fontId="39" fillId="3" borderId="1" xfId="0" applyNumberFormat="1" applyFont="1" applyFill="1" applyBorder="1" applyAlignment="1">
      <alignment horizontal="center" vertical="center" wrapText="1"/>
    </xf>
    <xf numFmtId="176" fontId="39" fillId="3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43" fillId="3" borderId="1" xfId="0" applyNumberFormat="1" applyFont="1" applyFill="1" applyBorder="1" applyAlignment="1">
      <alignment horizontal="center" vertical="center"/>
    </xf>
    <xf numFmtId="176" fontId="43" fillId="3" borderId="1" xfId="0" applyFont="1" applyFill="1" applyBorder="1" applyAlignment="1">
      <alignment horizontal="center" vertical="center"/>
    </xf>
    <xf numFmtId="0" fontId="43" fillId="3" borderId="1" xfId="0" applyNumberFormat="1" applyFont="1" applyFill="1" applyBorder="1" applyAlignment="1">
      <alignment horizontal="center" vertical="center" wrapText="1"/>
    </xf>
    <xf numFmtId="0" fontId="43" fillId="3" borderId="1" xfId="0" applyNumberFormat="1" applyFont="1" applyFill="1" applyBorder="1" applyAlignment="1">
      <alignment horizontal="left" vertical="center"/>
    </xf>
    <xf numFmtId="178" fontId="43" fillId="3" borderId="1" xfId="1" applyNumberFormat="1" applyFont="1" applyFill="1" applyBorder="1" applyAlignment="1">
      <alignment horizontal="center" vertical="center"/>
    </xf>
    <xf numFmtId="178" fontId="43" fillId="3" borderId="1" xfId="0" applyNumberFormat="1" applyFont="1" applyFill="1" applyBorder="1" applyAlignment="1">
      <alignment horizontal="center" vertical="center" wrapText="1"/>
    </xf>
    <xf numFmtId="176" fontId="43" fillId="3" borderId="1" xfId="0" applyNumberFormat="1" applyFont="1" applyFill="1" applyBorder="1" applyAlignment="1">
      <alignment horizontal="center" vertical="center"/>
    </xf>
    <xf numFmtId="14" fontId="43" fillId="3" borderId="1" xfId="0" applyNumberFormat="1" applyFont="1" applyFill="1" applyBorder="1" applyAlignment="1">
      <alignment horizontal="center" vertical="center"/>
    </xf>
    <xf numFmtId="176" fontId="11" fillId="3" borderId="0" xfId="0" applyFont="1" applyFill="1" applyAlignment="1">
      <alignment horizontal="center" vertical="center"/>
    </xf>
  </cellXfs>
  <cellStyles count="7">
    <cellStyle name="百分比" xfId="2" builtinId="5"/>
    <cellStyle name="常规" xfId="0" builtinId="0"/>
    <cellStyle name="常规 2" xfId="3"/>
    <cellStyle name="常规 22" xfId="4"/>
    <cellStyle name="常规 3" xfId="5"/>
    <cellStyle name="常规 3 4 2" xfId="6"/>
    <cellStyle name="千位分隔" xfId="1" builtinId="3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R28"/>
  <sheetViews>
    <sheetView topLeftCell="A13" workbookViewId="0">
      <selection activeCell="A3" sqref="A3:XFD3"/>
    </sheetView>
  </sheetViews>
  <sheetFormatPr defaultColWidth="9" defaultRowHeight="16.5"/>
  <cols>
    <col min="2" max="2" width="14" style="186" customWidth="1"/>
    <col min="3" max="3" width="12" style="186" customWidth="1"/>
    <col min="4" max="4" width="7.375" style="186" customWidth="1"/>
    <col min="5" max="5" width="8.625" style="186" customWidth="1"/>
    <col min="6" max="6" width="10.5" style="186" customWidth="1"/>
    <col min="7" max="7" width="25.25" style="216" customWidth="1"/>
    <col min="8" max="8" width="6.75" style="186" customWidth="1"/>
    <col min="9" max="9" width="9" style="217"/>
    <col min="10" max="10" width="9" style="193"/>
    <col min="11" max="11" width="12.75" customWidth="1"/>
    <col min="12" max="12" width="10.5" style="218" customWidth="1"/>
    <col min="13" max="13" width="17.625" style="218" customWidth="1"/>
    <col min="14" max="14" width="12.25" customWidth="1"/>
    <col min="15" max="15" width="16.875" customWidth="1"/>
    <col min="16" max="16" width="16.375" customWidth="1"/>
    <col min="17" max="17" width="15.875" customWidth="1"/>
    <col min="18" max="18" width="12.75" customWidth="1"/>
  </cols>
  <sheetData>
    <row r="2" spans="1:18" ht="20.25">
      <c r="A2" s="340" t="s">
        <v>0</v>
      </c>
      <c r="B2" s="340"/>
      <c r="C2" s="340"/>
      <c r="D2" s="340"/>
      <c r="E2" s="340"/>
      <c r="F2" s="340"/>
      <c r="G2" s="340"/>
      <c r="H2" s="340"/>
      <c r="I2" s="340"/>
    </row>
    <row r="3" spans="1:18" ht="36" customHeight="1">
      <c r="A3" s="188" t="s">
        <v>1</v>
      </c>
      <c r="B3" s="188" t="s">
        <v>2</v>
      </c>
      <c r="C3" s="188" t="s">
        <v>3</v>
      </c>
      <c r="D3" s="219" t="s">
        <v>4</v>
      </c>
      <c r="E3" s="188" t="s">
        <v>5</v>
      </c>
      <c r="F3" s="188" t="s">
        <v>6</v>
      </c>
      <c r="G3" s="219" t="s">
        <v>7</v>
      </c>
      <c r="H3" s="128" t="s">
        <v>8</v>
      </c>
      <c r="I3" s="234" t="s">
        <v>9</v>
      </c>
      <c r="J3" s="188" t="s">
        <v>10</v>
      </c>
      <c r="K3" s="128" t="s">
        <v>11</v>
      </c>
      <c r="L3" s="235" t="s">
        <v>10</v>
      </c>
      <c r="M3" s="236"/>
      <c r="N3" s="128" t="s">
        <v>12</v>
      </c>
      <c r="O3" s="128" t="s">
        <v>13</v>
      </c>
      <c r="P3" s="128" t="s">
        <v>14</v>
      </c>
      <c r="Q3" s="128" t="s">
        <v>15</v>
      </c>
      <c r="R3" s="128"/>
    </row>
    <row r="4" spans="1:18" ht="36" customHeight="1">
      <c r="A4" s="93" t="s">
        <v>16</v>
      </c>
      <c r="B4" s="93" t="s">
        <v>17</v>
      </c>
      <c r="C4" s="93" t="s">
        <v>18</v>
      </c>
      <c r="D4" s="93"/>
      <c r="E4" s="93"/>
      <c r="F4" s="93">
        <v>31670</v>
      </c>
      <c r="G4" s="93" t="s">
        <v>19</v>
      </c>
      <c r="H4" s="93"/>
      <c r="I4" s="237">
        <v>2022.01</v>
      </c>
      <c r="J4" s="93" t="s">
        <v>20</v>
      </c>
      <c r="K4" s="128" t="s">
        <v>12</v>
      </c>
      <c r="L4" s="94" t="s">
        <v>21</v>
      </c>
      <c r="M4" s="238"/>
      <c r="N4" s="93">
        <v>31670</v>
      </c>
      <c r="O4" s="93">
        <v>14260</v>
      </c>
      <c r="P4" s="93">
        <v>56000</v>
      </c>
      <c r="Q4" s="93"/>
      <c r="R4" s="93"/>
    </row>
    <row r="5" spans="1:18" ht="36" customHeight="1">
      <c r="A5" s="93" t="s">
        <v>22</v>
      </c>
      <c r="B5" s="93" t="s">
        <v>23</v>
      </c>
      <c r="C5" s="94" t="s">
        <v>24</v>
      </c>
      <c r="D5" s="93"/>
      <c r="E5" s="93"/>
      <c r="F5" s="93">
        <v>58966</v>
      </c>
      <c r="G5" s="93" t="s">
        <v>19</v>
      </c>
      <c r="H5" s="93"/>
      <c r="I5" s="237">
        <v>2022.01</v>
      </c>
      <c r="J5" s="93" t="s">
        <v>25</v>
      </c>
      <c r="K5" s="128" t="s">
        <v>12</v>
      </c>
      <c r="L5" s="94" t="s">
        <v>21</v>
      </c>
      <c r="M5" s="238"/>
      <c r="N5" s="93">
        <v>58966</v>
      </c>
      <c r="O5" s="93">
        <v>13500</v>
      </c>
      <c r="P5" s="93">
        <v>132000</v>
      </c>
      <c r="Q5" s="93"/>
      <c r="R5" s="93"/>
    </row>
    <row r="6" spans="1:18" ht="36" customHeight="1">
      <c r="A6" s="93" t="s">
        <v>26</v>
      </c>
      <c r="B6" s="220" t="s">
        <v>27</v>
      </c>
      <c r="C6" s="220" t="s">
        <v>28</v>
      </c>
      <c r="D6" s="220"/>
      <c r="E6" s="220"/>
      <c r="F6" s="93">
        <v>14260</v>
      </c>
      <c r="G6" s="221" t="s">
        <v>29</v>
      </c>
      <c r="H6" s="93"/>
      <c r="I6" s="237">
        <v>2022.01</v>
      </c>
      <c r="J6" s="93" t="s">
        <v>20</v>
      </c>
      <c r="K6" s="128" t="s">
        <v>13</v>
      </c>
      <c r="L6" s="94" t="s">
        <v>30</v>
      </c>
      <c r="M6" s="239"/>
      <c r="N6" s="128"/>
      <c r="O6" s="1">
        <v>29775</v>
      </c>
      <c r="P6" s="93">
        <v>10075</v>
      </c>
      <c r="Q6" s="220"/>
      <c r="R6" s="93"/>
    </row>
    <row r="7" spans="1:18" ht="36" customHeight="1">
      <c r="A7" s="93" t="s">
        <v>31</v>
      </c>
      <c r="B7" s="93" t="s">
        <v>32</v>
      </c>
      <c r="C7" s="93" t="s">
        <v>33</v>
      </c>
      <c r="D7" s="93"/>
      <c r="E7" s="93"/>
      <c r="F7" s="93">
        <v>13500</v>
      </c>
      <c r="G7" s="94" t="s">
        <v>34</v>
      </c>
      <c r="H7" s="93"/>
      <c r="I7" s="237">
        <v>2022.01</v>
      </c>
      <c r="J7" s="93" t="s">
        <v>20</v>
      </c>
      <c r="K7" s="128" t="s">
        <v>13</v>
      </c>
      <c r="L7" s="94" t="s">
        <v>30</v>
      </c>
      <c r="M7" s="240"/>
      <c r="N7" s="128"/>
      <c r="O7" s="93">
        <v>1100</v>
      </c>
      <c r="P7" s="93">
        <v>252720</v>
      </c>
      <c r="Q7" s="93"/>
      <c r="R7" s="93"/>
    </row>
    <row r="8" spans="1:18" ht="36" customHeight="1">
      <c r="A8" s="93" t="s">
        <v>35</v>
      </c>
      <c r="B8" s="93" t="s">
        <v>32</v>
      </c>
      <c r="C8" s="93" t="s">
        <v>33</v>
      </c>
      <c r="D8" s="1"/>
      <c r="E8" s="1"/>
      <c r="F8" s="222">
        <v>29775</v>
      </c>
      <c r="G8" s="221" t="s">
        <v>36</v>
      </c>
      <c r="H8" s="1"/>
      <c r="I8" s="237">
        <v>2022.01</v>
      </c>
      <c r="J8" s="188" t="s">
        <v>20</v>
      </c>
      <c r="K8" s="128" t="s">
        <v>13</v>
      </c>
      <c r="L8" s="94" t="s">
        <v>30</v>
      </c>
      <c r="M8" s="241"/>
      <c r="N8" s="188"/>
      <c r="O8" s="93">
        <v>2200</v>
      </c>
      <c r="P8" s="93"/>
      <c r="Q8" s="93"/>
      <c r="R8" s="93"/>
    </row>
    <row r="9" spans="1:18" ht="36" customHeight="1">
      <c r="A9" s="93" t="s">
        <v>37</v>
      </c>
      <c r="B9" s="93" t="s">
        <v>32</v>
      </c>
      <c r="C9" s="93" t="s">
        <v>33</v>
      </c>
      <c r="D9" s="93"/>
      <c r="E9" s="93"/>
      <c r="F9" s="93">
        <v>1100</v>
      </c>
      <c r="G9" s="223" t="s">
        <v>38</v>
      </c>
      <c r="H9" s="93"/>
      <c r="I9" s="237">
        <v>2022.01</v>
      </c>
      <c r="J9" s="93" t="s">
        <v>20</v>
      </c>
      <c r="K9" s="128" t="s">
        <v>13</v>
      </c>
      <c r="L9" s="94" t="s">
        <v>21</v>
      </c>
      <c r="M9" s="241"/>
      <c r="N9" s="188"/>
      <c r="O9" s="93">
        <v>530</v>
      </c>
      <c r="P9" s="93"/>
      <c r="Q9" s="220"/>
      <c r="R9" s="245"/>
    </row>
    <row r="10" spans="1:18" ht="36" customHeight="1">
      <c r="A10" s="93" t="s">
        <v>39</v>
      </c>
      <c r="B10" s="220" t="s">
        <v>40</v>
      </c>
      <c r="C10" s="93" t="s">
        <v>41</v>
      </c>
      <c r="D10" s="93"/>
      <c r="E10" s="93"/>
      <c r="F10" s="93">
        <v>2200</v>
      </c>
      <c r="G10" s="224" t="s">
        <v>42</v>
      </c>
      <c r="H10" s="93"/>
      <c r="I10" s="237">
        <v>2022.01</v>
      </c>
      <c r="J10" s="93" t="s">
        <v>20</v>
      </c>
      <c r="K10" s="128" t="s">
        <v>13</v>
      </c>
      <c r="L10" s="94" t="s">
        <v>21</v>
      </c>
      <c r="M10" s="241"/>
      <c r="N10" s="188"/>
      <c r="O10" s="93">
        <v>800</v>
      </c>
      <c r="P10" s="93"/>
      <c r="Q10" s="93"/>
      <c r="R10" s="245"/>
    </row>
    <row r="11" spans="1:18" s="21" customFormat="1" ht="36" customHeight="1">
      <c r="A11" s="93" t="s">
        <v>43</v>
      </c>
      <c r="B11" s="93" t="s">
        <v>40</v>
      </c>
      <c r="C11" s="93" t="s">
        <v>41</v>
      </c>
      <c r="D11" s="93"/>
      <c r="E11" s="93"/>
      <c r="F11" s="93">
        <v>530</v>
      </c>
      <c r="G11" s="224" t="s">
        <v>42</v>
      </c>
      <c r="H11" s="93"/>
      <c r="I11" s="237">
        <v>2022.01</v>
      </c>
      <c r="J11" s="93" t="s">
        <v>20</v>
      </c>
      <c r="K11" s="128" t="s">
        <v>13</v>
      </c>
      <c r="L11" s="94" t="s">
        <v>21</v>
      </c>
      <c r="M11" s="242"/>
      <c r="N11" s="11"/>
      <c r="O11" s="93">
        <v>7000</v>
      </c>
      <c r="P11" s="11"/>
      <c r="Q11" s="11"/>
      <c r="R11" s="252"/>
    </row>
    <row r="12" spans="1:18" s="21" customFormat="1" ht="25.5" customHeight="1">
      <c r="A12" s="93" t="s">
        <v>44</v>
      </c>
      <c r="B12" s="93" t="s">
        <v>40</v>
      </c>
      <c r="C12" s="93" t="s">
        <v>41</v>
      </c>
      <c r="D12" s="93"/>
      <c r="E12" s="93"/>
      <c r="F12" s="93">
        <v>800</v>
      </c>
      <c r="G12" s="94" t="s">
        <v>45</v>
      </c>
      <c r="H12" s="93"/>
      <c r="I12" s="237">
        <v>2022.01</v>
      </c>
      <c r="J12" s="93" t="s">
        <v>20</v>
      </c>
      <c r="K12" s="128" t="s">
        <v>13</v>
      </c>
      <c r="L12" s="94" t="s">
        <v>21</v>
      </c>
      <c r="M12" s="240"/>
      <c r="N12" s="11"/>
      <c r="O12" s="93">
        <v>87920</v>
      </c>
      <c r="P12" s="11"/>
      <c r="Q12" s="11"/>
      <c r="R12" s="252"/>
    </row>
    <row r="13" spans="1:18" s="21" customFormat="1" ht="29.25" customHeight="1">
      <c r="A13" s="93" t="s">
        <v>46</v>
      </c>
      <c r="B13" s="93" t="s">
        <v>47</v>
      </c>
      <c r="C13" s="93" t="s">
        <v>48</v>
      </c>
      <c r="D13" s="93"/>
      <c r="E13" s="93"/>
      <c r="F13" s="93">
        <v>7000</v>
      </c>
      <c r="G13" s="223" t="s">
        <v>49</v>
      </c>
      <c r="H13" s="93"/>
      <c r="I13" s="237">
        <v>2022.01</v>
      </c>
      <c r="J13" s="93" t="s">
        <v>20</v>
      </c>
      <c r="K13" s="128" t="s">
        <v>13</v>
      </c>
      <c r="L13" s="94" t="s">
        <v>21</v>
      </c>
      <c r="M13" s="242"/>
      <c r="N13" s="11"/>
      <c r="O13" s="128"/>
      <c r="P13" s="11"/>
      <c r="Q13" s="11"/>
      <c r="R13" s="252"/>
    </row>
    <row r="14" spans="1:18" s="21" customFormat="1" ht="29.25" customHeight="1">
      <c r="A14" s="93" t="s">
        <v>50</v>
      </c>
      <c r="B14" s="93" t="s">
        <v>40</v>
      </c>
      <c r="C14" s="93" t="s">
        <v>51</v>
      </c>
      <c r="D14" s="93"/>
      <c r="E14" s="94" t="s">
        <v>52</v>
      </c>
      <c r="F14" s="93">
        <v>87920</v>
      </c>
      <c r="G14" s="94" t="s">
        <v>53</v>
      </c>
      <c r="H14" s="93"/>
      <c r="I14" s="237">
        <v>2022.01</v>
      </c>
      <c r="J14" s="93" t="s">
        <v>20</v>
      </c>
      <c r="K14" s="128" t="s">
        <v>13</v>
      </c>
      <c r="L14" s="94" t="s">
        <v>21</v>
      </c>
      <c r="M14" s="74"/>
      <c r="N14" s="243">
        <f>SUM(N4:N13)</f>
        <v>90636</v>
      </c>
      <c r="O14" s="243">
        <f>SUM(O4:O13)</f>
        <v>157085</v>
      </c>
      <c r="P14" s="243">
        <f>SUM(P4:P13)</f>
        <v>450795</v>
      </c>
      <c r="Q14" s="243">
        <f>SUM(Q4:Q13)</f>
        <v>0</v>
      </c>
      <c r="R14" s="253">
        <f>SUM(R4:R13)</f>
        <v>0</v>
      </c>
    </row>
    <row r="15" spans="1:18" s="21" customFormat="1" ht="52.5" customHeight="1">
      <c r="A15" s="93" t="s">
        <v>54</v>
      </c>
      <c r="B15" s="93" t="s">
        <v>40</v>
      </c>
      <c r="C15" s="94" t="s">
        <v>55</v>
      </c>
      <c r="D15" s="93"/>
      <c r="E15" s="93"/>
      <c r="F15" s="93">
        <v>56000</v>
      </c>
      <c r="G15" s="223" t="s">
        <v>56</v>
      </c>
      <c r="H15" s="93"/>
      <c r="I15" s="237">
        <v>2022.01</v>
      </c>
      <c r="J15" s="93" t="s">
        <v>20</v>
      </c>
      <c r="K15" s="128" t="s">
        <v>14</v>
      </c>
      <c r="L15" s="94" t="s">
        <v>30</v>
      </c>
      <c r="M15" s="74"/>
      <c r="N15" s="243"/>
      <c r="O15" s="243"/>
      <c r="P15" s="243"/>
      <c r="Q15" s="243"/>
      <c r="R15" s="254"/>
    </row>
    <row r="16" spans="1:18" s="21" customFormat="1" ht="29.25" customHeight="1">
      <c r="A16" s="93" t="s">
        <v>57</v>
      </c>
      <c r="B16" s="93" t="s">
        <v>58</v>
      </c>
      <c r="C16" s="94" t="s">
        <v>59</v>
      </c>
      <c r="D16" s="93"/>
      <c r="E16" s="93"/>
      <c r="F16" s="93">
        <v>132000</v>
      </c>
      <c r="G16" s="93" t="s">
        <v>60</v>
      </c>
      <c r="H16" s="93"/>
      <c r="I16" s="237">
        <v>2022.01</v>
      </c>
      <c r="J16" s="93" t="s">
        <v>20</v>
      </c>
      <c r="K16" s="128" t="s">
        <v>14</v>
      </c>
      <c r="L16" s="94" t="s">
        <v>21</v>
      </c>
      <c r="M16" s="244" t="s">
        <v>61</v>
      </c>
      <c r="N16" s="243"/>
      <c r="O16" s="243"/>
      <c r="P16" s="243"/>
      <c r="Q16" s="243"/>
      <c r="R16" s="254"/>
    </row>
    <row r="17" spans="1:18" s="21" customFormat="1" ht="29.25" customHeight="1">
      <c r="A17" s="93" t="s">
        <v>62</v>
      </c>
      <c r="B17" s="93" t="s">
        <v>63</v>
      </c>
      <c r="C17" s="93" t="s">
        <v>64</v>
      </c>
      <c r="D17" s="93"/>
      <c r="E17" s="93"/>
      <c r="F17" s="93">
        <v>10075</v>
      </c>
      <c r="G17" s="93" t="s">
        <v>60</v>
      </c>
      <c r="H17" s="93"/>
      <c r="I17" s="237">
        <v>2022.01</v>
      </c>
      <c r="J17" s="93" t="s">
        <v>20</v>
      </c>
      <c r="K17" s="128" t="s">
        <v>14</v>
      </c>
      <c r="L17" s="94" t="s">
        <v>21</v>
      </c>
      <c r="M17" s="244" t="s">
        <v>61</v>
      </c>
      <c r="N17" s="243"/>
      <c r="O17" s="243"/>
      <c r="P17" s="243"/>
      <c r="Q17" s="243"/>
      <c r="R17" s="254"/>
    </row>
    <row r="18" spans="1:18" s="21" customFormat="1" ht="29.25" customHeight="1">
      <c r="A18" s="93" t="s">
        <v>65</v>
      </c>
      <c r="B18" s="93" t="s">
        <v>58</v>
      </c>
      <c r="C18" s="93" t="s">
        <v>59</v>
      </c>
      <c r="D18" s="93"/>
      <c r="E18" s="93"/>
      <c r="F18" s="93">
        <v>252720</v>
      </c>
      <c r="G18" s="224" t="s">
        <v>42</v>
      </c>
      <c r="H18" s="93"/>
      <c r="I18" s="237">
        <v>2022.01</v>
      </c>
      <c r="J18" s="93" t="s">
        <v>20</v>
      </c>
      <c r="K18" s="128" t="s">
        <v>14</v>
      </c>
      <c r="L18" s="94" t="s">
        <v>30</v>
      </c>
      <c r="M18" s="244"/>
      <c r="N18" s="243"/>
      <c r="O18" s="243"/>
      <c r="P18" s="243"/>
      <c r="Q18" s="243"/>
      <c r="R18" s="254"/>
    </row>
    <row r="19" spans="1:18" s="21" customFormat="1" ht="29.25" customHeight="1">
      <c r="A19" s="93"/>
      <c r="B19" s="93"/>
      <c r="C19" s="221"/>
      <c r="D19" s="93"/>
      <c r="E19" s="23"/>
      <c r="F19" s="93"/>
      <c r="G19" s="225"/>
      <c r="H19" s="226"/>
      <c r="I19" s="237"/>
      <c r="J19" s="93"/>
      <c r="K19" s="128"/>
      <c r="L19" s="94"/>
      <c r="M19" s="244"/>
      <c r="N19" s="243"/>
      <c r="O19" s="243"/>
      <c r="P19" s="243"/>
      <c r="Q19" s="243"/>
      <c r="R19" s="254"/>
    </row>
    <row r="20" spans="1:18" s="21" customFormat="1" ht="29.25" customHeight="1">
      <c r="A20" s="93"/>
      <c r="B20" s="93"/>
      <c r="C20" s="220"/>
      <c r="D20" s="93"/>
      <c r="E20" s="3"/>
      <c r="F20" s="93"/>
      <c r="G20" s="225"/>
      <c r="H20" s="226"/>
      <c r="I20" s="237"/>
      <c r="J20" s="93"/>
      <c r="K20" s="128"/>
      <c r="L20" s="94"/>
      <c r="M20" s="244"/>
      <c r="N20" s="243"/>
      <c r="O20" s="243"/>
      <c r="P20" s="243"/>
      <c r="Q20" s="243"/>
      <c r="R20" s="254"/>
    </row>
    <row r="21" spans="1:18" ht="29.25" hidden="1" customHeight="1">
      <c r="A21" s="93"/>
      <c r="B21" s="1"/>
      <c r="C21" s="1"/>
      <c r="D21" s="1"/>
      <c r="E21" s="1"/>
      <c r="F21" s="1"/>
      <c r="G21" s="227"/>
      <c r="H21" s="1"/>
      <c r="I21" s="245"/>
      <c r="J21" s="189"/>
      <c r="K21" s="15"/>
      <c r="L21" s="246"/>
      <c r="M21" s="247"/>
      <c r="N21" s="248"/>
      <c r="O21" s="248"/>
      <c r="P21" s="248"/>
      <c r="Q21" s="248"/>
      <c r="R21" s="217"/>
    </row>
    <row r="22" spans="1:18" ht="29.25" hidden="1" customHeight="1">
      <c r="A22" s="93"/>
      <c r="B22" s="93"/>
      <c r="C22" s="93"/>
      <c r="D22" s="93"/>
      <c r="E22" s="23"/>
      <c r="F22" s="93"/>
      <c r="G22" s="225"/>
      <c r="H22" s="226"/>
      <c r="I22" s="237"/>
      <c r="J22" s="93"/>
      <c r="K22" s="128"/>
      <c r="L22" s="94"/>
      <c r="M22" s="247"/>
      <c r="N22" s="248"/>
      <c r="O22" s="248"/>
      <c r="P22" s="248"/>
      <c r="Q22" s="248"/>
      <c r="R22" s="217"/>
    </row>
    <row r="23" spans="1:18" ht="29.25" hidden="1" customHeight="1">
      <c r="A23" s="93"/>
      <c r="B23" s="93"/>
      <c r="C23" s="221"/>
      <c r="D23" s="93"/>
      <c r="E23" s="23"/>
      <c r="F23" s="93"/>
      <c r="G23" s="225"/>
      <c r="H23" s="226"/>
      <c r="I23" s="237"/>
      <c r="J23" s="93"/>
      <c r="K23" s="128"/>
      <c r="L23" s="94"/>
      <c r="M23" s="247"/>
      <c r="N23" s="248"/>
      <c r="O23" s="248"/>
      <c r="P23" s="248"/>
      <c r="Q23" s="248"/>
      <c r="R23" s="217"/>
    </row>
    <row r="24" spans="1:18" ht="29.25" customHeight="1">
      <c r="A24" s="93"/>
      <c r="B24" s="93"/>
      <c r="C24" s="221"/>
      <c r="D24" s="93"/>
      <c r="E24" s="23"/>
      <c r="F24" s="93"/>
      <c r="G24" s="225"/>
      <c r="H24" s="226"/>
      <c r="I24" s="237"/>
      <c r="J24" s="93"/>
      <c r="K24" s="128"/>
      <c r="L24" s="94"/>
      <c r="M24" s="247"/>
      <c r="N24" s="248"/>
      <c r="O24" s="248"/>
      <c r="P24" s="248"/>
      <c r="Q24" s="248"/>
      <c r="R24" s="217"/>
    </row>
    <row r="25" spans="1:18">
      <c r="A25" s="188"/>
      <c r="B25" s="341" t="s">
        <v>66</v>
      </c>
      <c r="C25" s="342"/>
      <c r="D25" s="342"/>
      <c r="E25" s="343"/>
      <c r="F25" s="228">
        <f>SUBTOTAL(9,F4:F18)</f>
        <v>698516</v>
      </c>
      <c r="G25" s="227"/>
      <c r="H25" s="1"/>
      <c r="I25" s="194"/>
      <c r="J25" s="93"/>
      <c r="K25" s="15"/>
      <c r="L25" s="246"/>
      <c r="M25" s="249"/>
      <c r="N25" s="248"/>
      <c r="O25" s="248"/>
      <c r="P25" s="248"/>
    </row>
    <row r="26" spans="1:18">
      <c r="A26" s="229"/>
      <c r="B26" s="229"/>
      <c r="C26" s="229"/>
      <c r="D26" s="229"/>
      <c r="E26" s="229"/>
      <c r="F26" s="229"/>
      <c r="G26" s="230"/>
      <c r="H26" s="229"/>
      <c r="I26" s="250"/>
      <c r="J26"/>
      <c r="L26"/>
      <c r="M26"/>
    </row>
    <row r="27" spans="1:18">
      <c r="A27" s="229"/>
      <c r="B27" s="229"/>
      <c r="C27" s="229"/>
      <c r="D27" s="229"/>
      <c r="E27" s="229"/>
      <c r="F27" s="229"/>
      <c r="G27" s="230"/>
      <c r="H27" s="229"/>
      <c r="I27" s="250"/>
      <c r="J27"/>
      <c r="L27"/>
      <c r="M27"/>
    </row>
    <row r="28" spans="1:18">
      <c r="A28" s="193"/>
      <c r="B28" s="231"/>
      <c r="C28" s="231"/>
      <c r="D28" s="231"/>
      <c r="E28" s="231"/>
      <c r="F28" s="232"/>
      <c r="G28" s="233"/>
      <c r="H28" s="231"/>
      <c r="I28" s="251"/>
      <c r="J28"/>
      <c r="L28"/>
      <c r="M28"/>
    </row>
  </sheetData>
  <autoFilter ref="A3:R18"/>
  <mergeCells count="2">
    <mergeCell ref="A2:I2"/>
    <mergeCell ref="B25:E25"/>
  </mergeCells>
  <phoneticPr fontId="38" type="noConversion"/>
  <dataValidations count="1">
    <dataValidation type="list" allowBlank="1" showInputMessage="1" showErrorMessage="1" sqref="D3">
      <formula1>$J$35:$J$38</formula1>
    </dataValidation>
  </dataValidations>
  <pageMargins left="0" right="0" top="0" bottom="0" header="0.31496062992126" footer="0.31496062992126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41"/>
  <sheetViews>
    <sheetView workbookViewId="0">
      <selection activeCell="G40" sqref="G40"/>
    </sheetView>
  </sheetViews>
  <sheetFormatPr defaultColWidth="9" defaultRowHeight="14.25"/>
  <cols>
    <col min="1" max="1" width="5.5" customWidth="1"/>
    <col min="3" max="3" width="26.125" customWidth="1"/>
    <col min="4" max="4" width="15.125" customWidth="1"/>
    <col min="5" max="5" width="12" customWidth="1"/>
    <col min="7" max="7" width="29.375" customWidth="1"/>
    <col min="8" max="8" width="9" style="31"/>
    <col min="9" max="9" width="11.625" customWidth="1"/>
    <col min="10" max="10" width="9.5" customWidth="1"/>
  </cols>
  <sheetData>
    <row r="1" spans="1:11">
      <c r="A1" s="384" t="s">
        <v>680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1" hidden="1"/>
    <row r="3" spans="1:11" ht="20.100000000000001" customHeight="1">
      <c r="A3" s="15" t="s">
        <v>1</v>
      </c>
      <c r="B3" s="15" t="s">
        <v>3</v>
      </c>
      <c r="C3" s="15" t="s">
        <v>681</v>
      </c>
      <c r="D3" s="15" t="s">
        <v>70</v>
      </c>
      <c r="E3" s="15" t="s">
        <v>650</v>
      </c>
      <c r="F3" s="15" t="s">
        <v>389</v>
      </c>
      <c r="G3" s="15" t="s">
        <v>682</v>
      </c>
      <c r="H3" s="32" t="s">
        <v>683</v>
      </c>
      <c r="I3" s="15" t="s">
        <v>684</v>
      </c>
      <c r="J3" s="15" t="s">
        <v>579</v>
      </c>
    </row>
    <row r="4" spans="1:11" ht="20.100000000000001" customHeight="1">
      <c r="A4" s="15">
        <v>1</v>
      </c>
      <c r="B4" s="15" t="s">
        <v>252</v>
      </c>
      <c r="C4" s="15" t="s">
        <v>685</v>
      </c>
      <c r="D4" s="15" t="s">
        <v>327</v>
      </c>
      <c r="E4" s="13">
        <v>12000</v>
      </c>
      <c r="F4" s="15" t="s">
        <v>294</v>
      </c>
      <c r="G4" s="15">
        <v>10619.47</v>
      </c>
      <c r="H4" s="32" t="s">
        <v>686</v>
      </c>
      <c r="I4" s="15" t="s">
        <v>687</v>
      </c>
      <c r="J4" s="15" t="s">
        <v>232</v>
      </c>
    </row>
    <row r="5" spans="1:11" ht="20.100000000000001" customHeight="1">
      <c r="A5" s="15">
        <v>2</v>
      </c>
      <c r="B5" s="15" t="s">
        <v>688</v>
      </c>
      <c r="C5" s="15" t="s">
        <v>660</v>
      </c>
      <c r="D5" s="15" t="s">
        <v>689</v>
      </c>
      <c r="E5" s="13">
        <v>12530</v>
      </c>
      <c r="F5" s="15" t="s">
        <v>294</v>
      </c>
      <c r="G5" s="15">
        <v>11088.5</v>
      </c>
      <c r="H5" s="32" t="s">
        <v>690</v>
      </c>
      <c r="I5" s="15" t="s">
        <v>687</v>
      </c>
      <c r="J5" s="15" t="s">
        <v>232</v>
      </c>
    </row>
    <row r="6" spans="1:11" ht="20.100000000000001" customHeight="1">
      <c r="A6" s="15">
        <v>3</v>
      </c>
      <c r="B6" s="15" t="s">
        <v>63</v>
      </c>
      <c r="C6" s="15" t="s">
        <v>691</v>
      </c>
      <c r="D6" s="15" t="s">
        <v>350</v>
      </c>
      <c r="E6" s="15">
        <v>1000</v>
      </c>
      <c r="F6" s="15" t="s">
        <v>294</v>
      </c>
      <c r="G6" s="15">
        <v>884.96</v>
      </c>
      <c r="H6" s="32" t="s">
        <v>692</v>
      </c>
      <c r="I6" s="15" t="s">
        <v>381</v>
      </c>
      <c r="J6" s="15" t="s">
        <v>579</v>
      </c>
    </row>
    <row r="7" spans="1:11" ht="20.100000000000001" customHeight="1">
      <c r="A7" s="15">
        <v>4</v>
      </c>
      <c r="B7" s="15" t="s">
        <v>63</v>
      </c>
      <c r="C7" s="15" t="s">
        <v>693</v>
      </c>
      <c r="D7" s="15" t="s">
        <v>694</v>
      </c>
      <c r="E7" s="15">
        <v>3825</v>
      </c>
      <c r="F7" s="15" t="s">
        <v>294</v>
      </c>
      <c r="G7" s="15">
        <v>3384.96</v>
      </c>
      <c r="H7" s="32" t="s">
        <v>695</v>
      </c>
      <c r="I7" s="15" t="s">
        <v>381</v>
      </c>
      <c r="J7" s="15" t="s">
        <v>579</v>
      </c>
    </row>
    <row r="8" spans="1:11" ht="20.100000000000001" customHeight="1">
      <c r="A8" s="15">
        <v>5</v>
      </c>
      <c r="B8" s="15" t="s">
        <v>63</v>
      </c>
      <c r="C8" s="15" t="s">
        <v>696</v>
      </c>
      <c r="D8" s="15" t="s">
        <v>697</v>
      </c>
      <c r="E8" s="15">
        <v>8500</v>
      </c>
      <c r="F8" s="15" t="s">
        <v>294</v>
      </c>
      <c r="G8" s="15">
        <v>7522.12</v>
      </c>
      <c r="H8" s="32" t="s">
        <v>698</v>
      </c>
      <c r="I8" s="15" t="s">
        <v>381</v>
      </c>
      <c r="J8" s="15" t="s">
        <v>579</v>
      </c>
    </row>
    <row r="9" spans="1:11" ht="20.100000000000001" customHeight="1">
      <c r="A9" s="15">
        <v>7</v>
      </c>
      <c r="B9" s="15" t="s">
        <v>699</v>
      </c>
      <c r="C9" s="15" t="s">
        <v>700</v>
      </c>
      <c r="D9" s="15" t="s">
        <v>701</v>
      </c>
      <c r="E9" s="13">
        <v>800</v>
      </c>
      <c r="F9" s="15" t="s">
        <v>294</v>
      </c>
      <c r="G9" s="15">
        <v>707.97</v>
      </c>
      <c r="H9" s="32" t="s">
        <v>702</v>
      </c>
      <c r="I9" s="15" t="s">
        <v>703</v>
      </c>
      <c r="J9" s="15" t="s">
        <v>232</v>
      </c>
      <c r="K9" s="30" t="s">
        <v>376</v>
      </c>
    </row>
    <row r="10" spans="1:11" ht="20.100000000000001" customHeight="1">
      <c r="A10" s="15">
        <v>8</v>
      </c>
      <c r="B10" s="15" t="s">
        <v>688</v>
      </c>
      <c r="C10" s="15" t="s">
        <v>704</v>
      </c>
      <c r="D10" s="15" t="s">
        <v>705</v>
      </c>
      <c r="E10" s="13">
        <v>6570</v>
      </c>
      <c r="F10" s="15" t="s">
        <v>294</v>
      </c>
      <c r="G10" s="15">
        <v>5814.15</v>
      </c>
      <c r="H10" s="32" t="s">
        <v>706</v>
      </c>
      <c r="I10" s="15" t="s">
        <v>687</v>
      </c>
      <c r="J10" s="15" t="s">
        <v>232</v>
      </c>
    </row>
    <row r="11" spans="1:11" ht="20.100000000000001" customHeight="1">
      <c r="A11" s="15">
        <v>9</v>
      </c>
      <c r="B11" s="15" t="s">
        <v>40</v>
      </c>
      <c r="C11" s="15" t="s">
        <v>707</v>
      </c>
      <c r="D11" s="15" t="s">
        <v>708</v>
      </c>
      <c r="E11" s="15">
        <v>993.5</v>
      </c>
      <c r="F11" s="15" t="s">
        <v>294</v>
      </c>
      <c r="G11" s="15">
        <v>879.18</v>
      </c>
      <c r="H11" s="32" t="s">
        <v>709</v>
      </c>
      <c r="I11" s="15" t="s">
        <v>381</v>
      </c>
      <c r="J11" s="15" t="s">
        <v>579</v>
      </c>
    </row>
    <row r="12" spans="1:11" ht="20.100000000000001" customHeight="1">
      <c r="A12" s="15">
        <v>10</v>
      </c>
      <c r="B12" s="15" t="s">
        <v>699</v>
      </c>
      <c r="C12" s="15" t="s">
        <v>710</v>
      </c>
      <c r="D12" s="15" t="s">
        <v>711</v>
      </c>
      <c r="E12" s="13">
        <v>4378.75</v>
      </c>
      <c r="F12" s="15" t="s">
        <v>712</v>
      </c>
      <c r="G12" s="15">
        <v>3875</v>
      </c>
      <c r="H12" s="32" t="s">
        <v>713</v>
      </c>
      <c r="I12" s="15" t="s">
        <v>703</v>
      </c>
      <c r="J12" s="15" t="s">
        <v>232</v>
      </c>
    </row>
    <row r="13" spans="1:11" ht="20.100000000000001" customHeight="1">
      <c r="A13" s="15">
        <v>11</v>
      </c>
      <c r="B13" s="15" t="s">
        <v>688</v>
      </c>
      <c r="C13" s="15" t="s">
        <v>714</v>
      </c>
      <c r="D13" s="15" t="s">
        <v>689</v>
      </c>
      <c r="E13" s="13">
        <v>23100</v>
      </c>
      <c r="F13" s="15" t="s">
        <v>294</v>
      </c>
      <c r="G13" s="15">
        <v>20442.48</v>
      </c>
      <c r="H13" s="32" t="s">
        <v>715</v>
      </c>
      <c r="I13" s="15" t="s">
        <v>687</v>
      </c>
      <c r="J13" s="15" t="s">
        <v>232</v>
      </c>
    </row>
    <row r="14" spans="1:11" ht="20.100000000000001" customHeight="1">
      <c r="A14" s="15">
        <v>12</v>
      </c>
      <c r="B14" s="15" t="s">
        <v>699</v>
      </c>
      <c r="C14" s="15" t="s">
        <v>716</v>
      </c>
      <c r="D14" s="15" t="s">
        <v>711</v>
      </c>
      <c r="E14" s="13">
        <v>984.32</v>
      </c>
      <c r="F14" s="15" t="s">
        <v>294</v>
      </c>
      <c r="G14" s="15">
        <v>871.07</v>
      </c>
      <c r="H14" s="32" t="s">
        <v>717</v>
      </c>
      <c r="I14" s="15" t="s">
        <v>703</v>
      </c>
      <c r="J14" s="15" t="s">
        <v>232</v>
      </c>
    </row>
    <row r="15" spans="1:11" ht="20.100000000000001" customHeight="1">
      <c r="A15" s="15">
        <v>13</v>
      </c>
      <c r="B15" s="15" t="s">
        <v>289</v>
      </c>
      <c r="C15" s="15" t="s">
        <v>718</v>
      </c>
      <c r="D15" s="15" t="s">
        <v>350</v>
      </c>
      <c r="E15" s="15">
        <v>3819</v>
      </c>
      <c r="F15" s="15" t="s">
        <v>268</v>
      </c>
      <c r="G15" s="15">
        <v>3379.65</v>
      </c>
      <c r="H15" s="32" t="s">
        <v>719</v>
      </c>
      <c r="I15" s="15" t="s">
        <v>381</v>
      </c>
      <c r="J15" s="15" t="s">
        <v>232</v>
      </c>
    </row>
    <row r="16" spans="1:11" ht="20.100000000000001" customHeight="1">
      <c r="A16" s="15">
        <v>14</v>
      </c>
      <c r="B16" s="15" t="s">
        <v>289</v>
      </c>
      <c r="C16" s="15" t="s">
        <v>720</v>
      </c>
      <c r="D16" s="15" t="s">
        <v>350</v>
      </c>
      <c r="E16" s="15">
        <v>2300</v>
      </c>
      <c r="F16" s="15" t="s">
        <v>268</v>
      </c>
      <c r="G16" s="15">
        <v>2035.4</v>
      </c>
      <c r="H16" s="32" t="s">
        <v>721</v>
      </c>
      <c r="I16" s="15" t="s">
        <v>381</v>
      </c>
      <c r="J16" s="15" t="s">
        <v>232</v>
      </c>
    </row>
    <row r="17" spans="1:10" ht="20.100000000000001" customHeight="1">
      <c r="A17" s="15">
        <v>15</v>
      </c>
      <c r="B17" s="2" t="s">
        <v>722</v>
      </c>
      <c r="C17" s="2" t="s">
        <v>723</v>
      </c>
      <c r="D17" s="2" t="s">
        <v>350</v>
      </c>
      <c r="E17" s="15">
        <v>33128.230000000003</v>
      </c>
      <c r="F17" s="15" t="s">
        <v>268</v>
      </c>
      <c r="G17" s="2" t="s">
        <v>724</v>
      </c>
      <c r="H17" s="33" t="s">
        <v>725</v>
      </c>
      <c r="I17" s="15" t="s">
        <v>381</v>
      </c>
      <c r="J17" s="15" t="s">
        <v>232</v>
      </c>
    </row>
    <row r="18" spans="1:10" ht="20.100000000000001" customHeight="1">
      <c r="A18" s="15">
        <v>16</v>
      </c>
      <c r="B18" s="15" t="s">
        <v>235</v>
      </c>
      <c r="C18" s="15" t="s">
        <v>498</v>
      </c>
      <c r="D18" s="15" t="s">
        <v>726</v>
      </c>
      <c r="E18" s="15">
        <v>13000</v>
      </c>
      <c r="F18" s="15" t="s">
        <v>233</v>
      </c>
      <c r="G18" s="15">
        <v>11504.42</v>
      </c>
      <c r="H18" s="32" t="s">
        <v>727</v>
      </c>
      <c r="I18" s="15" t="s">
        <v>381</v>
      </c>
      <c r="J18" s="15" t="s">
        <v>232</v>
      </c>
    </row>
    <row r="19" spans="1:10" ht="20.100000000000001" customHeight="1">
      <c r="A19" s="15">
        <v>17</v>
      </c>
      <c r="B19" s="15" t="s">
        <v>728</v>
      </c>
      <c r="C19" s="15" t="s">
        <v>492</v>
      </c>
      <c r="D19" s="15" t="s">
        <v>729</v>
      </c>
      <c r="E19" s="13">
        <v>1500</v>
      </c>
      <c r="F19" s="15" t="s">
        <v>233</v>
      </c>
      <c r="G19" s="15">
        <v>1327.43</v>
      </c>
      <c r="H19" s="32" t="s">
        <v>730</v>
      </c>
      <c r="I19" s="15" t="s">
        <v>687</v>
      </c>
      <c r="J19" s="15" t="s">
        <v>232</v>
      </c>
    </row>
    <row r="20" spans="1:10" ht="20.100000000000001" customHeight="1">
      <c r="A20" s="15">
        <v>18</v>
      </c>
      <c r="B20" s="15" t="s">
        <v>252</v>
      </c>
      <c r="C20" s="15" t="s">
        <v>492</v>
      </c>
      <c r="D20" s="15" t="s">
        <v>327</v>
      </c>
      <c r="E20" s="13">
        <v>1700</v>
      </c>
      <c r="F20" s="15" t="s">
        <v>233</v>
      </c>
      <c r="G20" s="15">
        <v>1504.43</v>
      </c>
      <c r="H20" s="32" t="s">
        <v>731</v>
      </c>
      <c r="I20" s="15" t="s">
        <v>687</v>
      </c>
      <c r="J20" s="15" t="s">
        <v>232</v>
      </c>
    </row>
    <row r="21" spans="1:10" ht="20.100000000000001" customHeight="1">
      <c r="A21" s="15">
        <v>19</v>
      </c>
      <c r="B21" s="15" t="s">
        <v>58</v>
      </c>
      <c r="C21" s="15" t="s">
        <v>542</v>
      </c>
      <c r="D21" s="15" t="s">
        <v>260</v>
      </c>
      <c r="E21" s="15">
        <v>492900</v>
      </c>
      <c r="F21" s="15" t="s">
        <v>233</v>
      </c>
      <c r="G21" s="15">
        <v>465000</v>
      </c>
      <c r="H21" s="32" t="s">
        <v>732</v>
      </c>
      <c r="I21" s="15" t="s">
        <v>381</v>
      </c>
      <c r="J21" s="15" t="s">
        <v>232</v>
      </c>
    </row>
    <row r="22" spans="1:10" ht="20.100000000000001" customHeight="1">
      <c r="A22" s="15">
        <v>20</v>
      </c>
      <c r="B22" s="15" t="s">
        <v>58</v>
      </c>
      <c r="C22" s="15" t="s">
        <v>492</v>
      </c>
      <c r="D22" s="15" t="s">
        <v>729</v>
      </c>
      <c r="E22" s="15">
        <v>1400</v>
      </c>
      <c r="F22" s="15" t="s">
        <v>233</v>
      </c>
      <c r="G22" s="15">
        <v>1238.94</v>
      </c>
      <c r="H22" s="32" t="s">
        <v>733</v>
      </c>
      <c r="I22" s="15" t="s">
        <v>381</v>
      </c>
      <c r="J22" s="15" t="s">
        <v>232</v>
      </c>
    </row>
    <row r="23" spans="1:10" ht="20.100000000000001" customHeight="1">
      <c r="A23" s="15">
        <v>21</v>
      </c>
      <c r="B23" s="15" t="s">
        <v>254</v>
      </c>
      <c r="C23" s="15" t="s">
        <v>492</v>
      </c>
      <c r="D23" s="15" t="s">
        <v>327</v>
      </c>
      <c r="E23" s="15">
        <v>800</v>
      </c>
      <c r="F23" s="15" t="s">
        <v>233</v>
      </c>
      <c r="G23" s="15">
        <v>707.96</v>
      </c>
      <c r="H23" s="32" t="s">
        <v>734</v>
      </c>
      <c r="I23" s="15" t="s">
        <v>381</v>
      </c>
      <c r="J23" s="15" t="s">
        <v>232</v>
      </c>
    </row>
    <row r="24" spans="1:10" ht="20.100000000000001" customHeight="1">
      <c r="A24" s="15">
        <v>22</v>
      </c>
      <c r="B24" s="15" t="s">
        <v>58</v>
      </c>
      <c r="C24" s="15" t="s">
        <v>492</v>
      </c>
      <c r="D24" s="15" t="s">
        <v>327</v>
      </c>
      <c r="E24" s="15">
        <v>1700</v>
      </c>
      <c r="F24" s="15" t="s">
        <v>233</v>
      </c>
      <c r="G24" s="15">
        <v>1504.43</v>
      </c>
      <c r="H24" s="32" t="s">
        <v>735</v>
      </c>
      <c r="I24" s="15" t="s">
        <v>381</v>
      </c>
      <c r="J24" s="15" t="s">
        <v>232</v>
      </c>
    </row>
    <row r="25" spans="1:10" ht="20.100000000000001" customHeight="1">
      <c r="A25" s="15">
        <v>23</v>
      </c>
      <c r="B25" s="15" t="s">
        <v>58</v>
      </c>
      <c r="C25" s="15" t="s">
        <v>492</v>
      </c>
      <c r="D25" s="15" t="s">
        <v>701</v>
      </c>
      <c r="E25" s="15">
        <v>4000</v>
      </c>
      <c r="F25" s="15" t="s">
        <v>233</v>
      </c>
      <c r="G25" s="15">
        <v>3539.82</v>
      </c>
      <c r="H25" s="32" t="s">
        <v>736</v>
      </c>
      <c r="I25" s="15" t="s">
        <v>381</v>
      </c>
      <c r="J25" s="15" t="s">
        <v>232</v>
      </c>
    </row>
    <row r="26" spans="1:10" ht="20.100000000000001" customHeight="1">
      <c r="A26" s="15">
        <v>24</v>
      </c>
      <c r="B26" s="15" t="s">
        <v>254</v>
      </c>
      <c r="C26" s="15" t="s">
        <v>737</v>
      </c>
      <c r="D26" s="15" t="s">
        <v>738</v>
      </c>
      <c r="E26" s="15">
        <v>7000</v>
      </c>
      <c r="F26" s="15" t="s">
        <v>739</v>
      </c>
      <c r="G26" s="15">
        <v>6796.12</v>
      </c>
      <c r="H26" s="32" t="s">
        <v>740</v>
      </c>
      <c r="I26" s="15" t="s">
        <v>381</v>
      </c>
      <c r="J26" s="15" t="s">
        <v>232</v>
      </c>
    </row>
    <row r="27" spans="1:10" ht="20.100000000000001" customHeight="1">
      <c r="A27" s="15">
        <v>25</v>
      </c>
      <c r="B27" s="15" t="s">
        <v>58</v>
      </c>
      <c r="C27" s="15" t="s">
        <v>737</v>
      </c>
      <c r="D27" s="15" t="s">
        <v>741</v>
      </c>
      <c r="E27" s="15">
        <v>252720</v>
      </c>
      <c r="F27" s="15" t="s">
        <v>739</v>
      </c>
      <c r="G27" s="15" t="s">
        <v>742</v>
      </c>
      <c r="H27" s="32" t="s">
        <v>743</v>
      </c>
      <c r="I27" s="15" t="s">
        <v>381</v>
      </c>
      <c r="J27" s="15" t="s">
        <v>232</v>
      </c>
    </row>
    <row r="28" spans="1:10" ht="20.100000000000001" customHeight="1">
      <c r="A28" s="15">
        <v>26</v>
      </c>
      <c r="B28" s="15"/>
      <c r="C28" s="15" t="s">
        <v>737</v>
      </c>
      <c r="D28" s="15" t="s">
        <v>744</v>
      </c>
      <c r="E28" s="15">
        <v>13500</v>
      </c>
      <c r="F28" s="15" t="s">
        <v>739</v>
      </c>
      <c r="G28" s="15">
        <v>12735.85</v>
      </c>
      <c r="H28" s="32" t="s">
        <v>745</v>
      </c>
      <c r="I28" s="15" t="s">
        <v>381</v>
      </c>
      <c r="J28" s="15" t="s">
        <v>746</v>
      </c>
    </row>
    <row r="29" spans="1:10" ht="20.100000000000001" customHeight="1">
      <c r="A29" s="15">
        <v>27</v>
      </c>
      <c r="B29" s="15"/>
      <c r="C29" s="15" t="s">
        <v>564</v>
      </c>
      <c r="D29" s="15" t="s">
        <v>747</v>
      </c>
      <c r="E29" s="15">
        <v>109759.3</v>
      </c>
      <c r="F29" s="15" t="s">
        <v>748</v>
      </c>
      <c r="G29" s="15" t="s">
        <v>749</v>
      </c>
      <c r="H29" s="32" t="s">
        <v>750</v>
      </c>
      <c r="I29" s="15" t="s">
        <v>381</v>
      </c>
      <c r="J29" s="15" t="s">
        <v>232</v>
      </c>
    </row>
    <row r="30" spans="1:10" ht="20.100000000000001" customHeight="1">
      <c r="A30" s="15">
        <v>28</v>
      </c>
      <c r="B30" s="15"/>
      <c r="C30" s="15" t="s">
        <v>564</v>
      </c>
      <c r="D30" s="15" t="s">
        <v>747</v>
      </c>
      <c r="E30" s="15">
        <v>16995</v>
      </c>
      <c r="F30" s="15" t="s">
        <v>748</v>
      </c>
      <c r="G30" s="15">
        <v>16500</v>
      </c>
      <c r="H30" s="32" t="s">
        <v>751</v>
      </c>
      <c r="I30" s="15" t="s">
        <v>381</v>
      </c>
      <c r="J30" s="15" t="s">
        <v>232</v>
      </c>
    </row>
    <row r="31" spans="1:10" ht="20.100000000000001" customHeight="1">
      <c r="A31" s="15">
        <v>29</v>
      </c>
      <c r="B31" s="15" t="s">
        <v>58</v>
      </c>
      <c r="C31" s="11" t="s">
        <v>752</v>
      </c>
      <c r="D31" s="11" t="s">
        <v>350</v>
      </c>
      <c r="E31" s="11">
        <v>1700</v>
      </c>
      <c r="F31" s="15" t="s">
        <v>268</v>
      </c>
      <c r="G31" s="11">
        <v>1504.44</v>
      </c>
      <c r="H31" s="33" t="s">
        <v>753</v>
      </c>
      <c r="I31" s="15" t="s">
        <v>381</v>
      </c>
      <c r="J31" s="15" t="s">
        <v>232</v>
      </c>
    </row>
    <row r="32" spans="1:10" ht="20.100000000000001" customHeight="1">
      <c r="A32" s="15">
        <v>30</v>
      </c>
      <c r="B32" s="2" t="s">
        <v>754</v>
      </c>
      <c r="C32" s="3" t="s">
        <v>755</v>
      </c>
      <c r="D32" s="3" t="s">
        <v>155</v>
      </c>
      <c r="E32" s="11">
        <v>2800</v>
      </c>
      <c r="F32" s="15" t="s">
        <v>268</v>
      </c>
      <c r="G32" s="11">
        <v>2477.88</v>
      </c>
      <c r="H32" s="33" t="s">
        <v>756</v>
      </c>
      <c r="I32" s="15" t="s">
        <v>381</v>
      </c>
      <c r="J32" s="15" t="s">
        <v>232</v>
      </c>
    </row>
    <row r="33" spans="1:10" ht="20.100000000000001" customHeight="1">
      <c r="A33" s="15">
        <v>31</v>
      </c>
      <c r="B33" s="2" t="s">
        <v>757</v>
      </c>
      <c r="C33" s="3" t="s">
        <v>720</v>
      </c>
      <c r="D33" s="3" t="s">
        <v>350</v>
      </c>
      <c r="E33" s="11">
        <v>3000</v>
      </c>
      <c r="F33" s="15" t="s">
        <v>268</v>
      </c>
      <c r="G33" s="11">
        <v>2654.87</v>
      </c>
      <c r="H33" s="33" t="s">
        <v>758</v>
      </c>
      <c r="I33" s="15" t="s">
        <v>381</v>
      </c>
      <c r="J33" s="15" t="s">
        <v>232</v>
      </c>
    </row>
    <row r="34" spans="1:10" ht="20.100000000000001" customHeight="1">
      <c r="A34" s="15">
        <v>32</v>
      </c>
      <c r="B34" s="3" t="s">
        <v>17</v>
      </c>
      <c r="C34" s="3" t="s">
        <v>759</v>
      </c>
      <c r="D34" s="3" t="s">
        <v>155</v>
      </c>
      <c r="E34" s="11">
        <v>3500</v>
      </c>
      <c r="F34" s="15" t="s">
        <v>268</v>
      </c>
      <c r="G34" s="11">
        <v>3097.35</v>
      </c>
      <c r="H34" s="33" t="s">
        <v>760</v>
      </c>
      <c r="I34" s="15" t="s">
        <v>381</v>
      </c>
      <c r="J34" s="15" t="s">
        <v>232</v>
      </c>
    </row>
    <row r="35" spans="1:10" ht="20.100000000000001" customHeight="1">
      <c r="A35" s="15">
        <v>33</v>
      </c>
      <c r="B35" s="3" t="s">
        <v>58</v>
      </c>
      <c r="C35" s="3" t="s">
        <v>349</v>
      </c>
      <c r="D35" s="3" t="s">
        <v>348</v>
      </c>
      <c r="E35" s="11">
        <v>30000</v>
      </c>
      <c r="F35" s="3" t="s">
        <v>339</v>
      </c>
      <c r="G35" s="11">
        <v>26548.68</v>
      </c>
      <c r="H35" s="33" t="s">
        <v>761</v>
      </c>
      <c r="I35" s="15" t="s">
        <v>381</v>
      </c>
      <c r="J35" s="15" t="s">
        <v>579</v>
      </c>
    </row>
    <row r="36" spans="1:10" ht="20.100000000000001" customHeight="1">
      <c r="A36" s="15">
        <v>34</v>
      </c>
      <c r="B36" s="3" t="s">
        <v>58</v>
      </c>
      <c r="C36" s="3" t="s">
        <v>349</v>
      </c>
      <c r="D36" s="3" t="s">
        <v>350</v>
      </c>
      <c r="E36" s="11">
        <v>5900</v>
      </c>
      <c r="F36" s="3" t="s">
        <v>339</v>
      </c>
      <c r="G36" s="11">
        <v>5221.24</v>
      </c>
      <c r="H36" s="33" t="s">
        <v>762</v>
      </c>
      <c r="I36" s="15" t="s">
        <v>381</v>
      </c>
      <c r="J36" s="15" t="s">
        <v>579</v>
      </c>
    </row>
    <row r="37" spans="1:10" ht="20.100000000000001" customHeight="1">
      <c r="A37" s="15">
        <v>35</v>
      </c>
      <c r="B37" s="3" t="s">
        <v>351</v>
      </c>
      <c r="C37" s="3" t="s">
        <v>349</v>
      </c>
      <c r="D37" s="3" t="s">
        <v>350</v>
      </c>
      <c r="E37" s="11">
        <v>34000</v>
      </c>
      <c r="F37" s="3" t="s">
        <v>339</v>
      </c>
      <c r="G37" s="11">
        <v>30088.5</v>
      </c>
      <c r="H37" s="33" t="s">
        <v>763</v>
      </c>
      <c r="I37" s="15" t="s">
        <v>381</v>
      </c>
      <c r="J37" s="15" t="s">
        <v>579</v>
      </c>
    </row>
    <row r="38" spans="1:10" ht="20.100000000000001" customHeight="1">
      <c r="A38" s="15">
        <v>36</v>
      </c>
      <c r="B38" s="3" t="s">
        <v>289</v>
      </c>
      <c r="C38" s="3" t="s">
        <v>349</v>
      </c>
      <c r="D38" s="3" t="s">
        <v>350</v>
      </c>
      <c r="E38" s="11">
        <v>11500</v>
      </c>
      <c r="F38" s="3" t="s">
        <v>339</v>
      </c>
      <c r="G38" s="11">
        <v>10176.99</v>
      </c>
      <c r="H38" s="33" t="s">
        <v>764</v>
      </c>
      <c r="I38" s="15" t="s">
        <v>381</v>
      </c>
      <c r="J38" s="15" t="s">
        <v>579</v>
      </c>
    </row>
    <row r="39" spans="1:10" ht="20.100000000000001" customHeight="1">
      <c r="A39" s="15">
        <v>37</v>
      </c>
      <c r="B39" s="3" t="s">
        <v>289</v>
      </c>
      <c r="C39" s="3" t="s">
        <v>349</v>
      </c>
      <c r="D39" s="3" t="s">
        <v>350</v>
      </c>
      <c r="E39" s="11">
        <v>11000</v>
      </c>
      <c r="F39" s="3" t="s">
        <v>339</v>
      </c>
      <c r="G39" s="11">
        <v>9734.51</v>
      </c>
      <c r="H39" s="33" t="s">
        <v>765</v>
      </c>
      <c r="I39" s="15" t="s">
        <v>381</v>
      </c>
      <c r="J39" s="15" t="s">
        <v>579</v>
      </c>
    </row>
    <row r="40" spans="1:10" ht="20.100000000000001" customHeight="1">
      <c r="A40" s="34"/>
      <c r="B40" s="35"/>
      <c r="C40" s="35"/>
      <c r="D40" s="35"/>
      <c r="E40" s="36"/>
      <c r="F40" s="34"/>
      <c r="G40" s="36"/>
      <c r="H40" s="37"/>
      <c r="I40" s="34"/>
      <c r="J40" s="34"/>
    </row>
    <row r="41" spans="1:10" ht="20.100000000000001" customHeight="1">
      <c r="C41" t="s">
        <v>766</v>
      </c>
      <c r="E41">
        <f>SUM(E4:E39)</f>
        <v>1134303.1000000001</v>
      </c>
    </row>
  </sheetData>
  <autoFilter ref="A3:O41"/>
  <mergeCells count="1">
    <mergeCell ref="A1:J1"/>
  </mergeCells>
  <phoneticPr fontId="38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D6:H28"/>
  <sheetViews>
    <sheetView topLeftCell="A4" workbookViewId="0">
      <selection activeCell="I23" sqref="I23"/>
    </sheetView>
  </sheetViews>
  <sheetFormatPr defaultColWidth="9" defaultRowHeight="14.25"/>
  <cols>
    <col min="5" max="5" width="31.625" customWidth="1"/>
    <col min="6" max="6" width="25" customWidth="1"/>
    <col min="7" max="7" width="16.125" customWidth="1"/>
    <col min="8" max="8" width="7.5" customWidth="1"/>
  </cols>
  <sheetData>
    <row r="6" spans="4:8">
      <c r="D6" s="384" t="s">
        <v>767</v>
      </c>
      <c r="E6" s="384"/>
      <c r="F6" s="384"/>
      <c r="G6" s="384"/>
      <c r="H6" s="384"/>
    </row>
    <row r="8" spans="4:8">
      <c r="D8" s="3" t="s">
        <v>2</v>
      </c>
      <c r="E8" s="3" t="s">
        <v>681</v>
      </c>
      <c r="F8" s="2" t="s">
        <v>70</v>
      </c>
      <c r="G8" s="4" t="s">
        <v>650</v>
      </c>
      <c r="H8" s="2" t="s">
        <v>389</v>
      </c>
    </row>
    <row r="9" spans="4:8" ht="20.100000000000001" customHeight="1">
      <c r="D9" s="7" t="s">
        <v>768</v>
      </c>
      <c r="E9" s="3" t="s">
        <v>769</v>
      </c>
      <c r="F9" s="3" t="s">
        <v>155</v>
      </c>
      <c r="G9" s="8">
        <v>36000</v>
      </c>
      <c r="H9" s="16" t="s">
        <v>770</v>
      </c>
    </row>
    <row r="10" spans="4:8" ht="20.100000000000001" customHeight="1">
      <c r="D10" s="7" t="s">
        <v>771</v>
      </c>
      <c r="E10" s="3" t="s">
        <v>772</v>
      </c>
      <c r="F10" s="3" t="s">
        <v>773</v>
      </c>
      <c r="G10" s="18">
        <v>135600</v>
      </c>
      <c r="H10" s="16" t="s">
        <v>770</v>
      </c>
    </row>
    <row r="11" spans="4:8" ht="20.100000000000001" customHeight="1">
      <c r="D11" s="3" t="s">
        <v>58</v>
      </c>
      <c r="E11" s="2" t="s">
        <v>774</v>
      </c>
      <c r="F11" s="28" t="s">
        <v>775</v>
      </c>
      <c r="G11" s="29">
        <v>133878</v>
      </c>
      <c r="H11" s="15" t="s">
        <v>233</v>
      </c>
    </row>
    <row r="12" spans="4:8" ht="20.100000000000001" customHeight="1">
      <c r="D12" s="25" t="s">
        <v>688</v>
      </c>
      <c r="E12" s="3" t="s">
        <v>776</v>
      </c>
      <c r="F12" s="3" t="s">
        <v>777</v>
      </c>
      <c r="G12" s="8">
        <v>50850</v>
      </c>
      <c r="H12" s="16" t="s">
        <v>339</v>
      </c>
    </row>
    <row r="13" spans="4:8" ht="20.100000000000001" customHeight="1">
      <c r="D13" s="25" t="s">
        <v>688</v>
      </c>
      <c r="E13" s="3" t="s">
        <v>660</v>
      </c>
      <c r="F13" s="3" t="s">
        <v>689</v>
      </c>
      <c r="G13" s="8">
        <v>12530</v>
      </c>
      <c r="H13" s="16" t="s">
        <v>294</v>
      </c>
    </row>
    <row r="14" spans="4:8" ht="20.100000000000001" customHeight="1">
      <c r="D14" s="25" t="s">
        <v>688</v>
      </c>
      <c r="E14" s="3" t="s">
        <v>714</v>
      </c>
      <c r="F14" s="3" t="s">
        <v>689</v>
      </c>
      <c r="G14" s="8">
        <v>23100</v>
      </c>
      <c r="H14" s="16" t="s">
        <v>294</v>
      </c>
    </row>
    <row r="15" spans="4:8" ht="20.100000000000001" customHeight="1">
      <c r="D15" s="3" t="s">
        <v>778</v>
      </c>
      <c r="E15" s="3" t="s">
        <v>492</v>
      </c>
      <c r="F15" s="3" t="s">
        <v>689</v>
      </c>
      <c r="G15" s="11">
        <v>16500</v>
      </c>
      <c r="H15" s="3" t="s">
        <v>294</v>
      </c>
    </row>
    <row r="16" spans="4:8" ht="20.100000000000001" customHeight="1">
      <c r="D16" s="25" t="s">
        <v>235</v>
      </c>
      <c r="E16" s="3" t="s">
        <v>498</v>
      </c>
      <c r="F16" s="3" t="s">
        <v>726</v>
      </c>
      <c r="G16" s="8">
        <v>13000</v>
      </c>
      <c r="H16" s="16" t="s">
        <v>233</v>
      </c>
    </row>
    <row r="17" spans="4:8" ht="20.100000000000001" customHeight="1">
      <c r="D17" s="25" t="s">
        <v>235</v>
      </c>
      <c r="E17" s="3" t="s">
        <v>498</v>
      </c>
      <c r="F17" s="3" t="s">
        <v>726</v>
      </c>
      <c r="G17" s="8">
        <v>13000</v>
      </c>
      <c r="H17" s="16" t="s">
        <v>233</v>
      </c>
    </row>
    <row r="18" spans="4:8" ht="20.100000000000001" customHeight="1">
      <c r="D18" s="25" t="s">
        <v>58</v>
      </c>
      <c r="E18" s="3" t="s">
        <v>542</v>
      </c>
      <c r="F18" s="3" t="s">
        <v>260</v>
      </c>
      <c r="G18" s="8">
        <v>492900</v>
      </c>
      <c r="H18" s="16" t="s">
        <v>233</v>
      </c>
    </row>
    <row r="19" spans="4:8" ht="20.100000000000001" customHeight="1">
      <c r="D19" s="3" t="s">
        <v>252</v>
      </c>
      <c r="E19" s="2" t="s">
        <v>492</v>
      </c>
      <c r="F19" s="3" t="s">
        <v>779</v>
      </c>
      <c r="G19" s="11">
        <v>12112.81</v>
      </c>
      <c r="H19" s="15" t="s">
        <v>233</v>
      </c>
    </row>
    <row r="20" spans="4:8" ht="20.100000000000001" customHeight="1">
      <c r="D20" s="3" t="s">
        <v>58</v>
      </c>
      <c r="E20" s="2" t="s">
        <v>492</v>
      </c>
      <c r="F20" s="3" t="s">
        <v>348</v>
      </c>
      <c r="G20" s="11">
        <v>10000</v>
      </c>
      <c r="H20" s="15" t="s">
        <v>233</v>
      </c>
    </row>
    <row r="21" spans="4:8" ht="20.100000000000001" customHeight="1">
      <c r="D21" s="3" t="s">
        <v>23</v>
      </c>
      <c r="E21" s="2" t="s">
        <v>245</v>
      </c>
      <c r="F21" s="3" t="s">
        <v>155</v>
      </c>
      <c r="G21" s="11">
        <v>87500</v>
      </c>
      <c r="H21" s="15" t="s">
        <v>233</v>
      </c>
    </row>
    <row r="22" spans="4:8" ht="20.100000000000001" customHeight="1">
      <c r="D22" s="3" t="s">
        <v>23</v>
      </c>
      <c r="E22" s="2" t="s">
        <v>542</v>
      </c>
      <c r="F22" s="3" t="s">
        <v>780</v>
      </c>
      <c r="G22" s="11">
        <v>60000</v>
      </c>
      <c r="H22" s="15" t="s">
        <v>233</v>
      </c>
    </row>
    <row r="23" spans="4:8" ht="20.100000000000001" customHeight="1">
      <c r="D23" s="3" t="s">
        <v>58</v>
      </c>
      <c r="E23" s="2" t="s">
        <v>781</v>
      </c>
      <c r="F23" s="3" t="s">
        <v>348</v>
      </c>
      <c r="G23" s="15">
        <v>10000</v>
      </c>
      <c r="H23" s="15" t="s">
        <v>233</v>
      </c>
    </row>
    <row r="24" spans="4:8" ht="20.100000000000001" customHeight="1">
      <c r="D24" s="3" t="s">
        <v>58</v>
      </c>
      <c r="E24" s="15" t="s">
        <v>492</v>
      </c>
      <c r="F24" s="3" t="s">
        <v>782</v>
      </c>
      <c r="G24" s="11">
        <v>45137.85</v>
      </c>
      <c r="H24" s="15" t="s">
        <v>233</v>
      </c>
    </row>
    <row r="25" spans="4:8" ht="20.100000000000001" customHeight="1">
      <c r="D25" s="25" t="s">
        <v>58</v>
      </c>
      <c r="E25" s="3" t="s">
        <v>737</v>
      </c>
      <c r="F25" s="3" t="s">
        <v>741</v>
      </c>
      <c r="G25" s="8">
        <v>252720</v>
      </c>
      <c r="H25" s="16" t="s">
        <v>739</v>
      </c>
    </row>
    <row r="26" spans="4:8" ht="20.100000000000001" customHeight="1">
      <c r="D26" s="2" t="s">
        <v>17</v>
      </c>
      <c r="E26" s="2" t="s">
        <v>783</v>
      </c>
      <c r="F26" s="3" t="s">
        <v>155</v>
      </c>
      <c r="G26" s="15">
        <v>44000</v>
      </c>
      <c r="H26" s="15" t="s">
        <v>268</v>
      </c>
    </row>
    <row r="27" spans="4:8" ht="20.100000000000001" customHeight="1">
      <c r="D27" s="2" t="s">
        <v>768</v>
      </c>
      <c r="E27" s="2" t="s">
        <v>784</v>
      </c>
      <c r="F27" s="3" t="s">
        <v>155</v>
      </c>
      <c r="G27" s="15">
        <v>30000</v>
      </c>
      <c r="H27" s="15" t="s">
        <v>268</v>
      </c>
    </row>
    <row r="28" spans="4:8">
      <c r="D28" s="30" t="s">
        <v>218</v>
      </c>
      <c r="G28" s="14">
        <f>SUM(G9:G27)</f>
        <v>1478828.6600000001</v>
      </c>
    </row>
  </sheetData>
  <mergeCells count="1">
    <mergeCell ref="D6:H6"/>
  </mergeCells>
  <phoneticPr fontId="38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2:J34"/>
  <sheetViews>
    <sheetView topLeftCell="A16" workbookViewId="0">
      <selection activeCell="K8" sqref="K8"/>
    </sheetView>
  </sheetViews>
  <sheetFormatPr defaultColWidth="9" defaultRowHeight="14.25"/>
  <cols>
    <col min="1" max="1" width="9" style="21"/>
    <col min="2" max="2" width="9" style="22"/>
    <col min="3" max="3" width="7.375" style="22" customWidth="1"/>
    <col min="4" max="4" width="25" style="21" customWidth="1"/>
    <col min="5" max="6" width="16.125" style="21" customWidth="1"/>
    <col min="7" max="7" width="9" style="21" customWidth="1"/>
    <col min="8" max="8" width="16.125" style="21" customWidth="1"/>
    <col min="9" max="9" width="13.875" style="21" customWidth="1"/>
    <col min="10" max="10" width="15.125" style="21" customWidth="1"/>
    <col min="11" max="16384" width="9" style="21"/>
  </cols>
  <sheetData>
    <row r="2" spans="1:10" ht="18.75" customHeight="1">
      <c r="B2" s="385" t="s">
        <v>785</v>
      </c>
      <c r="C2" s="386"/>
      <c r="D2" s="386"/>
      <c r="E2" s="386"/>
      <c r="F2" s="386"/>
      <c r="G2" s="386"/>
      <c r="H2" s="386"/>
      <c r="I2" s="386"/>
      <c r="J2" s="386"/>
    </row>
    <row r="3" spans="1:10" ht="21.95" customHeight="1">
      <c r="B3" s="23" t="s">
        <v>1</v>
      </c>
      <c r="C3" s="2" t="s">
        <v>3</v>
      </c>
      <c r="D3" s="3" t="s">
        <v>681</v>
      </c>
      <c r="E3" s="3" t="s">
        <v>70</v>
      </c>
      <c r="F3" s="8" t="s">
        <v>650</v>
      </c>
      <c r="G3" s="3" t="s">
        <v>389</v>
      </c>
      <c r="H3" s="7" t="s">
        <v>651</v>
      </c>
      <c r="I3" s="3" t="s">
        <v>392</v>
      </c>
      <c r="J3" s="15"/>
    </row>
    <row r="4" spans="1:10" ht="21.95" customHeight="1">
      <c r="A4" s="24"/>
      <c r="B4" s="25">
        <v>1</v>
      </c>
      <c r="C4" s="7" t="s">
        <v>604</v>
      </c>
      <c r="D4" s="3" t="s">
        <v>547</v>
      </c>
      <c r="E4" s="26" t="s">
        <v>486</v>
      </c>
      <c r="F4" s="8">
        <v>16950</v>
      </c>
      <c r="G4" s="16" t="s">
        <v>594</v>
      </c>
      <c r="H4" s="8">
        <v>16950</v>
      </c>
      <c r="I4" s="3" t="s">
        <v>786</v>
      </c>
      <c r="J4" s="3" t="s">
        <v>787</v>
      </c>
    </row>
    <row r="5" spans="1:10" ht="21.95" customHeight="1">
      <c r="B5" s="7">
        <v>2</v>
      </c>
      <c r="C5" s="7" t="s">
        <v>395</v>
      </c>
      <c r="D5" s="3" t="s">
        <v>788</v>
      </c>
      <c r="E5" s="3" t="s">
        <v>789</v>
      </c>
      <c r="F5" s="8">
        <v>41200</v>
      </c>
      <c r="G5" s="16" t="s">
        <v>770</v>
      </c>
      <c r="H5" s="8">
        <f>40000+1200</f>
        <v>41200</v>
      </c>
      <c r="I5" s="3" t="s">
        <v>790</v>
      </c>
      <c r="J5" s="8" t="s">
        <v>791</v>
      </c>
    </row>
    <row r="6" spans="1:10" ht="21.95" customHeight="1">
      <c r="B6" s="25">
        <v>3</v>
      </c>
      <c r="C6" s="3" t="s">
        <v>395</v>
      </c>
      <c r="D6" s="3" t="s">
        <v>792</v>
      </c>
      <c r="E6" s="3" t="s">
        <v>155</v>
      </c>
      <c r="F6" s="11">
        <v>139500</v>
      </c>
      <c r="G6" s="11" t="s">
        <v>233</v>
      </c>
      <c r="H6" s="11">
        <f>70000+52608.72</f>
        <v>122608.72</v>
      </c>
      <c r="I6" s="3" t="s">
        <v>793</v>
      </c>
      <c r="J6" s="3" t="s">
        <v>791</v>
      </c>
    </row>
    <row r="7" spans="1:10" ht="21.95" customHeight="1">
      <c r="B7" s="7">
        <v>4</v>
      </c>
      <c r="C7" s="3" t="s">
        <v>58</v>
      </c>
      <c r="D7" s="3" t="s">
        <v>547</v>
      </c>
      <c r="E7" s="3" t="s">
        <v>89</v>
      </c>
      <c r="F7" s="11">
        <f>14000+2500</f>
        <v>16500</v>
      </c>
      <c r="G7" s="11" t="s">
        <v>233</v>
      </c>
      <c r="H7" s="11">
        <f>F7*0.97</f>
        <v>16005</v>
      </c>
      <c r="I7" s="3" t="s">
        <v>794</v>
      </c>
      <c r="J7" s="3" t="s">
        <v>791</v>
      </c>
    </row>
    <row r="8" spans="1:10" ht="21.95" customHeight="1">
      <c r="B8" s="25">
        <v>5</v>
      </c>
      <c r="C8" s="3"/>
      <c r="D8" s="3"/>
      <c r="E8" s="3" t="s">
        <v>795</v>
      </c>
      <c r="F8" s="11">
        <v>22000</v>
      </c>
      <c r="G8" s="11" t="s">
        <v>233</v>
      </c>
      <c r="H8" s="11">
        <v>22000</v>
      </c>
      <c r="I8" s="3" t="s">
        <v>793</v>
      </c>
      <c r="J8" s="3"/>
    </row>
    <row r="9" spans="1:10" ht="21.95" customHeight="1">
      <c r="B9" s="7">
        <v>6</v>
      </c>
      <c r="C9" s="3"/>
      <c r="D9" s="3" t="s">
        <v>492</v>
      </c>
      <c r="E9" s="3" t="s">
        <v>796</v>
      </c>
      <c r="F9" s="11">
        <v>1184.24</v>
      </c>
      <c r="G9" s="11" t="s">
        <v>233</v>
      </c>
      <c r="H9" s="11">
        <v>1184.24</v>
      </c>
      <c r="I9" s="3" t="s">
        <v>786</v>
      </c>
      <c r="J9" s="3"/>
    </row>
    <row r="10" spans="1:10" ht="21.95" customHeight="1">
      <c r="B10" s="25">
        <v>7</v>
      </c>
      <c r="C10" s="7"/>
      <c r="D10" s="3" t="s">
        <v>737</v>
      </c>
      <c r="E10" s="3" t="s">
        <v>797</v>
      </c>
      <c r="F10" s="8">
        <v>2200</v>
      </c>
      <c r="G10" s="16" t="s">
        <v>739</v>
      </c>
      <c r="H10" s="8">
        <v>2200</v>
      </c>
      <c r="I10" s="8" t="s">
        <v>798</v>
      </c>
      <c r="J10" s="3"/>
    </row>
    <row r="11" spans="1:10" ht="21.95" customHeight="1">
      <c r="B11" s="7">
        <v>8</v>
      </c>
      <c r="C11" s="7"/>
      <c r="D11" s="3" t="s">
        <v>737</v>
      </c>
      <c r="E11" s="3" t="s">
        <v>797</v>
      </c>
      <c r="F11" s="8">
        <v>1100</v>
      </c>
      <c r="G11" s="16" t="s">
        <v>739</v>
      </c>
      <c r="H11" s="8">
        <v>1100</v>
      </c>
      <c r="I11" s="8" t="s">
        <v>798</v>
      </c>
      <c r="J11" s="3"/>
    </row>
    <row r="12" spans="1:10" ht="21.95" customHeight="1">
      <c r="B12" s="25">
        <v>9</v>
      </c>
      <c r="C12" s="7"/>
      <c r="D12" s="3" t="s">
        <v>737</v>
      </c>
      <c r="E12" s="3" t="s">
        <v>797</v>
      </c>
      <c r="F12" s="8">
        <v>1100</v>
      </c>
      <c r="G12" s="16" t="s">
        <v>739</v>
      </c>
      <c r="H12" s="8">
        <v>1100</v>
      </c>
      <c r="I12" s="8" t="s">
        <v>798</v>
      </c>
      <c r="J12" s="3"/>
    </row>
    <row r="13" spans="1:10" ht="21.95" customHeight="1">
      <c r="B13" s="7">
        <v>10</v>
      </c>
      <c r="C13" s="7"/>
      <c r="D13" s="3" t="s">
        <v>799</v>
      </c>
      <c r="E13" s="3" t="s">
        <v>747</v>
      </c>
      <c r="F13" s="8">
        <v>35663.699999999997</v>
      </c>
      <c r="G13" s="16" t="s">
        <v>748</v>
      </c>
      <c r="H13" s="8">
        <v>35663.699999999997</v>
      </c>
      <c r="I13" s="12" t="s">
        <v>790</v>
      </c>
      <c r="J13" s="3"/>
    </row>
    <row r="14" spans="1:10" ht="21.95" customHeight="1">
      <c r="B14" s="25">
        <v>11</v>
      </c>
      <c r="C14" s="7"/>
      <c r="D14" s="3" t="s">
        <v>800</v>
      </c>
      <c r="E14" s="3" t="s">
        <v>801</v>
      </c>
      <c r="F14" s="8">
        <v>25450.57</v>
      </c>
      <c r="G14" s="16" t="s">
        <v>802</v>
      </c>
      <c r="H14" s="8">
        <v>25450.57</v>
      </c>
      <c r="I14" s="12" t="s">
        <v>803</v>
      </c>
      <c r="J14" s="3"/>
    </row>
    <row r="15" spans="1:10" ht="21.95" customHeight="1">
      <c r="B15" s="7">
        <v>12</v>
      </c>
      <c r="C15" s="7"/>
      <c r="D15" s="3" t="s">
        <v>800</v>
      </c>
      <c r="E15" s="3" t="s">
        <v>801</v>
      </c>
      <c r="F15" s="8">
        <v>356.86</v>
      </c>
      <c r="G15" s="16" t="s">
        <v>802</v>
      </c>
      <c r="H15" s="8">
        <v>356.86</v>
      </c>
      <c r="I15" s="12" t="s">
        <v>803</v>
      </c>
      <c r="J15" s="3"/>
    </row>
    <row r="16" spans="1:10" ht="21.95" customHeight="1">
      <c r="B16" s="25">
        <v>13</v>
      </c>
      <c r="C16" s="3" t="s">
        <v>395</v>
      </c>
      <c r="D16" s="3" t="s">
        <v>245</v>
      </c>
      <c r="E16" s="3" t="s">
        <v>804</v>
      </c>
      <c r="F16" s="3">
        <v>191535</v>
      </c>
      <c r="G16" s="3" t="s">
        <v>347</v>
      </c>
      <c r="H16" s="3">
        <f>187872.16+3662.84</f>
        <v>191535</v>
      </c>
      <c r="I16" s="12" t="s">
        <v>793</v>
      </c>
      <c r="J16" s="3" t="s">
        <v>791</v>
      </c>
    </row>
    <row r="17" spans="2:10" ht="21.95" customHeight="1">
      <c r="B17" s="7">
        <v>14</v>
      </c>
      <c r="C17" s="3" t="s">
        <v>63</v>
      </c>
      <c r="D17" s="3" t="s">
        <v>349</v>
      </c>
      <c r="E17" s="3" t="s">
        <v>805</v>
      </c>
      <c r="F17" s="3">
        <v>6000</v>
      </c>
      <c r="G17" s="3" t="s">
        <v>347</v>
      </c>
      <c r="H17" s="3">
        <v>6000</v>
      </c>
      <c r="I17" s="12" t="s">
        <v>806</v>
      </c>
      <c r="J17" s="3"/>
    </row>
    <row r="18" spans="2:10" ht="21.95" customHeight="1">
      <c r="B18" s="25">
        <v>15</v>
      </c>
      <c r="C18" s="3" t="s">
        <v>23</v>
      </c>
      <c r="D18" s="3" t="s">
        <v>807</v>
      </c>
      <c r="E18" s="3" t="s">
        <v>708</v>
      </c>
      <c r="F18" s="11">
        <v>1200</v>
      </c>
      <c r="G18" s="3" t="s">
        <v>487</v>
      </c>
      <c r="H18" s="11">
        <v>1200</v>
      </c>
      <c r="I18" s="12" t="s">
        <v>806</v>
      </c>
      <c r="J18" s="3"/>
    </row>
    <row r="19" spans="2:10" ht="21.95" customHeight="1">
      <c r="B19" s="7">
        <v>16</v>
      </c>
      <c r="C19" s="3"/>
      <c r="D19" s="3" t="s">
        <v>492</v>
      </c>
      <c r="E19" s="3" t="s">
        <v>808</v>
      </c>
      <c r="F19" s="11">
        <v>799.53</v>
      </c>
      <c r="G19" s="3" t="s">
        <v>487</v>
      </c>
      <c r="H19" s="11">
        <v>799.53</v>
      </c>
      <c r="I19" s="12" t="s">
        <v>809</v>
      </c>
      <c r="J19" s="3"/>
    </row>
    <row r="20" spans="2:10" ht="21.95" customHeight="1">
      <c r="B20" s="25">
        <v>17</v>
      </c>
      <c r="C20" s="3"/>
      <c r="D20" s="3" t="s">
        <v>492</v>
      </c>
      <c r="E20" s="3" t="s">
        <v>810</v>
      </c>
      <c r="F20" s="11">
        <v>8814.65</v>
      </c>
      <c r="G20" s="3" t="s">
        <v>487</v>
      </c>
      <c r="H20" s="11">
        <v>8814.65</v>
      </c>
      <c r="I20" s="12"/>
      <c r="J20" s="3"/>
    </row>
    <row r="21" spans="2:10" ht="21.95" customHeight="1">
      <c r="B21" s="7">
        <v>18</v>
      </c>
      <c r="C21" s="3" t="s">
        <v>811</v>
      </c>
      <c r="D21" s="3" t="s">
        <v>325</v>
      </c>
      <c r="E21" s="3" t="s">
        <v>812</v>
      </c>
      <c r="F21" s="11">
        <v>2690</v>
      </c>
      <c r="G21" s="3" t="s">
        <v>813</v>
      </c>
      <c r="H21" s="11">
        <v>2690</v>
      </c>
      <c r="I21" s="12" t="s">
        <v>806</v>
      </c>
      <c r="J21" s="3"/>
    </row>
    <row r="22" spans="2:10" ht="21.95" customHeight="1">
      <c r="B22" s="25">
        <v>19</v>
      </c>
      <c r="C22" s="3" t="s">
        <v>541</v>
      </c>
      <c r="D22" s="3" t="s">
        <v>492</v>
      </c>
      <c r="E22" s="3" t="s">
        <v>814</v>
      </c>
      <c r="F22" s="11">
        <v>807</v>
      </c>
      <c r="G22" s="3" t="s">
        <v>813</v>
      </c>
      <c r="H22" s="11">
        <v>807</v>
      </c>
      <c r="I22" s="12" t="s">
        <v>806</v>
      </c>
      <c r="J22" s="3"/>
    </row>
    <row r="23" spans="2:10" ht="21.95" customHeight="1">
      <c r="B23" s="7">
        <v>20</v>
      </c>
      <c r="C23" s="3" t="s">
        <v>541</v>
      </c>
      <c r="D23" s="3" t="s">
        <v>492</v>
      </c>
      <c r="E23" s="3" t="s">
        <v>89</v>
      </c>
      <c r="F23" s="11">
        <v>2950</v>
      </c>
      <c r="G23" s="3" t="s">
        <v>813</v>
      </c>
      <c r="H23" s="11">
        <v>2950</v>
      </c>
      <c r="I23" s="12" t="s">
        <v>806</v>
      </c>
      <c r="J23" s="3"/>
    </row>
    <row r="24" spans="2:10" ht="21.95" customHeight="1">
      <c r="B24" s="25">
        <v>21</v>
      </c>
      <c r="C24" s="3" t="s">
        <v>811</v>
      </c>
      <c r="D24" s="3" t="s">
        <v>325</v>
      </c>
      <c r="E24" s="3" t="s">
        <v>814</v>
      </c>
      <c r="F24" s="11">
        <v>1035.4000000000001</v>
      </c>
      <c r="G24" s="3" t="s">
        <v>813</v>
      </c>
      <c r="H24" s="11">
        <v>1035.4000000000001</v>
      </c>
      <c r="I24" s="12" t="s">
        <v>806</v>
      </c>
      <c r="J24" s="3"/>
    </row>
    <row r="25" spans="2:10" ht="21.95" customHeight="1">
      <c r="B25" s="7">
        <v>22</v>
      </c>
      <c r="C25" s="3" t="s">
        <v>815</v>
      </c>
      <c r="D25" s="3" t="s">
        <v>492</v>
      </c>
      <c r="E25" s="3" t="s">
        <v>814</v>
      </c>
      <c r="F25" s="11">
        <v>913</v>
      </c>
      <c r="G25" s="3" t="s">
        <v>813</v>
      </c>
      <c r="H25" s="11">
        <v>913</v>
      </c>
      <c r="I25" s="12" t="s">
        <v>806</v>
      </c>
      <c r="J25" s="3"/>
    </row>
    <row r="26" spans="2:10" ht="21.95" customHeight="1">
      <c r="B26" s="25">
        <v>23</v>
      </c>
      <c r="C26" s="3" t="s">
        <v>593</v>
      </c>
      <c r="D26" s="3" t="s">
        <v>668</v>
      </c>
      <c r="E26" s="3" t="s">
        <v>729</v>
      </c>
      <c r="F26" s="11">
        <v>1250</v>
      </c>
      <c r="G26" s="3" t="s">
        <v>813</v>
      </c>
      <c r="H26" s="11">
        <v>1250</v>
      </c>
      <c r="I26" s="12" t="s">
        <v>806</v>
      </c>
      <c r="J26" s="3"/>
    </row>
    <row r="27" spans="2:10" ht="21.95" customHeight="1">
      <c r="B27" s="7">
        <v>24</v>
      </c>
      <c r="C27" s="3"/>
      <c r="D27" s="3" t="s">
        <v>492</v>
      </c>
      <c r="E27" s="3" t="s">
        <v>816</v>
      </c>
      <c r="F27" s="11">
        <v>1500.08</v>
      </c>
      <c r="G27" s="3" t="s">
        <v>813</v>
      </c>
      <c r="H27" s="11">
        <v>1500.08</v>
      </c>
      <c r="I27" s="12" t="s">
        <v>809</v>
      </c>
      <c r="J27" s="3"/>
    </row>
    <row r="28" spans="2:10" ht="21.95" customHeight="1">
      <c r="B28" s="25">
        <v>25</v>
      </c>
      <c r="C28" s="3"/>
      <c r="D28" s="3" t="s">
        <v>492</v>
      </c>
      <c r="E28" s="3" t="s">
        <v>817</v>
      </c>
      <c r="F28" s="11">
        <v>2712</v>
      </c>
      <c r="G28" s="3" t="s">
        <v>813</v>
      </c>
      <c r="H28" s="11">
        <v>2712</v>
      </c>
      <c r="I28" s="12" t="s">
        <v>809</v>
      </c>
      <c r="J28" s="3"/>
    </row>
    <row r="29" spans="2:10" ht="21.95" customHeight="1">
      <c r="B29" s="7">
        <v>26</v>
      </c>
      <c r="C29" s="3"/>
      <c r="D29" s="3"/>
      <c r="E29" s="3" t="s">
        <v>814</v>
      </c>
      <c r="F29" s="11">
        <v>615.6</v>
      </c>
      <c r="G29" s="3" t="s">
        <v>813</v>
      </c>
      <c r="H29" s="11">
        <v>615.6</v>
      </c>
      <c r="I29" s="12" t="s">
        <v>809</v>
      </c>
      <c r="J29" s="3"/>
    </row>
    <row r="30" spans="2:10" ht="21.95" customHeight="1">
      <c r="B30" s="25">
        <v>27</v>
      </c>
      <c r="C30" s="3"/>
      <c r="D30" s="3" t="s">
        <v>818</v>
      </c>
      <c r="E30" s="3" t="s">
        <v>812</v>
      </c>
      <c r="F30" s="11">
        <v>860</v>
      </c>
      <c r="G30" s="3" t="s">
        <v>294</v>
      </c>
      <c r="H30" s="11">
        <v>860</v>
      </c>
      <c r="I30" s="12" t="s">
        <v>806</v>
      </c>
      <c r="J30" s="3"/>
    </row>
    <row r="31" spans="2:10" ht="21.95" customHeight="1">
      <c r="B31" s="7">
        <v>28</v>
      </c>
      <c r="C31" s="3" t="s">
        <v>819</v>
      </c>
      <c r="D31" s="3" t="s">
        <v>492</v>
      </c>
      <c r="E31" s="3" t="s">
        <v>812</v>
      </c>
      <c r="F31" s="11">
        <v>500</v>
      </c>
      <c r="G31" s="3" t="s">
        <v>294</v>
      </c>
      <c r="H31" s="11">
        <v>500</v>
      </c>
      <c r="I31" s="12" t="s">
        <v>806</v>
      </c>
      <c r="J31" s="3"/>
    </row>
    <row r="32" spans="2:10" ht="21.95" customHeight="1">
      <c r="B32" s="25">
        <v>29</v>
      </c>
      <c r="C32" s="3" t="s">
        <v>63</v>
      </c>
      <c r="D32" s="3" t="s">
        <v>492</v>
      </c>
      <c r="E32" s="3" t="s">
        <v>820</v>
      </c>
      <c r="F32" s="11">
        <v>1125.5999999999999</v>
      </c>
      <c r="G32" s="3" t="s">
        <v>294</v>
      </c>
      <c r="H32" s="11">
        <v>1125.5999999999999</v>
      </c>
      <c r="I32" s="12" t="s">
        <v>809</v>
      </c>
      <c r="J32" s="3"/>
    </row>
    <row r="33" spans="2:10" ht="21.95" customHeight="1">
      <c r="B33" s="7">
        <v>30</v>
      </c>
      <c r="C33" s="3" t="s">
        <v>63</v>
      </c>
      <c r="D33" s="3" t="s">
        <v>492</v>
      </c>
      <c r="E33" s="3" t="s">
        <v>820</v>
      </c>
      <c r="F33" s="11">
        <v>4439.04</v>
      </c>
      <c r="G33" s="3" t="s">
        <v>294</v>
      </c>
      <c r="H33" s="11">
        <v>4439.04</v>
      </c>
      <c r="I33" s="12" t="s">
        <v>821</v>
      </c>
      <c r="J33" s="3"/>
    </row>
    <row r="34" spans="2:10" ht="21.95" customHeight="1">
      <c r="B34" s="1"/>
      <c r="C34" s="1"/>
      <c r="D34" s="6" t="s">
        <v>766</v>
      </c>
      <c r="E34" s="11"/>
      <c r="F34" s="27">
        <f>SUM(F4:F33)</f>
        <v>532952.27</v>
      </c>
      <c r="G34" s="27">
        <f>SUM(G4:G4)</f>
        <v>0</v>
      </c>
      <c r="H34" s="27">
        <f>SUM(H4:H33)</f>
        <v>515565.99</v>
      </c>
      <c r="I34" s="11"/>
      <c r="J34" s="15"/>
    </row>
  </sheetData>
  <mergeCells count="1">
    <mergeCell ref="B2:J2"/>
  </mergeCells>
  <phoneticPr fontId="38" type="noConversion"/>
  <pageMargins left="0.7" right="0.7" top="0.75" bottom="0.75" header="0.3" footer="0.3"/>
  <pageSetup orientation="portrait" horizontalDpi="200" verticalDpi="2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18"/>
  <sheetViews>
    <sheetView workbookViewId="0">
      <selection activeCell="I21" sqref="I21"/>
    </sheetView>
  </sheetViews>
  <sheetFormatPr defaultColWidth="9" defaultRowHeight="14.25"/>
  <cols>
    <col min="1" max="1" width="5.5" customWidth="1"/>
    <col min="3" max="3" width="33.875" customWidth="1"/>
    <col min="4" max="4" width="11.625" customWidth="1"/>
    <col min="5" max="5" width="13.875" customWidth="1"/>
    <col min="6" max="7" width="9.5" customWidth="1"/>
    <col min="8" max="8" width="12.375" customWidth="1"/>
    <col min="9" max="9" width="16.125" customWidth="1"/>
  </cols>
  <sheetData>
    <row r="1" spans="1:9">
      <c r="C1" s="17" t="s">
        <v>822</v>
      </c>
    </row>
    <row r="3" spans="1:9">
      <c r="A3" s="2" t="s">
        <v>1</v>
      </c>
      <c r="B3" s="2" t="s">
        <v>823</v>
      </c>
      <c r="C3" s="2" t="s">
        <v>824</v>
      </c>
      <c r="D3" s="2" t="s">
        <v>825</v>
      </c>
      <c r="E3" s="2" t="s">
        <v>6</v>
      </c>
      <c r="F3" s="2" t="s">
        <v>356</v>
      </c>
      <c r="G3" s="2" t="s">
        <v>826</v>
      </c>
      <c r="H3" s="2" t="s">
        <v>389</v>
      </c>
      <c r="I3" s="2" t="s">
        <v>10</v>
      </c>
    </row>
    <row r="4" spans="1:9">
      <c r="A4" s="15">
        <v>1</v>
      </c>
      <c r="B4" s="7" t="s">
        <v>827</v>
      </c>
      <c r="C4" s="3" t="s">
        <v>828</v>
      </c>
      <c r="D4" s="3" t="s">
        <v>829</v>
      </c>
      <c r="E4" s="8">
        <v>152440</v>
      </c>
      <c r="F4" s="18"/>
      <c r="G4" s="18"/>
      <c r="H4" s="16" t="s">
        <v>770</v>
      </c>
      <c r="I4" s="8" t="s">
        <v>791</v>
      </c>
    </row>
    <row r="5" spans="1:9">
      <c r="A5" s="15">
        <v>2</v>
      </c>
      <c r="B5" s="7" t="s">
        <v>819</v>
      </c>
      <c r="C5" s="3" t="s">
        <v>830</v>
      </c>
      <c r="D5" s="3" t="s">
        <v>829</v>
      </c>
      <c r="E5" s="8">
        <v>24500</v>
      </c>
      <c r="F5" s="18"/>
      <c r="G5" s="18"/>
      <c r="H5" s="16" t="s">
        <v>770</v>
      </c>
      <c r="I5" s="18" t="s">
        <v>791</v>
      </c>
    </row>
    <row r="6" spans="1:9">
      <c r="A6" s="15">
        <v>3</v>
      </c>
      <c r="B6" s="7" t="s">
        <v>395</v>
      </c>
      <c r="C6" s="3" t="s">
        <v>831</v>
      </c>
      <c r="D6" s="3" t="s">
        <v>829</v>
      </c>
      <c r="E6" s="8">
        <v>49150</v>
      </c>
      <c r="F6" s="18"/>
      <c r="G6" s="18"/>
      <c r="H6" s="16" t="s">
        <v>770</v>
      </c>
      <c r="I6" s="8" t="s">
        <v>791</v>
      </c>
    </row>
    <row r="7" spans="1:9">
      <c r="A7" s="15">
        <v>4</v>
      </c>
      <c r="B7" s="7" t="s">
        <v>395</v>
      </c>
      <c r="C7" s="3" t="s">
        <v>832</v>
      </c>
      <c r="D7" s="3" t="s">
        <v>833</v>
      </c>
      <c r="E7" s="8">
        <v>68250</v>
      </c>
      <c r="F7" s="8" t="s">
        <v>83</v>
      </c>
      <c r="G7" s="19">
        <v>0.05</v>
      </c>
      <c r="H7" s="16" t="s">
        <v>770</v>
      </c>
      <c r="I7" s="8" t="s">
        <v>791</v>
      </c>
    </row>
    <row r="8" spans="1:9">
      <c r="A8" s="15">
        <v>5</v>
      </c>
      <c r="B8" s="7" t="s">
        <v>497</v>
      </c>
      <c r="C8" s="3" t="s">
        <v>834</v>
      </c>
      <c r="D8" s="3" t="s">
        <v>835</v>
      </c>
      <c r="E8" s="8">
        <v>73920</v>
      </c>
      <c r="F8" s="8" t="s">
        <v>83</v>
      </c>
      <c r="G8" s="19">
        <v>0.05</v>
      </c>
      <c r="H8" s="16" t="s">
        <v>770</v>
      </c>
      <c r="I8" s="8" t="s">
        <v>791</v>
      </c>
    </row>
    <row r="9" spans="1:9">
      <c r="A9" s="15">
        <v>6</v>
      </c>
      <c r="B9" s="7" t="s">
        <v>395</v>
      </c>
      <c r="C9" s="3" t="s">
        <v>836</v>
      </c>
      <c r="D9" s="3" t="s">
        <v>835</v>
      </c>
      <c r="E9" s="8">
        <v>60000</v>
      </c>
      <c r="F9" s="8" t="s">
        <v>83</v>
      </c>
      <c r="G9" s="19">
        <v>0.05</v>
      </c>
      <c r="H9" s="16" t="s">
        <v>770</v>
      </c>
      <c r="I9" s="8" t="s">
        <v>791</v>
      </c>
    </row>
    <row r="10" spans="1:9">
      <c r="A10" s="15">
        <v>7</v>
      </c>
      <c r="B10" s="7" t="s">
        <v>395</v>
      </c>
      <c r="C10" s="3" t="s">
        <v>836</v>
      </c>
      <c r="D10" s="3" t="s">
        <v>789</v>
      </c>
      <c r="E10" s="8">
        <v>41220</v>
      </c>
      <c r="F10" s="8" t="s">
        <v>83</v>
      </c>
      <c r="G10" s="19">
        <v>0.05</v>
      </c>
      <c r="H10" s="16" t="s">
        <v>770</v>
      </c>
      <c r="I10" s="8" t="s">
        <v>791</v>
      </c>
    </row>
    <row r="11" spans="1:9">
      <c r="A11" s="15">
        <v>8</v>
      </c>
      <c r="B11" s="7" t="s">
        <v>395</v>
      </c>
      <c r="C11" s="3" t="s">
        <v>832</v>
      </c>
      <c r="D11" s="3" t="s">
        <v>837</v>
      </c>
      <c r="E11" s="8">
        <v>330240</v>
      </c>
      <c r="F11" s="18"/>
      <c r="G11" s="18"/>
      <c r="H11" s="16" t="s">
        <v>770</v>
      </c>
      <c r="I11" s="8" t="s">
        <v>791</v>
      </c>
    </row>
    <row r="12" spans="1:9">
      <c r="A12" s="15">
        <v>9</v>
      </c>
      <c r="B12" s="7" t="s">
        <v>395</v>
      </c>
      <c r="C12" s="3" t="s">
        <v>836</v>
      </c>
      <c r="D12" s="3" t="s">
        <v>838</v>
      </c>
      <c r="E12" s="8">
        <v>16290</v>
      </c>
      <c r="F12" s="8" t="s">
        <v>83</v>
      </c>
      <c r="G12" s="19">
        <v>0.05</v>
      </c>
      <c r="H12" s="16" t="s">
        <v>770</v>
      </c>
      <c r="I12" s="8" t="s">
        <v>791</v>
      </c>
    </row>
    <row r="13" spans="1:9">
      <c r="A13" s="15">
        <v>10</v>
      </c>
      <c r="B13" s="7" t="s">
        <v>839</v>
      </c>
      <c r="C13" s="3" t="s">
        <v>840</v>
      </c>
      <c r="D13" s="3" t="s">
        <v>841</v>
      </c>
      <c r="E13" s="8">
        <v>47100</v>
      </c>
      <c r="F13" s="8" t="s">
        <v>83</v>
      </c>
      <c r="G13" s="19">
        <v>0.05</v>
      </c>
      <c r="H13" s="16" t="s">
        <v>770</v>
      </c>
      <c r="I13" s="8" t="s">
        <v>791</v>
      </c>
    </row>
    <row r="14" spans="1:9">
      <c r="A14" s="15">
        <v>11</v>
      </c>
      <c r="B14" s="7" t="s">
        <v>663</v>
      </c>
      <c r="C14" s="3" t="s">
        <v>547</v>
      </c>
      <c r="D14" s="3" t="s">
        <v>842</v>
      </c>
      <c r="E14" s="8">
        <v>44050</v>
      </c>
      <c r="F14" s="18"/>
      <c r="G14" s="18"/>
      <c r="H14" s="16" t="s">
        <v>843</v>
      </c>
      <c r="I14" s="8" t="s">
        <v>791</v>
      </c>
    </row>
    <row r="15" spans="1:9">
      <c r="A15" s="15">
        <v>12</v>
      </c>
      <c r="B15" s="7" t="s">
        <v>58</v>
      </c>
      <c r="C15" s="3" t="s">
        <v>576</v>
      </c>
      <c r="D15" s="3" t="s">
        <v>701</v>
      </c>
      <c r="E15" s="8">
        <v>17500</v>
      </c>
      <c r="F15" s="8" t="s">
        <v>83</v>
      </c>
      <c r="G15" s="19">
        <v>0.03</v>
      </c>
      <c r="H15" s="16" t="s">
        <v>843</v>
      </c>
      <c r="I15" s="8" t="s">
        <v>791</v>
      </c>
    </row>
    <row r="16" spans="1:9">
      <c r="A16" s="15">
        <v>13</v>
      </c>
      <c r="B16" s="7" t="s">
        <v>663</v>
      </c>
      <c r="C16" s="3" t="s">
        <v>547</v>
      </c>
      <c r="D16" s="3" t="s">
        <v>829</v>
      </c>
      <c r="E16" s="8">
        <v>4400</v>
      </c>
      <c r="F16" s="8" t="s">
        <v>83</v>
      </c>
      <c r="G16" s="8"/>
      <c r="H16" s="16" t="s">
        <v>843</v>
      </c>
      <c r="I16" s="8" t="s">
        <v>791</v>
      </c>
    </row>
    <row r="17" spans="1:9">
      <c r="A17" s="15">
        <v>14</v>
      </c>
      <c r="B17" s="7" t="s">
        <v>844</v>
      </c>
      <c r="C17" s="3" t="s">
        <v>845</v>
      </c>
      <c r="D17" s="3" t="s">
        <v>350</v>
      </c>
      <c r="E17" s="8">
        <v>21500</v>
      </c>
      <c r="F17" s="18"/>
      <c r="G17" s="18"/>
      <c r="H17" s="16" t="s">
        <v>594</v>
      </c>
      <c r="I17" s="8" t="s">
        <v>846</v>
      </c>
    </row>
    <row r="18" spans="1:9">
      <c r="A18" s="2" t="s">
        <v>218</v>
      </c>
      <c r="B18" s="15"/>
      <c r="C18" s="15"/>
      <c r="D18" s="15"/>
      <c r="E18" s="20">
        <f>SUM(E4:E17)</f>
        <v>950560</v>
      </c>
      <c r="F18" s="15"/>
      <c r="G18" s="15"/>
      <c r="H18" s="15"/>
      <c r="I18" s="15"/>
    </row>
  </sheetData>
  <phoneticPr fontId="3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3:K55"/>
  <sheetViews>
    <sheetView workbookViewId="0">
      <selection activeCell="G58" sqref="G58"/>
    </sheetView>
  </sheetViews>
  <sheetFormatPr defaultColWidth="9" defaultRowHeight="14.25"/>
  <cols>
    <col min="4" max="4" width="33.875" customWidth="1"/>
    <col min="5" max="6" width="16.125" customWidth="1"/>
    <col min="7" max="7" width="13.125" customWidth="1"/>
    <col min="9" max="9" width="10.75" customWidth="1"/>
    <col min="11" max="11" width="12.25" customWidth="1"/>
  </cols>
  <sheetData>
    <row r="3" spans="2:11">
      <c r="B3" s="1"/>
      <c r="C3" s="2" t="s">
        <v>3</v>
      </c>
      <c r="D3" s="3" t="s">
        <v>681</v>
      </c>
      <c r="E3" s="2" t="s">
        <v>70</v>
      </c>
      <c r="F3" s="4" t="s">
        <v>847</v>
      </c>
      <c r="G3" s="5" t="s">
        <v>93</v>
      </c>
      <c r="H3" s="6" t="s">
        <v>392</v>
      </c>
      <c r="I3" s="6" t="s">
        <v>356</v>
      </c>
      <c r="J3" s="15"/>
      <c r="K3" s="2" t="s">
        <v>389</v>
      </c>
    </row>
    <row r="4" spans="2:11">
      <c r="B4" s="7">
        <v>1</v>
      </c>
      <c r="C4" s="7" t="s">
        <v>827</v>
      </c>
      <c r="D4" s="3" t="s">
        <v>828</v>
      </c>
      <c r="E4" s="3" t="s">
        <v>829</v>
      </c>
      <c r="F4" s="8">
        <v>152400</v>
      </c>
      <c r="G4" s="8"/>
      <c r="H4" s="3"/>
      <c r="I4" s="3"/>
      <c r="J4" s="8" t="s">
        <v>791</v>
      </c>
      <c r="K4" s="16" t="s">
        <v>770</v>
      </c>
    </row>
    <row r="5" spans="2:11">
      <c r="B5" s="7">
        <v>2</v>
      </c>
      <c r="C5" s="7" t="s">
        <v>395</v>
      </c>
      <c r="D5" s="3" t="s">
        <v>788</v>
      </c>
      <c r="E5" s="3" t="s">
        <v>835</v>
      </c>
      <c r="F5" s="8">
        <v>60000</v>
      </c>
      <c r="G5" s="8"/>
      <c r="H5" s="3"/>
      <c r="I5" s="3"/>
      <c r="J5" s="8" t="s">
        <v>791</v>
      </c>
      <c r="K5" s="16" t="s">
        <v>770</v>
      </c>
    </row>
    <row r="6" spans="2:11">
      <c r="B6" s="7">
        <v>3</v>
      </c>
      <c r="C6" s="7" t="s">
        <v>395</v>
      </c>
      <c r="D6" s="3" t="s">
        <v>788</v>
      </c>
      <c r="E6" s="3" t="s">
        <v>789</v>
      </c>
      <c r="F6" s="8">
        <v>41200</v>
      </c>
      <c r="G6" s="8">
        <f>40000+1200</f>
        <v>41200</v>
      </c>
      <c r="H6" s="3" t="s">
        <v>790</v>
      </c>
      <c r="I6" s="3" t="s">
        <v>848</v>
      </c>
      <c r="J6" s="8" t="s">
        <v>791</v>
      </c>
      <c r="K6" s="16" t="s">
        <v>770</v>
      </c>
    </row>
    <row r="7" spans="2:11">
      <c r="B7" s="7">
        <v>4</v>
      </c>
      <c r="C7" s="7" t="s">
        <v>395</v>
      </c>
      <c r="D7" s="3" t="s">
        <v>849</v>
      </c>
      <c r="E7" s="3" t="s">
        <v>837</v>
      </c>
      <c r="F7" s="8">
        <v>330240</v>
      </c>
      <c r="G7" s="9">
        <v>150000</v>
      </c>
      <c r="H7" s="10">
        <v>2022.6</v>
      </c>
      <c r="I7" s="3"/>
      <c r="J7" s="8" t="s">
        <v>791</v>
      </c>
      <c r="K7" s="16" t="s">
        <v>770</v>
      </c>
    </row>
    <row r="8" spans="2:11">
      <c r="B8" s="7">
        <v>5</v>
      </c>
      <c r="C8" s="7" t="s">
        <v>663</v>
      </c>
      <c r="D8" s="3" t="s">
        <v>547</v>
      </c>
      <c r="E8" s="3" t="s">
        <v>842</v>
      </c>
      <c r="F8" s="8">
        <v>44050</v>
      </c>
      <c r="G8" s="8"/>
      <c r="H8" s="3"/>
      <c r="I8" s="3"/>
      <c r="J8" s="8" t="s">
        <v>791</v>
      </c>
      <c r="K8" s="16" t="s">
        <v>843</v>
      </c>
    </row>
    <row r="9" spans="2:11">
      <c r="B9" s="7">
        <v>6</v>
      </c>
      <c r="C9" s="7" t="s">
        <v>58</v>
      </c>
      <c r="D9" s="3" t="s">
        <v>576</v>
      </c>
      <c r="E9" s="3" t="s">
        <v>701</v>
      </c>
      <c r="F9" s="8">
        <v>17500</v>
      </c>
      <c r="G9" s="8"/>
      <c r="H9" s="3"/>
      <c r="I9" s="3"/>
      <c r="J9" s="8" t="s">
        <v>791</v>
      </c>
      <c r="K9" s="16" t="s">
        <v>843</v>
      </c>
    </row>
    <row r="10" spans="2:11">
      <c r="B10" s="7">
        <v>7</v>
      </c>
      <c r="C10" s="3" t="s">
        <v>254</v>
      </c>
      <c r="D10" s="3" t="s">
        <v>349</v>
      </c>
      <c r="E10" s="3" t="s">
        <v>188</v>
      </c>
      <c r="F10" s="11">
        <v>5000</v>
      </c>
      <c r="G10" s="11"/>
      <c r="H10" s="3"/>
      <c r="I10" s="11"/>
      <c r="J10" s="3"/>
      <c r="K10" s="11" t="s">
        <v>233</v>
      </c>
    </row>
    <row r="11" spans="2:11">
      <c r="B11" s="7">
        <v>8</v>
      </c>
      <c r="C11" s="3" t="s">
        <v>850</v>
      </c>
      <c r="D11" s="3"/>
      <c r="E11" s="3" t="s">
        <v>729</v>
      </c>
      <c r="F11" s="11">
        <v>280</v>
      </c>
      <c r="G11" s="11"/>
      <c r="H11" s="3"/>
      <c r="I11" s="11"/>
      <c r="J11" s="3"/>
      <c r="K11" s="11" t="s">
        <v>233</v>
      </c>
    </row>
    <row r="12" spans="2:11">
      <c r="B12" s="7">
        <v>9</v>
      </c>
      <c r="C12" s="3" t="s">
        <v>395</v>
      </c>
      <c r="D12" s="3" t="s">
        <v>792</v>
      </c>
      <c r="E12" s="3" t="s">
        <v>155</v>
      </c>
      <c r="F12" s="11">
        <v>139500</v>
      </c>
      <c r="G12" s="11"/>
      <c r="H12" s="3"/>
      <c r="I12" s="11"/>
      <c r="J12" s="3" t="s">
        <v>791</v>
      </c>
      <c r="K12" s="11" t="s">
        <v>233</v>
      </c>
    </row>
    <row r="13" spans="2:11">
      <c r="B13" s="7">
        <v>10</v>
      </c>
      <c r="C13" s="3" t="s">
        <v>32</v>
      </c>
      <c r="D13" s="3" t="s">
        <v>492</v>
      </c>
      <c r="E13" s="3" t="s">
        <v>851</v>
      </c>
      <c r="F13" s="11">
        <v>60521.43</v>
      </c>
      <c r="G13" s="11"/>
      <c r="H13" s="3"/>
      <c r="I13" s="11"/>
      <c r="J13" s="3"/>
      <c r="K13" s="11" t="s">
        <v>233</v>
      </c>
    </row>
    <row r="14" spans="2:11">
      <c r="B14" s="7">
        <v>11</v>
      </c>
      <c r="C14" s="3" t="s">
        <v>23</v>
      </c>
      <c r="D14" s="3" t="s">
        <v>547</v>
      </c>
      <c r="E14" s="3" t="s">
        <v>155</v>
      </c>
      <c r="F14" s="11">
        <v>84750</v>
      </c>
      <c r="G14" s="11"/>
      <c r="H14" s="3"/>
      <c r="I14" s="11"/>
      <c r="J14" s="3" t="s">
        <v>787</v>
      </c>
      <c r="K14" s="11" t="s">
        <v>233</v>
      </c>
    </row>
    <row r="15" spans="2:11">
      <c r="B15" s="7">
        <v>12</v>
      </c>
      <c r="C15" s="3" t="s">
        <v>58</v>
      </c>
      <c r="D15" s="3" t="s">
        <v>547</v>
      </c>
      <c r="E15" s="3" t="s">
        <v>89</v>
      </c>
      <c r="F15" s="11">
        <f>14000+2500</f>
        <v>16500</v>
      </c>
      <c r="G15" s="11"/>
      <c r="H15" s="3"/>
      <c r="I15" s="11"/>
      <c r="J15" s="3" t="s">
        <v>791</v>
      </c>
      <c r="K15" s="11" t="s">
        <v>233</v>
      </c>
    </row>
    <row r="16" spans="2:11">
      <c r="B16" s="7">
        <v>13</v>
      </c>
      <c r="C16" s="7" t="s">
        <v>255</v>
      </c>
      <c r="D16" s="3" t="s">
        <v>737</v>
      </c>
      <c r="E16" s="3" t="s">
        <v>738</v>
      </c>
      <c r="F16" s="8">
        <v>3500</v>
      </c>
      <c r="G16" s="11"/>
      <c r="H16" s="3"/>
      <c r="I16" s="11"/>
      <c r="J16" s="3"/>
      <c r="K16" s="16" t="s">
        <v>739</v>
      </c>
    </row>
    <row r="17" spans="2:11">
      <c r="B17" s="7">
        <v>14</v>
      </c>
      <c r="C17" s="7" t="s">
        <v>283</v>
      </c>
      <c r="D17" s="3" t="s">
        <v>737</v>
      </c>
      <c r="E17" s="3" t="s">
        <v>738</v>
      </c>
      <c r="F17" s="8">
        <v>7000</v>
      </c>
      <c r="G17" s="8"/>
      <c r="H17" s="3"/>
      <c r="I17" s="11"/>
      <c r="J17" s="3"/>
      <c r="K17" s="16" t="s">
        <v>739</v>
      </c>
    </row>
    <row r="18" spans="2:11">
      <c r="B18" s="7">
        <v>15</v>
      </c>
      <c r="C18" s="7" t="s">
        <v>255</v>
      </c>
      <c r="D18" s="3" t="s">
        <v>737</v>
      </c>
      <c r="E18" s="3" t="s">
        <v>738</v>
      </c>
      <c r="F18" s="8">
        <v>7000</v>
      </c>
      <c r="G18" s="8"/>
      <c r="H18" s="3"/>
      <c r="I18" s="11"/>
      <c r="J18" s="3"/>
      <c r="K18" s="16" t="s">
        <v>739</v>
      </c>
    </row>
    <row r="19" spans="2:11">
      <c r="B19" s="7">
        <v>16</v>
      </c>
      <c r="C19" s="7" t="s">
        <v>23</v>
      </c>
      <c r="D19" s="3" t="s">
        <v>737</v>
      </c>
      <c r="E19" s="3" t="s">
        <v>852</v>
      </c>
      <c r="F19" s="8">
        <v>2700</v>
      </c>
      <c r="G19" s="8"/>
      <c r="H19" s="3"/>
      <c r="I19" s="11"/>
      <c r="J19" s="3"/>
      <c r="K19" s="16" t="s">
        <v>739</v>
      </c>
    </row>
    <row r="20" spans="2:11">
      <c r="B20" s="7">
        <v>17</v>
      </c>
      <c r="C20" s="7" t="s">
        <v>58</v>
      </c>
      <c r="D20" s="3" t="s">
        <v>737</v>
      </c>
      <c r="E20" s="3" t="s">
        <v>853</v>
      </c>
      <c r="F20" s="8">
        <v>9600</v>
      </c>
      <c r="G20" s="8"/>
      <c r="H20" s="3"/>
      <c r="I20" s="11"/>
      <c r="J20" s="3"/>
      <c r="K20" s="16" t="s">
        <v>739</v>
      </c>
    </row>
    <row r="21" spans="2:11">
      <c r="B21" s="7">
        <v>18</v>
      </c>
      <c r="C21" s="7"/>
      <c r="D21" s="3" t="s">
        <v>854</v>
      </c>
      <c r="E21" s="3" t="s">
        <v>747</v>
      </c>
      <c r="F21" s="8">
        <v>73258.75</v>
      </c>
      <c r="G21" s="8"/>
      <c r="H21" s="12"/>
      <c r="I21" s="11"/>
      <c r="J21" s="3"/>
      <c r="K21" s="16" t="s">
        <v>748</v>
      </c>
    </row>
    <row r="22" spans="2:11">
      <c r="B22" s="7">
        <v>19</v>
      </c>
      <c r="C22" s="7"/>
      <c r="D22" s="3" t="s">
        <v>799</v>
      </c>
      <c r="E22" s="3" t="s">
        <v>747</v>
      </c>
      <c r="F22" s="8">
        <v>35663.699999999997</v>
      </c>
      <c r="G22" s="8"/>
      <c r="H22" s="12"/>
      <c r="I22" s="11"/>
      <c r="J22" s="3"/>
      <c r="K22" s="16" t="s">
        <v>748</v>
      </c>
    </row>
    <row r="23" spans="2:11">
      <c r="B23" s="7">
        <v>20</v>
      </c>
      <c r="C23" s="7"/>
      <c r="D23" s="3" t="s">
        <v>855</v>
      </c>
      <c r="E23" s="3" t="s">
        <v>747</v>
      </c>
      <c r="F23" s="8">
        <v>68752.5</v>
      </c>
      <c r="G23" s="8"/>
      <c r="H23" s="12"/>
      <c r="I23" s="11"/>
      <c r="J23" s="3"/>
      <c r="K23" s="16" t="s">
        <v>748</v>
      </c>
    </row>
    <row r="24" spans="2:11">
      <c r="B24" s="7">
        <v>21</v>
      </c>
      <c r="C24" s="7"/>
      <c r="D24" s="3" t="s">
        <v>564</v>
      </c>
      <c r="E24" s="3" t="s">
        <v>856</v>
      </c>
      <c r="F24" s="8">
        <v>21887.5</v>
      </c>
      <c r="G24" s="8"/>
      <c r="H24" s="12"/>
      <c r="I24" s="11"/>
      <c r="J24" s="3"/>
      <c r="K24" s="16" t="s">
        <v>748</v>
      </c>
    </row>
    <row r="25" spans="2:11">
      <c r="B25" s="7">
        <v>22</v>
      </c>
      <c r="C25" s="3" t="s">
        <v>857</v>
      </c>
      <c r="D25" s="3" t="s">
        <v>349</v>
      </c>
      <c r="E25" s="3" t="s">
        <v>858</v>
      </c>
      <c r="F25" s="3">
        <v>16000</v>
      </c>
      <c r="G25" s="3"/>
      <c r="H25" s="12"/>
      <c r="I25" s="3"/>
      <c r="J25" s="3"/>
      <c r="K25" s="3" t="s">
        <v>339</v>
      </c>
    </row>
    <row r="26" spans="2:11">
      <c r="B26" s="7">
        <v>23</v>
      </c>
      <c r="C26" s="3" t="s">
        <v>538</v>
      </c>
      <c r="D26" s="3" t="s">
        <v>245</v>
      </c>
      <c r="E26" s="3" t="s">
        <v>805</v>
      </c>
      <c r="F26" s="3">
        <v>140000</v>
      </c>
      <c r="G26" s="3"/>
      <c r="H26" s="12"/>
      <c r="I26" s="3"/>
      <c r="J26" s="3" t="s">
        <v>791</v>
      </c>
      <c r="K26" s="3" t="s">
        <v>339</v>
      </c>
    </row>
    <row r="27" spans="2:11">
      <c r="B27" s="7">
        <v>24</v>
      </c>
      <c r="C27" s="3" t="s">
        <v>395</v>
      </c>
      <c r="D27" s="3" t="s">
        <v>245</v>
      </c>
      <c r="E27" s="3" t="s">
        <v>804</v>
      </c>
      <c r="F27" s="3">
        <v>191535</v>
      </c>
      <c r="G27" s="3"/>
      <c r="H27" s="12"/>
      <c r="I27" s="3"/>
      <c r="J27" s="3" t="s">
        <v>791</v>
      </c>
      <c r="K27" s="3" t="s">
        <v>347</v>
      </c>
    </row>
    <row r="28" spans="2:11">
      <c r="B28" s="7">
        <v>25</v>
      </c>
      <c r="C28" s="3" t="s">
        <v>497</v>
      </c>
      <c r="D28" s="3" t="s">
        <v>245</v>
      </c>
      <c r="E28" s="3" t="s">
        <v>805</v>
      </c>
      <c r="F28" s="3">
        <v>150000</v>
      </c>
      <c r="G28" s="3"/>
      <c r="H28" s="12"/>
      <c r="I28" s="3"/>
      <c r="J28" s="3" t="s">
        <v>791</v>
      </c>
      <c r="K28" s="3" t="s">
        <v>347</v>
      </c>
    </row>
    <row r="29" spans="2:11">
      <c r="B29" s="7">
        <v>26</v>
      </c>
      <c r="C29" s="3" t="s">
        <v>63</v>
      </c>
      <c r="D29" s="3" t="s">
        <v>349</v>
      </c>
      <c r="E29" s="3" t="s">
        <v>805</v>
      </c>
      <c r="F29" s="3">
        <v>6000</v>
      </c>
      <c r="G29" s="3"/>
      <c r="H29" s="12"/>
      <c r="I29" s="3"/>
      <c r="J29" s="3"/>
      <c r="K29" s="3" t="s">
        <v>347</v>
      </c>
    </row>
    <row r="30" spans="2:11">
      <c r="B30" s="7">
        <v>27</v>
      </c>
      <c r="C30" s="3" t="s">
        <v>58</v>
      </c>
      <c r="D30" s="3" t="s">
        <v>349</v>
      </c>
      <c r="E30" s="3" t="s">
        <v>805</v>
      </c>
      <c r="F30" s="3">
        <v>57000</v>
      </c>
      <c r="G30" s="3"/>
      <c r="H30" s="12"/>
      <c r="I30" s="3"/>
      <c r="J30" s="3"/>
      <c r="K30" s="3" t="s">
        <v>347</v>
      </c>
    </row>
    <row r="31" spans="2:11">
      <c r="B31" s="7">
        <v>28</v>
      </c>
      <c r="C31" s="3" t="s">
        <v>688</v>
      </c>
      <c r="D31" s="3" t="s">
        <v>349</v>
      </c>
      <c r="E31" s="3" t="s">
        <v>804</v>
      </c>
      <c r="F31" s="3">
        <v>5085</v>
      </c>
      <c r="G31" s="3"/>
      <c r="H31" s="12"/>
      <c r="I31" s="3"/>
      <c r="J31" s="3"/>
      <c r="K31" s="3" t="s">
        <v>347</v>
      </c>
    </row>
    <row r="32" spans="2:11">
      <c r="B32" s="7">
        <v>29</v>
      </c>
      <c r="C32" s="3"/>
      <c r="D32" s="3" t="s">
        <v>859</v>
      </c>
      <c r="E32" s="3" t="s">
        <v>860</v>
      </c>
      <c r="F32" s="13">
        <v>8000</v>
      </c>
      <c r="G32" s="11"/>
      <c r="H32" s="12"/>
      <c r="I32" s="11"/>
      <c r="J32" s="3" t="s">
        <v>861</v>
      </c>
      <c r="K32" s="3" t="s">
        <v>487</v>
      </c>
    </row>
    <row r="33" spans="2:11">
      <c r="B33" s="7">
        <v>30</v>
      </c>
      <c r="C33" s="3" t="s">
        <v>23</v>
      </c>
      <c r="D33" s="3" t="s">
        <v>807</v>
      </c>
      <c r="E33" s="3" t="s">
        <v>708</v>
      </c>
      <c r="F33" s="13">
        <v>1200</v>
      </c>
      <c r="G33" s="11"/>
      <c r="H33" s="12"/>
      <c r="I33" s="11"/>
      <c r="J33" s="3"/>
      <c r="K33" s="3" t="s">
        <v>487</v>
      </c>
    </row>
    <row r="34" spans="2:11">
      <c r="B34" s="7">
        <v>31</v>
      </c>
      <c r="C34" s="3" t="s">
        <v>17</v>
      </c>
      <c r="D34" s="3" t="s">
        <v>492</v>
      </c>
      <c r="E34" s="3" t="s">
        <v>862</v>
      </c>
      <c r="F34" s="13">
        <v>2534.0300000000002</v>
      </c>
      <c r="G34" s="11"/>
      <c r="H34" s="12"/>
      <c r="I34" s="11"/>
      <c r="J34" s="3"/>
      <c r="K34" s="3" t="s">
        <v>487</v>
      </c>
    </row>
    <row r="35" spans="2:11">
      <c r="B35" s="7">
        <v>32</v>
      </c>
      <c r="C35" s="3"/>
      <c r="D35" s="3" t="s">
        <v>492</v>
      </c>
      <c r="E35" s="3" t="s">
        <v>808</v>
      </c>
      <c r="F35" s="13">
        <v>799.53</v>
      </c>
      <c r="G35" s="11"/>
      <c r="H35" s="12"/>
      <c r="I35" s="11"/>
      <c r="J35" s="3"/>
      <c r="K35" s="3" t="s">
        <v>487</v>
      </c>
    </row>
    <row r="36" spans="2:11">
      <c r="B36" s="7">
        <v>33</v>
      </c>
      <c r="C36" s="3"/>
      <c r="D36" s="3" t="s">
        <v>492</v>
      </c>
      <c r="E36" s="3" t="s">
        <v>810</v>
      </c>
      <c r="F36" s="13">
        <v>8814.65</v>
      </c>
      <c r="G36" s="11"/>
      <c r="H36" s="12"/>
      <c r="I36" s="11"/>
      <c r="J36" s="3"/>
      <c r="K36" s="3" t="s">
        <v>487</v>
      </c>
    </row>
    <row r="37" spans="2:11">
      <c r="B37" s="7">
        <v>34</v>
      </c>
      <c r="C37" s="3" t="s">
        <v>863</v>
      </c>
      <c r="D37" s="3" t="s">
        <v>864</v>
      </c>
      <c r="E37" s="3" t="s">
        <v>318</v>
      </c>
      <c r="F37" s="13">
        <v>720</v>
      </c>
      <c r="G37" s="11"/>
      <c r="H37" s="12"/>
      <c r="I37" s="11"/>
      <c r="J37" s="3"/>
      <c r="K37" s="3" t="s">
        <v>813</v>
      </c>
    </row>
    <row r="38" spans="2:11">
      <c r="B38" s="7">
        <v>35</v>
      </c>
      <c r="C38" s="3" t="s">
        <v>811</v>
      </c>
      <c r="D38" s="3" t="s">
        <v>325</v>
      </c>
      <c r="E38" s="3" t="s">
        <v>812</v>
      </c>
      <c r="F38" s="13">
        <v>2690</v>
      </c>
      <c r="G38" s="11"/>
      <c r="H38" s="12"/>
      <c r="I38" s="11"/>
      <c r="J38" s="3"/>
      <c r="K38" s="3" t="s">
        <v>813</v>
      </c>
    </row>
    <row r="39" spans="2:11">
      <c r="B39" s="7">
        <v>36</v>
      </c>
      <c r="C39" s="3" t="s">
        <v>541</v>
      </c>
      <c r="D39" s="3" t="s">
        <v>492</v>
      </c>
      <c r="E39" s="3" t="s">
        <v>814</v>
      </c>
      <c r="F39" s="13">
        <v>807</v>
      </c>
      <c r="G39" s="11"/>
      <c r="H39" s="12"/>
      <c r="I39" s="11"/>
      <c r="J39" s="3"/>
      <c r="K39" s="3" t="s">
        <v>813</v>
      </c>
    </row>
    <row r="40" spans="2:11">
      <c r="B40" s="7">
        <v>37</v>
      </c>
      <c r="C40" s="3" t="s">
        <v>541</v>
      </c>
      <c r="D40" s="3" t="s">
        <v>492</v>
      </c>
      <c r="E40" s="3" t="s">
        <v>89</v>
      </c>
      <c r="F40" s="13">
        <v>2950</v>
      </c>
      <c r="G40" s="11"/>
      <c r="H40" s="12"/>
      <c r="I40" s="11"/>
      <c r="J40" s="3"/>
      <c r="K40" s="3" t="s">
        <v>813</v>
      </c>
    </row>
    <row r="41" spans="2:11">
      <c r="B41" s="7">
        <v>38</v>
      </c>
      <c r="C41" s="3" t="s">
        <v>811</v>
      </c>
      <c r="D41" s="3" t="s">
        <v>325</v>
      </c>
      <c r="E41" s="3" t="s">
        <v>814</v>
      </c>
      <c r="F41" s="13">
        <v>1035.4000000000001</v>
      </c>
      <c r="G41" s="11"/>
      <c r="H41" s="12"/>
      <c r="I41" s="11"/>
      <c r="J41" s="3"/>
      <c r="K41" s="3" t="s">
        <v>813</v>
      </c>
    </row>
    <row r="42" spans="2:11">
      <c r="B42" s="7">
        <v>39</v>
      </c>
      <c r="C42" s="3" t="s">
        <v>811</v>
      </c>
      <c r="D42" s="3" t="s">
        <v>325</v>
      </c>
      <c r="E42" s="3" t="s">
        <v>812</v>
      </c>
      <c r="F42" s="13">
        <v>200</v>
      </c>
      <c r="G42" s="11"/>
      <c r="H42" s="12"/>
      <c r="I42" s="11"/>
      <c r="J42" s="3"/>
      <c r="K42" s="3" t="s">
        <v>813</v>
      </c>
    </row>
    <row r="43" spans="2:11">
      <c r="B43" s="7">
        <v>40</v>
      </c>
      <c r="C43" s="3" t="s">
        <v>865</v>
      </c>
      <c r="D43" s="3"/>
      <c r="E43" s="3" t="s">
        <v>814</v>
      </c>
      <c r="F43" s="13">
        <v>5050.3</v>
      </c>
      <c r="G43" s="11"/>
      <c r="H43" s="12"/>
      <c r="I43" s="11"/>
      <c r="J43" s="3"/>
      <c r="K43" s="3" t="s">
        <v>813</v>
      </c>
    </row>
    <row r="44" spans="2:11">
      <c r="B44" s="7">
        <v>41</v>
      </c>
      <c r="C44" s="3" t="s">
        <v>815</v>
      </c>
      <c r="D44" s="3" t="s">
        <v>492</v>
      </c>
      <c r="E44" s="3" t="s">
        <v>814</v>
      </c>
      <c r="F44" s="13">
        <v>913</v>
      </c>
      <c r="G44" s="11"/>
      <c r="H44" s="12"/>
      <c r="I44" s="11"/>
      <c r="J44" s="3"/>
      <c r="K44" s="3" t="s">
        <v>813</v>
      </c>
    </row>
    <row r="45" spans="2:11">
      <c r="B45" s="7">
        <v>42</v>
      </c>
      <c r="C45" s="3" t="s">
        <v>252</v>
      </c>
      <c r="D45" s="3" t="s">
        <v>492</v>
      </c>
      <c r="E45" s="3" t="s">
        <v>866</v>
      </c>
      <c r="F45" s="13">
        <v>2500</v>
      </c>
      <c r="G45" s="11"/>
      <c r="H45" s="12"/>
      <c r="I45" s="11"/>
      <c r="J45" s="3"/>
      <c r="K45" s="3" t="s">
        <v>813</v>
      </c>
    </row>
    <row r="46" spans="2:11">
      <c r="B46" s="7">
        <v>43</v>
      </c>
      <c r="C46" s="3" t="s">
        <v>867</v>
      </c>
      <c r="D46" s="3" t="s">
        <v>492</v>
      </c>
      <c r="E46" s="3" t="s">
        <v>866</v>
      </c>
      <c r="F46" s="13">
        <v>7500</v>
      </c>
      <c r="G46" s="11"/>
      <c r="H46" s="12"/>
      <c r="I46" s="11"/>
      <c r="J46" s="3"/>
      <c r="K46" s="3" t="s">
        <v>813</v>
      </c>
    </row>
    <row r="47" spans="2:11">
      <c r="B47" s="7">
        <v>44</v>
      </c>
      <c r="C47" s="3" t="s">
        <v>593</v>
      </c>
      <c r="D47" s="3" t="s">
        <v>668</v>
      </c>
      <c r="E47" s="3" t="s">
        <v>729</v>
      </c>
      <c r="F47" s="13">
        <v>1250</v>
      </c>
      <c r="G47" s="11"/>
      <c r="H47" s="12"/>
      <c r="I47" s="11"/>
      <c r="J47" s="3"/>
      <c r="K47" s="3" t="s">
        <v>813</v>
      </c>
    </row>
    <row r="48" spans="2:11">
      <c r="B48" s="7">
        <v>45</v>
      </c>
      <c r="C48" s="3" t="s">
        <v>688</v>
      </c>
      <c r="D48" s="3" t="s">
        <v>325</v>
      </c>
      <c r="E48" s="3" t="s">
        <v>705</v>
      </c>
      <c r="F48" s="13">
        <v>4380</v>
      </c>
      <c r="G48" s="11"/>
      <c r="H48" s="12"/>
      <c r="I48" s="11"/>
      <c r="J48" s="3"/>
      <c r="K48" s="3" t="s">
        <v>294</v>
      </c>
    </row>
    <row r="49" spans="2:11">
      <c r="B49" s="7">
        <v>46</v>
      </c>
      <c r="C49" s="3"/>
      <c r="D49" s="3" t="s">
        <v>818</v>
      </c>
      <c r="E49" s="3" t="s">
        <v>812</v>
      </c>
      <c r="F49" s="13">
        <v>860</v>
      </c>
      <c r="G49" s="11"/>
      <c r="H49" s="12"/>
      <c r="I49" s="11"/>
      <c r="J49" s="3"/>
      <c r="K49" s="3" t="s">
        <v>294</v>
      </c>
    </row>
    <row r="50" spans="2:11">
      <c r="B50" s="7">
        <v>47</v>
      </c>
      <c r="C50" s="3" t="s">
        <v>819</v>
      </c>
      <c r="D50" s="3" t="s">
        <v>492</v>
      </c>
      <c r="E50" s="3" t="s">
        <v>812</v>
      </c>
      <c r="F50" s="13">
        <v>500</v>
      </c>
      <c r="G50" s="11"/>
      <c r="H50" s="12"/>
      <c r="I50" s="11"/>
      <c r="J50" s="3"/>
      <c r="K50" s="3" t="s">
        <v>294</v>
      </c>
    </row>
    <row r="51" spans="2:11">
      <c r="B51" s="7">
        <v>48</v>
      </c>
      <c r="C51" s="3" t="s">
        <v>63</v>
      </c>
      <c r="D51" s="3" t="s">
        <v>492</v>
      </c>
      <c r="E51" s="3" t="s">
        <v>820</v>
      </c>
      <c r="F51" s="13">
        <v>1125.5999999999999</v>
      </c>
      <c r="G51" s="11"/>
      <c r="H51" s="12"/>
      <c r="I51" s="11"/>
      <c r="J51" s="3"/>
      <c r="K51" s="3" t="s">
        <v>294</v>
      </c>
    </row>
    <row r="52" spans="2:11">
      <c r="B52" s="7">
        <v>49</v>
      </c>
      <c r="C52" s="3" t="s">
        <v>63</v>
      </c>
      <c r="D52" s="3" t="s">
        <v>492</v>
      </c>
      <c r="E52" s="3" t="s">
        <v>820</v>
      </c>
      <c r="F52" s="13">
        <v>4439.04</v>
      </c>
      <c r="G52" s="11"/>
      <c r="H52" s="12"/>
      <c r="I52" s="11"/>
      <c r="J52" s="3"/>
      <c r="K52" s="3" t="s">
        <v>294</v>
      </c>
    </row>
    <row r="53" spans="2:11">
      <c r="B53" s="7">
        <v>50</v>
      </c>
      <c r="C53" s="3" t="s">
        <v>839</v>
      </c>
      <c r="D53" s="3" t="s">
        <v>868</v>
      </c>
      <c r="E53" s="3" t="s">
        <v>805</v>
      </c>
      <c r="F53" s="13">
        <v>169500</v>
      </c>
      <c r="G53" s="11"/>
      <c r="H53" s="12"/>
      <c r="I53" s="11"/>
      <c r="J53" s="3" t="s">
        <v>869</v>
      </c>
      <c r="K53" s="3" t="s">
        <v>870</v>
      </c>
    </row>
    <row r="54" spans="2:11">
      <c r="B54" s="7">
        <v>51</v>
      </c>
      <c r="C54" s="3" t="s">
        <v>63</v>
      </c>
      <c r="D54" s="3" t="s">
        <v>800</v>
      </c>
      <c r="E54" s="3" t="s">
        <v>871</v>
      </c>
      <c r="F54" s="13">
        <v>37433.81</v>
      </c>
      <c r="G54" s="11"/>
      <c r="H54" s="12"/>
      <c r="I54" s="11"/>
      <c r="J54" s="3"/>
      <c r="K54" s="3" t="s">
        <v>872</v>
      </c>
    </row>
    <row r="55" spans="2:11">
      <c r="B55" s="387" t="s">
        <v>218</v>
      </c>
      <c r="C55" s="388"/>
      <c r="F55" s="14">
        <f>SUM(F4:F54)</f>
        <v>2012126.2400000002</v>
      </c>
      <c r="G55" s="14">
        <f>SUM(G4:G54)</f>
        <v>191200</v>
      </c>
    </row>
  </sheetData>
  <mergeCells count="1">
    <mergeCell ref="B55:C55"/>
  </mergeCells>
  <phoneticPr fontId="38" type="noConversion"/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56"/>
  <sheetViews>
    <sheetView topLeftCell="C31" workbookViewId="0">
      <selection activeCell="G38" sqref="G38"/>
    </sheetView>
  </sheetViews>
  <sheetFormatPr defaultColWidth="9" defaultRowHeight="13.5"/>
  <cols>
    <col min="1" max="1" width="5.25" style="126" customWidth="1"/>
    <col min="2" max="2" width="27.875" style="125" customWidth="1"/>
    <col min="3" max="3" width="40.25" style="126" customWidth="1"/>
    <col min="4" max="4" width="12.625" style="126" customWidth="1"/>
    <col min="5" max="5" width="14.625" style="198" customWidth="1"/>
    <col min="6" max="6" width="13.375" style="198" customWidth="1"/>
    <col min="7" max="7" width="15.5" style="198" customWidth="1"/>
    <col min="8" max="8" width="24.25" style="125" customWidth="1"/>
    <col min="9" max="9" width="15.5" style="126" customWidth="1"/>
    <col min="10" max="10" width="39.5" style="126" customWidth="1"/>
    <col min="11" max="11" width="40.75" style="199" hidden="1" customWidth="1"/>
    <col min="12" max="12" width="20.75" style="126" customWidth="1"/>
    <col min="13" max="16384" width="9" style="125"/>
  </cols>
  <sheetData>
    <row r="1" spans="1:12" ht="18">
      <c r="A1" s="344" t="s">
        <v>67</v>
      </c>
      <c r="B1" s="344"/>
      <c r="C1" s="344"/>
      <c r="D1" s="344"/>
      <c r="E1" s="344"/>
      <c r="F1" s="344"/>
      <c r="G1" s="344"/>
      <c r="H1" s="344"/>
      <c r="I1" s="344"/>
      <c r="J1" s="211"/>
    </row>
    <row r="2" spans="1:12">
      <c r="A2" s="131" t="s">
        <v>1</v>
      </c>
      <c r="B2" s="200" t="s">
        <v>68</v>
      </c>
      <c r="C2" s="131" t="s">
        <v>69</v>
      </c>
      <c r="D2" s="131" t="s">
        <v>70</v>
      </c>
      <c r="E2" s="130" t="s">
        <v>71</v>
      </c>
      <c r="F2" s="130" t="s">
        <v>72</v>
      </c>
      <c r="G2" s="130" t="s">
        <v>73</v>
      </c>
      <c r="H2" s="132" t="s">
        <v>74</v>
      </c>
      <c r="I2" s="131" t="s">
        <v>75</v>
      </c>
      <c r="J2" s="131" t="s">
        <v>76</v>
      </c>
      <c r="K2" s="212" t="s">
        <v>77</v>
      </c>
      <c r="L2" s="126" t="s">
        <v>78</v>
      </c>
    </row>
    <row r="3" spans="1:12" s="197" customFormat="1" ht="38.450000000000003" customHeight="1">
      <c r="A3" s="135">
        <v>1</v>
      </c>
      <c r="B3" s="138" t="s">
        <v>79</v>
      </c>
      <c r="C3" s="138" t="s">
        <v>80</v>
      </c>
      <c r="D3" s="135" t="s">
        <v>81</v>
      </c>
      <c r="E3" s="201">
        <v>31800</v>
      </c>
      <c r="F3" s="201">
        <v>0</v>
      </c>
      <c r="G3" s="201">
        <v>15900</v>
      </c>
      <c r="H3" s="202" t="s">
        <v>82</v>
      </c>
      <c r="I3" s="135" t="s">
        <v>83</v>
      </c>
      <c r="J3" s="205" t="s">
        <v>84</v>
      </c>
      <c r="K3" s="213" t="s">
        <v>85</v>
      </c>
      <c r="L3" s="127" t="s">
        <v>86</v>
      </c>
    </row>
    <row r="4" spans="1:12" s="197" customFormat="1" ht="38.450000000000003" customHeight="1">
      <c r="A4" s="135">
        <v>2</v>
      </c>
      <c r="B4" s="138" t="s">
        <v>87</v>
      </c>
      <c r="C4" s="138" t="s">
        <v>88</v>
      </c>
      <c r="D4" s="135" t="s">
        <v>89</v>
      </c>
      <c r="E4" s="201">
        <v>8000</v>
      </c>
      <c r="F4" s="201">
        <v>4000</v>
      </c>
      <c r="G4" s="201">
        <v>4000</v>
      </c>
      <c r="H4" s="202" t="s">
        <v>90</v>
      </c>
      <c r="I4" s="135" t="s">
        <v>91</v>
      </c>
      <c r="J4" s="205" t="s">
        <v>92</v>
      </c>
      <c r="K4" s="213"/>
      <c r="L4" s="127" t="s">
        <v>93</v>
      </c>
    </row>
    <row r="5" spans="1:12" s="197" customFormat="1" ht="38.450000000000003" customHeight="1">
      <c r="A5" s="135">
        <v>3</v>
      </c>
      <c r="B5" s="138" t="s">
        <v>94</v>
      </c>
      <c r="C5" s="203" t="s">
        <v>95</v>
      </c>
      <c r="D5" s="135" t="s">
        <v>96</v>
      </c>
      <c r="E5" s="201">
        <v>66000</v>
      </c>
      <c r="F5" s="201">
        <v>39600</v>
      </c>
      <c r="G5" s="201">
        <v>19800</v>
      </c>
      <c r="H5" s="202" t="s">
        <v>97</v>
      </c>
      <c r="I5" s="135" t="s">
        <v>98</v>
      </c>
      <c r="J5" s="205" t="s">
        <v>99</v>
      </c>
      <c r="K5" s="213" t="s">
        <v>100</v>
      </c>
      <c r="L5" s="127" t="s">
        <v>93</v>
      </c>
    </row>
    <row r="6" spans="1:12" s="197" customFormat="1" ht="38.450000000000003" customHeight="1">
      <c r="A6" s="135">
        <v>4</v>
      </c>
      <c r="B6" s="138" t="s">
        <v>101</v>
      </c>
      <c r="C6" s="138" t="s">
        <v>102</v>
      </c>
      <c r="D6" s="135" t="s">
        <v>103</v>
      </c>
      <c r="E6" s="201">
        <v>45200</v>
      </c>
      <c r="F6" s="201">
        <v>0</v>
      </c>
      <c r="G6" s="201">
        <v>40000</v>
      </c>
      <c r="H6" s="202" t="s">
        <v>104</v>
      </c>
      <c r="I6" s="135" t="s">
        <v>105</v>
      </c>
      <c r="J6" s="205" t="s">
        <v>106</v>
      </c>
      <c r="K6" s="214" t="s">
        <v>107</v>
      </c>
      <c r="L6" s="127" t="s">
        <v>86</v>
      </c>
    </row>
    <row r="7" spans="1:12" s="197" customFormat="1" ht="38.450000000000003" customHeight="1">
      <c r="A7" s="135">
        <v>5</v>
      </c>
      <c r="B7" s="138" t="s">
        <v>108</v>
      </c>
      <c r="C7" s="138" t="s">
        <v>109</v>
      </c>
      <c r="D7" s="135" t="s">
        <v>103</v>
      </c>
      <c r="E7" s="201">
        <v>39550</v>
      </c>
      <c r="F7" s="201">
        <v>0</v>
      </c>
      <c r="G7" s="201">
        <v>39550</v>
      </c>
      <c r="H7" s="202" t="s">
        <v>104</v>
      </c>
      <c r="I7" s="135" t="s">
        <v>105</v>
      </c>
      <c r="J7" s="205" t="s">
        <v>106</v>
      </c>
      <c r="K7" s="214" t="s">
        <v>107</v>
      </c>
      <c r="L7" s="127" t="s">
        <v>86</v>
      </c>
    </row>
    <row r="8" spans="1:12" s="197" customFormat="1" ht="38.450000000000003" customHeight="1">
      <c r="A8" s="135">
        <v>6</v>
      </c>
      <c r="B8" s="138" t="s">
        <v>110</v>
      </c>
      <c r="C8" s="138" t="s">
        <v>111</v>
      </c>
      <c r="D8" s="135" t="s">
        <v>103</v>
      </c>
      <c r="E8" s="201">
        <v>3390</v>
      </c>
      <c r="F8" s="201">
        <v>0</v>
      </c>
      <c r="G8" s="201">
        <v>3390</v>
      </c>
      <c r="H8" s="202" t="s">
        <v>104</v>
      </c>
      <c r="I8" s="135" t="s">
        <v>83</v>
      </c>
      <c r="J8" s="205" t="s">
        <v>106</v>
      </c>
      <c r="K8" s="214" t="s">
        <v>107</v>
      </c>
      <c r="L8" s="127" t="s">
        <v>86</v>
      </c>
    </row>
    <row r="9" spans="1:12" s="197" customFormat="1" ht="38.450000000000003" customHeight="1">
      <c r="A9" s="135">
        <v>7</v>
      </c>
      <c r="B9" s="138" t="s">
        <v>112</v>
      </c>
      <c r="C9" s="203" t="s">
        <v>113</v>
      </c>
      <c r="D9" s="135" t="s">
        <v>103</v>
      </c>
      <c r="E9" s="201">
        <v>6000</v>
      </c>
      <c r="F9" s="201">
        <v>0</v>
      </c>
      <c r="G9" s="201">
        <v>6000</v>
      </c>
      <c r="H9" s="202" t="s">
        <v>104</v>
      </c>
      <c r="I9" s="135" t="s">
        <v>83</v>
      </c>
      <c r="J9" s="205" t="s">
        <v>106</v>
      </c>
      <c r="K9" s="214" t="s">
        <v>107</v>
      </c>
      <c r="L9" s="127" t="s">
        <v>86</v>
      </c>
    </row>
    <row r="10" spans="1:12" s="197" customFormat="1" ht="38.450000000000003" customHeight="1">
      <c r="A10" s="135">
        <v>8</v>
      </c>
      <c r="B10" s="138" t="s">
        <v>114</v>
      </c>
      <c r="C10" s="138" t="s">
        <v>115</v>
      </c>
      <c r="D10" s="135" t="s">
        <v>116</v>
      </c>
      <c r="E10" s="201">
        <v>160000</v>
      </c>
      <c r="F10" s="201">
        <v>0</v>
      </c>
      <c r="G10" s="201">
        <f>E10*0.5</f>
        <v>80000</v>
      </c>
      <c r="H10" s="202" t="s">
        <v>82</v>
      </c>
      <c r="I10" s="135" t="s">
        <v>91</v>
      </c>
      <c r="J10" s="205" t="s">
        <v>117</v>
      </c>
      <c r="K10" s="213" t="s">
        <v>118</v>
      </c>
      <c r="L10" s="127" t="s">
        <v>86</v>
      </c>
    </row>
    <row r="11" spans="1:12" s="197" customFormat="1" ht="38.450000000000003" customHeight="1">
      <c r="A11" s="135">
        <v>9</v>
      </c>
      <c r="B11" s="138"/>
      <c r="C11" s="138" t="s">
        <v>119</v>
      </c>
      <c r="D11" s="135" t="s">
        <v>120</v>
      </c>
      <c r="E11" s="201">
        <v>55689.51</v>
      </c>
      <c r="F11" s="201">
        <v>0</v>
      </c>
      <c r="G11" s="201">
        <v>55689.51</v>
      </c>
      <c r="H11" s="202" t="s">
        <v>121</v>
      </c>
      <c r="I11" s="135" t="s">
        <v>83</v>
      </c>
      <c r="J11" s="205" t="s">
        <v>122</v>
      </c>
      <c r="K11" s="213" t="s">
        <v>123</v>
      </c>
      <c r="L11" s="127" t="s">
        <v>86</v>
      </c>
    </row>
    <row r="12" spans="1:12" s="197" customFormat="1" ht="38.450000000000003" customHeight="1">
      <c r="A12" s="135">
        <v>10</v>
      </c>
      <c r="B12" s="138" t="s">
        <v>124</v>
      </c>
      <c r="C12" s="138" t="s">
        <v>125</v>
      </c>
      <c r="D12" s="135" t="s">
        <v>126</v>
      </c>
      <c r="E12" s="201">
        <v>520000</v>
      </c>
      <c r="F12" s="201">
        <v>468000</v>
      </c>
      <c r="G12" s="201">
        <v>52000</v>
      </c>
      <c r="H12" s="202" t="s">
        <v>127</v>
      </c>
      <c r="I12" s="135" t="s">
        <v>83</v>
      </c>
      <c r="J12" s="205" t="s">
        <v>84</v>
      </c>
      <c r="K12" s="214" t="s">
        <v>128</v>
      </c>
      <c r="L12" s="127" t="s">
        <v>86</v>
      </c>
    </row>
    <row r="13" spans="1:12" s="197" customFormat="1" ht="38.450000000000003" customHeight="1">
      <c r="A13" s="135">
        <v>11</v>
      </c>
      <c r="B13" s="138" t="s">
        <v>129</v>
      </c>
      <c r="C13" s="138" t="s">
        <v>130</v>
      </c>
      <c r="D13" s="135" t="s">
        <v>131</v>
      </c>
      <c r="E13" s="201">
        <v>48500</v>
      </c>
      <c r="F13" s="204">
        <v>33950</v>
      </c>
      <c r="G13" s="201">
        <v>14550</v>
      </c>
      <c r="H13" s="202" t="s">
        <v>104</v>
      </c>
      <c r="I13" s="135" t="s">
        <v>83</v>
      </c>
      <c r="J13" s="205" t="s">
        <v>132</v>
      </c>
      <c r="K13" s="214" t="s">
        <v>133</v>
      </c>
      <c r="L13" s="127" t="s">
        <v>86</v>
      </c>
    </row>
    <row r="14" spans="1:12" s="197" customFormat="1" ht="38.450000000000003" customHeight="1">
      <c r="A14" s="135">
        <v>12</v>
      </c>
      <c r="B14" s="138" t="s">
        <v>134</v>
      </c>
      <c r="C14" s="138" t="s">
        <v>135</v>
      </c>
      <c r="D14" s="135" t="s">
        <v>136</v>
      </c>
      <c r="E14" s="201">
        <v>7119</v>
      </c>
      <c r="F14" s="201">
        <v>0</v>
      </c>
      <c r="G14" s="201">
        <v>7119</v>
      </c>
      <c r="H14" s="202" t="s">
        <v>104</v>
      </c>
      <c r="I14" s="135" t="s">
        <v>83</v>
      </c>
      <c r="J14" s="205" t="s">
        <v>99</v>
      </c>
      <c r="K14" s="213" t="s">
        <v>137</v>
      </c>
      <c r="L14" s="127" t="s">
        <v>86</v>
      </c>
    </row>
    <row r="15" spans="1:12" s="197" customFormat="1" ht="38.450000000000003" customHeight="1">
      <c r="A15" s="135">
        <v>13</v>
      </c>
      <c r="B15" s="138" t="s">
        <v>138</v>
      </c>
      <c r="C15" s="138" t="s">
        <v>139</v>
      </c>
      <c r="D15" s="135" t="s">
        <v>96</v>
      </c>
      <c r="E15" s="201">
        <v>10010</v>
      </c>
      <c r="F15" s="139">
        <v>0</v>
      </c>
      <c r="G15" s="201">
        <v>10010</v>
      </c>
      <c r="H15" s="205" t="s">
        <v>140</v>
      </c>
      <c r="I15" s="135" t="s">
        <v>30</v>
      </c>
      <c r="J15" s="203" t="s">
        <v>141</v>
      </c>
      <c r="K15" s="213" t="s">
        <v>142</v>
      </c>
      <c r="L15" s="127" t="s">
        <v>86</v>
      </c>
    </row>
    <row r="16" spans="1:12" s="197" customFormat="1" ht="38.450000000000003" customHeight="1">
      <c r="A16" s="135">
        <v>14</v>
      </c>
      <c r="B16" s="138" t="s">
        <v>143</v>
      </c>
      <c r="C16" s="138" t="s">
        <v>139</v>
      </c>
      <c r="D16" s="135" t="s">
        <v>96</v>
      </c>
      <c r="E16" s="201">
        <v>4350500</v>
      </c>
      <c r="F16" s="201">
        <f>1305150+200000</f>
        <v>1505150</v>
      </c>
      <c r="G16" s="201">
        <f>1295644.18-10010-200000</f>
        <v>1085634.18</v>
      </c>
      <c r="H16" s="205" t="s">
        <v>144</v>
      </c>
      <c r="I16" s="135" t="s">
        <v>30</v>
      </c>
      <c r="J16" s="203" t="s">
        <v>145</v>
      </c>
      <c r="K16" s="213" t="s">
        <v>142</v>
      </c>
      <c r="L16" s="127" t="s">
        <v>86</v>
      </c>
    </row>
    <row r="17" spans="1:12" s="127" customFormat="1" ht="38.450000000000003" customHeight="1">
      <c r="A17" s="135">
        <v>15</v>
      </c>
      <c r="B17" s="138" t="s">
        <v>146</v>
      </c>
      <c r="C17" s="138" t="s">
        <v>139</v>
      </c>
      <c r="D17" s="135" t="s">
        <v>103</v>
      </c>
      <c r="E17" s="201">
        <v>3446500</v>
      </c>
      <c r="F17" s="201">
        <v>1000000</v>
      </c>
      <c r="G17" s="201">
        <f>1033950+33950</f>
        <v>1067900</v>
      </c>
      <c r="H17" s="205" t="s">
        <v>147</v>
      </c>
      <c r="I17" s="135" t="s">
        <v>30</v>
      </c>
      <c r="J17" s="203" t="s">
        <v>145</v>
      </c>
      <c r="K17" s="213" t="s">
        <v>142</v>
      </c>
      <c r="L17" s="127" t="s">
        <v>86</v>
      </c>
    </row>
    <row r="18" spans="1:12" s="127" customFormat="1" ht="38.450000000000003" customHeight="1">
      <c r="A18" s="135">
        <v>16</v>
      </c>
      <c r="B18" s="138" t="s">
        <v>148</v>
      </c>
      <c r="C18" s="138" t="s">
        <v>149</v>
      </c>
      <c r="D18" s="135" t="s">
        <v>150</v>
      </c>
      <c r="E18" s="201">
        <v>45000</v>
      </c>
      <c r="F18" s="206">
        <f>E18*0.6</f>
        <v>27000</v>
      </c>
      <c r="G18" s="207">
        <v>13500</v>
      </c>
      <c r="H18" s="202" t="s">
        <v>97</v>
      </c>
      <c r="I18" s="135" t="s">
        <v>151</v>
      </c>
      <c r="J18" s="203" t="s">
        <v>152</v>
      </c>
      <c r="K18" s="215"/>
      <c r="L18" s="127" t="s">
        <v>86</v>
      </c>
    </row>
    <row r="19" spans="1:12" s="127" customFormat="1" ht="38.450000000000003" customHeight="1">
      <c r="A19" s="135">
        <v>17</v>
      </c>
      <c r="B19" s="138" t="s">
        <v>153</v>
      </c>
      <c r="C19" s="138" t="s">
        <v>154</v>
      </c>
      <c r="D19" s="135" t="s">
        <v>155</v>
      </c>
      <c r="E19" s="206">
        <v>72000</v>
      </c>
      <c r="F19" s="206">
        <v>36000</v>
      </c>
      <c r="G19" s="206">
        <f>E19*0.5</f>
        <v>36000</v>
      </c>
      <c r="H19" s="202" t="s">
        <v>156</v>
      </c>
      <c r="I19" s="135" t="s">
        <v>30</v>
      </c>
      <c r="J19" s="138" t="s">
        <v>157</v>
      </c>
      <c r="K19" s="215"/>
      <c r="L19" s="127" t="s">
        <v>86</v>
      </c>
    </row>
    <row r="20" spans="1:12" s="127" customFormat="1" ht="38.450000000000003" customHeight="1">
      <c r="A20" s="135">
        <v>18</v>
      </c>
      <c r="B20" s="138" t="s">
        <v>158</v>
      </c>
      <c r="C20" s="138" t="s">
        <v>159</v>
      </c>
      <c r="D20" s="135" t="s">
        <v>155</v>
      </c>
      <c r="E20" s="201">
        <v>105500</v>
      </c>
      <c r="F20" s="201">
        <v>0</v>
      </c>
      <c r="G20" s="201">
        <v>105500</v>
      </c>
      <c r="H20" s="202" t="s">
        <v>160</v>
      </c>
      <c r="I20" s="135" t="s">
        <v>30</v>
      </c>
      <c r="J20" s="138" t="s">
        <v>161</v>
      </c>
      <c r="K20" s="215"/>
      <c r="L20" s="127" t="s">
        <v>86</v>
      </c>
    </row>
    <row r="21" spans="1:12" s="127" customFormat="1" ht="38.450000000000003" customHeight="1">
      <c r="A21" s="135">
        <v>19</v>
      </c>
      <c r="B21" s="138" t="s">
        <v>162</v>
      </c>
      <c r="C21" s="138" t="s">
        <v>163</v>
      </c>
      <c r="D21" s="135" t="s">
        <v>155</v>
      </c>
      <c r="E21" s="201">
        <v>168000</v>
      </c>
      <c r="F21" s="201">
        <v>0</v>
      </c>
      <c r="G21" s="201">
        <v>168000</v>
      </c>
      <c r="H21" s="202" t="s">
        <v>160</v>
      </c>
      <c r="I21" s="135" t="s">
        <v>30</v>
      </c>
      <c r="J21" s="138" t="s">
        <v>161</v>
      </c>
      <c r="K21" s="215"/>
      <c r="L21" s="127" t="s">
        <v>86</v>
      </c>
    </row>
    <row r="22" spans="1:12" s="127" customFormat="1" ht="38.450000000000003" customHeight="1">
      <c r="A22" s="135">
        <v>20</v>
      </c>
      <c r="B22" s="138" t="s">
        <v>164</v>
      </c>
      <c r="C22" s="138" t="s">
        <v>163</v>
      </c>
      <c r="D22" s="135" t="s">
        <v>155</v>
      </c>
      <c r="E22" s="201">
        <v>54500</v>
      </c>
      <c r="F22" s="208">
        <v>27250</v>
      </c>
      <c r="G22" s="201">
        <f>E22*0.5</f>
        <v>27250</v>
      </c>
      <c r="H22" s="202" t="s">
        <v>90</v>
      </c>
      <c r="I22" s="135" t="s">
        <v>30</v>
      </c>
      <c r="J22" s="138" t="s">
        <v>165</v>
      </c>
      <c r="K22" s="215"/>
      <c r="L22" s="127" t="s">
        <v>86</v>
      </c>
    </row>
    <row r="23" spans="1:12" s="127" customFormat="1" ht="38.450000000000003" customHeight="1">
      <c r="A23" s="135">
        <v>21</v>
      </c>
      <c r="B23" s="138" t="s">
        <v>166</v>
      </c>
      <c r="C23" s="138" t="s">
        <v>167</v>
      </c>
      <c r="D23" s="135" t="s">
        <v>155</v>
      </c>
      <c r="E23" s="201">
        <v>135500</v>
      </c>
      <c r="F23" s="201">
        <v>67750</v>
      </c>
      <c r="G23" s="201">
        <v>67750</v>
      </c>
      <c r="H23" s="202" t="s">
        <v>90</v>
      </c>
      <c r="I23" s="135" t="s">
        <v>30</v>
      </c>
      <c r="J23" s="138" t="s">
        <v>165</v>
      </c>
      <c r="K23" s="215"/>
      <c r="L23" s="127" t="s">
        <v>86</v>
      </c>
    </row>
    <row r="24" spans="1:12" s="197" customFormat="1" ht="38.450000000000003" customHeight="1">
      <c r="A24" s="135">
        <v>22</v>
      </c>
      <c r="B24" s="138" t="s">
        <v>168</v>
      </c>
      <c r="C24" s="138" t="s">
        <v>169</v>
      </c>
      <c r="D24" s="135" t="s">
        <v>155</v>
      </c>
      <c r="E24" s="201">
        <v>113000</v>
      </c>
      <c r="F24" s="201">
        <v>55500</v>
      </c>
      <c r="G24" s="201">
        <v>57500</v>
      </c>
      <c r="H24" s="202" t="s">
        <v>90</v>
      </c>
      <c r="I24" s="135" t="s">
        <v>30</v>
      </c>
      <c r="J24" s="138" t="s">
        <v>170</v>
      </c>
      <c r="K24" s="155"/>
      <c r="L24" s="127" t="s">
        <v>86</v>
      </c>
    </row>
    <row r="25" spans="1:12" s="127" customFormat="1" ht="38.450000000000003" customHeight="1">
      <c r="A25" s="135">
        <v>23</v>
      </c>
      <c r="B25" s="142" t="s">
        <v>171</v>
      </c>
      <c r="C25" s="138" t="s">
        <v>172</v>
      </c>
      <c r="D25" s="135" t="s">
        <v>136</v>
      </c>
      <c r="E25" s="201">
        <v>187000</v>
      </c>
      <c r="F25" s="201">
        <v>56100</v>
      </c>
      <c r="G25" s="201">
        <f>56100*2</f>
        <v>112200</v>
      </c>
      <c r="H25" s="202" t="s">
        <v>173</v>
      </c>
      <c r="I25" s="135" t="s">
        <v>30</v>
      </c>
      <c r="J25" s="138" t="s">
        <v>174</v>
      </c>
      <c r="K25" s="215"/>
      <c r="L25" s="127" t="s">
        <v>86</v>
      </c>
    </row>
    <row r="26" spans="1:12" s="127" customFormat="1" ht="38.450000000000003" customHeight="1">
      <c r="A26" s="135">
        <v>24</v>
      </c>
      <c r="B26" s="138" t="s">
        <v>175</v>
      </c>
      <c r="C26" s="138" t="s">
        <v>176</v>
      </c>
      <c r="D26" s="135" t="s">
        <v>177</v>
      </c>
      <c r="E26" s="201">
        <v>128000</v>
      </c>
      <c r="F26" s="206">
        <v>38400</v>
      </c>
      <c r="G26" s="207">
        <v>76800</v>
      </c>
      <c r="H26" s="202" t="s">
        <v>97</v>
      </c>
      <c r="I26" s="135" t="s">
        <v>30</v>
      </c>
      <c r="J26" s="138" t="s">
        <v>178</v>
      </c>
      <c r="K26" s="215"/>
      <c r="L26" s="127" t="s">
        <v>86</v>
      </c>
    </row>
    <row r="27" spans="1:12" s="127" customFormat="1" ht="38.450000000000003" customHeight="1">
      <c r="A27" s="135">
        <v>25</v>
      </c>
      <c r="B27" s="138" t="s">
        <v>179</v>
      </c>
      <c r="C27" s="138" t="s">
        <v>180</v>
      </c>
      <c r="D27" s="135" t="s">
        <v>89</v>
      </c>
      <c r="E27" s="201">
        <v>277000</v>
      </c>
      <c r="F27" s="201">
        <v>83100</v>
      </c>
      <c r="G27" s="201">
        <f>E27*0.6</f>
        <v>166200</v>
      </c>
      <c r="H27" s="202" t="s">
        <v>97</v>
      </c>
      <c r="I27" s="135" t="s">
        <v>181</v>
      </c>
      <c r="J27" s="138" t="s">
        <v>182</v>
      </c>
      <c r="K27" s="155"/>
      <c r="L27" s="127" t="s">
        <v>86</v>
      </c>
    </row>
    <row r="28" spans="1:12" s="127" customFormat="1" ht="38.450000000000003" customHeight="1">
      <c r="A28" s="135">
        <v>26</v>
      </c>
      <c r="B28" s="138" t="s">
        <v>183</v>
      </c>
      <c r="C28" s="138" t="s">
        <v>184</v>
      </c>
      <c r="D28" s="135" t="s">
        <v>89</v>
      </c>
      <c r="E28" s="201">
        <v>43500</v>
      </c>
      <c r="F28" s="201">
        <v>26100</v>
      </c>
      <c r="G28" s="201">
        <v>13050</v>
      </c>
      <c r="H28" s="202" t="s">
        <v>97</v>
      </c>
      <c r="I28" s="135" t="s">
        <v>30</v>
      </c>
      <c r="J28" s="138" t="s">
        <v>185</v>
      </c>
      <c r="K28" s="215"/>
      <c r="L28" s="127" t="s">
        <v>86</v>
      </c>
    </row>
    <row r="29" spans="1:12" s="127" customFormat="1" ht="38.450000000000003" customHeight="1">
      <c r="A29" s="135">
        <v>27</v>
      </c>
      <c r="B29" s="138" t="s">
        <v>186</v>
      </c>
      <c r="C29" s="138" t="s">
        <v>187</v>
      </c>
      <c r="D29" s="135" t="s">
        <v>188</v>
      </c>
      <c r="E29" s="201">
        <v>35000</v>
      </c>
      <c r="F29" s="201">
        <v>0</v>
      </c>
      <c r="G29" s="201">
        <v>17500</v>
      </c>
      <c r="H29" s="202" t="s">
        <v>189</v>
      </c>
      <c r="I29" s="135" t="s">
        <v>30</v>
      </c>
      <c r="J29" s="138" t="s">
        <v>190</v>
      </c>
      <c r="K29" s="155"/>
      <c r="L29" s="127" t="s">
        <v>86</v>
      </c>
    </row>
    <row r="30" spans="1:12" s="127" customFormat="1" ht="38.450000000000003" customHeight="1">
      <c r="A30" s="135">
        <v>28</v>
      </c>
      <c r="B30" s="138" t="s">
        <v>191</v>
      </c>
      <c r="C30" s="138" t="s">
        <v>176</v>
      </c>
      <c r="D30" s="135" t="s">
        <v>177</v>
      </c>
      <c r="E30" s="207">
        <v>128000</v>
      </c>
      <c r="F30" s="207">
        <v>38400</v>
      </c>
      <c r="G30" s="207">
        <v>76800</v>
      </c>
      <c r="H30" s="202" t="s">
        <v>192</v>
      </c>
      <c r="I30" s="135" t="s">
        <v>30</v>
      </c>
      <c r="J30" s="203" t="s">
        <v>193</v>
      </c>
      <c r="K30" s="215"/>
      <c r="L30" s="127" t="s">
        <v>86</v>
      </c>
    </row>
    <row r="31" spans="1:12" s="127" customFormat="1" ht="38.450000000000003" customHeight="1">
      <c r="A31" s="135">
        <v>29</v>
      </c>
      <c r="B31" s="138" t="s">
        <v>194</v>
      </c>
      <c r="C31" s="138" t="s">
        <v>195</v>
      </c>
      <c r="D31" s="135" t="s">
        <v>196</v>
      </c>
      <c r="E31" s="206">
        <v>304880</v>
      </c>
      <c r="F31" s="206">
        <f>E31*0.5</f>
        <v>152440</v>
      </c>
      <c r="G31" s="206">
        <f>E31*0.5</f>
        <v>152440</v>
      </c>
      <c r="H31" s="202" t="s">
        <v>156</v>
      </c>
      <c r="I31" s="135" t="s">
        <v>30</v>
      </c>
      <c r="J31" s="138" t="s">
        <v>197</v>
      </c>
      <c r="K31" s="215"/>
      <c r="L31" s="127" t="s">
        <v>86</v>
      </c>
    </row>
    <row r="32" spans="1:12" s="127" customFormat="1" ht="70.150000000000006" customHeight="1">
      <c r="A32" s="135">
        <v>30</v>
      </c>
      <c r="B32" s="142" t="s">
        <v>198</v>
      </c>
      <c r="C32" s="142" t="s">
        <v>199</v>
      </c>
      <c r="D32" s="135" t="s">
        <v>200</v>
      </c>
      <c r="E32" s="207">
        <v>38500</v>
      </c>
      <c r="F32" s="207">
        <v>21250</v>
      </c>
      <c r="G32" s="207">
        <f>42500*0.4-4000*0.9</f>
        <v>13400</v>
      </c>
      <c r="H32" s="202" t="s">
        <v>201</v>
      </c>
      <c r="I32" s="135" t="s">
        <v>30</v>
      </c>
      <c r="J32" s="203" t="s">
        <v>202</v>
      </c>
      <c r="K32" s="215"/>
      <c r="L32" s="127" t="s">
        <v>86</v>
      </c>
    </row>
    <row r="33" spans="1:12" s="127" customFormat="1" ht="38.450000000000003" customHeight="1">
      <c r="A33" s="135">
        <v>31</v>
      </c>
      <c r="B33" s="142" t="s">
        <v>203</v>
      </c>
      <c r="C33" s="138" t="s">
        <v>204</v>
      </c>
      <c r="D33" s="135" t="s">
        <v>103</v>
      </c>
      <c r="E33" s="207">
        <v>452000</v>
      </c>
      <c r="F33" s="207">
        <v>135600</v>
      </c>
      <c r="G33" s="207">
        <v>271200</v>
      </c>
      <c r="H33" s="202" t="s">
        <v>173</v>
      </c>
      <c r="I33" s="135" t="s">
        <v>30</v>
      </c>
      <c r="J33" s="203" t="s">
        <v>205</v>
      </c>
      <c r="K33" s="215"/>
      <c r="L33" s="127" t="s">
        <v>86</v>
      </c>
    </row>
    <row r="34" spans="1:12" s="127" customFormat="1" ht="38.450000000000003" customHeight="1">
      <c r="A34" s="135">
        <v>32</v>
      </c>
      <c r="B34" s="142" t="s">
        <v>206</v>
      </c>
      <c r="C34" s="138" t="s">
        <v>207</v>
      </c>
      <c r="D34" s="135" t="s">
        <v>103</v>
      </c>
      <c r="E34" s="207">
        <v>72320</v>
      </c>
      <c r="F34" s="207">
        <v>36160</v>
      </c>
      <c r="G34" s="207">
        <v>36160</v>
      </c>
      <c r="H34" s="202" t="s">
        <v>156</v>
      </c>
      <c r="I34" s="135" t="s">
        <v>91</v>
      </c>
      <c r="J34" s="203" t="s">
        <v>208</v>
      </c>
      <c r="K34" s="215"/>
      <c r="L34" s="127" t="s">
        <v>209</v>
      </c>
    </row>
    <row r="35" spans="1:12" s="127" customFormat="1" ht="38.450000000000003" customHeight="1">
      <c r="A35" s="135">
        <v>33</v>
      </c>
      <c r="B35" s="138"/>
      <c r="C35" s="203" t="s">
        <v>210</v>
      </c>
      <c r="D35" s="135" t="s">
        <v>103</v>
      </c>
      <c r="E35" s="201">
        <v>5000</v>
      </c>
      <c r="F35" s="201">
        <v>0</v>
      </c>
      <c r="G35" s="201">
        <v>5000</v>
      </c>
      <c r="H35" s="202" t="s">
        <v>104</v>
      </c>
      <c r="I35" s="135" t="s">
        <v>83</v>
      </c>
      <c r="J35" s="205" t="s">
        <v>211</v>
      </c>
      <c r="K35" s="214"/>
      <c r="L35" s="127" t="s">
        <v>86</v>
      </c>
    </row>
    <row r="36" spans="1:12" s="127" customFormat="1" ht="38.450000000000003" customHeight="1">
      <c r="A36" s="135">
        <v>34</v>
      </c>
      <c r="B36" s="142"/>
      <c r="C36" s="138" t="s">
        <v>212</v>
      </c>
      <c r="D36" s="135" t="s">
        <v>103</v>
      </c>
      <c r="E36" s="207">
        <f>100*100</f>
        <v>10000</v>
      </c>
      <c r="F36" s="207">
        <v>0</v>
      </c>
      <c r="G36" s="207">
        <v>10000</v>
      </c>
      <c r="H36" s="202" t="s">
        <v>213</v>
      </c>
      <c r="I36" s="135" t="s">
        <v>83</v>
      </c>
      <c r="J36" s="203" t="s">
        <v>214</v>
      </c>
      <c r="K36" s="215"/>
      <c r="L36" s="127" t="s">
        <v>86</v>
      </c>
    </row>
    <row r="37" spans="1:12" s="127" customFormat="1" ht="38.450000000000003" customHeight="1">
      <c r="A37" s="135">
        <v>35</v>
      </c>
      <c r="B37" s="142"/>
      <c r="C37" s="138" t="s">
        <v>215</v>
      </c>
      <c r="D37" s="135" t="s">
        <v>216</v>
      </c>
      <c r="E37" s="207">
        <v>3888.61</v>
      </c>
      <c r="F37" s="207">
        <v>0</v>
      </c>
      <c r="G37" s="207">
        <v>3888.61</v>
      </c>
      <c r="H37" s="202" t="s">
        <v>121</v>
      </c>
      <c r="I37" s="135" t="s">
        <v>83</v>
      </c>
      <c r="J37" s="203" t="s">
        <v>217</v>
      </c>
      <c r="K37" s="215"/>
      <c r="L37" s="127" t="s">
        <v>86</v>
      </c>
    </row>
    <row r="38" spans="1:12" s="197" customFormat="1" ht="34.9" customHeight="1">
      <c r="A38" s="135"/>
      <c r="B38" s="209" t="s">
        <v>218</v>
      </c>
      <c r="C38" s="209"/>
      <c r="D38" s="135"/>
      <c r="E38" s="206">
        <f>SUM(E3:E37)</f>
        <v>11176847.119999999</v>
      </c>
      <c r="F38" s="206">
        <f>SUM(F3:F37)</f>
        <v>3851750</v>
      </c>
      <c r="G38" s="206">
        <f>SUM(G3:G37)</f>
        <v>3931681.3</v>
      </c>
      <c r="H38" s="210"/>
      <c r="I38" s="155"/>
      <c r="J38" s="155"/>
      <c r="K38" s="215"/>
      <c r="L38" s="127"/>
    </row>
    <row r="42" spans="1:12">
      <c r="C42" s="126" t="s">
        <v>219</v>
      </c>
    </row>
    <row r="56" s="125" customFormat="1"/>
  </sheetData>
  <autoFilter ref="A2:L38"/>
  <mergeCells count="1">
    <mergeCell ref="A1:I1"/>
  </mergeCells>
  <phoneticPr fontId="38" type="noConversion"/>
  <conditionalFormatting sqref="B6">
    <cfRule type="duplicateValues" dxfId="15" priority="6"/>
  </conditionalFormatting>
  <conditionalFormatting sqref="B7">
    <cfRule type="duplicateValues" dxfId="14" priority="10"/>
  </conditionalFormatting>
  <conditionalFormatting sqref="B24">
    <cfRule type="duplicateValues" dxfId="13" priority="4"/>
  </conditionalFormatting>
  <conditionalFormatting sqref="B34">
    <cfRule type="duplicateValues" dxfId="12" priority="1"/>
    <cfRule type="duplicateValues" dxfId="11" priority="2"/>
  </conditionalFormatting>
  <conditionalFormatting sqref="B8:B9">
    <cfRule type="duplicateValues" dxfId="10" priority="5"/>
  </conditionalFormatting>
  <conditionalFormatting sqref="B10:B16">
    <cfRule type="duplicateValues" dxfId="9" priority="12"/>
  </conditionalFormatting>
  <conditionalFormatting sqref="B1048558:B1048576">
    <cfRule type="duplicateValues" dxfId="8" priority="8"/>
  </conditionalFormatting>
  <conditionalFormatting sqref="B38:B1048557 B1:B5">
    <cfRule type="duplicateValues" dxfId="7" priority="7"/>
  </conditionalFormatting>
  <conditionalFormatting sqref="B3:B33 B35:B37">
    <cfRule type="duplicateValues" dxfId="6" priority="3"/>
  </conditionalFormatting>
  <conditionalFormatting sqref="B35 B17:B23 B25:B27">
    <cfRule type="duplicateValues" dxfId="5" priority="9"/>
  </conditionalFormatting>
  <conditionalFormatting sqref="B28:B33 B36:B37">
    <cfRule type="duplicateValues" dxfId="4" priority="1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M22"/>
  <sheetViews>
    <sheetView workbookViewId="0">
      <selection activeCell="C11" sqref="C11"/>
    </sheetView>
  </sheetViews>
  <sheetFormatPr defaultColWidth="9" defaultRowHeight="14.25"/>
  <cols>
    <col min="3" max="3" width="12.5" customWidth="1"/>
    <col min="4" max="4" width="12.625" customWidth="1"/>
    <col min="5" max="5" width="32.125" customWidth="1"/>
    <col min="7" max="7" width="14.375" customWidth="1"/>
    <col min="10" max="10" width="9" style="186"/>
    <col min="11" max="11" width="22.5" customWidth="1"/>
    <col min="12" max="12" width="30.5" customWidth="1"/>
    <col min="13" max="13" width="16.125" customWidth="1"/>
  </cols>
  <sheetData>
    <row r="2" spans="1:13" ht="20.25">
      <c r="A2" s="340"/>
      <c r="B2" s="340"/>
      <c r="C2" s="340"/>
      <c r="D2" s="340"/>
      <c r="E2" s="340"/>
      <c r="F2" s="340"/>
      <c r="G2" s="340"/>
      <c r="H2" s="340"/>
      <c r="I2" s="340"/>
    </row>
    <row r="3" spans="1:13">
      <c r="G3" s="187"/>
    </row>
    <row r="4" spans="1:13" ht="16.5">
      <c r="A4" s="188"/>
      <c r="B4" s="188"/>
      <c r="C4" s="188"/>
      <c r="D4" s="188"/>
      <c r="E4" s="188"/>
      <c r="F4" s="188"/>
      <c r="G4" s="188"/>
      <c r="H4" s="128"/>
      <c r="I4" s="128"/>
      <c r="J4" s="128"/>
      <c r="K4" s="128"/>
      <c r="L4" s="1"/>
    </row>
    <row r="5" spans="1:13" ht="16.5" customHeight="1">
      <c r="A5" s="188"/>
      <c r="B5" s="189"/>
      <c r="C5" s="133"/>
      <c r="D5" s="133"/>
      <c r="E5" s="133"/>
      <c r="F5" s="133"/>
      <c r="G5" s="133"/>
      <c r="H5" s="133"/>
      <c r="I5" s="194"/>
      <c r="J5" s="188"/>
      <c r="K5" s="347"/>
      <c r="L5" s="353"/>
    </row>
    <row r="6" spans="1:13" ht="16.5" customHeight="1">
      <c r="A6" s="188"/>
      <c r="B6" s="189"/>
      <c r="C6" s="133"/>
      <c r="D6" s="133"/>
      <c r="E6" s="133"/>
      <c r="F6" s="133"/>
      <c r="G6" s="133"/>
      <c r="H6" s="133"/>
      <c r="I6" s="194"/>
      <c r="J6" s="188"/>
      <c r="K6" s="348"/>
      <c r="L6" s="353"/>
    </row>
    <row r="7" spans="1:13" ht="16.5">
      <c r="A7" s="188"/>
      <c r="B7" s="189"/>
      <c r="C7" s="133"/>
      <c r="D7" s="133"/>
      <c r="E7" s="133"/>
      <c r="F7" s="133"/>
      <c r="G7" s="133"/>
      <c r="H7" s="133"/>
      <c r="I7" s="194"/>
      <c r="J7" s="188"/>
      <c r="K7" s="348"/>
      <c r="L7" s="353"/>
    </row>
    <row r="8" spans="1:13" ht="16.5">
      <c r="A8" s="188"/>
      <c r="B8" s="189"/>
      <c r="C8" s="133"/>
      <c r="D8" s="133"/>
      <c r="E8" s="133"/>
      <c r="F8" s="133"/>
      <c r="G8" s="133"/>
      <c r="H8" s="133"/>
      <c r="I8" s="194"/>
      <c r="J8" s="188"/>
      <c r="K8" s="349"/>
      <c r="L8" s="354"/>
    </row>
    <row r="9" spans="1:13" ht="16.5">
      <c r="A9" s="188"/>
      <c r="B9" s="190"/>
      <c r="C9" s="191"/>
      <c r="D9" s="191"/>
      <c r="E9" s="191"/>
      <c r="F9" s="191"/>
      <c r="G9" s="191"/>
      <c r="H9" s="191"/>
      <c r="I9" s="194"/>
      <c r="J9" s="195"/>
      <c r="K9" s="350"/>
      <c r="L9" s="350"/>
    </row>
    <row r="10" spans="1:13" ht="16.5">
      <c r="A10" s="188"/>
      <c r="B10" s="190"/>
      <c r="C10" s="191"/>
      <c r="D10" s="191"/>
      <c r="E10" s="191"/>
      <c r="F10" s="191"/>
      <c r="G10" s="191"/>
      <c r="H10" s="191"/>
      <c r="I10" s="194"/>
      <c r="J10" s="195"/>
      <c r="K10" s="351"/>
      <c r="L10" s="351"/>
    </row>
    <row r="11" spans="1:13" ht="16.5" customHeight="1">
      <c r="A11" s="188"/>
      <c r="B11" s="190"/>
      <c r="C11" s="191"/>
      <c r="D11" s="191"/>
      <c r="E11" s="191"/>
      <c r="F11" s="191"/>
      <c r="G11" s="191"/>
      <c r="H11" s="191"/>
      <c r="I11" s="194"/>
      <c r="J11" s="195"/>
      <c r="K11" s="352"/>
      <c r="L11" s="352"/>
    </row>
    <row r="12" spans="1:13" ht="25.9" customHeight="1">
      <c r="A12" s="188"/>
      <c r="B12" s="190"/>
      <c r="C12" s="191"/>
      <c r="D12" s="191"/>
      <c r="E12" s="191"/>
      <c r="F12" s="191"/>
      <c r="G12" s="191"/>
      <c r="H12" s="191"/>
      <c r="I12" s="194"/>
      <c r="J12" s="195"/>
      <c r="K12" s="195"/>
      <c r="L12" s="190"/>
      <c r="M12" s="17"/>
    </row>
    <row r="13" spans="1:13" ht="16.5" customHeight="1">
      <c r="A13" s="188"/>
      <c r="B13" s="190"/>
      <c r="C13" s="191"/>
      <c r="D13" s="191"/>
      <c r="E13" s="191"/>
      <c r="F13" s="191"/>
      <c r="G13" s="191"/>
      <c r="H13" s="191"/>
      <c r="I13" s="194"/>
      <c r="J13" s="195"/>
      <c r="K13" s="195"/>
      <c r="L13" s="190"/>
    </row>
    <row r="14" spans="1:13" ht="16.5">
      <c r="A14" s="188"/>
      <c r="B14" s="190"/>
      <c r="C14" s="191"/>
      <c r="D14" s="191"/>
      <c r="E14" s="191"/>
      <c r="F14" s="191"/>
      <c r="G14" s="191"/>
      <c r="H14" s="191"/>
      <c r="I14" s="194"/>
      <c r="J14" s="195"/>
      <c r="K14" s="195"/>
      <c r="L14" s="190"/>
    </row>
    <row r="15" spans="1:13" ht="16.5" customHeight="1">
      <c r="A15" s="188"/>
      <c r="B15" s="190"/>
      <c r="C15" s="191"/>
      <c r="D15" s="191"/>
      <c r="E15" s="191"/>
      <c r="F15" s="191"/>
      <c r="G15" s="191"/>
      <c r="H15" s="191"/>
      <c r="I15" s="194"/>
      <c r="J15" s="195"/>
      <c r="K15" s="195"/>
      <c r="L15" s="345"/>
      <c r="M15" s="346"/>
    </row>
    <row r="16" spans="1:13" ht="16.5" customHeight="1">
      <c r="A16" s="188"/>
      <c r="B16" s="190"/>
      <c r="C16" s="191"/>
      <c r="D16" s="191"/>
      <c r="E16" s="191"/>
      <c r="F16" s="191"/>
      <c r="G16" s="191"/>
      <c r="H16" s="191"/>
      <c r="I16" s="194"/>
      <c r="J16" s="195"/>
      <c r="K16" s="195"/>
      <c r="L16" s="345"/>
      <c r="M16" s="346"/>
    </row>
    <row r="17" spans="1:13" ht="33" customHeight="1">
      <c r="A17" s="188"/>
      <c r="B17" s="190"/>
      <c r="C17" s="190"/>
      <c r="D17" s="191"/>
      <c r="E17" s="190"/>
      <c r="F17" s="190"/>
      <c r="G17" s="191"/>
      <c r="H17" s="190"/>
      <c r="I17" s="194"/>
      <c r="J17" s="195"/>
      <c r="K17" s="196"/>
      <c r="L17" s="190"/>
    </row>
    <row r="18" spans="1:13" ht="33" customHeight="1">
      <c r="A18" s="188"/>
      <c r="B18" s="192"/>
      <c r="C18" s="192"/>
      <c r="D18" s="192"/>
      <c r="E18" s="192"/>
      <c r="F18" s="192"/>
      <c r="G18" s="192"/>
      <c r="H18" s="192"/>
      <c r="I18" s="194"/>
      <c r="J18" s="196"/>
      <c r="K18" s="196"/>
      <c r="L18" s="192"/>
      <c r="M18" s="17"/>
    </row>
    <row r="19" spans="1:13" ht="26.45" customHeight="1">
      <c r="A19" s="193"/>
      <c r="B19" s="193"/>
      <c r="C19" s="193"/>
      <c r="D19" s="193"/>
      <c r="E19" s="193"/>
      <c r="F19" s="193"/>
      <c r="G19" s="193"/>
      <c r="H19" s="193"/>
      <c r="I19" s="193"/>
    </row>
    <row r="21" spans="1:13" ht="14.25" customHeight="1"/>
    <row r="22" spans="1:13" ht="14.25" customHeight="1"/>
  </sheetData>
  <mergeCells count="7">
    <mergeCell ref="L15:L16"/>
    <mergeCell ref="M15:M16"/>
    <mergeCell ref="A2:I2"/>
    <mergeCell ref="K5:K8"/>
    <mergeCell ref="K9:K11"/>
    <mergeCell ref="L5:L8"/>
    <mergeCell ref="L9:L11"/>
  </mergeCells>
  <phoneticPr fontId="38" type="noConversion"/>
  <dataValidations count="1">
    <dataValidation type="list" allowBlank="1" showInputMessage="1" showErrorMessage="1" sqref="D4">
      <formula1>$J$24:$J$27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filterMode="1"/>
  <dimension ref="A1:M97"/>
  <sheetViews>
    <sheetView topLeftCell="A69" workbookViewId="0">
      <selection activeCell="H97" sqref="H97"/>
    </sheetView>
  </sheetViews>
  <sheetFormatPr defaultColWidth="9" defaultRowHeight="14.25"/>
  <cols>
    <col min="1" max="1" width="6.375" style="160" customWidth="1"/>
    <col min="2" max="2" width="12.75" style="160" customWidth="1"/>
    <col min="3" max="3" width="28" style="160" customWidth="1"/>
    <col min="4" max="4" width="13.25" style="160" customWidth="1"/>
    <col min="5" max="5" width="12.5" style="161" customWidth="1"/>
    <col min="6" max="6" width="10.375" style="160" customWidth="1"/>
    <col min="7" max="7" width="12" style="160" customWidth="1"/>
    <col min="8" max="8" width="14.375" style="161" customWidth="1"/>
    <col min="9" max="9" width="12.625" style="160" customWidth="1"/>
    <col min="10" max="10" width="9.375" style="160" customWidth="1"/>
    <col min="11" max="11" width="10.75" style="160" customWidth="1"/>
    <col min="12" max="16384" width="9" style="160"/>
  </cols>
  <sheetData>
    <row r="1" spans="1:11" ht="18">
      <c r="A1" s="355" t="s">
        <v>220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</row>
    <row r="2" spans="1:11" ht="27" customHeight="1">
      <c r="A2" s="162" t="s">
        <v>1</v>
      </c>
      <c r="B2" s="162" t="s">
        <v>3</v>
      </c>
      <c r="C2" s="162" t="s">
        <v>7</v>
      </c>
      <c r="D2" s="163" t="s">
        <v>221</v>
      </c>
      <c r="E2" s="164" t="s">
        <v>222</v>
      </c>
      <c r="F2" s="163" t="s">
        <v>223</v>
      </c>
      <c r="G2" s="163" t="s">
        <v>224</v>
      </c>
      <c r="H2" s="164" t="s">
        <v>225</v>
      </c>
      <c r="I2" s="162" t="s">
        <v>226</v>
      </c>
      <c r="J2" s="172" t="s">
        <v>227</v>
      </c>
      <c r="K2" s="172" t="s">
        <v>228</v>
      </c>
    </row>
    <row r="3" spans="1:11" s="157" customFormat="1" ht="27.75" customHeight="1">
      <c r="A3" s="165">
        <v>1</v>
      </c>
      <c r="B3" s="166" t="s">
        <v>23</v>
      </c>
      <c r="C3" s="166" t="s">
        <v>229</v>
      </c>
      <c r="D3" s="166" t="s">
        <v>230</v>
      </c>
      <c r="E3" s="167" t="s">
        <v>231</v>
      </c>
      <c r="F3" s="165" t="s">
        <v>232</v>
      </c>
      <c r="G3" s="166" t="s">
        <v>83</v>
      </c>
      <c r="H3" s="167">
        <v>25000</v>
      </c>
      <c r="I3" s="173">
        <v>44571</v>
      </c>
      <c r="J3" s="166" t="s">
        <v>233</v>
      </c>
      <c r="K3" s="172" t="s">
        <v>234</v>
      </c>
    </row>
    <row r="4" spans="1:11" s="157" customFormat="1" ht="16.5" customHeight="1">
      <c r="A4" s="165">
        <v>2</v>
      </c>
      <c r="B4" s="166" t="s">
        <v>235</v>
      </c>
      <c r="C4" s="166" t="s">
        <v>236</v>
      </c>
      <c r="D4" s="166" t="s">
        <v>237</v>
      </c>
      <c r="E4" s="167">
        <v>7000</v>
      </c>
      <c r="F4" s="165" t="s">
        <v>232</v>
      </c>
      <c r="G4" s="166" t="s">
        <v>83</v>
      </c>
      <c r="H4" s="167">
        <v>7000</v>
      </c>
      <c r="I4" s="173">
        <v>44571</v>
      </c>
      <c r="J4" s="166" t="s">
        <v>233</v>
      </c>
      <c r="K4" s="172" t="s">
        <v>238</v>
      </c>
    </row>
    <row r="5" spans="1:11" s="157" customFormat="1" ht="16.5" customHeight="1">
      <c r="A5" s="165">
        <v>3</v>
      </c>
      <c r="B5" s="166" t="s">
        <v>58</v>
      </c>
      <c r="C5" s="166" t="s">
        <v>239</v>
      </c>
      <c r="D5" s="166" t="s">
        <v>230</v>
      </c>
      <c r="E5" s="167">
        <v>16110</v>
      </c>
      <c r="F5" s="165" t="s">
        <v>232</v>
      </c>
      <c r="G5" s="166" t="s">
        <v>83</v>
      </c>
      <c r="H5" s="167">
        <v>16110</v>
      </c>
      <c r="I5" s="173">
        <v>44571</v>
      </c>
      <c r="J5" s="166" t="s">
        <v>233</v>
      </c>
      <c r="K5" s="172" t="s">
        <v>238</v>
      </c>
    </row>
    <row r="6" spans="1:11" s="157" customFormat="1" ht="16.5" customHeight="1">
      <c r="A6" s="165">
        <v>4</v>
      </c>
      <c r="B6" s="165" t="s">
        <v>32</v>
      </c>
      <c r="C6" s="166" t="s">
        <v>240</v>
      </c>
      <c r="D6" s="166" t="s">
        <v>230</v>
      </c>
      <c r="E6" s="167">
        <v>768</v>
      </c>
      <c r="F6" s="165" t="s">
        <v>232</v>
      </c>
      <c r="G6" s="166" t="s">
        <v>83</v>
      </c>
      <c r="H6" s="167">
        <v>10000</v>
      </c>
      <c r="I6" s="173">
        <v>44571</v>
      </c>
      <c r="J6" s="166" t="s">
        <v>233</v>
      </c>
      <c r="K6" s="172" t="s">
        <v>238</v>
      </c>
    </row>
    <row r="7" spans="1:11" s="157" customFormat="1" ht="16.5" customHeight="1">
      <c r="A7" s="165">
        <v>5</v>
      </c>
      <c r="B7" s="165" t="s">
        <v>23</v>
      </c>
      <c r="C7" s="165" t="s">
        <v>241</v>
      </c>
      <c r="D7" s="166" t="s">
        <v>242</v>
      </c>
      <c r="E7" s="167">
        <v>60000</v>
      </c>
      <c r="F7" s="165" t="s">
        <v>232</v>
      </c>
      <c r="G7" s="166" t="s">
        <v>83</v>
      </c>
      <c r="H7" s="167">
        <v>60000</v>
      </c>
      <c r="I7" s="173">
        <v>44571</v>
      </c>
      <c r="J7" s="166" t="s">
        <v>233</v>
      </c>
      <c r="K7" s="172" t="s">
        <v>238</v>
      </c>
    </row>
    <row r="8" spans="1:11" s="157" customFormat="1" ht="16.5" customHeight="1">
      <c r="A8" s="165">
        <v>6</v>
      </c>
      <c r="B8" s="165" t="s">
        <v>235</v>
      </c>
      <c r="C8" s="165" t="s">
        <v>243</v>
      </c>
      <c r="D8" s="165" t="s">
        <v>244</v>
      </c>
      <c r="E8" s="167">
        <v>13000</v>
      </c>
      <c r="F8" s="165" t="s">
        <v>232</v>
      </c>
      <c r="G8" s="166" t="s">
        <v>83</v>
      </c>
      <c r="H8" s="167">
        <v>26000</v>
      </c>
      <c r="I8" s="173">
        <v>44571</v>
      </c>
      <c r="J8" s="166" t="s">
        <v>233</v>
      </c>
      <c r="K8" s="172" t="s">
        <v>238</v>
      </c>
    </row>
    <row r="9" spans="1:11" s="157" customFormat="1" ht="16.5" customHeight="1">
      <c r="A9" s="165">
        <v>7</v>
      </c>
      <c r="B9" s="165" t="s">
        <v>235</v>
      </c>
      <c r="C9" s="166" t="s">
        <v>236</v>
      </c>
      <c r="D9" s="166" t="s">
        <v>237</v>
      </c>
      <c r="E9" s="167">
        <v>14000</v>
      </c>
      <c r="F9" s="165" t="s">
        <v>232</v>
      </c>
      <c r="G9" s="166" t="s">
        <v>83</v>
      </c>
      <c r="H9" s="168">
        <v>14000</v>
      </c>
      <c r="I9" s="173">
        <v>44571</v>
      </c>
      <c r="J9" s="166" t="s">
        <v>233</v>
      </c>
      <c r="K9" s="172" t="s">
        <v>238</v>
      </c>
    </row>
    <row r="10" spans="1:11" s="157" customFormat="1" ht="16.5" customHeight="1">
      <c r="A10" s="165">
        <v>8</v>
      </c>
      <c r="B10" s="165" t="s">
        <v>58</v>
      </c>
      <c r="C10" s="166" t="s">
        <v>236</v>
      </c>
      <c r="D10" s="166" t="s">
        <v>237</v>
      </c>
      <c r="E10" s="168">
        <v>4800</v>
      </c>
      <c r="F10" s="165" t="s">
        <v>232</v>
      </c>
      <c r="G10" s="166" t="s">
        <v>83</v>
      </c>
      <c r="H10" s="168">
        <v>4800</v>
      </c>
      <c r="I10" s="173">
        <v>44571</v>
      </c>
      <c r="J10" s="166" t="s">
        <v>233</v>
      </c>
      <c r="K10" s="172" t="s">
        <v>238</v>
      </c>
    </row>
    <row r="11" spans="1:11" s="157" customFormat="1" ht="16.5" customHeight="1">
      <c r="A11" s="165">
        <v>9</v>
      </c>
      <c r="B11" s="165" t="s">
        <v>58</v>
      </c>
      <c r="C11" s="166" t="s">
        <v>236</v>
      </c>
      <c r="D11" s="166" t="s">
        <v>237</v>
      </c>
      <c r="E11" s="168">
        <v>13000</v>
      </c>
      <c r="F11" s="165" t="s">
        <v>232</v>
      </c>
      <c r="G11" s="166" t="s">
        <v>83</v>
      </c>
      <c r="H11" s="168">
        <v>13000</v>
      </c>
      <c r="I11" s="173">
        <v>44571</v>
      </c>
      <c r="J11" s="166" t="s">
        <v>233</v>
      </c>
      <c r="K11" s="172" t="s">
        <v>238</v>
      </c>
    </row>
    <row r="12" spans="1:11" s="157" customFormat="1" ht="16.5" customHeight="1">
      <c r="A12" s="165">
        <v>10</v>
      </c>
      <c r="B12" s="166" t="s">
        <v>23</v>
      </c>
      <c r="C12" s="166" t="s">
        <v>236</v>
      </c>
      <c r="D12" s="166" t="s">
        <v>245</v>
      </c>
      <c r="E12" s="168">
        <v>175000</v>
      </c>
      <c r="F12" s="165" t="s">
        <v>232</v>
      </c>
      <c r="G12" s="166" t="s">
        <v>83</v>
      </c>
      <c r="H12" s="168">
        <v>87500</v>
      </c>
      <c r="I12" s="173">
        <v>44571</v>
      </c>
      <c r="J12" s="166" t="s">
        <v>233</v>
      </c>
      <c r="K12" s="172" t="s">
        <v>246</v>
      </c>
    </row>
    <row r="13" spans="1:11" s="157" customFormat="1" ht="16.5" customHeight="1">
      <c r="A13" s="165">
        <v>11</v>
      </c>
      <c r="B13" s="166" t="s">
        <v>23</v>
      </c>
      <c r="C13" s="166" t="s">
        <v>236</v>
      </c>
      <c r="D13" s="166" t="s">
        <v>237</v>
      </c>
      <c r="E13" s="168">
        <v>2500</v>
      </c>
      <c r="F13" s="165" t="s">
        <v>232</v>
      </c>
      <c r="G13" s="166" t="s">
        <v>83</v>
      </c>
      <c r="H13" s="168">
        <v>2500</v>
      </c>
      <c r="I13" s="173">
        <v>44571</v>
      </c>
      <c r="J13" s="166" t="s">
        <v>233</v>
      </c>
      <c r="K13" s="172" t="s">
        <v>234</v>
      </c>
    </row>
    <row r="14" spans="1:11" s="157" customFormat="1" ht="16.5" customHeight="1">
      <c r="A14" s="165">
        <v>12</v>
      </c>
      <c r="B14" s="166" t="s">
        <v>58</v>
      </c>
      <c r="C14" s="166" t="s">
        <v>247</v>
      </c>
      <c r="D14" s="166" t="s">
        <v>237</v>
      </c>
      <c r="E14" s="168">
        <v>2375</v>
      </c>
      <c r="F14" s="165" t="s">
        <v>232</v>
      </c>
      <c r="G14" s="166" t="s">
        <v>83</v>
      </c>
      <c r="H14" s="168">
        <v>2375</v>
      </c>
      <c r="I14" s="173">
        <v>44571</v>
      </c>
      <c r="J14" s="166" t="s">
        <v>233</v>
      </c>
      <c r="K14" s="172" t="s">
        <v>238</v>
      </c>
    </row>
    <row r="15" spans="1:11" s="157" customFormat="1" ht="16.5" customHeight="1">
      <c r="A15" s="165">
        <v>13</v>
      </c>
      <c r="B15" s="166" t="s">
        <v>58</v>
      </c>
      <c r="C15" s="166" t="s">
        <v>248</v>
      </c>
      <c r="D15" s="166" t="s">
        <v>230</v>
      </c>
      <c r="E15" s="168">
        <v>1400</v>
      </c>
      <c r="F15" s="165" t="s">
        <v>232</v>
      </c>
      <c r="G15" s="166" t="s">
        <v>83</v>
      </c>
      <c r="H15" s="168">
        <v>1400</v>
      </c>
      <c r="I15" s="173">
        <v>44571</v>
      </c>
      <c r="J15" s="166" t="s">
        <v>233</v>
      </c>
      <c r="K15" s="172" t="s">
        <v>238</v>
      </c>
    </row>
    <row r="16" spans="1:11" s="157" customFormat="1" ht="16.5" customHeight="1">
      <c r="A16" s="165">
        <v>14</v>
      </c>
      <c r="B16" s="166" t="s">
        <v>58</v>
      </c>
      <c r="C16" s="166" t="s">
        <v>249</v>
      </c>
      <c r="D16" s="166" t="s">
        <v>230</v>
      </c>
      <c r="E16" s="168">
        <v>4152.75</v>
      </c>
      <c r="F16" s="165" t="s">
        <v>232</v>
      </c>
      <c r="G16" s="166" t="s">
        <v>83</v>
      </c>
      <c r="H16" s="168">
        <v>4152.75</v>
      </c>
      <c r="I16" s="173">
        <v>44571</v>
      </c>
      <c r="J16" s="166" t="s">
        <v>233</v>
      </c>
      <c r="K16" s="172" t="s">
        <v>238</v>
      </c>
    </row>
    <row r="17" spans="1:11" s="157" customFormat="1" ht="16.5" customHeight="1">
      <c r="A17" s="165">
        <v>15</v>
      </c>
      <c r="B17" s="166" t="s">
        <v>58</v>
      </c>
      <c r="C17" s="166" t="s">
        <v>250</v>
      </c>
      <c r="D17" s="166" t="s">
        <v>230</v>
      </c>
      <c r="E17" s="168">
        <v>4000</v>
      </c>
      <c r="F17" s="165" t="s">
        <v>232</v>
      </c>
      <c r="G17" s="166" t="s">
        <v>83</v>
      </c>
      <c r="H17" s="168">
        <v>4000</v>
      </c>
      <c r="I17" s="173">
        <v>44571</v>
      </c>
      <c r="J17" s="166" t="s">
        <v>233</v>
      </c>
      <c r="K17" s="172" t="s">
        <v>238</v>
      </c>
    </row>
    <row r="18" spans="1:11" s="157" customFormat="1" ht="16.5" customHeight="1">
      <c r="A18" s="165">
        <v>16</v>
      </c>
      <c r="B18" s="166" t="s">
        <v>58</v>
      </c>
      <c r="C18" s="166" t="s">
        <v>251</v>
      </c>
      <c r="D18" s="166" t="s">
        <v>230</v>
      </c>
      <c r="E18" s="168">
        <v>6375</v>
      </c>
      <c r="F18" s="165" t="s">
        <v>232</v>
      </c>
      <c r="G18" s="166" t="s">
        <v>83</v>
      </c>
      <c r="H18" s="168">
        <v>6375</v>
      </c>
      <c r="I18" s="173">
        <v>44571</v>
      </c>
      <c r="J18" s="166" t="s">
        <v>233</v>
      </c>
      <c r="K18" s="172" t="s">
        <v>238</v>
      </c>
    </row>
    <row r="19" spans="1:11" s="157" customFormat="1" ht="16.5" customHeight="1">
      <c r="A19" s="165">
        <v>17</v>
      </c>
      <c r="B19" s="166" t="s">
        <v>252</v>
      </c>
      <c r="C19" s="166" t="s">
        <v>229</v>
      </c>
      <c r="D19" s="166" t="s">
        <v>230</v>
      </c>
      <c r="E19" s="168">
        <v>1700</v>
      </c>
      <c r="F19" s="165" t="s">
        <v>232</v>
      </c>
      <c r="G19" s="166" t="s">
        <v>83</v>
      </c>
      <c r="H19" s="168">
        <v>1700</v>
      </c>
      <c r="I19" s="173">
        <v>44571</v>
      </c>
      <c r="J19" s="166" t="s">
        <v>233</v>
      </c>
      <c r="K19" s="172" t="s">
        <v>234</v>
      </c>
    </row>
    <row r="20" spans="1:11" s="157" customFormat="1" ht="16.5" customHeight="1">
      <c r="A20" s="165">
        <v>18</v>
      </c>
      <c r="B20" s="166" t="s">
        <v>252</v>
      </c>
      <c r="C20" s="166" t="s">
        <v>253</v>
      </c>
      <c r="D20" s="166" t="s">
        <v>230</v>
      </c>
      <c r="E20" s="168">
        <v>3390</v>
      </c>
      <c r="F20" s="165" t="s">
        <v>232</v>
      </c>
      <c r="G20" s="166" t="s">
        <v>83</v>
      </c>
      <c r="H20" s="168">
        <v>3390</v>
      </c>
      <c r="I20" s="173">
        <v>44571</v>
      </c>
      <c r="J20" s="166" t="s">
        <v>233</v>
      </c>
      <c r="K20" s="172" t="s">
        <v>234</v>
      </c>
    </row>
    <row r="21" spans="1:11" s="157" customFormat="1" ht="16.5" customHeight="1">
      <c r="A21" s="165">
        <v>19</v>
      </c>
      <c r="B21" s="166" t="s">
        <v>58</v>
      </c>
      <c r="C21" s="166" t="s">
        <v>229</v>
      </c>
      <c r="D21" s="166" t="s">
        <v>230</v>
      </c>
      <c r="E21" s="168">
        <v>1700</v>
      </c>
      <c r="F21" s="165" t="s">
        <v>232</v>
      </c>
      <c r="G21" s="166" t="s">
        <v>83</v>
      </c>
      <c r="H21" s="168">
        <v>1700</v>
      </c>
      <c r="I21" s="173">
        <v>44571</v>
      </c>
      <c r="J21" s="166" t="s">
        <v>233</v>
      </c>
      <c r="K21" s="172" t="s">
        <v>238</v>
      </c>
    </row>
    <row r="22" spans="1:11" s="157" customFormat="1" ht="16.5" customHeight="1">
      <c r="A22" s="165">
        <v>20</v>
      </c>
      <c r="B22" s="166" t="s">
        <v>254</v>
      </c>
      <c r="C22" s="166" t="s">
        <v>236</v>
      </c>
      <c r="D22" s="166" t="s">
        <v>230</v>
      </c>
      <c r="E22" s="168">
        <v>11000</v>
      </c>
      <c r="F22" s="165" t="s">
        <v>232</v>
      </c>
      <c r="G22" s="166" t="s">
        <v>83</v>
      </c>
      <c r="H22" s="168">
        <v>11000</v>
      </c>
      <c r="I22" s="173">
        <v>44571</v>
      </c>
      <c r="J22" s="166" t="s">
        <v>233</v>
      </c>
      <c r="K22" s="172" t="s">
        <v>238</v>
      </c>
    </row>
    <row r="23" spans="1:11" s="157" customFormat="1" ht="16.5" customHeight="1">
      <c r="A23" s="165">
        <v>21</v>
      </c>
      <c r="B23" s="166" t="s">
        <v>255</v>
      </c>
      <c r="C23" s="166" t="s">
        <v>256</v>
      </c>
      <c r="D23" s="165" t="s">
        <v>244</v>
      </c>
      <c r="E23" s="168">
        <v>5000</v>
      </c>
      <c r="F23" s="165" t="s">
        <v>232</v>
      </c>
      <c r="G23" s="166" t="s">
        <v>83</v>
      </c>
      <c r="H23" s="168">
        <v>5000</v>
      </c>
      <c r="I23" s="173">
        <v>44571</v>
      </c>
      <c r="J23" s="166" t="s">
        <v>233</v>
      </c>
      <c r="K23" s="172" t="s">
        <v>238</v>
      </c>
    </row>
    <row r="24" spans="1:11" s="157" customFormat="1" ht="16.5" customHeight="1">
      <c r="A24" s="165">
        <v>22</v>
      </c>
      <c r="B24" s="166" t="s">
        <v>23</v>
      </c>
      <c r="C24" s="166" t="s">
        <v>257</v>
      </c>
      <c r="D24" s="165" t="s">
        <v>244</v>
      </c>
      <c r="E24" s="168">
        <v>330000</v>
      </c>
      <c r="F24" s="165" t="s">
        <v>232</v>
      </c>
      <c r="G24" s="166" t="s">
        <v>83</v>
      </c>
      <c r="H24" s="168">
        <v>170000</v>
      </c>
      <c r="I24" s="173">
        <v>44571</v>
      </c>
      <c r="J24" s="166" t="s">
        <v>233</v>
      </c>
      <c r="K24" s="172" t="s">
        <v>246</v>
      </c>
    </row>
    <row r="25" spans="1:11" s="157" customFormat="1" ht="16.5" customHeight="1">
      <c r="A25" s="165">
        <v>23</v>
      </c>
      <c r="B25" s="166" t="s">
        <v>58</v>
      </c>
      <c r="C25" s="166" t="s">
        <v>258</v>
      </c>
      <c r="D25" s="165" t="s">
        <v>259</v>
      </c>
      <c r="E25" s="168" t="s">
        <v>231</v>
      </c>
      <c r="F25" s="165" t="s">
        <v>232</v>
      </c>
      <c r="G25" s="166" t="s">
        <v>83</v>
      </c>
      <c r="H25" s="168">
        <v>150000</v>
      </c>
      <c r="I25" s="173">
        <v>44571</v>
      </c>
      <c r="J25" s="166" t="s">
        <v>233</v>
      </c>
      <c r="K25" s="172" t="s">
        <v>238</v>
      </c>
    </row>
    <row r="26" spans="1:11" s="157" customFormat="1" ht="16.5" customHeight="1">
      <c r="A26" s="165">
        <v>24</v>
      </c>
      <c r="B26" s="166" t="s">
        <v>58</v>
      </c>
      <c r="C26" s="166" t="s">
        <v>260</v>
      </c>
      <c r="D26" s="165" t="s">
        <v>259</v>
      </c>
      <c r="E26" s="168" t="s">
        <v>231</v>
      </c>
      <c r="F26" s="165" t="s">
        <v>232</v>
      </c>
      <c r="G26" s="166" t="s">
        <v>83</v>
      </c>
      <c r="H26" s="168">
        <v>490000</v>
      </c>
      <c r="I26" s="173">
        <v>44571</v>
      </c>
      <c r="J26" s="166" t="s">
        <v>233</v>
      </c>
      <c r="K26" s="172" t="s">
        <v>238</v>
      </c>
    </row>
    <row r="27" spans="1:11" s="157" customFormat="1" ht="16.5" customHeight="1">
      <c r="A27" s="165">
        <v>25</v>
      </c>
      <c r="B27" s="166" t="s">
        <v>261</v>
      </c>
      <c r="C27" s="166" t="s">
        <v>262</v>
      </c>
      <c r="D27" s="165" t="s">
        <v>263</v>
      </c>
      <c r="E27" s="168" t="s">
        <v>231</v>
      </c>
      <c r="F27" s="165" t="s">
        <v>232</v>
      </c>
      <c r="G27" s="166" t="s">
        <v>83</v>
      </c>
      <c r="H27" s="168">
        <v>210000</v>
      </c>
      <c r="I27" s="173">
        <v>44571</v>
      </c>
      <c r="J27" s="166" t="s">
        <v>233</v>
      </c>
      <c r="K27" s="172" t="s">
        <v>264</v>
      </c>
    </row>
    <row r="28" spans="1:11" s="157" customFormat="1" ht="18.75" customHeight="1">
      <c r="A28" s="165">
        <v>1</v>
      </c>
      <c r="B28" s="166" t="s">
        <v>252</v>
      </c>
      <c r="C28" s="166" t="s">
        <v>265</v>
      </c>
      <c r="D28" s="166" t="s">
        <v>266</v>
      </c>
      <c r="E28" s="167">
        <v>1791.56</v>
      </c>
      <c r="F28" s="165" t="s">
        <v>267</v>
      </c>
      <c r="G28" s="166" t="s">
        <v>83</v>
      </c>
      <c r="H28" s="169">
        <v>1791.56</v>
      </c>
      <c r="I28" s="173">
        <v>44576</v>
      </c>
      <c r="J28" s="166" t="s">
        <v>268</v>
      </c>
      <c r="K28" s="172" t="s">
        <v>269</v>
      </c>
    </row>
    <row r="29" spans="1:11" s="157" customFormat="1" ht="16.5" customHeight="1">
      <c r="A29" s="165">
        <v>2</v>
      </c>
      <c r="B29" s="165" t="s">
        <v>23</v>
      </c>
      <c r="C29" s="166" t="s">
        <v>270</v>
      </c>
      <c r="D29" s="166" t="s">
        <v>271</v>
      </c>
      <c r="E29" s="167">
        <v>2300</v>
      </c>
      <c r="F29" s="165" t="s">
        <v>267</v>
      </c>
      <c r="G29" s="166" t="s">
        <v>30</v>
      </c>
      <c r="H29" s="169">
        <v>2300</v>
      </c>
      <c r="I29" s="173">
        <v>44576</v>
      </c>
      <c r="J29" s="166" t="s">
        <v>268</v>
      </c>
      <c r="K29" s="172" t="s">
        <v>238</v>
      </c>
    </row>
    <row r="30" spans="1:11" s="157" customFormat="1" ht="16.5" customHeight="1">
      <c r="A30" s="165">
        <v>3</v>
      </c>
      <c r="B30" s="165" t="s">
        <v>23</v>
      </c>
      <c r="C30" s="166" t="s">
        <v>270</v>
      </c>
      <c r="D30" s="166" t="s">
        <v>271</v>
      </c>
      <c r="E30" s="167">
        <v>3819</v>
      </c>
      <c r="F30" s="165" t="s">
        <v>267</v>
      </c>
      <c r="G30" s="166" t="s">
        <v>30</v>
      </c>
      <c r="H30" s="169">
        <v>3819</v>
      </c>
      <c r="I30" s="173">
        <v>44576</v>
      </c>
      <c r="J30" s="166" t="s">
        <v>268</v>
      </c>
      <c r="K30" s="172" t="s">
        <v>238</v>
      </c>
    </row>
    <row r="31" spans="1:11" s="157" customFormat="1" ht="16.5" customHeight="1">
      <c r="A31" s="165">
        <v>4</v>
      </c>
      <c r="B31" s="165" t="s">
        <v>272</v>
      </c>
      <c r="C31" s="166" t="s">
        <v>270</v>
      </c>
      <c r="D31" s="166" t="s">
        <v>273</v>
      </c>
      <c r="E31" s="167">
        <v>33128.230000000003</v>
      </c>
      <c r="F31" s="165" t="s">
        <v>267</v>
      </c>
      <c r="G31" s="166" t="s">
        <v>30</v>
      </c>
      <c r="H31" s="169">
        <v>33128.230000000003</v>
      </c>
      <c r="I31" s="173">
        <v>44576</v>
      </c>
      <c r="J31" s="166" t="s">
        <v>268</v>
      </c>
      <c r="K31" s="172" t="s">
        <v>238</v>
      </c>
    </row>
    <row r="32" spans="1:11" s="157" customFormat="1" ht="16.5" customHeight="1">
      <c r="A32" s="165">
        <v>5</v>
      </c>
      <c r="B32" s="165" t="s">
        <v>272</v>
      </c>
      <c r="C32" s="166" t="s">
        <v>274</v>
      </c>
      <c r="D32" s="166" t="s">
        <v>275</v>
      </c>
      <c r="E32" s="167">
        <v>3200</v>
      </c>
      <c r="F32" s="165" t="s">
        <v>267</v>
      </c>
      <c r="G32" s="166" t="s">
        <v>83</v>
      </c>
      <c r="H32" s="169">
        <v>3200</v>
      </c>
      <c r="I32" s="173">
        <v>44576</v>
      </c>
      <c r="J32" s="166" t="s">
        <v>268</v>
      </c>
      <c r="K32" s="172" t="s">
        <v>238</v>
      </c>
    </row>
    <row r="33" spans="1:12" s="157" customFormat="1" ht="16.5" customHeight="1">
      <c r="A33" s="165">
        <v>6</v>
      </c>
      <c r="B33" s="165" t="s">
        <v>276</v>
      </c>
      <c r="C33" s="165" t="s">
        <v>277</v>
      </c>
      <c r="D33" s="166" t="s">
        <v>244</v>
      </c>
      <c r="E33" s="167">
        <v>2800</v>
      </c>
      <c r="F33" s="165" t="s">
        <v>267</v>
      </c>
      <c r="G33" s="166" t="s">
        <v>83</v>
      </c>
      <c r="H33" s="169">
        <v>2800</v>
      </c>
      <c r="I33" s="173">
        <v>44576</v>
      </c>
      <c r="J33" s="166" t="s">
        <v>268</v>
      </c>
      <c r="K33" s="172" t="s">
        <v>238</v>
      </c>
    </row>
    <row r="34" spans="1:12" s="157" customFormat="1" ht="16.5" customHeight="1">
      <c r="A34" s="165">
        <v>7</v>
      </c>
      <c r="B34" s="165" t="s">
        <v>272</v>
      </c>
      <c r="C34" s="166" t="s">
        <v>270</v>
      </c>
      <c r="D34" s="166" t="s">
        <v>278</v>
      </c>
      <c r="E34" s="170">
        <v>3000</v>
      </c>
      <c r="F34" s="165" t="s">
        <v>267</v>
      </c>
      <c r="G34" s="166" t="s">
        <v>30</v>
      </c>
      <c r="H34" s="169">
        <v>3000</v>
      </c>
      <c r="I34" s="173">
        <v>44576</v>
      </c>
      <c r="J34" s="166" t="s">
        <v>268</v>
      </c>
      <c r="K34" s="172" t="s">
        <v>238</v>
      </c>
    </row>
    <row r="35" spans="1:12" s="157" customFormat="1" ht="16.5" customHeight="1">
      <c r="A35" s="165">
        <v>8</v>
      </c>
      <c r="B35" s="165" t="s">
        <v>276</v>
      </c>
      <c r="C35" s="165" t="s">
        <v>277</v>
      </c>
      <c r="D35" s="166" t="s">
        <v>244</v>
      </c>
      <c r="E35" s="170">
        <v>3500</v>
      </c>
      <c r="F35" s="165" t="s">
        <v>267</v>
      </c>
      <c r="G35" s="166" t="s">
        <v>83</v>
      </c>
      <c r="H35" s="169">
        <v>3500</v>
      </c>
      <c r="I35" s="173">
        <v>44576</v>
      </c>
      <c r="J35" s="166" t="s">
        <v>268</v>
      </c>
      <c r="K35" s="172" t="s">
        <v>238</v>
      </c>
    </row>
    <row r="36" spans="1:12" s="157" customFormat="1" ht="16.5" customHeight="1">
      <c r="A36" s="165">
        <v>9</v>
      </c>
      <c r="B36" s="165" t="s">
        <v>272</v>
      </c>
      <c r="C36" s="166" t="s">
        <v>270</v>
      </c>
      <c r="D36" s="166" t="s">
        <v>279</v>
      </c>
      <c r="E36" s="170" t="s">
        <v>280</v>
      </c>
      <c r="F36" s="165" t="s">
        <v>267</v>
      </c>
      <c r="G36" s="166" t="s">
        <v>30</v>
      </c>
      <c r="H36" s="169">
        <v>1700</v>
      </c>
      <c r="I36" s="173">
        <v>44576</v>
      </c>
      <c r="J36" s="166" t="s">
        <v>268</v>
      </c>
      <c r="K36" s="172" t="s">
        <v>238</v>
      </c>
    </row>
    <row r="37" spans="1:12" s="157" customFormat="1" ht="16.5" customHeight="1">
      <c r="A37" s="165">
        <v>10</v>
      </c>
      <c r="B37" s="166" t="s">
        <v>276</v>
      </c>
      <c r="C37" s="166" t="s">
        <v>250</v>
      </c>
      <c r="D37" s="166" t="s">
        <v>275</v>
      </c>
      <c r="E37" s="170">
        <v>26670</v>
      </c>
      <c r="F37" s="165" t="s">
        <v>267</v>
      </c>
      <c r="G37" s="166" t="s">
        <v>30</v>
      </c>
      <c r="H37" s="169">
        <v>26670</v>
      </c>
      <c r="I37" s="173">
        <v>44576</v>
      </c>
      <c r="J37" s="166" t="s">
        <v>268</v>
      </c>
      <c r="K37" s="172" t="s">
        <v>246</v>
      </c>
    </row>
    <row r="38" spans="1:12" s="157" customFormat="1" ht="16.5" customHeight="1">
      <c r="A38" s="165">
        <v>11</v>
      </c>
      <c r="B38" s="166" t="s">
        <v>276</v>
      </c>
      <c r="C38" s="166" t="s">
        <v>281</v>
      </c>
      <c r="D38" s="166" t="s">
        <v>282</v>
      </c>
      <c r="E38" s="170">
        <v>560</v>
      </c>
      <c r="F38" s="165" t="s">
        <v>267</v>
      </c>
      <c r="G38" s="166" t="s">
        <v>83</v>
      </c>
      <c r="H38" s="169">
        <v>560</v>
      </c>
      <c r="I38" s="173">
        <v>44576</v>
      </c>
      <c r="J38" s="166" t="s">
        <v>268</v>
      </c>
      <c r="K38" s="172" t="s">
        <v>238</v>
      </c>
    </row>
    <row r="39" spans="1:12" s="157" customFormat="1" ht="16.5" customHeight="1">
      <c r="A39" s="165">
        <v>12</v>
      </c>
      <c r="B39" s="166" t="s">
        <v>283</v>
      </c>
      <c r="C39" s="166" t="s">
        <v>284</v>
      </c>
      <c r="D39" s="166" t="s">
        <v>266</v>
      </c>
      <c r="E39" s="170">
        <v>2245</v>
      </c>
      <c r="F39" s="165" t="s">
        <v>267</v>
      </c>
      <c r="G39" s="166" t="s">
        <v>83</v>
      </c>
      <c r="H39" s="169">
        <v>2245</v>
      </c>
      <c r="I39" s="173">
        <v>44576</v>
      </c>
      <c r="J39" s="166" t="s">
        <v>268</v>
      </c>
      <c r="K39" s="172" t="s">
        <v>238</v>
      </c>
    </row>
    <row r="40" spans="1:12" s="157" customFormat="1" ht="16.5" customHeight="1">
      <c r="A40" s="165">
        <v>13</v>
      </c>
      <c r="B40" s="166" t="s">
        <v>283</v>
      </c>
      <c r="C40" s="166" t="s">
        <v>285</v>
      </c>
      <c r="D40" s="166" t="s">
        <v>286</v>
      </c>
      <c r="E40" s="167">
        <v>1200.03</v>
      </c>
      <c r="F40" s="165" t="s">
        <v>267</v>
      </c>
      <c r="G40" s="166" t="s">
        <v>83</v>
      </c>
      <c r="H40" s="169">
        <v>1200.03</v>
      </c>
      <c r="I40" s="173">
        <v>44591</v>
      </c>
      <c r="J40" s="166" t="s">
        <v>268</v>
      </c>
      <c r="K40" s="172" t="s">
        <v>238</v>
      </c>
    </row>
    <row r="41" spans="1:12" s="157" customFormat="1" ht="16.5" customHeight="1">
      <c r="A41" s="165">
        <v>14</v>
      </c>
      <c r="B41" s="166" t="s">
        <v>283</v>
      </c>
      <c r="C41" s="166" t="s">
        <v>287</v>
      </c>
      <c r="D41" s="166" t="s">
        <v>286</v>
      </c>
      <c r="E41" s="167">
        <v>929.06</v>
      </c>
      <c r="F41" s="165" t="s">
        <v>267</v>
      </c>
      <c r="G41" s="166" t="s">
        <v>83</v>
      </c>
      <c r="H41" s="169">
        <v>929.06</v>
      </c>
      <c r="I41" s="173">
        <v>44591</v>
      </c>
      <c r="J41" s="166" t="s">
        <v>268</v>
      </c>
      <c r="K41" s="172" t="s">
        <v>238</v>
      </c>
    </row>
    <row r="42" spans="1:12" s="157" customFormat="1" ht="16.5" customHeight="1">
      <c r="A42" s="165">
        <v>15</v>
      </c>
      <c r="B42" s="166" t="s">
        <v>283</v>
      </c>
      <c r="C42" s="166" t="s">
        <v>288</v>
      </c>
      <c r="D42" s="166" t="s">
        <v>286</v>
      </c>
      <c r="E42" s="167">
        <v>115.29</v>
      </c>
      <c r="F42" s="165" t="s">
        <v>267</v>
      </c>
      <c r="G42" s="166" t="s">
        <v>83</v>
      </c>
      <c r="H42" s="169">
        <v>115.29</v>
      </c>
      <c r="I42" s="173">
        <v>44591</v>
      </c>
      <c r="J42" s="166" t="s">
        <v>268</v>
      </c>
      <c r="K42" s="172" t="s">
        <v>238</v>
      </c>
    </row>
    <row r="43" spans="1:12" s="157" customFormat="1" ht="16.5" customHeight="1">
      <c r="A43" s="165">
        <v>16</v>
      </c>
      <c r="B43" s="166" t="s">
        <v>289</v>
      </c>
      <c r="C43" s="166" t="s">
        <v>270</v>
      </c>
      <c r="D43" s="166" t="s">
        <v>290</v>
      </c>
      <c r="E43" s="167">
        <v>2470</v>
      </c>
      <c r="F43" s="165" t="s">
        <v>267</v>
      </c>
      <c r="G43" s="166" t="s">
        <v>30</v>
      </c>
      <c r="H43" s="169">
        <v>2470</v>
      </c>
      <c r="I43" s="173">
        <v>44591</v>
      </c>
      <c r="J43" s="166" t="s">
        <v>268</v>
      </c>
      <c r="K43" s="172" t="s">
        <v>238</v>
      </c>
    </row>
    <row r="44" spans="1:12" s="157" customFormat="1" ht="16.5" customHeight="1">
      <c r="A44" s="165">
        <v>17</v>
      </c>
      <c r="B44" s="166" t="s">
        <v>289</v>
      </c>
      <c r="C44" s="166" t="s">
        <v>270</v>
      </c>
      <c r="D44" s="166" t="s">
        <v>290</v>
      </c>
      <c r="E44" s="167">
        <v>5000</v>
      </c>
      <c r="F44" s="165" t="s">
        <v>267</v>
      </c>
      <c r="G44" s="166" t="s">
        <v>30</v>
      </c>
      <c r="H44" s="169">
        <v>5000</v>
      </c>
      <c r="I44" s="173">
        <v>44591</v>
      </c>
      <c r="J44" s="166" t="s">
        <v>268</v>
      </c>
      <c r="K44" s="172" t="s">
        <v>238</v>
      </c>
    </row>
    <row r="45" spans="1:12" s="157" customFormat="1" ht="16.5" customHeight="1">
      <c r="A45" s="165">
        <v>18</v>
      </c>
      <c r="B45" s="166" t="s">
        <v>289</v>
      </c>
      <c r="C45" s="166" t="s">
        <v>270</v>
      </c>
      <c r="D45" s="166" t="s">
        <v>290</v>
      </c>
      <c r="E45" s="167">
        <v>13000</v>
      </c>
      <c r="F45" s="165" t="s">
        <v>267</v>
      </c>
      <c r="G45" s="166" t="s">
        <v>30</v>
      </c>
      <c r="H45" s="169">
        <v>13000</v>
      </c>
      <c r="I45" s="173">
        <v>44591</v>
      </c>
      <c r="J45" s="166" t="s">
        <v>268</v>
      </c>
      <c r="K45" s="172" t="s">
        <v>238</v>
      </c>
    </row>
    <row r="46" spans="1:12" s="157" customFormat="1" ht="16.5" customHeight="1">
      <c r="A46" s="165">
        <v>19</v>
      </c>
      <c r="B46" s="166" t="s">
        <v>289</v>
      </c>
      <c r="C46" s="166" t="s">
        <v>270</v>
      </c>
      <c r="D46" s="166" t="s">
        <v>290</v>
      </c>
      <c r="E46" s="167">
        <v>6990</v>
      </c>
      <c r="F46" s="165" t="s">
        <v>267</v>
      </c>
      <c r="G46" s="166" t="s">
        <v>30</v>
      </c>
      <c r="H46" s="169">
        <v>6990</v>
      </c>
      <c r="I46" s="173">
        <v>44591</v>
      </c>
      <c r="J46" s="166" t="s">
        <v>268</v>
      </c>
      <c r="K46" s="172" t="s">
        <v>238</v>
      </c>
    </row>
    <row r="47" spans="1:12" s="158" customFormat="1" ht="16.5" customHeight="1">
      <c r="A47" s="152">
        <v>1</v>
      </c>
      <c r="B47" s="152" t="s">
        <v>64</v>
      </c>
      <c r="C47" s="152" t="s">
        <v>291</v>
      </c>
      <c r="D47" s="152" t="s">
        <v>292</v>
      </c>
      <c r="E47" s="171">
        <v>5500</v>
      </c>
      <c r="F47" s="152" t="s">
        <v>267</v>
      </c>
      <c r="G47" s="149" t="s">
        <v>293</v>
      </c>
      <c r="H47" s="171">
        <v>5500</v>
      </c>
      <c r="I47" s="174">
        <v>44571</v>
      </c>
      <c r="J47" s="152" t="s">
        <v>294</v>
      </c>
      <c r="K47" s="175" t="s">
        <v>295</v>
      </c>
      <c r="L47" s="158" t="s">
        <v>83</v>
      </c>
    </row>
    <row r="48" spans="1:12" s="158" customFormat="1" ht="16.5" customHeight="1">
      <c r="A48" s="152">
        <v>2</v>
      </c>
      <c r="B48" s="152" t="s">
        <v>64</v>
      </c>
      <c r="C48" s="152" t="s">
        <v>296</v>
      </c>
      <c r="D48" s="152" t="s">
        <v>297</v>
      </c>
      <c r="E48" s="171">
        <v>1127</v>
      </c>
      <c r="F48" s="152" t="s">
        <v>267</v>
      </c>
      <c r="G48" s="149" t="s">
        <v>293</v>
      </c>
      <c r="H48" s="171">
        <v>1127</v>
      </c>
      <c r="I48" s="174">
        <v>44571</v>
      </c>
      <c r="J48" s="152" t="s">
        <v>294</v>
      </c>
      <c r="K48" s="175" t="s">
        <v>295</v>
      </c>
      <c r="L48" s="158" t="s">
        <v>83</v>
      </c>
    </row>
    <row r="49" spans="1:13" s="158" customFormat="1" ht="16.5" customHeight="1">
      <c r="A49" s="152">
        <v>3</v>
      </c>
      <c r="B49" s="152" t="s">
        <v>64</v>
      </c>
      <c r="C49" s="152" t="s">
        <v>298</v>
      </c>
      <c r="D49" s="152" t="s">
        <v>299</v>
      </c>
      <c r="E49" s="171">
        <v>5806</v>
      </c>
      <c r="F49" s="152" t="s">
        <v>267</v>
      </c>
      <c r="G49" s="149" t="s">
        <v>293</v>
      </c>
      <c r="H49" s="171">
        <v>5806</v>
      </c>
      <c r="I49" s="174">
        <v>44571</v>
      </c>
      <c r="J49" s="152" t="s">
        <v>294</v>
      </c>
      <c r="K49" s="175" t="s">
        <v>295</v>
      </c>
      <c r="L49" s="158" t="s">
        <v>83</v>
      </c>
    </row>
    <row r="50" spans="1:13" s="158" customFormat="1" ht="16.5" customHeight="1">
      <c r="A50" s="152">
        <v>4</v>
      </c>
      <c r="B50" s="152" t="s">
        <v>64</v>
      </c>
      <c r="C50" s="152" t="s">
        <v>300</v>
      </c>
      <c r="D50" s="152" t="s">
        <v>301</v>
      </c>
      <c r="E50" s="171">
        <v>442.8</v>
      </c>
      <c r="F50" s="152" t="s">
        <v>267</v>
      </c>
      <c r="G50" s="149" t="s">
        <v>293</v>
      </c>
      <c r="H50" s="171">
        <v>442.8</v>
      </c>
      <c r="I50" s="174">
        <v>44571</v>
      </c>
      <c r="J50" s="152" t="s">
        <v>294</v>
      </c>
      <c r="K50" s="175" t="s">
        <v>295</v>
      </c>
      <c r="L50" s="158" t="s">
        <v>83</v>
      </c>
    </row>
    <row r="51" spans="1:13" s="158" customFormat="1" ht="16.5" customHeight="1">
      <c r="A51" s="152">
        <v>5</v>
      </c>
      <c r="B51" s="152" t="s">
        <v>302</v>
      </c>
      <c r="C51" s="152" t="s">
        <v>300</v>
      </c>
      <c r="D51" s="152" t="s">
        <v>301</v>
      </c>
      <c r="E51" s="171">
        <v>603.29999999999995</v>
      </c>
      <c r="F51" s="152" t="s">
        <v>267</v>
      </c>
      <c r="G51" s="149" t="s">
        <v>293</v>
      </c>
      <c r="H51" s="171">
        <v>603.29999999999995</v>
      </c>
      <c r="I51" s="174">
        <v>44571</v>
      </c>
      <c r="J51" s="152" t="s">
        <v>294</v>
      </c>
      <c r="K51" s="175" t="s">
        <v>295</v>
      </c>
    </row>
    <row r="52" spans="1:13" s="158" customFormat="1" ht="16.5" customHeight="1">
      <c r="A52" s="152">
        <v>6</v>
      </c>
      <c r="B52" s="152" t="s">
        <v>64</v>
      </c>
      <c r="C52" s="152" t="s">
        <v>296</v>
      </c>
      <c r="D52" s="152" t="s">
        <v>303</v>
      </c>
      <c r="E52" s="171">
        <v>3891.72</v>
      </c>
      <c r="F52" s="152" t="s">
        <v>267</v>
      </c>
      <c r="G52" s="149" t="s">
        <v>293</v>
      </c>
      <c r="H52" s="171">
        <v>3891.72</v>
      </c>
      <c r="I52" s="174">
        <v>44571</v>
      </c>
      <c r="J52" s="152" t="s">
        <v>294</v>
      </c>
      <c r="K52" s="175" t="s">
        <v>295</v>
      </c>
      <c r="L52" s="158" t="s">
        <v>83</v>
      </c>
    </row>
    <row r="53" spans="1:13" s="158" customFormat="1" ht="16.5" customHeight="1">
      <c r="A53" s="152">
        <v>7</v>
      </c>
      <c r="B53" s="152" t="s">
        <v>64</v>
      </c>
      <c r="C53" s="152" t="s">
        <v>291</v>
      </c>
      <c r="D53" s="152" t="s">
        <v>292</v>
      </c>
      <c r="E53" s="171">
        <v>1125.5999999999999</v>
      </c>
      <c r="F53" s="152" t="s">
        <v>267</v>
      </c>
      <c r="G53" s="149" t="s">
        <v>293</v>
      </c>
      <c r="H53" s="171">
        <v>1125.5999999999999</v>
      </c>
      <c r="I53" s="174">
        <v>44571</v>
      </c>
      <c r="J53" s="152" t="s">
        <v>294</v>
      </c>
      <c r="K53" s="175" t="s">
        <v>295</v>
      </c>
      <c r="L53" s="158" t="s">
        <v>83</v>
      </c>
    </row>
    <row r="54" spans="1:13" s="158" customFormat="1" ht="15" customHeight="1">
      <c r="A54" s="152">
        <v>8</v>
      </c>
      <c r="B54" s="152" t="s">
        <v>64</v>
      </c>
      <c r="C54" s="152" t="s">
        <v>304</v>
      </c>
      <c r="D54" s="152" t="s">
        <v>305</v>
      </c>
      <c r="E54" s="171">
        <v>3157</v>
      </c>
      <c r="F54" s="152" t="s">
        <v>267</v>
      </c>
      <c r="G54" s="149" t="s">
        <v>293</v>
      </c>
      <c r="H54" s="171">
        <v>3157</v>
      </c>
      <c r="I54" s="174">
        <v>44571</v>
      </c>
      <c r="J54" s="152" t="s">
        <v>294</v>
      </c>
      <c r="K54" s="175" t="s">
        <v>295</v>
      </c>
      <c r="M54" s="176"/>
    </row>
    <row r="55" spans="1:13" s="158" customFormat="1" ht="16.5" customHeight="1">
      <c r="A55" s="152">
        <v>9</v>
      </c>
      <c r="B55" s="152" t="s">
        <v>64</v>
      </c>
      <c r="C55" s="152" t="s">
        <v>306</v>
      </c>
      <c r="D55" s="152" t="s">
        <v>307</v>
      </c>
      <c r="E55" s="171">
        <v>1000</v>
      </c>
      <c r="F55" s="152" t="s">
        <v>267</v>
      </c>
      <c r="G55" s="149" t="s">
        <v>293</v>
      </c>
      <c r="H55" s="171">
        <v>1000</v>
      </c>
      <c r="I55" s="174">
        <v>44571</v>
      </c>
      <c r="J55" s="152" t="s">
        <v>294</v>
      </c>
      <c r="K55" s="175" t="s">
        <v>295</v>
      </c>
    </row>
    <row r="56" spans="1:13" s="158" customFormat="1" ht="16.5" customHeight="1">
      <c r="A56" s="152">
        <v>10</v>
      </c>
      <c r="B56" s="152" t="s">
        <v>64</v>
      </c>
      <c r="C56" s="152" t="s">
        <v>308</v>
      </c>
      <c r="D56" s="152" t="s">
        <v>309</v>
      </c>
      <c r="E56" s="171">
        <v>8500</v>
      </c>
      <c r="F56" s="152" t="s">
        <v>267</v>
      </c>
      <c r="G56" s="149" t="s">
        <v>293</v>
      </c>
      <c r="H56" s="171">
        <v>8500</v>
      </c>
      <c r="I56" s="174">
        <v>44571</v>
      </c>
      <c r="J56" s="152" t="s">
        <v>294</v>
      </c>
      <c r="K56" s="175" t="s">
        <v>295</v>
      </c>
      <c r="L56" s="158" t="s">
        <v>83</v>
      </c>
    </row>
    <row r="57" spans="1:13" s="158" customFormat="1" ht="15" customHeight="1">
      <c r="A57" s="152">
        <v>11</v>
      </c>
      <c r="B57" s="152" t="s">
        <v>64</v>
      </c>
      <c r="C57" s="152" t="s">
        <v>304</v>
      </c>
      <c r="D57" s="152" t="s">
        <v>310</v>
      </c>
      <c r="E57" s="171">
        <v>113000</v>
      </c>
      <c r="F57" s="152" t="s">
        <v>267</v>
      </c>
      <c r="G57" s="149" t="s">
        <v>311</v>
      </c>
      <c r="H57" s="171">
        <v>22600</v>
      </c>
      <c r="I57" s="174">
        <v>44571</v>
      </c>
      <c r="J57" s="152" t="s">
        <v>294</v>
      </c>
      <c r="K57" s="175" t="s">
        <v>295</v>
      </c>
      <c r="L57" s="158" t="s">
        <v>83</v>
      </c>
    </row>
    <row r="58" spans="1:13" s="158" customFormat="1" ht="16.5" customHeight="1">
      <c r="A58" s="152">
        <v>12</v>
      </c>
      <c r="B58" s="152" t="s">
        <v>312</v>
      </c>
      <c r="C58" s="152" t="s">
        <v>313</v>
      </c>
      <c r="D58" s="152" t="s">
        <v>314</v>
      </c>
      <c r="E58" s="171">
        <v>845</v>
      </c>
      <c r="F58" s="152" t="s">
        <v>267</v>
      </c>
      <c r="G58" s="149" t="s">
        <v>293</v>
      </c>
      <c r="H58" s="171">
        <v>845</v>
      </c>
      <c r="I58" s="174">
        <v>44571</v>
      </c>
      <c r="J58" s="152" t="s">
        <v>294</v>
      </c>
      <c r="K58" s="175" t="s">
        <v>295</v>
      </c>
      <c r="L58" s="158" t="s">
        <v>83</v>
      </c>
    </row>
    <row r="59" spans="1:13" s="158" customFormat="1" ht="16.5" customHeight="1">
      <c r="A59" s="152">
        <v>13</v>
      </c>
      <c r="B59" s="152" t="s">
        <v>315</v>
      </c>
      <c r="C59" s="152" t="s">
        <v>116</v>
      </c>
      <c r="D59" s="152" t="s">
        <v>316</v>
      </c>
      <c r="E59" s="171">
        <v>800</v>
      </c>
      <c r="F59" s="152" t="s">
        <v>267</v>
      </c>
      <c r="G59" s="149" t="s">
        <v>293</v>
      </c>
      <c r="H59" s="171">
        <v>800</v>
      </c>
      <c r="I59" s="174">
        <v>44571</v>
      </c>
      <c r="J59" s="152" t="s">
        <v>294</v>
      </c>
      <c r="K59" s="175" t="s">
        <v>264</v>
      </c>
      <c r="L59" s="158" t="s">
        <v>83</v>
      </c>
    </row>
    <row r="60" spans="1:13" s="158" customFormat="1" ht="16.5" customHeight="1">
      <c r="A60" s="152">
        <v>14</v>
      </c>
      <c r="B60" s="152" t="s">
        <v>315</v>
      </c>
      <c r="C60" s="152" t="s">
        <v>116</v>
      </c>
      <c r="D60" s="152" t="s">
        <v>316</v>
      </c>
      <c r="E60" s="171">
        <v>2300</v>
      </c>
      <c r="F60" s="152" t="s">
        <v>267</v>
      </c>
      <c r="G60" s="149" t="s">
        <v>293</v>
      </c>
      <c r="H60" s="171">
        <v>2300</v>
      </c>
      <c r="I60" s="174">
        <v>44571</v>
      </c>
      <c r="J60" s="152" t="s">
        <v>294</v>
      </c>
      <c r="K60" s="175" t="s">
        <v>264</v>
      </c>
      <c r="L60" s="158" t="s">
        <v>83</v>
      </c>
    </row>
    <row r="61" spans="1:13" s="158" customFormat="1" ht="16.5" customHeight="1">
      <c r="A61" s="152">
        <v>15</v>
      </c>
      <c r="B61" s="152" t="s">
        <v>317</v>
      </c>
      <c r="C61" s="152" t="s">
        <v>318</v>
      </c>
      <c r="D61" s="152" t="s">
        <v>319</v>
      </c>
      <c r="E61" s="171">
        <v>12530</v>
      </c>
      <c r="F61" s="152" t="s">
        <v>267</v>
      </c>
      <c r="G61" s="149" t="s">
        <v>293</v>
      </c>
      <c r="H61" s="171">
        <v>12530</v>
      </c>
      <c r="I61" s="174">
        <v>44571</v>
      </c>
      <c r="J61" s="152" t="s">
        <v>294</v>
      </c>
      <c r="K61" s="175" t="s">
        <v>234</v>
      </c>
      <c r="L61" s="158" t="s">
        <v>83</v>
      </c>
    </row>
    <row r="62" spans="1:13" s="158" customFormat="1" ht="16.5" customHeight="1">
      <c r="A62" s="152">
        <v>16</v>
      </c>
      <c r="B62" s="152" t="s">
        <v>320</v>
      </c>
      <c r="C62" s="152" t="s">
        <v>318</v>
      </c>
      <c r="D62" s="152" t="s">
        <v>319</v>
      </c>
      <c r="E62" s="171">
        <v>16500</v>
      </c>
      <c r="F62" s="152" t="s">
        <v>267</v>
      </c>
      <c r="G62" s="149" t="s">
        <v>293</v>
      </c>
      <c r="H62" s="171">
        <v>16500</v>
      </c>
      <c r="I62" s="174">
        <v>44571</v>
      </c>
      <c r="J62" s="152" t="s">
        <v>294</v>
      </c>
      <c r="K62" s="175" t="s">
        <v>234</v>
      </c>
      <c r="L62" s="158" t="s">
        <v>83</v>
      </c>
    </row>
    <row r="63" spans="1:13" s="158" customFormat="1" ht="16.5" customHeight="1">
      <c r="A63" s="152"/>
      <c r="B63" s="152" t="s">
        <v>317</v>
      </c>
      <c r="C63" s="152" t="s">
        <v>318</v>
      </c>
      <c r="D63" s="152" t="s">
        <v>319</v>
      </c>
      <c r="E63" s="171">
        <v>23100</v>
      </c>
      <c r="F63" s="152" t="s">
        <v>267</v>
      </c>
      <c r="G63" s="149" t="s">
        <v>293</v>
      </c>
      <c r="H63" s="171">
        <v>23100</v>
      </c>
      <c r="I63" s="174">
        <v>44571</v>
      </c>
      <c r="J63" s="152" t="s">
        <v>294</v>
      </c>
      <c r="K63" s="175" t="s">
        <v>234</v>
      </c>
    </row>
    <row r="64" spans="1:13" s="158" customFormat="1" ht="16.5" customHeight="1">
      <c r="A64" s="152">
        <v>17</v>
      </c>
      <c r="B64" s="152" t="s">
        <v>321</v>
      </c>
      <c r="C64" s="152" t="s">
        <v>322</v>
      </c>
      <c r="D64" s="152" t="s">
        <v>323</v>
      </c>
      <c r="E64" s="171">
        <v>993</v>
      </c>
      <c r="F64" s="152" t="s">
        <v>267</v>
      </c>
      <c r="G64" s="149" t="s">
        <v>293</v>
      </c>
      <c r="H64" s="171">
        <v>993</v>
      </c>
      <c r="I64" s="174">
        <v>44571</v>
      </c>
      <c r="J64" s="152" t="s">
        <v>294</v>
      </c>
      <c r="K64" s="175" t="s">
        <v>264</v>
      </c>
    </row>
    <row r="65" spans="1:12" s="158" customFormat="1" ht="16.5" customHeight="1">
      <c r="A65" s="152">
        <v>18</v>
      </c>
      <c r="B65" s="152" t="s">
        <v>64</v>
      </c>
      <c r="C65" s="152" t="s">
        <v>324</v>
      </c>
      <c r="D65" s="152" t="s">
        <v>325</v>
      </c>
      <c r="E65" s="171">
        <v>12000</v>
      </c>
      <c r="F65" s="152" t="s">
        <v>267</v>
      </c>
      <c r="G65" s="149" t="s">
        <v>293</v>
      </c>
      <c r="H65" s="171">
        <v>12000</v>
      </c>
      <c r="I65" s="174">
        <v>44571</v>
      </c>
      <c r="J65" s="152" t="s">
        <v>294</v>
      </c>
      <c r="K65" s="175" t="s">
        <v>295</v>
      </c>
      <c r="L65" s="158" t="s">
        <v>83</v>
      </c>
    </row>
    <row r="66" spans="1:12" s="158" customFormat="1" ht="16.5" customHeight="1">
      <c r="A66" s="152">
        <v>19</v>
      </c>
      <c r="B66" s="152" t="s">
        <v>321</v>
      </c>
      <c r="C66" s="152" t="s">
        <v>326</v>
      </c>
      <c r="D66" s="152" t="s">
        <v>316</v>
      </c>
      <c r="E66" s="171">
        <v>4378.75</v>
      </c>
      <c r="F66" s="152" t="s">
        <v>267</v>
      </c>
      <c r="G66" s="149" t="s">
        <v>293</v>
      </c>
      <c r="H66" s="171">
        <v>4378.75</v>
      </c>
      <c r="I66" s="174">
        <v>44571</v>
      </c>
      <c r="J66" s="152" t="s">
        <v>294</v>
      </c>
      <c r="K66" s="175" t="s">
        <v>264</v>
      </c>
      <c r="L66" s="158" t="s">
        <v>83</v>
      </c>
    </row>
    <row r="67" spans="1:12" s="158" customFormat="1" ht="16.5" customHeight="1">
      <c r="A67" s="152">
        <v>20</v>
      </c>
      <c r="B67" s="152" t="s">
        <v>321</v>
      </c>
      <c r="C67" s="152" t="s">
        <v>326</v>
      </c>
      <c r="D67" s="152" t="s">
        <v>316</v>
      </c>
      <c r="E67" s="171">
        <v>984.32</v>
      </c>
      <c r="F67" s="152" t="s">
        <v>267</v>
      </c>
      <c r="G67" s="149" t="s">
        <v>293</v>
      </c>
      <c r="H67" s="171">
        <v>984.32</v>
      </c>
      <c r="I67" s="174">
        <v>44571</v>
      </c>
      <c r="J67" s="152" t="s">
        <v>294</v>
      </c>
      <c r="K67" s="175" t="s">
        <v>264</v>
      </c>
      <c r="L67" s="158" t="s">
        <v>83</v>
      </c>
    </row>
    <row r="68" spans="1:12" s="158" customFormat="1" ht="16.5" customHeight="1">
      <c r="A68" s="152">
        <v>21</v>
      </c>
      <c r="B68" s="152" t="s">
        <v>321</v>
      </c>
      <c r="C68" s="152" t="s">
        <v>326</v>
      </c>
      <c r="D68" s="152" t="s">
        <v>316</v>
      </c>
      <c r="E68" s="171">
        <v>694</v>
      </c>
      <c r="F68" s="152" t="s">
        <v>267</v>
      </c>
      <c r="G68" s="149" t="s">
        <v>293</v>
      </c>
      <c r="H68" s="171">
        <v>694</v>
      </c>
      <c r="I68" s="174">
        <v>44571</v>
      </c>
      <c r="J68" s="152" t="s">
        <v>294</v>
      </c>
      <c r="K68" s="175" t="s">
        <v>264</v>
      </c>
      <c r="L68" s="158" t="s">
        <v>83</v>
      </c>
    </row>
    <row r="69" spans="1:12" s="158" customFormat="1" ht="16.5" customHeight="1">
      <c r="A69" s="152">
        <v>22</v>
      </c>
      <c r="B69" s="152" t="s">
        <v>321</v>
      </c>
      <c r="C69" s="152" t="s">
        <v>327</v>
      </c>
      <c r="D69" s="152" t="s">
        <v>316</v>
      </c>
      <c r="E69" s="171">
        <v>12000</v>
      </c>
      <c r="F69" s="152" t="s">
        <v>267</v>
      </c>
      <c r="G69" s="149" t="s">
        <v>293</v>
      </c>
      <c r="H69" s="171">
        <v>12000</v>
      </c>
      <c r="I69" s="174">
        <v>44571</v>
      </c>
      <c r="J69" s="152" t="s">
        <v>294</v>
      </c>
      <c r="K69" s="175" t="s">
        <v>264</v>
      </c>
      <c r="L69" s="158" t="s">
        <v>83</v>
      </c>
    </row>
    <row r="70" spans="1:12" s="158" customFormat="1" ht="16.5" customHeight="1">
      <c r="A70" s="152">
        <v>23</v>
      </c>
      <c r="B70" s="152" t="s">
        <v>321</v>
      </c>
      <c r="C70" s="152" t="s">
        <v>327</v>
      </c>
      <c r="D70" s="152" t="s">
        <v>316</v>
      </c>
      <c r="E70" s="171">
        <v>7200</v>
      </c>
      <c r="F70" s="152" t="s">
        <v>267</v>
      </c>
      <c r="G70" s="149" t="s">
        <v>293</v>
      </c>
      <c r="H70" s="171">
        <v>7200</v>
      </c>
      <c r="I70" s="174">
        <v>44571</v>
      </c>
      <c r="J70" s="152" t="s">
        <v>294</v>
      </c>
      <c r="K70" s="175" t="s">
        <v>264</v>
      </c>
      <c r="L70" s="158" t="s">
        <v>83</v>
      </c>
    </row>
    <row r="71" spans="1:12" s="158" customFormat="1" ht="16.5" customHeight="1">
      <c r="A71" s="152">
        <v>24</v>
      </c>
      <c r="B71" s="152" t="s">
        <v>64</v>
      </c>
      <c r="C71" s="152" t="s">
        <v>328</v>
      </c>
      <c r="D71" s="152" t="s">
        <v>329</v>
      </c>
      <c r="E71" s="171">
        <v>12838</v>
      </c>
      <c r="F71" s="152" t="s">
        <v>267</v>
      </c>
      <c r="G71" s="149" t="s">
        <v>293</v>
      </c>
      <c r="H71" s="171">
        <v>12838</v>
      </c>
      <c r="I71" s="174">
        <v>44571</v>
      </c>
      <c r="J71" s="152" t="s">
        <v>294</v>
      </c>
      <c r="K71" s="175" t="s">
        <v>295</v>
      </c>
      <c r="L71" s="158" t="s">
        <v>83</v>
      </c>
    </row>
    <row r="72" spans="1:12" s="158" customFormat="1" ht="15" customHeight="1">
      <c r="A72" s="152">
        <v>25</v>
      </c>
      <c r="B72" s="152" t="s">
        <v>317</v>
      </c>
      <c r="C72" s="152" t="s">
        <v>216</v>
      </c>
      <c r="D72" s="152" t="s">
        <v>330</v>
      </c>
      <c r="E72" s="171">
        <v>100000</v>
      </c>
      <c r="F72" s="152" t="s">
        <v>267</v>
      </c>
      <c r="G72" s="149" t="s">
        <v>331</v>
      </c>
      <c r="H72" s="171">
        <v>50000</v>
      </c>
      <c r="I72" s="174">
        <v>44571</v>
      </c>
      <c r="J72" s="152" t="s">
        <v>294</v>
      </c>
      <c r="K72" s="175" t="s">
        <v>332</v>
      </c>
      <c r="L72" s="158" t="s">
        <v>83</v>
      </c>
    </row>
    <row r="73" spans="1:12" s="158" customFormat="1" ht="15" customHeight="1">
      <c r="A73" s="152">
        <v>26</v>
      </c>
      <c r="B73" s="152" t="s">
        <v>321</v>
      </c>
      <c r="C73" s="152" t="s">
        <v>322</v>
      </c>
      <c r="D73" s="152" t="s">
        <v>323</v>
      </c>
      <c r="E73" s="171">
        <v>9183.6</v>
      </c>
      <c r="F73" s="152" t="s">
        <v>267</v>
      </c>
      <c r="G73" s="149" t="s">
        <v>293</v>
      </c>
      <c r="H73" s="171">
        <v>9183.6</v>
      </c>
      <c r="I73" s="174">
        <v>44571</v>
      </c>
      <c r="J73" s="152" t="s">
        <v>294</v>
      </c>
      <c r="K73" s="175" t="s">
        <v>264</v>
      </c>
    </row>
    <row r="74" spans="1:12" s="158" customFormat="1" ht="16.5" customHeight="1">
      <c r="A74" s="152">
        <v>27</v>
      </c>
      <c r="B74" s="152" t="s">
        <v>321</v>
      </c>
      <c r="C74" s="152" t="s">
        <v>333</v>
      </c>
      <c r="D74" s="152" t="s">
        <v>316</v>
      </c>
      <c r="E74" s="171">
        <v>6240</v>
      </c>
      <c r="F74" s="152" t="s">
        <v>267</v>
      </c>
      <c r="G74" s="149" t="s">
        <v>293</v>
      </c>
      <c r="H74" s="171">
        <v>6240</v>
      </c>
      <c r="I74" s="174">
        <v>44571</v>
      </c>
      <c r="J74" s="152" t="s">
        <v>294</v>
      </c>
      <c r="K74" s="175" t="s">
        <v>234</v>
      </c>
      <c r="L74" s="158" t="s">
        <v>83</v>
      </c>
    </row>
    <row r="75" spans="1:12" s="158" customFormat="1" ht="16.5" customHeight="1">
      <c r="A75" s="152">
        <v>28</v>
      </c>
      <c r="B75" s="152" t="s">
        <v>321</v>
      </c>
      <c r="C75" s="152" t="s">
        <v>333</v>
      </c>
      <c r="D75" s="152" t="s">
        <v>316</v>
      </c>
      <c r="E75" s="171">
        <v>9200</v>
      </c>
      <c r="F75" s="152" t="s">
        <v>267</v>
      </c>
      <c r="G75" s="149" t="s">
        <v>293</v>
      </c>
      <c r="H75" s="171">
        <v>9200</v>
      </c>
      <c r="I75" s="174">
        <v>44571</v>
      </c>
      <c r="J75" s="152" t="s">
        <v>294</v>
      </c>
      <c r="K75" s="175" t="s">
        <v>234</v>
      </c>
      <c r="L75" s="158" t="s">
        <v>83</v>
      </c>
    </row>
    <row r="76" spans="1:12" s="158" customFormat="1" ht="16.5" customHeight="1">
      <c r="A76" s="152">
        <v>29</v>
      </c>
      <c r="B76" s="152" t="s">
        <v>321</v>
      </c>
      <c r="C76" s="152" t="s">
        <v>333</v>
      </c>
      <c r="D76" s="152" t="s">
        <v>316</v>
      </c>
      <c r="E76" s="171">
        <v>4895</v>
      </c>
      <c r="F76" s="152" t="s">
        <v>267</v>
      </c>
      <c r="G76" s="149" t="s">
        <v>293</v>
      </c>
      <c r="H76" s="171">
        <v>4895</v>
      </c>
      <c r="I76" s="174">
        <v>44571</v>
      </c>
      <c r="J76" s="152" t="s">
        <v>294</v>
      </c>
      <c r="K76" s="175" t="s">
        <v>234</v>
      </c>
      <c r="L76" s="158" t="s">
        <v>83</v>
      </c>
    </row>
    <row r="77" spans="1:12" s="158" customFormat="1" ht="16.5" customHeight="1">
      <c r="A77" s="152">
        <v>30</v>
      </c>
      <c r="B77" s="152" t="s">
        <v>321</v>
      </c>
      <c r="C77" s="152" t="s">
        <v>333</v>
      </c>
      <c r="D77" s="152" t="s">
        <v>316</v>
      </c>
      <c r="E77" s="171">
        <v>1020</v>
      </c>
      <c r="F77" s="152" t="s">
        <v>267</v>
      </c>
      <c r="G77" s="149" t="s">
        <v>293</v>
      </c>
      <c r="H77" s="171">
        <v>1020</v>
      </c>
      <c r="I77" s="174">
        <v>44572</v>
      </c>
      <c r="J77" s="152" t="s">
        <v>294</v>
      </c>
      <c r="K77" s="175" t="s">
        <v>234</v>
      </c>
      <c r="L77" s="158" t="s">
        <v>83</v>
      </c>
    </row>
    <row r="78" spans="1:12" s="158" customFormat="1" ht="16.5" customHeight="1">
      <c r="A78" s="152">
        <v>31</v>
      </c>
      <c r="B78" s="152" t="s">
        <v>321</v>
      </c>
      <c r="C78" s="152" t="s">
        <v>333</v>
      </c>
      <c r="D78" s="152" t="s">
        <v>316</v>
      </c>
      <c r="E78" s="171">
        <v>975</v>
      </c>
      <c r="F78" s="152" t="s">
        <v>267</v>
      </c>
      <c r="G78" s="149" t="s">
        <v>293</v>
      </c>
      <c r="H78" s="171">
        <v>975</v>
      </c>
      <c r="I78" s="174">
        <v>44573</v>
      </c>
      <c r="J78" s="152" t="s">
        <v>294</v>
      </c>
      <c r="K78" s="175" t="s">
        <v>234</v>
      </c>
      <c r="L78" s="158" t="s">
        <v>83</v>
      </c>
    </row>
    <row r="79" spans="1:12" s="158" customFormat="1" ht="15" customHeight="1">
      <c r="A79" s="152">
        <v>30</v>
      </c>
      <c r="B79" s="152" t="s">
        <v>317</v>
      </c>
      <c r="C79" s="152" t="s">
        <v>334</v>
      </c>
      <c r="D79" s="152" t="s">
        <v>335</v>
      </c>
      <c r="E79" s="171">
        <v>800</v>
      </c>
      <c r="F79" s="152" t="s">
        <v>267</v>
      </c>
      <c r="G79" s="149" t="s">
        <v>331</v>
      </c>
      <c r="H79" s="171">
        <v>800</v>
      </c>
      <c r="I79" s="174">
        <v>44571</v>
      </c>
      <c r="J79" s="152" t="s">
        <v>294</v>
      </c>
      <c r="K79" s="175" t="s">
        <v>332</v>
      </c>
      <c r="L79" s="158" t="s">
        <v>83</v>
      </c>
    </row>
    <row r="80" spans="1:12" s="159" customFormat="1" ht="16.5" customHeight="1">
      <c r="A80" s="177">
        <v>1</v>
      </c>
      <c r="B80" s="177" t="s">
        <v>336</v>
      </c>
      <c r="C80" s="177" t="s">
        <v>337</v>
      </c>
      <c r="D80" s="177" t="s">
        <v>338</v>
      </c>
      <c r="E80" s="178">
        <v>56500</v>
      </c>
      <c r="F80" s="178" t="s">
        <v>267</v>
      </c>
      <c r="G80" s="179" t="s">
        <v>30</v>
      </c>
      <c r="H80" s="178">
        <v>56500</v>
      </c>
      <c r="I80" s="182">
        <v>44576</v>
      </c>
      <c r="J80" s="177" t="s">
        <v>339</v>
      </c>
      <c r="K80" s="183" t="s">
        <v>295</v>
      </c>
    </row>
    <row r="81" spans="1:11" s="159" customFormat="1" ht="16.5" customHeight="1">
      <c r="A81" s="177">
        <v>2</v>
      </c>
      <c r="B81" s="177" t="s">
        <v>59</v>
      </c>
      <c r="C81" s="177" t="s">
        <v>337</v>
      </c>
      <c r="D81" s="177" t="s">
        <v>338</v>
      </c>
      <c r="E81" s="178">
        <v>5400</v>
      </c>
      <c r="F81" s="178" t="s">
        <v>267</v>
      </c>
      <c r="G81" s="179" t="s">
        <v>30</v>
      </c>
      <c r="H81" s="178">
        <v>5400</v>
      </c>
      <c r="I81" s="182">
        <v>44576</v>
      </c>
      <c r="J81" s="177" t="s">
        <v>339</v>
      </c>
      <c r="K81" s="183" t="s">
        <v>295</v>
      </c>
    </row>
    <row r="82" spans="1:11" s="159" customFormat="1" ht="16.5" customHeight="1">
      <c r="A82" s="177">
        <v>3</v>
      </c>
      <c r="B82" s="177" t="s">
        <v>59</v>
      </c>
      <c r="C82" s="177" t="s">
        <v>340</v>
      </c>
      <c r="D82" s="177" t="s">
        <v>338</v>
      </c>
      <c r="E82" s="178">
        <v>20000</v>
      </c>
      <c r="F82" s="178" t="s">
        <v>267</v>
      </c>
      <c r="G82" s="179" t="s">
        <v>30</v>
      </c>
      <c r="H82" s="178">
        <v>20000</v>
      </c>
      <c r="I82" s="182">
        <v>44576</v>
      </c>
      <c r="J82" s="177" t="s">
        <v>339</v>
      </c>
      <c r="K82" s="183" t="s">
        <v>295</v>
      </c>
    </row>
    <row r="83" spans="1:11" s="159" customFormat="1" ht="16.5" customHeight="1">
      <c r="A83" s="177">
        <v>4</v>
      </c>
      <c r="B83" s="177" t="s">
        <v>59</v>
      </c>
      <c r="C83" s="177" t="s">
        <v>341</v>
      </c>
      <c r="D83" s="177" t="s">
        <v>338</v>
      </c>
      <c r="E83" s="178">
        <v>45000</v>
      </c>
      <c r="F83" s="178" t="s">
        <v>267</v>
      </c>
      <c r="G83" s="179" t="s">
        <v>30</v>
      </c>
      <c r="H83" s="178">
        <v>45000</v>
      </c>
      <c r="I83" s="182">
        <v>44576</v>
      </c>
      <c r="J83" s="177" t="s">
        <v>339</v>
      </c>
      <c r="K83" s="183" t="s">
        <v>295</v>
      </c>
    </row>
    <row r="84" spans="1:11" s="159" customFormat="1" ht="16.5">
      <c r="A84" s="177">
        <v>6</v>
      </c>
      <c r="B84" s="177" t="s">
        <v>18</v>
      </c>
      <c r="C84" s="180" t="s">
        <v>342</v>
      </c>
      <c r="D84" s="177" t="s">
        <v>338</v>
      </c>
      <c r="E84" s="178">
        <v>8500</v>
      </c>
      <c r="F84" s="178" t="s">
        <v>267</v>
      </c>
      <c r="G84" s="179" t="s">
        <v>30</v>
      </c>
      <c r="H84" s="178">
        <v>8500</v>
      </c>
      <c r="I84" s="182">
        <v>44576</v>
      </c>
      <c r="J84" s="177" t="s">
        <v>339</v>
      </c>
      <c r="K84" s="183" t="s">
        <v>295</v>
      </c>
    </row>
    <row r="85" spans="1:11" s="159" customFormat="1" ht="16.5" customHeight="1">
      <c r="A85" s="177">
        <v>7</v>
      </c>
      <c r="B85" s="177" t="s">
        <v>343</v>
      </c>
      <c r="C85" s="177" t="s">
        <v>344</v>
      </c>
      <c r="D85" s="177" t="s">
        <v>345</v>
      </c>
      <c r="E85" s="178">
        <v>50850</v>
      </c>
      <c r="F85" s="178" t="s">
        <v>267</v>
      </c>
      <c r="G85" s="179" t="s">
        <v>30</v>
      </c>
      <c r="H85" s="178">
        <v>50850</v>
      </c>
      <c r="I85" s="182">
        <v>44576</v>
      </c>
      <c r="J85" s="177" t="s">
        <v>339</v>
      </c>
      <c r="K85" s="183" t="s">
        <v>332</v>
      </c>
    </row>
    <row r="86" spans="1:11" s="159" customFormat="1" ht="16.5" customHeight="1">
      <c r="A86" s="177">
        <v>8</v>
      </c>
      <c r="B86" s="177" t="s">
        <v>346</v>
      </c>
      <c r="C86" s="177" t="s">
        <v>341</v>
      </c>
      <c r="D86" s="177" t="s">
        <v>345</v>
      </c>
      <c r="E86" s="178">
        <v>452000</v>
      </c>
      <c r="F86" s="178" t="s">
        <v>267</v>
      </c>
      <c r="G86" s="179" t="s">
        <v>30</v>
      </c>
      <c r="H86" s="178">
        <v>160000</v>
      </c>
      <c r="I86" s="182">
        <v>44576</v>
      </c>
      <c r="J86" s="177" t="s">
        <v>347</v>
      </c>
      <c r="K86" s="183" t="s">
        <v>332</v>
      </c>
    </row>
    <row r="87" spans="1:11" s="159" customFormat="1" ht="16.5" customHeight="1">
      <c r="A87" s="177">
        <v>9</v>
      </c>
      <c r="B87" s="177" t="s">
        <v>58</v>
      </c>
      <c r="C87" s="177" t="s">
        <v>348</v>
      </c>
      <c r="D87" s="177" t="s">
        <v>349</v>
      </c>
      <c r="E87" s="178">
        <v>30000</v>
      </c>
      <c r="F87" s="178" t="s">
        <v>267</v>
      </c>
      <c r="G87" s="179" t="s">
        <v>30</v>
      </c>
      <c r="H87" s="178">
        <v>30000</v>
      </c>
      <c r="I87" s="182">
        <v>44576</v>
      </c>
      <c r="J87" s="177" t="s">
        <v>339</v>
      </c>
      <c r="K87" s="183" t="s">
        <v>332</v>
      </c>
    </row>
    <row r="88" spans="1:11" s="159" customFormat="1" ht="16.5" customHeight="1">
      <c r="A88" s="177">
        <v>10</v>
      </c>
      <c r="B88" s="177" t="s">
        <v>58</v>
      </c>
      <c r="C88" s="177" t="s">
        <v>350</v>
      </c>
      <c r="D88" s="177" t="s">
        <v>349</v>
      </c>
      <c r="E88" s="178">
        <v>5900</v>
      </c>
      <c r="F88" s="178" t="s">
        <v>267</v>
      </c>
      <c r="G88" s="179" t="s">
        <v>30</v>
      </c>
      <c r="H88" s="178">
        <v>5900</v>
      </c>
      <c r="I88" s="182">
        <v>44576</v>
      </c>
      <c r="J88" s="177" t="s">
        <v>339</v>
      </c>
      <c r="K88" s="183" t="s">
        <v>332</v>
      </c>
    </row>
    <row r="89" spans="1:11" s="159" customFormat="1" ht="16.5" customHeight="1">
      <c r="A89" s="177">
        <v>11</v>
      </c>
      <c r="B89" s="177" t="s">
        <v>351</v>
      </c>
      <c r="C89" s="177" t="s">
        <v>350</v>
      </c>
      <c r="D89" s="177" t="s">
        <v>349</v>
      </c>
      <c r="E89" s="178">
        <v>34000</v>
      </c>
      <c r="F89" s="178" t="s">
        <v>267</v>
      </c>
      <c r="G89" s="179" t="s">
        <v>30</v>
      </c>
      <c r="H89" s="178">
        <v>34000</v>
      </c>
      <c r="I89" s="182">
        <v>44576</v>
      </c>
      <c r="J89" s="177" t="s">
        <v>339</v>
      </c>
      <c r="K89" s="183" t="s">
        <v>332</v>
      </c>
    </row>
    <row r="90" spans="1:11" s="159" customFormat="1" ht="16.5" customHeight="1">
      <c r="A90" s="177">
        <v>12</v>
      </c>
      <c r="B90" s="177" t="s">
        <v>289</v>
      </c>
      <c r="C90" s="177" t="s">
        <v>350</v>
      </c>
      <c r="D90" s="177" t="s">
        <v>349</v>
      </c>
      <c r="E90" s="178">
        <v>11500</v>
      </c>
      <c r="F90" s="178" t="s">
        <v>267</v>
      </c>
      <c r="G90" s="179" t="s">
        <v>30</v>
      </c>
      <c r="H90" s="178">
        <v>11500</v>
      </c>
      <c r="I90" s="182">
        <v>44576</v>
      </c>
      <c r="J90" s="177" t="s">
        <v>339</v>
      </c>
      <c r="K90" s="183" t="s">
        <v>332</v>
      </c>
    </row>
    <row r="91" spans="1:11" s="159" customFormat="1" ht="16.5" customHeight="1">
      <c r="A91" s="177">
        <v>13</v>
      </c>
      <c r="B91" s="177" t="s">
        <v>289</v>
      </c>
      <c r="C91" s="177" t="s">
        <v>350</v>
      </c>
      <c r="D91" s="177" t="s">
        <v>349</v>
      </c>
      <c r="E91" s="178">
        <v>11000</v>
      </c>
      <c r="F91" s="178" t="s">
        <v>267</v>
      </c>
      <c r="G91" s="179" t="s">
        <v>30</v>
      </c>
      <c r="H91" s="178">
        <v>11000</v>
      </c>
      <c r="I91" s="182">
        <v>44576</v>
      </c>
      <c r="J91" s="177" t="s">
        <v>339</v>
      </c>
      <c r="K91" s="183" t="s">
        <v>332</v>
      </c>
    </row>
    <row r="92" spans="1:11" s="159" customFormat="1" ht="16.5" customHeight="1">
      <c r="A92" s="177">
        <v>14</v>
      </c>
      <c r="B92" s="177" t="s">
        <v>352</v>
      </c>
      <c r="C92" s="177" t="s">
        <v>350</v>
      </c>
      <c r="D92" s="177" t="s">
        <v>349</v>
      </c>
      <c r="E92" s="178">
        <v>6000</v>
      </c>
      <c r="F92" s="178" t="s">
        <v>267</v>
      </c>
      <c r="G92" s="179" t="s">
        <v>30</v>
      </c>
      <c r="H92" s="178">
        <v>6000</v>
      </c>
      <c r="I92" s="182">
        <v>44576</v>
      </c>
      <c r="J92" s="177" t="s">
        <v>339</v>
      </c>
      <c r="K92" s="183" t="s">
        <v>332</v>
      </c>
    </row>
    <row r="93" spans="1:11" s="159" customFormat="1" ht="16.5" customHeight="1">
      <c r="A93" s="177">
        <v>15</v>
      </c>
      <c r="B93" s="177"/>
      <c r="C93" s="177"/>
      <c r="D93" s="177"/>
      <c r="E93" s="178"/>
      <c r="F93" s="178"/>
      <c r="G93" s="179"/>
      <c r="H93" s="178"/>
      <c r="I93" s="182"/>
      <c r="J93" s="177"/>
      <c r="K93" s="183" t="s">
        <v>332</v>
      </c>
    </row>
    <row r="94" spans="1:11" s="159" customFormat="1" ht="16.5" customHeight="1">
      <c r="A94" s="177">
        <v>16</v>
      </c>
      <c r="B94" s="177"/>
      <c r="C94" s="177"/>
      <c r="D94" s="177"/>
      <c r="E94" s="178"/>
      <c r="F94" s="178"/>
      <c r="G94" s="179"/>
      <c r="H94" s="178"/>
      <c r="I94" s="182"/>
      <c r="J94" s="177"/>
      <c r="K94" s="183" t="s">
        <v>332</v>
      </c>
    </row>
    <row r="95" spans="1:11" s="159" customFormat="1" ht="16.5" customHeight="1">
      <c r="A95" s="177">
        <v>17</v>
      </c>
      <c r="B95" s="177"/>
      <c r="C95" s="177"/>
      <c r="D95" s="177"/>
      <c r="E95" s="178"/>
      <c r="F95" s="178"/>
      <c r="G95" s="179"/>
      <c r="H95" s="178"/>
      <c r="I95" s="182"/>
      <c r="J95" s="177"/>
      <c r="K95" s="183" t="s">
        <v>332</v>
      </c>
    </row>
    <row r="96" spans="1:11" s="159" customFormat="1" ht="16.5" customHeight="1">
      <c r="A96" s="177">
        <v>18</v>
      </c>
      <c r="B96" s="177"/>
      <c r="C96" s="177"/>
      <c r="D96" s="177"/>
      <c r="E96" s="178"/>
      <c r="F96" s="178"/>
      <c r="G96" s="179"/>
      <c r="H96" s="178"/>
      <c r="I96" s="182"/>
      <c r="J96" s="177"/>
      <c r="K96" s="183" t="s">
        <v>332</v>
      </c>
    </row>
    <row r="97" spans="1:11" s="159" customFormat="1" ht="16.5">
      <c r="A97" s="356" t="s">
        <v>353</v>
      </c>
      <c r="B97" s="357"/>
      <c r="C97" s="357"/>
      <c r="D97" s="358"/>
      <c r="E97" s="181">
        <f>SUBTOTAL(9,E3:E96)</f>
        <v>1910269.0100000002</v>
      </c>
      <c r="F97" s="181">
        <f>SUBTOTAL(9,F3:F96)</f>
        <v>0</v>
      </c>
      <c r="G97" s="181">
        <f>SUBTOTAL(9,G3:G96)</f>
        <v>0</v>
      </c>
      <c r="H97" s="181">
        <f>SUBTOTAL(9,H3:H96)</f>
        <v>2129301.0100000007</v>
      </c>
      <c r="I97" s="184"/>
      <c r="J97" s="184"/>
      <c r="K97" s="185"/>
    </row>
  </sheetData>
  <autoFilter ref="A2:K96">
    <filterColumn colId="1">
      <filters>
        <filter val="2.0平台件"/>
        <filter val="H4 3.0"/>
        <filter val="H6后视镜"/>
        <filter val="H6座椅"/>
        <filter val="X6000"/>
        <filter val="ZY1529"/>
        <filter val="ZY1707"/>
        <filter val="ZY2002"/>
        <filter val="ZY2005"/>
        <filter val="ZY2009"/>
        <filter val="ZY2107"/>
        <filter val="ZY2108"/>
        <filter val="ZY2116"/>
        <filter val="ZY2129"/>
        <filter val="ZY2130"/>
        <filter val="ZY2132"/>
        <filter val="zy2137"/>
        <filter val="ZY2140"/>
        <filter val="ZY2142"/>
        <filter val="ZY2164"/>
        <filter val="ZY2167"/>
        <filter val="安路普工装"/>
        <filter val="电路板烧录工装"/>
        <filter val="工装用料"/>
        <filter val="光华荣昌工具"/>
        <filter val="汇合项目"/>
        <filter val="升降阀"/>
        <filter val="实验室物料"/>
        <filter val="试制车间"/>
        <filter val="统帅"/>
        <filter val="无忧换挡扶手"/>
        <filter val="重汽扶手"/>
        <filter val="座椅H6"/>
      </filters>
    </filterColumn>
  </autoFilter>
  <mergeCells count="2">
    <mergeCell ref="A1:K1"/>
    <mergeCell ref="A97:D97"/>
  </mergeCells>
  <phoneticPr fontId="38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C19" sqref="C19"/>
    </sheetView>
  </sheetViews>
  <sheetFormatPr defaultColWidth="9" defaultRowHeight="14.25"/>
  <cols>
    <col min="1" max="1" width="25.75" customWidth="1"/>
    <col min="2" max="2" width="21.75" customWidth="1"/>
    <col min="3" max="3" width="15.375" customWidth="1"/>
    <col min="4" max="4" width="13.25" customWidth="1"/>
    <col min="6" max="6" width="11.25" customWidth="1"/>
  </cols>
  <sheetData/>
  <phoneticPr fontId="3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5"/>
  </sheetPr>
  <dimension ref="A1:K32"/>
  <sheetViews>
    <sheetView zoomScale="85" zoomScaleNormal="85" workbookViewId="0">
      <selection activeCell="M18" sqref="M18"/>
    </sheetView>
  </sheetViews>
  <sheetFormatPr defaultColWidth="9" defaultRowHeight="14.25"/>
  <cols>
    <col min="1" max="1" width="5.875" style="21" customWidth="1"/>
    <col min="2" max="2" width="9" style="21" hidden="1" customWidth="1"/>
    <col min="3" max="3" width="18.375" style="21" customWidth="1"/>
    <col min="4" max="4" width="21.125" style="22" customWidth="1"/>
    <col min="5" max="5" width="34.25" style="76" customWidth="1"/>
    <col min="6" max="6" width="9" style="21"/>
    <col min="7" max="7" width="12.625" style="21" customWidth="1"/>
    <col min="8" max="8" width="24.375" style="21" hidden="1" customWidth="1"/>
    <col min="9" max="9" width="11.75" style="21" customWidth="1"/>
    <col min="10" max="10" width="9" style="21"/>
    <col min="11" max="11" width="15.375" style="21" customWidth="1"/>
    <col min="12" max="16384" width="9" style="21"/>
  </cols>
  <sheetData>
    <row r="1" spans="1:11">
      <c r="A1" s="367" t="s">
        <v>354</v>
      </c>
      <c r="B1" s="367"/>
      <c r="C1" s="367"/>
      <c r="D1" s="367"/>
      <c r="E1" s="367"/>
      <c r="F1" s="367"/>
      <c r="G1" s="367"/>
      <c r="H1" s="367"/>
      <c r="I1" s="367"/>
    </row>
    <row r="2" spans="1:11">
      <c r="A2" s="367"/>
      <c r="B2" s="367"/>
      <c r="C2" s="367"/>
      <c r="D2" s="367"/>
      <c r="E2" s="367"/>
      <c r="F2" s="367"/>
      <c r="G2" s="367"/>
      <c r="H2" s="367"/>
      <c r="I2" s="367"/>
    </row>
    <row r="4" spans="1:11" s="91" customFormat="1" ht="26.1" customHeight="1">
      <c r="A4" s="128" t="s">
        <v>1</v>
      </c>
      <c r="B4" s="128" t="s">
        <v>2</v>
      </c>
      <c r="C4" s="128" t="s">
        <v>3</v>
      </c>
      <c r="D4" s="129" t="s">
        <v>7</v>
      </c>
      <c r="E4" s="130" t="s">
        <v>355</v>
      </c>
      <c r="F4" s="94" t="s">
        <v>356</v>
      </c>
      <c r="G4" s="131" t="s">
        <v>357</v>
      </c>
      <c r="H4" s="132" t="s">
        <v>74</v>
      </c>
      <c r="I4" s="94" t="s">
        <v>358</v>
      </c>
      <c r="J4" s="93" t="s">
        <v>10</v>
      </c>
    </row>
    <row r="5" spans="1:11" s="91" customFormat="1" ht="32.25" customHeight="1">
      <c r="A5" s="128">
        <v>1</v>
      </c>
      <c r="B5" s="128"/>
      <c r="C5" s="133" t="s">
        <v>359</v>
      </c>
      <c r="D5" s="133" t="s">
        <v>348</v>
      </c>
      <c r="E5" s="128">
        <v>19200</v>
      </c>
      <c r="F5" s="94" t="s">
        <v>30</v>
      </c>
      <c r="G5" s="134" t="s">
        <v>360</v>
      </c>
      <c r="H5" s="361" t="s">
        <v>361</v>
      </c>
      <c r="I5" s="154" t="s">
        <v>362</v>
      </c>
      <c r="J5" s="364" t="s">
        <v>363</v>
      </c>
    </row>
    <row r="6" spans="1:11" s="125" customFormat="1" ht="24" customHeight="1">
      <c r="A6" s="135">
        <v>2</v>
      </c>
      <c r="B6" s="136"/>
      <c r="C6" s="133" t="s">
        <v>359</v>
      </c>
      <c r="D6" s="133" t="s">
        <v>348</v>
      </c>
      <c r="E6" s="128">
        <v>52500</v>
      </c>
      <c r="F6" s="94" t="s">
        <v>30</v>
      </c>
      <c r="G6" s="134" t="s">
        <v>360</v>
      </c>
      <c r="H6" s="362"/>
      <c r="I6" s="154" t="s">
        <v>362</v>
      </c>
      <c r="J6" s="365"/>
    </row>
    <row r="7" spans="1:11" s="125" customFormat="1" ht="24" customHeight="1">
      <c r="A7" s="128">
        <v>3</v>
      </c>
      <c r="B7" s="137"/>
      <c r="C7" s="133" t="s">
        <v>18</v>
      </c>
      <c r="D7" s="133" t="s">
        <v>348</v>
      </c>
      <c r="E7" s="128">
        <v>5000</v>
      </c>
      <c r="F7" s="94" t="s">
        <v>30</v>
      </c>
      <c r="G7" s="134" t="s">
        <v>360</v>
      </c>
      <c r="H7" s="362"/>
      <c r="I7" s="154" t="s">
        <v>362</v>
      </c>
      <c r="J7" s="365"/>
      <c r="K7" s="126"/>
    </row>
    <row r="8" spans="1:11" s="125" customFormat="1" ht="24" customHeight="1">
      <c r="A8" s="135">
        <v>4</v>
      </c>
      <c r="B8" s="136"/>
      <c r="C8" s="133" t="s">
        <v>359</v>
      </c>
      <c r="D8" s="133" t="s">
        <v>364</v>
      </c>
      <c r="E8" s="128">
        <v>31800</v>
      </c>
      <c r="F8" s="94" t="s">
        <v>30</v>
      </c>
      <c r="G8" s="134" t="s">
        <v>360</v>
      </c>
      <c r="H8" s="363"/>
      <c r="I8" s="154" t="s">
        <v>362</v>
      </c>
      <c r="J8" s="366"/>
    </row>
    <row r="9" spans="1:11" s="126" customFormat="1" ht="24" customHeight="1">
      <c r="A9" s="128">
        <v>5</v>
      </c>
      <c r="B9" s="136"/>
      <c r="C9" s="138" t="s">
        <v>365</v>
      </c>
      <c r="D9" s="138" t="s">
        <v>89</v>
      </c>
      <c r="E9" s="139">
        <v>21300</v>
      </c>
      <c r="F9" s="94" t="s">
        <v>30</v>
      </c>
      <c r="G9" s="134" t="s">
        <v>360</v>
      </c>
      <c r="H9" s="140"/>
      <c r="I9" s="154" t="s">
        <v>362</v>
      </c>
      <c r="J9" s="155" t="s">
        <v>366</v>
      </c>
    </row>
    <row r="10" spans="1:11" s="126" customFormat="1" ht="24" customHeight="1">
      <c r="A10" s="135">
        <v>6</v>
      </c>
      <c r="B10" s="136"/>
      <c r="C10" s="138" t="s">
        <v>154</v>
      </c>
      <c r="D10" s="138" t="s">
        <v>155</v>
      </c>
      <c r="E10" s="141">
        <v>36000</v>
      </c>
      <c r="F10" s="94" t="s">
        <v>30</v>
      </c>
      <c r="G10" s="134" t="s">
        <v>360</v>
      </c>
      <c r="H10" s="140"/>
      <c r="I10" s="154" t="s">
        <v>362</v>
      </c>
      <c r="J10" s="155" t="s">
        <v>366</v>
      </c>
    </row>
    <row r="11" spans="1:11" s="126" customFormat="1" ht="24" customHeight="1">
      <c r="A11" s="128">
        <v>7</v>
      </c>
      <c r="B11" s="136"/>
      <c r="C11" s="138" t="s">
        <v>367</v>
      </c>
      <c r="D11" s="138" t="s">
        <v>368</v>
      </c>
      <c r="E11" s="139">
        <v>35510</v>
      </c>
      <c r="F11" s="94" t="s">
        <v>30</v>
      </c>
      <c r="G11" s="134" t="s">
        <v>360</v>
      </c>
      <c r="H11" s="140"/>
      <c r="I11" s="154" t="s">
        <v>362</v>
      </c>
      <c r="J11" s="155" t="s">
        <v>366</v>
      </c>
    </row>
    <row r="12" spans="1:11" s="126" customFormat="1" ht="24" customHeight="1">
      <c r="A12" s="135">
        <v>8</v>
      </c>
      <c r="B12" s="136"/>
      <c r="C12" s="142" t="s">
        <v>199</v>
      </c>
      <c r="D12" s="138" t="s">
        <v>200</v>
      </c>
      <c r="E12" s="143">
        <v>17000</v>
      </c>
      <c r="F12" s="94" t="s">
        <v>30</v>
      </c>
      <c r="G12" s="134" t="s">
        <v>360</v>
      </c>
      <c r="H12" s="140"/>
      <c r="I12" s="154" t="s">
        <v>362</v>
      </c>
      <c r="J12" s="155" t="s">
        <v>366</v>
      </c>
    </row>
    <row r="13" spans="1:11" s="126" customFormat="1" ht="24" customHeight="1">
      <c r="A13" s="128">
        <v>9</v>
      </c>
      <c r="B13" s="136"/>
      <c r="C13" s="138" t="s">
        <v>369</v>
      </c>
      <c r="D13" s="138" t="s">
        <v>155</v>
      </c>
      <c r="E13" s="139">
        <v>66000</v>
      </c>
      <c r="F13" s="94" t="s">
        <v>30</v>
      </c>
      <c r="G13" s="134" t="s">
        <v>360</v>
      </c>
      <c r="H13" s="140"/>
      <c r="I13" s="154" t="s">
        <v>362</v>
      </c>
      <c r="J13" s="155" t="s">
        <v>366</v>
      </c>
    </row>
    <row r="14" spans="1:11" s="126" customFormat="1" ht="24" customHeight="1">
      <c r="A14" s="135">
        <v>10</v>
      </c>
      <c r="B14" s="136"/>
      <c r="C14" s="138" t="s">
        <v>370</v>
      </c>
      <c r="D14" s="138" t="s">
        <v>155</v>
      </c>
      <c r="E14" s="139">
        <v>67600</v>
      </c>
      <c r="F14" s="94" t="s">
        <v>30</v>
      </c>
      <c r="G14" s="134" t="s">
        <v>360</v>
      </c>
      <c r="H14" s="140"/>
      <c r="I14" s="154" t="s">
        <v>362</v>
      </c>
      <c r="J14" s="155" t="s">
        <v>366</v>
      </c>
    </row>
    <row r="15" spans="1:11" s="126" customFormat="1" ht="24" customHeight="1">
      <c r="A15" s="128">
        <v>11</v>
      </c>
      <c r="B15" s="136"/>
      <c r="C15" s="144" t="s">
        <v>371</v>
      </c>
      <c r="D15" s="145" t="s">
        <v>372</v>
      </c>
      <c r="E15" s="144">
        <v>178992</v>
      </c>
      <c r="F15" s="94" t="s">
        <v>30</v>
      </c>
      <c r="G15" s="134" t="s">
        <v>360</v>
      </c>
      <c r="H15" s="140"/>
      <c r="I15" s="156" t="s">
        <v>373</v>
      </c>
      <c r="J15" s="155"/>
    </row>
    <row r="16" spans="1:11" s="126" customFormat="1" ht="24" customHeight="1">
      <c r="A16" s="135">
        <v>12</v>
      </c>
      <c r="B16" s="136"/>
      <c r="C16" s="146" t="s">
        <v>374</v>
      </c>
      <c r="D16" s="359" t="s">
        <v>236</v>
      </c>
      <c r="E16" s="144">
        <v>24500</v>
      </c>
      <c r="F16" s="94" t="s">
        <v>30</v>
      </c>
      <c r="G16" s="134" t="s">
        <v>360</v>
      </c>
      <c r="H16" s="140"/>
      <c r="I16" s="156" t="s">
        <v>373</v>
      </c>
      <c r="J16" s="155"/>
    </row>
    <row r="17" spans="1:11" s="126" customFormat="1" ht="24" customHeight="1">
      <c r="A17" s="128">
        <v>13</v>
      </c>
      <c r="B17" s="136"/>
      <c r="C17" s="146" t="s">
        <v>375</v>
      </c>
      <c r="D17" s="360"/>
      <c r="E17" s="147">
        <v>25500</v>
      </c>
      <c r="F17" s="94" t="s">
        <v>30</v>
      </c>
      <c r="G17" s="134" t="s">
        <v>360</v>
      </c>
      <c r="H17" s="140"/>
      <c r="I17" s="156" t="s">
        <v>373</v>
      </c>
      <c r="J17" s="155"/>
      <c r="K17" s="126" t="s">
        <v>376</v>
      </c>
    </row>
    <row r="18" spans="1:11" s="127" customFormat="1" ht="24" customHeight="1">
      <c r="A18" s="135">
        <v>14</v>
      </c>
      <c r="B18" s="138"/>
      <c r="C18" s="146" t="s">
        <v>377</v>
      </c>
      <c r="D18" s="360"/>
      <c r="E18" s="147">
        <v>24500</v>
      </c>
      <c r="F18" s="94" t="s">
        <v>30</v>
      </c>
      <c r="G18" s="134" t="s">
        <v>360</v>
      </c>
      <c r="H18" s="128"/>
      <c r="I18" s="156" t="s">
        <v>373</v>
      </c>
      <c r="J18" s="155"/>
      <c r="K18" s="127" t="s">
        <v>376</v>
      </c>
    </row>
    <row r="19" spans="1:11" s="127" customFormat="1" ht="24" customHeight="1">
      <c r="A19" s="128">
        <v>15</v>
      </c>
      <c r="B19" s="138"/>
      <c r="C19" s="146" t="s">
        <v>377</v>
      </c>
      <c r="D19" s="360"/>
      <c r="E19" s="144">
        <v>24500</v>
      </c>
      <c r="F19" s="94" t="s">
        <v>30</v>
      </c>
      <c r="G19" s="134" t="s">
        <v>360</v>
      </c>
      <c r="H19" s="129"/>
      <c r="I19" s="156" t="s">
        <v>373</v>
      </c>
      <c r="J19" s="155"/>
    </row>
    <row r="20" spans="1:11" s="127" customFormat="1" ht="24" customHeight="1">
      <c r="A20" s="135">
        <v>16</v>
      </c>
      <c r="B20" s="138"/>
      <c r="C20" s="148" t="s">
        <v>378</v>
      </c>
      <c r="D20" s="129" t="s">
        <v>256</v>
      </c>
      <c r="E20" s="144">
        <v>58000</v>
      </c>
      <c r="F20" s="94" t="s">
        <v>30</v>
      </c>
      <c r="G20" s="134" t="s">
        <v>360</v>
      </c>
      <c r="H20" s="129"/>
      <c r="I20" s="156" t="s">
        <v>373</v>
      </c>
      <c r="J20" s="155"/>
    </row>
    <row r="21" spans="1:11" s="127" customFormat="1" ht="24" customHeight="1">
      <c r="A21" s="128">
        <v>17</v>
      </c>
      <c r="B21" s="138"/>
      <c r="C21" s="149" t="s">
        <v>379</v>
      </c>
      <c r="D21" s="149" t="s">
        <v>380</v>
      </c>
      <c r="E21" s="150">
        <v>19228.419999999998</v>
      </c>
      <c r="F21" s="94" t="s">
        <v>30</v>
      </c>
      <c r="G21" s="134" t="s">
        <v>360</v>
      </c>
      <c r="H21" s="129"/>
      <c r="I21" s="156" t="s">
        <v>381</v>
      </c>
      <c r="J21" s="155"/>
    </row>
    <row r="22" spans="1:11" s="127" customFormat="1" ht="24" customHeight="1">
      <c r="A22" s="135">
        <v>18</v>
      </c>
      <c r="B22" s="138"/>
      <c r="C22" s="149" t="s">
        <v>272</v>
      </c>
      <c r="D22" s="149" t="s">
        <v>382</v>
      </c>
      <c r="E22" s="150">
        <v>17000</v>
      </c>
      <c r="F22" s="94" t="s">
        <v>30</v>
      </c>
      <c r="G22" s="134" t="s">
        <v>360</v>
      </c>
      <c r="H22" s="129"/>
      <c r="I22" s="156" t="s">
        <v>381</v>
      </c>
      <c r="J22" s="155"/>
    </row>
    <row r="23" spans="1:11" s="127" customFormat="1" ht="24" customHeight="1">
      <c r="A23" s="128">
        <v>19</v>
      </c>
      <c r="B23" s="138"/>
      <c r="C23" s="149" t="s">
        <v>272</v>
      </c>
      <c r="D23" s="149" t="s">
        <v>382</v>
      </c>
      <c r="E23" s="151">
        <v>7500</v>
      </c>
      <c r="F23" s="94" t="s">
        <v>30</v>
      </c>
      <c r="G23" s="134" t="s">
        <v>360</v>
      </c>
      <c r="H23" s="129"/>
      <c r="I23" s="156" t="s">
        <v>381</v>
      </c>
      <c r="J23" s="155"/>
      <c r="K23" s="127" t="s">
        <v>376</v>
      </c>
    </row>
    <row r="24" spans="1:11" s="127" customFormat="1" ht="24" customHeight="1">
      <c r="A24" s="135">
        <v>20</v>
      </c>
      <c r="B24" s="138"/>
      <c r="C24" s="149" t="s">
        <v>272</v>
      </c>
      <c r="D24" s="149" t="s">
        <v>382</v>
      </c>
      <c r="E24" s="151">
        <v>10682</v>
      </c>
      <c r="F24" s="94" t="s">
        <v>30</v>
      </c>
      <c r="G24" s="134" t="s">
        <v>360</v>
      </c>
      <c r="H24" s="129"/>
      <c r="I24" s="156" t="s">
        <v>381</v>
      </c>
      <c r="J24" s="155"/>
      <c r="K24" s="127" t="s">
        <v>376</v>
      </c>
    </row>
    <row r="25" spans="1:11" s="127" customFormat="1" ht="24" customHeight="1">
      <c r="A25" s="128">
        <v>21</v>
      </c>
      <c r="B25" s="138"/>
      <c r="C25" s="149" t="s">
        <v>58</v>
      </c>
      <c r="D25" s="149" t="s">
        <v>382</v>
      </c>
      <c r="E25" s="151">
        <v>2802</v>
      </c>
      <c r="F25" s="94" t="s">
        <v>30</v>
      </c>
      <c r="G25" s="134" t="s">
        <v>360</v>
      </c>
      <c r="H25" s="129"/>
      <c r="I25" s="156" t="s">
        <v>381</v>
      </c>
      <c r="J25" s="155"/>
      <c r="K25" s="127" t="s">
        <v>376</v>
      </c>
    </row>
    <row r="26" spans="1:11" s="127" customFormat="1" ht="24" customHeight="1">
      <c r="A26" s="135">
        <v>22</v>
      </c>
      <c r="B26" s="138"/>
      <c r="C26" s="149" t="s">
        <v>272</v>
      </c>
      <c r="D26" s="149" t="s">
        <v>382</v>
      </c>
      <c r="E26" s="151">
        <v>130000</v>
      </c>
      <c r="F26" s="94" t="s">
        <v>30</v>
      </c>
      <c r="G26" s="134" t="s">
        <v>360</v>
      </c>
      <c r="H26" s="129"/>
      <c r="I26" s="156" t="s">
        <v>381</v>
      </c>
      <c r="J26" s="155"/>
      <c r="K26" s="127" t="s">
        <v>376</v>
      </c>
    </row>
    <row r="27" spans="1:11" s="127" customFormat="1" ht="24" customHeight="1">
      <c r="A27" s="128">
        <v>23</v>
      </c>
      <c r="B27" s="138"/>
      <c r="C27" s="152" t="s">
        <v>289</v>
      </c>
      <c r="D27" s="149" t="s">
        <v>270</v>
      </c>
      <c r="E27" s="150">
        <v>2300</v>
      </c>
      <c r="F27" s="94" t="s">
        <v>30</v>
      </c>
      <c r="G27" s="134" t="s">
        <v>360</v>
      </c>
      <c r="H27" s="129"/>
      <c r="I27" s="156" t="s">
        <v>381</v>
      </c>
      <c r="J27" s="155"/>
    </row>
    <row r="28" spans="1:11" s="127" customFormat="1" ht="24" customHeight="1">
      <c r="A28" s="135">
        <v>24</v>
      </c>
      <c r="B28" s="138"/>
      <c r="C28" s="152" t="s">
        <v>289</v>
      </c>
      <c r="D28" s="149" t="s">
        <v>270</v>
      </c>
      <c r="E28" s="150">
        <v>3819</v>
      </c>
      <c r="F28" s="94" t="s">
        <v>30</v>
      </c>
      <c r="G28" s="134" t="s">
        <v>360</v>
      </c>
      <c r="H28" s="129"/>
      <c r="I28" s="156" t="s">
        <v>381</v>
      </c>
      <c r="J28" s="155"/>
    </row>
    <row r="29" spans="1:11" s="127" customFormat="1" ht="24" customHeight="1">
      <c r="A29" s="128">
        <v>25</v>
      </c>
      <c r="B29" s="138"/>
      <c r="C29" s="152" t="s">
        <v>17</v>
      </c>
      <c r="D29" s="153" t="s">
        <v>383</v>
      </c>
      <c r="E29" s="150">
        <v>36500</v>
      </c>
      <c r="F29" s="94"/>
      <c r="G29" s="134" t="s">
        <v>360</v>
      </c>
      <c r="H29" s="129"/>
      <c r="I29" s="156" t="s">
        <v>362</v>
      </c>
      <c r="J29" s="155"/>
    </row>
    <row r="30" spans="1:11" s="127" customFormat="1" ht="24" customHeight="1">
      <c r="A30" s="128"/>
      <c r="B30" s="138"/>
      <c r="C30" s="149"/>
      <c r="D30" s="149"/>
      <c r="E30" s="150"/>
      <c r="F30" s="94"/>
      <c r="G30" s="134"/>
      <c r="H30" s="129"/>
      <c r="I30" s="156"/>
      <c r="J30" s="155"/>
    </row>
    <row r="32" spans="1:11">
      <c r="A32" s="63" t="s">
        <v>218</v>
      </c>
      <c r="D32" s="22">
        <f>SUBTOTAL(9,D6:D28)</f>
        <v>0</v>
      </c>
      <c r="E32" s="22">
        <f>SUBTOTAL(9,E5:E31)</f>
        <v>917733.42</v>
      </c>
    </row>
  </sheetData>
  <mergeCells count="4">
    <mergeCell ref="D16:D19"/>
    <mergeCell ref="H5:H8"/>
    <mergeCell ref="J5:J8"/>
    <mergeCell ref="A1:I2"/>
  </mergeCells>
  <phoneticPr fontId="38" type="noConversion"/>
  <conditionalFormatting sqref="B8">
    <cfRule type="duplicateValues" dxfId="3" priority="3"/>
  </conditionalFormatting>
  <conditionalFormatting sqref="B6:B7">
    <cfRule type="duplicateValues" dxfId="2" priority="21"/>
  </conditionalFormatting>
  <conditionalFormatting sqref="B9:B17">
    <cfRule type="duplicateValues" dxfId="1" priority="32"/>
  </conditionalFormatting>
  <conditionalFormatting sqref="B18:B30">
    <cfRule type="duplicateValues" dxfId="0" priority="34"/>
  </conditionalFormatting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R52"/>
  <sheetViews>
    <sheetView zoomScale="70" zoomScaleNormal="70" workbookViewId="0">
      <pane xSplit="4" ySplit="4" topLeftCell="E5" activePane="bottomRight" state="frozen"/>
      <selection pane="topRight"/>
      <selection pane="bottomLeft"/>
      <selection pane="bottomRight" sqref="A1:P3"/>
    </sheetView>
  </sheetViews>
  <sheetFormatPr defaultColWidth="9" defaultRowHeight="14.25"/>
  <cols>
    <col min="1" max="1" width="12.75" style="39" customWidth="1"/>
    <col min="2" max="2" width="22.25" style="39" customWidth="1"/>
    <col min="3" max="3" width="22.75" style="40" customWidth="1"/>
    <col min="4" max="4" width="31.75" style="39" customWidth="1"/>
    <col min="5" max="5" width="24.75" style="39" customWidth="1"/>
    <col min="6" max="6" width="21" style="22" customWidth="1"/>
    <col min="7" max="7" width="14" style="43" customWidth="1"/>
    <col min="8" max="8" width="24" style="22" customWidth="1"/>
    <col min="9" max="9" width="27.125" style="95" customWidth="1"/>
    <col min="10" max="10" width="17.375" style="95" customWidth="1"/>
    <col min="11" max="11" width="14.375" style="95" customWidth="1"/>
    <col min="12" max="12" width="18.25" style="44" customWidth="1"/>
    <col min="13" max="13" width="16.375" style="42" customWidth="1"/>
    <col min="14" max="14" width="31.25" style="44" customWidth="1"/>
    <col min="15" max="15" width="28.5" style="45" customWidth="1"/>
    <col min="16" max="16" width="22.75" style="42" customWidth="1"/>
    <col min="17" max="17" width="11.625" style="42" customWidth="1"/>
    <col min="18" max="16384" width="9" style="42"/>
  </cols>
  <sheetData>
    <row r="1" spans="1:16">
      <c r="A1" s="371" t="s">
        <v>384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2"/>
      <c r="N1" s="371"/>
      <c r="O1" s="371"/>
      <c r="P1" s="372"/>
    </row>
    <row r="2" spans="1:16" ht="18.75" customHeight="1">
      <c r="A2" s="371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2"/>
      <c r="N2" s="371"/>
      <c r="O2" s="371"/>
      <c r="P2" s="372"/>
    </row>
    <row r="3" spans="1:16" ht="21.95" customHeight="1">
      <c r="A3" s="371"/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2"/>
      <c r="N3" s="371"/>
      <c r="O3" s="371"/>
      <c r="P3" s="372"/>
    </row>
    <row r="4" spans="1:16" s="39" customFormat="1" ht="21.95" customHeight="1">
      <c r="A4" s="96" t="s">
        <v>1</v>
      </c>
      <c r="B4" s="96" t="s">
        <v>3</v>
      </c>
      <c r="C4" s="89" t="s">
        <v>385</v>
      </c>
      <c r="D4" s="48" t="s">
        <v>70</v>
      </c>
      <c r="E4" s="48"/>
      <c r="F4" s="7" t="s">
        <v>386</v>
      </c>
      <c r="G4" s="96" t="s">
        <v>356</v>
      </c>
      <c r="H4" s="7" t="s">
        <v>387</v>
      </c>
      <c r="I4" s="106" t="s">
        <v>388</v>
      </c>
      <c r="J4" s="107" t="s">
        <v>389</v>
      </c>
      <c r="K4" s="107" t="s">
        <v>390</v>
      </c>
      <c r="L4" s="48" t="s">
        <v>391</v>
      </c>
      <c r="M4" s="96" t="s">
        <v>392</v>
      </c>
      <c r="N4" s="96" t="s">
        <v>393</v>
      </c>
      <c r="O4" s="89" t="s">
        <v>394</v>
      </c>
      <c r="P4" s="48" t="s">
        <v>10</v>
      </c>
    </row>
    <row r="5" spans="1:16" s="21" customFormat="1" ht="27.75" customHeight="1">
      <c r="A5" s="82">
        <v>1</v>
      </c>
      <c r="B5" s="25" t="s">
        <v>395</v>
      </c>
      <c r="C5" s="25" t="s">
        <v>396</v>
      </c>
      <c r="D5" s="97" t="s">
        <v>397</v>
      </c>
      <c r="E5" s="97"/>
      <c r="F5" s="25"/>
      <c r="G5" s="1" t="s">
        <v>83</v>
      </c>
      <c r="H5" s="25"/>
      <c r="I5" s="108">
        <v>4979.91</v>
      </c>
      <c r="J5" s="25" t="s">
        <v>398</v>
      </c>
      <c r="K5" s="108">
        <v>4979.91</v>
      </c>
      <c r="L5" s="1"/>
      <c r="M5" s="109"/>
      <c r="N5" s="1" t="s">
        <v>295</v>
      </c>
      <c r="O5" s="1" t="s">
        <v>399</v>
      </c>
      <c r="P5" s="3" t="s">
        <v>400</v>
      </c>
    </row>
    <row r="6" spans="1:16" s="21" customFormat="1" ht="27.75" customHeight="1">
      <c r="A6" s="82">
        <v>2</v>
      </c>
      <c r="B6" s="1" t="s">
        <v>395</v>
      </c>
      <c r="C6" s="25" t="s">
        <v>401</v>
      </c>
      <c r="D6" s="97" t="s">
        <v>402</v>
      </c>
      <c r="E6" s="97"/>
      <c r="F6" s="25"/>
      <c r="G6" s="1" t="s">
        <v>30</v>
      </c>
      <c r="H6" s="25"/>
      <c r="I6" s="108">
        <v>18456.88</v>
      </c>
      <c r="J6" s="1" t="s">
        <v>398</v>
      </c>
      <c r="K6" s="108">
        <v>18456.88</v>
      </c>
      <c r="L6" s="1"/>
      <c r="M6" s="109"/>
      <c r="N6" s="1" t="s">
        <v>295</v>
      </c>
      <c r="O6" s="1" t="s">
        <v>399</v>
      </c>
      <c r="P6" s="3" t="s">
        <v>400</v>
      </c>
    </row>
    <row r="7" spans="1:16" s="21" customFormat="1" ht="27.75" customHeight="1">
      <c r="A7" s="82">
        <v>3</v>
      </c>
      <c r="B7" s="1" t="s">
        <v>395</v>
      </c>
      <c r="C7" s="25" t="s">
        <v>403</v>
      </c>
      <c r="D7" s="97" t="s">
        <v>404</v>
      </c>
      <c r="E7" s="97"/>
      <c r="F7" s="25"/>
      <c r="G7" s="1" t="s">
        <v>30</v>
      </c>
      <c r="H7" s="25"/>
      <c r="I7" s="108">
        <v>25453.25</v>
      </c>
      <c r="J7" s="1" t="s">
        <v>398</v>
      </c>
      <c r="K7" s="108">
        <v>25453.25</v>
      </c>
      <c r="L7" s="1"/>
      <c r="M7" s="109"/>
      <c r="N7" s="1" t="s">
        <v>295</v>
      </c>
      <c r="O7" s="1" t="s">
        <v>399</v>
      </c>
      <c r="P7" s="3" t="s">
        <v>400</v>
      </c>
    </row>
    <row r="8" spans="1:16" s="21" customFormat="1" ht="27.75" customHeight="1">
      <c r="A8" s="82">
        <v>4</v>
      </c>
      <c r="B8" s="1" t="s">
        <v>58</v>
      </c>
      <c r="C8" s="25" t="s">
        <v>405</v>
      </c>
      <c r="D8" s="1" t="s">
        <v>406</v>
      </c>
      <c r="E8" s="1"/>
      <c r="F8" s="25"/>
      <c r="G8" s="1" t="s">
        <v>83</v>
      </c>
      <c r="H8" s="25"/>
      <c r="I8" s="108">
        <v>52658</v>
      </c>
      <c r="J8" s="1" t="s">
        <v>398</v>
      </c>
      <c r="K8" s="108">
        <v>52658</v>
      </c>
      <c r="L8" s="1"/>
      <c r="M8" s="109"/>
      <c r="N8" s="1" t="s">
        <v>295</v>
      </c>
      <c r="O8" s="110" t="s">
        <v>407</v>
      </c>
      <c r="P8" s="11"/>
    </row>
    <row r="9" spans="1:16" s="21" customFormat="1" ht="27.75" customHeight="1">
      <c r="A9" s="82">
        <v>5</v>
      </c>
      <c r="B9" s="1" t="s">
        <v>395</v>
      </c>
      <c r="C9" s="25" t="s">
        <v>408</v>
      </c>
      <c r="D9" s="97" t="s">
        <v>409</v>
      </c>
      <c r="E9" s="97"/>
      <c r="F9" s="25"/>
      <c r="G9" s="1" t="s">
        <v>30</v>
      </c>
      <c r="H9" s="25"/>
      <c r="I9" s="108">
        <v>30065.02</v>
      </c>
      <c r="J9" s="1" t="s">
        <v>398</v>
      </c>
      <c r="K9" s="108">
        <v>30065.02</v>
      </c>
      <c r="L9" s="1"/>
      <c r="M9" s="109"/>
      <c r="N9" s="1" t="s">
        <v>295</v>
      </c>
      <c r="O9" s="1" t="s">
        <v>399</v>
      </c>
      <c r="P9" s="3" t="s">
        <v>400</v>
      </c>
    </row>
    <row r="10" spans="1:16" s="21" customFormat="1" ht="27.75" customHeight="1">
      <c r="A10" s="82">
        <v>6</v>
      </c>
      <c r="B10" s="1" t="s">
        <v>276</v>
      </c>
      <c r="C10" s="25" t="s">
        <v>410</v>
      </c>
      <c r="D10" s="1" t="s">
        <v>411</v>
      </c>
      <c r="E10" s="1"/>
      <c r="F10" s="25"/>
      <c r="G10" s="1" t="s">
        <v>30</v>
      </c>
      <c r="H10" s="25"/>
      <c r="I10" s="108">
        <v>29754.03</v>
      </c>
      <c r="J10" s="1" t="s">
        <v>398</v>
      </c>
      <c r="K10" s="108">
        <v>29754.03</v>
      </c>
      <c r="L10" s="1"/>
      <c r="M10" s="109"/>
      <c r="N10" s="1" t="s">
        <v>295</v>
      </c>
      <c r="O10" s="1" t="s">
        <v>412</v>
      </c>
      <c r="P10" s="11"/>
    </row>
    <row r="11" spans="1:16" s="21" customFormat="1" ht="27.75" customHeight="1">
      <c r="A11" s="82">
        <v>7</v>
      </c>
      <c r="B11" s="1" t="s">
        <v>413</v>
      </c>
      <c r="C11" s="25" t="s">
        <v>414</v>
      </c>
      <c r="D11" s="1" t="s">
        <v>415</v>
      </c>
      <c r="E11" s="1"/>
      <c r="F11" s="25"/>
      <c r="G11" s="1" t="s">
        <v>83</v>
      </c>
      <c r="H11" s="25"/>
      <c r="I11" s="108" t="s">
        <v>416</v>
      </c>
      <c r="J11" s="1" t="s">
        <v>398</v>
      </c>
      <c r="K11" s="108">
        <v>141538.54</v>
      </c>
      <c r="L11" s="1"/>
      <c r="M11" s="109"/>
      <c r="N11" s="1" t="s">
        <v>295</v>
      </c>
      <c r="O11" s="1" t="s">
        <v>399</v>
      </c>
      <c r="P11" s="11"/>
    </row>
    <row r="12" spans="1:16" s="21" customFormat="1" ht="27.75" customHeight="1">
      <c r="A12" s="82">
        <v>8</v>
      </c>
      <c r="B12" s="1" t="s">
        <v>417</v>
      </c>
      <c r="C12" s="25" t="s">
        <v>414</v>
      </c>
      <c r="D12" s="97" t="s">
        <v>418</v>
      </c>
      <c r="E12" s="97"/>
      <c r="F12" s="25"/>
      <c r="G12" s="1" t="s">
        <v>83</v>
      </c>
      <c r="H12" s="25"/>
      <c r="I12" s="108">
        <v>15576.2</v>
      </c>
      <c r="J12" s="1" t="s">
        <v>398</v>
      </c>
      <c r="K12" s="108">
        <v>15576.2</v>
      </c>
      <c r="L12" s="1"/>
      <c r="M12" s="109"/>
      <c r="N12" s="1" t="s">
        <v>295</v>
      </c>
      <c r="O12" s="1" t="s">
        <v>399</v>
      </c>
      <c r="P12" s="3" t="s">
        <v>400</v>
      </c>
    </row>
    <row r="13" spans="1:16" s="21" customFormat="1" ht="27.75" customHeight="1">
      <c r="A13" s="82">
        <v>9</v>
      </c>
      <c r="B13" s="1" t="s">
        <v>395</v>
      </c>
      <c r="C13" s="25"/>
      <c r="D13" s="97" t="s">
        <v>419</v>
      </c>
      <c r="E13" s="97"/>
      <c r="F13" s="25"/>
      <c r="G13" s="1" t="s">
        <v>83</v>
      </c>
      <c r="H13" s="25"/>
      <c r="I13" s="108">
        <v>3071.66</v>
      </c>
      <c r="J13" s="1" t="s">
        <v>398</v>
      </c>
      <c r="K13" s="108">
        <v>3071.66</v>
      </c>
      <c r="L13" s="1" t="s">
        <v>420</v>
      </c>
      <c r="M13" s="109"/>
      <c r="N13" s="1" t="s">
        <v>295</v>
      </c>
      <c r="O13" s="1" t="s">
        <v>399</v>
      </c>
      <c r="P13" s="3" t="s">
        <v>400</v>
      </c>
    </row>
    <row r="14" spans="1:16" s="21" customFormat="1" ht="27.75" customHeight="1">
      <c r="A14" s="82">
        <v>10</v>
      </c>
      <c r="B14" s="1" t="s">
        <v>421</v>
      </c>
      <c r="C14" s="25" t="s">
        <v>422</v>
      </c>
      <c r="D14" s="97" t="s">
        <v>419</v>
      </c>
      <c r="E14" s="97"/>
      <c r="F14" s="25"/>
      <c r="G14" s="1" t="s">
        <v>83</v>
      </c>
      <c r="H14" s="25"/>
      <c r="I14" s="108" t="s">
        <v>423</v>
      </c>
      <c r="J14" s="1" t="s">
        <v>398</v>
      </c>
      <c r="K14" s="108">
        <v>1457.25</v>
      </c>
      <c r="L14" s="1" t="s">
        <v>420</v>
      </c>
      <c r="M14" s="109"/>
      <c r="N14" s="1" t="s">
        <v>25</v>
      </c>
      <c r="O14" s="1" t="s">
        <v>399</v>
      </c>
      <c r="P14" s="3" t="s">
        <v>400</v>
      </c>
    </row>
    <row r="15" spans="1:16" s="21" customFormat="1" ht="27.75" customHeight="1">
      <c r="A15" s="82">
        <v>11</v>
      </c>
      <c r="B15" s="1" t="s">
        <v>424</v>
      </c>
      <c r="C15" s="25" t="s">
        <v>425</v>
      </c>
      <c r="D15" s="97" t="s">
        <v>236</v>
      </c>
      <c r="E15" s="97"/>
      <c r="F15" s="25"/>
      <c r="G15" s="1" t="s">
        <v>83</v>
      </c>
      <c r="H15" s="25"/>
      <c r="I15" s="108">
        <v>3360</v>
      </c>
      <c r="J15" s="1" t="s">
        <v>398</v>
      </c>
      <c r="K15" s="108">
        <v>3360</v>
      </c>
      <c r="L15" s="1"/>
      <c r="M15" s="109"/>
      <c r="N15" s="1" t="s">
        <v>295</v>
      </c>
      <c r="O15" s="1" t="s">
        <v>399</v>
      </c>
      <c r="P15" s="3" t="s">
        <v>400</v>
      </c>
    </row>
    <row r="16" spans="1:16" s="21" customFormat="1" ht="27.75" customHeight="1">
      <c r="A16" s="82">
        <v>12</v>
      </c>
      <c r="B16" s="1" t="s">
        <v>395</v>
      </c>
      <c r="C16" s="25" t="s">
        <v>426</v>
      </c>
      <c r="D16" s="97" t="s">
        <v>427</v>
      </c>
      <c r="E16" s="97"/>
      <c r="F16" s="25"/>
      <c r="G16" s="1" t="s">
        <v>83</v>
      </c>
      <c r="H16" s="25"/>
      <c r="I16" s="108">
        <v>22047.54</v>
      </c>
      <c r="J16" s="1" t="s">
        <v>398</v>
      </c>
      <c r="K16" s="108">
        <v>22047.54</v>
      </c>
      <c r="L16" s="1"/>
      <c r="M16" s="109"/>
      <c r="N16" s="1" t="s">
        <v>295</v>
      </c>
      <c r="O16" s="1" t="s">
        <v>399</v>
      </c>
      <c r="P16" s="3" t="s">
        <v>400</v>
      </c>
    </row>
    <row r="17" spans="1:16" s="21" customFormat="1" ht="27.75" customHeight="1">
      <c r="A17" s="82">
        <v>13</v>
      </c>
      <c r="B17" s="1" t="s">
        <v>428</v>
      </c>
      <c r="C17" s="25" t="s">
        <v>429</v>
      </c>
      <c r="D17" s="1" t="s">
        <v>430</v>
      </c>
      <c r="E17" s="1"/>
      <c r="F17" s="25"/>
      <c r="G17" s="1" t="s">
        <v>83</v>
      </c>
      <c r="H17" s="25"/>
      <c r="I17" s="108">
        <v>618</v>
      </c>
      <c r="J17" s="1" t="s">
        <v>398</v>
      </c>
      <c r="K17" s="108">
        <v>618</v>
      </c>
      <c r="L17" s="1" t="s">
        <v>431</v>
      </c>
      <c r="M17" s="109"/>
      <c r="N17" s="1" t="s">
        <v>25</v>
      </c>
      <c r="O17" s="1" t="s">
        <v>399</v>
      </c>
      <c r="P17" s="11"/>
    </row>
    <row r="18" spans="1:16" s="21" customFormat="1" ht="27.75" customHeight="1">
      <c r="A18" s="82">
        <v>14</v>
      </c>
      <c r="B18" s="1" t="s">
        <v>432</v>
      </c>
      <c r="C18" s="25" t="s">
        <v>433</v>
      </c>
      <c r="D18" s="97" t="s">
        <v>251</v>
      </c>
      <c r="E18" s="97"/>
      <c r="F18" s="25"/>
      <c r="G18" s="1" t="s">
        <v>83</v>
      </c>
      <c r="H18" s="25"/>
      <c r="I18" s="108">
        <v>745.8</v>
      </c>
      <c r="J18" s="1" t="s">
        <v>398</v>
      </c>
      <c r="K18" s="108">
        <v>745.8</v>
      </c>
      <c r="L18" s="1"/>
      <c r="M18" s="109"/>
      <c r="N18" s="1" t="s">
        <v>25</v>
      </c>
      <c r="O18" s="1" t="s">
        <v>399</v>
      </c>
      <c r="P18" s="3" t="s">
        <v>400</v>
      </c>
    </row>
    <row r="19" spans="1:16" s="21" customFormat="1" ht="27.75" customHeight="1">
      <c r="A19" s="82">
        <v>15</v>
      </c>
      <c r="B19" s="1" t="s">
        <v>434</v>
      </c>
      <c r="C19" s="25" t="s">
        <v>435</v>
      </c>
      <c r="D19" s="97" t="s">
        <v>436</v>
      </c>
      <c r="E19" s="97"/>
      <c r="F19" s="25"/>
      <c r="G19" s="1" t="s">
        <v>83</v>
      </c>
      <c r="H19" s="25"/>
      <c r="I19" s="108">
        <v>1062</v>
      </c>
      <c r="J19" s="1" t="s">
        <v>398</v>
      </c>
      <c r="K19" s="108">
        <v>1062</v>
      </c>
      <c r="L19" s="1"/>
      <c r="M19" s="109"/>
      <c r="N19" s="1" t="s">
        <v>295</v>
      </c>
      <c r="O19" s="1" t="s">
        <v>399</v>
      </c>
      <c r="P19" s="3" t="s">
        <v>400</v>
      </c>
    </row>
    <row r="20" spans="1:16" s="21" customFormat="1" ht="27.75" customHeight="1">
      <c r="A20" s="82">
        <v>16</v>
      </c>
      <c r="B20" s="1" t="s">
        <v>437</v>
      </c>
      <c r="C20" s="25" t="s">
        <v>438</v>
      </c>
      <c r="D20" s="97" t="s">
        <v>439</v>
      </c>
      <c r="E20" s="97"/>
      <c r="F20" s="25"/>
      <c r="G20" s="1" t="s">
        <v>83</v>
      </c>
      <c r="H20" s="25"/>
      <c r="I20" s="108">
        <v>11496</v>
      </c>
      <c r="J20" s="1" t="s">
        <v>398</v>
      </c>
      <c r="K20" s="108">
        <v>11496</v>
      </c>
      <c r="L20" s="1"/>
      <c r="M20" s="109"/>
      <c r="N20" s="1" t="s">
        <v>440</v>
      </c>
      <c r="O20" s="1" t="s">
        <v>399</v>
      </c>
      <c r="P20" s="3" t="s">
        <v>400</v>
      </c>
    </row>
    <row r="21" spans="1:16" s="38" customFormat="1" ht="27.75" customHeight="1">
      <c r="A21" s="82">
        <v>17</v>
      </c>
      <c r="B21" s="1" t="s">
        <v>441</v>
      </c>
      <c r="C21" s="25" t="s">
        <v>442</v>
      </c>
      <c r="D21" s="97" t="s">
        <v>443</v>
      </c>
      <c r="E21" s="97"/>
      <c r="F21" s="25"/>
      <c r="G21" s="1" t="s">
        <v>83</v>
      </c>
      <c r="H21" s="25"/>
      <c r="I21" s="108">
        <v>2804.97</v>
      </c>
      <c r="J21" s="1" t="s">
        <v>398</v>
      </c>
      <c r="K21" s="108">
        <v>2804.97</v>
      </c>
      <c r="L21" s="1"/>
      <c r="M21" s="109"/>
      <c r="N21" s="1" t="s">
        <v>25</v>
      </c>
      <c r="O21" s="1" t="s">
        <v>399</v>
      </c>
      <c r="P21" s="3" t="s">
        <v>400</v>
      </c>
    </row>
    <row r="22" spans="1:16" s="38" customFormat="1" ht="27.75" customHeight="1">
      <c r="A22" s="82">
        <v>18</v>
      </c>
      <c r="B22" s="1" t="s">
        <v>444</v>
      </c>
      <c r="C22" s="25" t="s">
        <v>445</v>
      </c>
      <c r="D22" s="97" t="s">
        <v>443</v>
      </c>
      <c r="E22" s="97"/>
      <c r="F22" s="25"/>
      <c r="G22" s="1" t="s">
        <v>83</v>
      </c>
      <c r="H22" s="25"/>
      <c r="I22" s="108">
        <v>1402.75</v>
      </c>
      <c r="J22" s="1" t="s">
        <v>398</v>
      </c>
      <c r="K22" s="108">
        <v>1402.75</v>
      </c>
      <c r="L22" s="1"/>
      <c r="M22" s="109"/>
      <c r="N22" s="1" t="s">
        <v>295</v>
      </c>
      <c r="O22" s="1" t="s">
        <v>399</v>
      </c>
      <c r="P22" s="3" t="s">
        <v>400</v>
      </c>
    </row>
    <row r="23" spans="1:16" s="38" customFormat="1" ht="27.75" customHeight="1">
      <c r="A23" s="82">
        <v>19</v>
      </c>
      <c r="B23" s="1" t="s">
        <v>446</v>
      </c>
      <c r="C23" s="25" t="s">
        <v>442</v>
      </c>
      <c r="D23" s="97" t="s">
        <v>229</v>
      </c>
      <c r="E23" s="97"/>
      <c r="F23" s="25"/>
      <c r="G23" s="1" t="s">
        <v>83</v>
      </c>
      <c r="H23" s="25"/>
      <c r="I23" s="108">
        <v>7440.41</v>
      </c>
      <c r="J23" s="1" t="s">
        <v>398</v>
      </c>
      <c r="K23" s="108">
        <v>7440.41</v>
      </c>
      <c r="L23" s="1"/>
      <c r="M23" s="109"/>
      <c r="N23" s="1" t="s">
        <v>25</v>
      </c>
      <c r="O23" s="1" t="s">
        <v>399</v>
      </c>
      <c r="P23" s="3" t="s">
        <v>400</v>
      </c>
    </row>
    <row r="24" spans="1:16" s="38" customFormat="1" ht="27.75" customHeight="1">
      <c r="A24" s="82">
        <v>20</v>
      </c>
      <c r="B24" s="1" t="s">
        <v>23</v>
      </c>
      <c r="C24" s="25" t="s">
        <v>447</v>
      </c>
      <c r="D24" s="1" t="s">
        <v>448</v>
      </c>
      <c r="E24" s="1"/>
      <c r="F24" s="25"/>
      <c r="G24" s="1" t="s">
        <v>83</v>
      </c>
      <c r="H24" s="25"/>
      <c r="I24" s="108">
        <v>7648.97</v>
      </c>
      <c r="J24" s="1" t="s">
        <v>398</v>
      </c>
      <c r="K24" s="108">
        <v>7648.97</v>
      </c>
      <c r="L24" s="1"/>
      <c r="M24" s="109"/>
      <c r="N24" s="1" t="s">
        <v>25</v>
      </c>
      <c r="O24" s="1" t="s">
        <v>449</v>
      </c>
      <c r="P24" s="64"/>
    </row>
    <row r="25" spans="1:16" s="38" customFormat="1" ht="27.75" customHeight="1">
      <c r="A25" s="82">
        <v>21</v>
      </c>
      <c r="B25" s="1" t="s">
        <v>450</v>
      </c>
      <c r="C25" s="25" t="s">
        <v>451</v>
      </c>
      <c r="D25" s="97" t="s">
        <v>452</v>
      </c>
      <c r="E25" s="97"/>
      <c r="F25" s="25"/>
      <c r="G25" s="1" t="s">
        <v>83</v>
      </c>
      <c r="H25" s="25"/>
      <c r="I25" s="108">
        <v>830.89</v>
      </c>
      <c r="J25" s="1" t="s">
        <v>398</v>
      </c>
      <c r="K25" s="108">
        <v>830.89</v>
      </c>
      <c r="L25" s="1" t="s">
        <v>453</v>
      </c>
      <c r="M25" s="109"/>
      <c r="N25" s="1" t="s">
        <v>295</v>
      </c>
      <c r="O25" s="1" t="s">
        <v>399</v>
      </c>
      <c r="P25" s="3" t="s">
        <v>400</v>
      </c>
    </row>
    <row r="26" spans="1:16" s="38" customFormat="1" ht="27.75" customHeight="1">
      <c r="A26" s="82">
        <v>22</v>
      </c>
      <c r="B26" s="1" t="s">
        <v>454</v>
      </c>
      <c r="C26" s="25" t="s">
        <v>455</v>
      </c>
      <c r="D26" s="97" t="s">
        <v>456</v>
      </c>
      <c r="E26" s="97"/>
      <c r="F26" s="25"/>
      <c r="G26" s="1" t="s">
        <v>83</v>
      </c>
      <c r="H26" s="25"/>
      <c r="I26" s="108">
        <v>4011.5</v>
      </c>
      <c r="J26" s="1" t="s">
        <v>398</v>
      </c>
      <c r="K26" s="108">
        <v>4011.5</v>
      </c>
      <c r="L26" s="1"/>
      <c r="M26" s="109"/>
      <c r="N26" s="1" t="s">
        <v>25</v>
      </c>
      <c r="O26" s="1" t="s">
        <v>399</v>
      </c>
      <c r="P26" s="3" t="s">
        <v>400</v>
      </c>
    </row>
    <row r="27" spans="1:16" s="38" customFormat="1" ht="27.75" customHeight="1">
      <c r="A27" s="82">
        <v>23</v>
      </c>
      <c r="B27" s="1" t="s">
        <v>457</v>
      </c>
      <c r="C27" s="25" t="s">
        <v>458</v>
      </c>
      <c r="D27" s="97" t="s">
        <v>459</v>
      </c>
      <c r="E27" s="97"/>
      <c r="F27" s="25"/>
      <c r="G27" s="1" t="s">
        <v>83</v>
      </c>
      <c r="H27" s="25"/>
      <c r="I27" s="108">
        <v>5298</v>
      </c>
      <c r="J27" s="1" t="s">
        <v>398</v>
      </c>
      <c r="K27" s="108">
        <v>5298</v>
      </c>
      <c r="L27" s="1"/>
      <c r="M27" s="109"/>
      <c r="N27" s="1" t="s">
        <v>295</v>
      </c>
      <c r="O27" s="1" t="s">
        <v>399</v>
      </c>
      <c r="P27" s="3" t="s">
        <v>400</v>
      </c>
    </row>
    <row r="28" spans="1:16" s="38" customFormat="1" ht="27.75" customHeight="1">
      <c r="A28" s="82">
        <v>24</v>
      </c>
      <c r="B28" s="1" t="s">
        <v>450</v>
      </c>
      <c r="C28" s="25" t="s">
        <v>266</v>
      </c>
      <c r="D28" s="97" t="s">
        <v>460</v>
      </c>
      <c r="E28" s="97"/>
      <c r="F28" s="25"/>
      <c r="G28" s="1" t="s">
        <v>83</v>
      </c>
      <c r="H28" s="25"/>
      <c r="I28" s="108">
        <v>11276.04</v>
      </c>
      <c r="J28" s="1" t="s">
        <v>398</v>
      </c>
      <c r="K28" s="108">
        <v>11276.04</v>
      </c>
      <c r="L28" s="1" t="s">
        <v>461</v>
      </c>
      <c r="M28" s="109"/>
      <c r="N28" s="1" t="s">
        <v>295</v>
      </c>
      <c r="O28" s="1" t="s">
        <v>399</v>
      </c>
      <c r="P28" s="3" t="s">
        <v>400</v>
      </c>
    </row>
    <row r="29" spans="1:16" s="38" customFormat="1" ht="27.75" customHeight="1">
      <c r="A29" s="82">
        <v>25</v>
      </c>
      <c r="B29" s="1" t="s">
        <v>462</v>
      </c>
      <c r="C29" s="25" t="s">
        <v>463</v>
      </c>
      <c r="D29" s="97" t="s">
        <v>464</v>
      </c>
      <c r="E29" s="97"/>
      <c r="F29" s="25"/>
      <c r="G29" s="1" t="s">
        <v>83</v>
      </c>
      <c r="H29" s="25"/>
      <c r="I29" s="108">
        <v>270</v>
      </c>
      <c r="J29" s="1" t="s">
        <v>398</v>
      </c>
      <c r="K29" s="108">
        <v>270</v>
      </c>
      <c r="L29" s="1"/>
      <c r="M29" s="109"/>
      <c r="N29" s="1" t="s">
        <v>295</v>
      </c>
      <c r="O29" s="1" t="s">
        <v>399</v>
      </c>
      <c r="P29" s="3" t="s">
        <v>400</v>
      </c>
    </row>
    <row r="30" spans="1:16" s="38" customFormat="1" ht="27.75" customHeight="1">
      <c r="A30" s="82">
        <v>26</v>
      </c>
      <c r="B30" s="1" t="s">
        <v>450</v>
      </c>
      <c r="C30" s="25" t="s">
        <v>465</v>
      </c>
      <c r="D30" s="1" t="s">
        <v>466</v>
      </c>
      <c r="E30" s="1"/>
      <c r="F30" s="25"/>
      <c r="G30" s="1" t="s">
        <v>83</v>
      </c>
      <c r="H30" s="25"/>
      <c r="I30" s="108">
        <v>14259.6734</v>
      </c>
      <c r="J30" s="1" t="s">
        <v>398</v>
      </c>
      <c r="K30" s="108">
        <v>14259.6734</v>
      </c>
      <c r="L30" s="1" t="s">
        <v>453</v>
      </c>
      <c r="M30" s="109"/>
      <c r="N30" s="1" t="s">
        <v>295</v>
      </c>
      <c r="O30" s="1"/>
      <c r="P30" s="64"/>
    </row>
    <row r="31" spans="1:16" s="38" customFormat="1" ht="27.75" customHeight="1">
      <c r="A31" s="82">
        <v>27</v>
      </c>
      <c r="B31" s="1" t="s">
        <v>395</v>
      </c>
      <c r="C31" s="25" t="s">
        <v>433</v>
      </c>
      <c r="D31" s="97" t="s">
        <v>247</v>
      </c>
      <c r="E31" s="97"/>
      <c r="F31" s="25"/>
      <c r="G31" s="1" t="s">
        <v>83</v>
      </c>
      <c r="H31" s="25"/>
      <c r="I31" s="108">
        <v>7200</v>
      </c>
      <c r="J31" s="1" t="s">
        <v>398</v>
      </c>
      <c r="K31" s="108">
        <v>7200</v>
      </c>
      <c r="L31" s="1"/>
      <c r="M31" s="109"/>
      <c r="N31" s="1" t="s">
        <v>295</v>
      </c>
      <c r="O31" s="111" t="s">
        <v>399</v>
      </c>
      <c r="P31" s="3" t="s">
        <v>400</v>
      </c>
    </row>
    <row r="32" spans="1:16" s="21" customFormat="1" ht="27.75" customHeight="1">
      <c r="A32" s="82">
        <v>28</v>
      </c>
      <c r="B32" s="1" t="s">
        <v>462</v>
      </c>
      <c r="C32" s="25" t="s">
        <v>433</v>
      </c>
      <c r="D32" s="1" t="s">
        <v>251</v>
      </c>
      <c r="E32" s="1"/>
      <c r="F32" s="25"/>
      <c r="G32" s="1" t="s">
        <v>83</v>
      </c>
      <c r="H32" s="25"/>
      <c r="I32" s="108">
        <v>745.8</v>
      </c>
      <c r="J32" s="1" t="s">
        <v>398</v>
      </c>
      <c r="K32" s="108">
        <v>745.8</v>
      </c>
      <c r="L32" s="1"/>
      <c r="M32" s="109"/>
      <c r="N32" s="1" t="s">
        <v>295</v>
      </c>
      <c r="O32" s="112" t="s">
        <v>467</v>
      </c>
      <c r="P32" s="11"/>
    </row>
    <row r="33" spans="1:18" s="21" customFormat="1" ht="27.75" customHeight="1">
      <c r="A33" s="82">
        <v>29</v>
      </c>
      <c r="B33" s="1" t="s">
        <v>468</v>
      </c>
      <c r="C33" s="25" t="s">
        <v>469</v>
      </c>
      <c r="D33" s="1" t="s">
        <v>470</v>
      </c>
      <c r="E33" s="1"/>
      <c r="F33" s="25"/>
      <c r="G33" s="1" t="s">
        <v>83</v>
      </c>
      <c r="H33" s="25"/>
      <c r="I33" s="108">
        <v>378.55</v>
      </c>
      <c r="J33" s="1" t="s">
        <v>398</v>
      </c>
      <c r="K33" s="108">
        <v>378.55</v>
      </c>
      <c r="L33" s="1" t="s">
        <v>461</v>
      </c>
      <c r="M33" s="109"/>
      <c r="N33" s="1" t="s">
        <v>295</v>
      </c>
      <c r="O33" s="112"/>
      <c r="P33" s="11"/>
    </row>
    <row r="34" spans="1:18" s="21" customFormat="1" ht="27.75" customHeight="1">
      <c r="A34" s="82">
        <v>30</v>
      </c>
      <c r="B34" s="1" t="s">
        <v>450</v>
      </c>
      <c r="C34" s="25" t="s">
        <v>433</v>
      </c>
      <c r="D34" s="1" t="s">
        <v>471</v>
      </c>
      <c r="E34" s="1"/>
      <c r="F34" s="25"/>
      <c r="G34" s="1" t="s">
        <v>83</v>
      </c>
      <c r="H34" s="25"/>
      <c r="I34" s="108">
        <v>3745.95</v>
      </c>
      <c r="J34" s="1" t="s">
        <v>398</v>
      </c>
      <c r="K34" s="108">
        <v>3745.95</v>
      </c>
      <c r="L34" s="1" t="s">
        <v>461</v>
      </c>
      <c r="M34" s="109"/>
      <c r="N34" s="1" t="s">
        <v>295</v>
      </c>
      <c r="O34" s="112"/>
      <c r="P34" s="11"/>
    </row>
    <row r="35" spans="1:18" s="21" customFormat="1" ht="27.75" customHeight="1">
      <c r="A35" s="82">
        <v>31</v>
      </c>
      <c r="B35" s="1" t="s">
        <v>472</v>
      </c>
      <c r="C35" s="25" t="s">
        <v>473</v>
      </c>
      <c r="D35" s="98" t="s">
        <v>474</v>
      </c>
      <c r="E35" s="98"/>
      <c r="F35" s="99"/>
      <c r="G35" s="1" t="s">
        <v>83</v>
      </c>
      <c r="H35" s="99"/>
      <c r="I35" s="108">
        <v>3224.56</v>
      </c>
      <c r="J35" s="1" t="s">
        <v>398</v>
      </c>
      <c r="K35" s="108">
        <v>3224.56</v>
      </c>
      <c r="L35" s="1" t="s">
        <v>461</v>
      </c>
      <c r="M35" s="109"/>
      <c r="N35" s="1" t="s">
        <v>295</v>
      </c>
      <c r="O35" s="113" t="s">
        <v>475</v>
      </c>
      <c r="P35" s="11"/>
    </row>
    <row r="36" spans="1:18" s="21" customFormat="1" ht="27.75" customHeight="1">
      <c r="A36" s="82">
        <v>32</v>
      </c>
      <c r="B36" s="1" t="s">
        <v>472</v>
      </c>
      <c r="C36" s="25" t="s">
        <v>476</v>
      </c>
      <c r="D36" s="100" t="s">
        <v>477</v>
      </c>
      <c r="E36" s="100"/>
      <c r="F36" s="101"/>
      <c r="G36" s="1" t="s">
        <v>83</v>
      </c>
      <c r="H36" s="101"/>
      <c r="I36" s="108">
        <v>85000</v>
      </c>
      <c r="J36" s="102" t="s">
        <v>478</v>
      </c>
      <c r="K36" s="108">
        <v>51000</v>
      </c>
      <c r="L36" s="102" t="s">
        <v>479</v>
      </c>
      <c r="M36" s="114" t="s">
        <v>480</v>
      </c>
      <c r="N36" s="1" t="s">
        <v>295</v>
      </c>
      <c r="O36" s="115" t="s">
        <v>399</v>
      </c>
      <c r="P36" s="11"/>
    </row>
    <row r="37" spans="1:18" s="21" customFormat="1" ht="27.75" customHeight="1">
      <c r="A37" s="82">
        <v>33</v>
      </c>
      <c r="B37" s="1"/>
      <c r="C37" s="25" t="s">
        <v>481</v>
      </c>
      <c r="D37" s="102" t="s">
        <v>482</v>
      </c>
      <c r="E37" s="102"/>
      <c r="F37" s="102"/>
      <c r="G37" s="1" t="s">
        <v>83</v>
      </c>
      <c r="H37" s="102"/>
      <c r="I37" s="108">
        <v>390000</v>
      </c>
      <c r="J37" s="102" t="s">
        <v>478</v>
      </c>
      <c r="K37" s="108">
        <v>117000</v>
      </c>
      <c r="L37" s="102" t="s">
        <v>483</v>
      </c>
      <c r="M37" s="114" t="s">
        <v>480</v>
      </c>
      <c r="N37" s="1" t="s">
        <v>295</v>
      </c>
      <c r="O37" s="115" t="s">
        <v>399</v>
      </c>
      <c r="P37" s="11"/>
    </row>
    <row r="38" spans="1:18" s="21" customFormat="1" ht="27.75" customHeight="1">
      <c r="A38" s="82">
        <v>34</v>
      </c>
      <c r="B38" s="1" t="s">
        <v>472</v>
      </c>
      <c r="C38" s="25" t="s">
        <v>476</v>
      </c>
      <c r="D38" s="102" t="s">
        <v>484</v>
      </c>
      <c r="E38" s="102"/>
      <c r="F38" s="102"/>
      <c r="G38" s="1" t="s">
        <v>83</v>
      </c>
      <c r="H38" s="102"/>
      <c r="I38" s="108">
        <v>60568</v>
      </c>
      <c r="J38" s="102" t="s">
        <v>478</v>
      </c>
      <c r="K38" s="108">
        <v>30284</v>
      </c>
      <c r="L38" s="102" t="s">
        <v>483</v>
      </c>
      <c r="M38" s="114" t="s">
        <v>480</v>
      </c>
      <c r="N38" s="1" t="s">
        <v>295</v>
      </c>
      <c r="O38" s="115" t="s">
        <v>399</v>
      </c>
      <c r="P38" s="11"/>
    </row>
    <row r="39" spans="1:18" s="21" customFormat="1" ht="27.75" customHeight="1">
      <c r="A39" s="82">
        <v>35</v>
      </c>
      <c r="B39" s="1" t="s">
        <v>472</v>
      </c>
      <c r="C39" s="25" t="s">
        <v>485</v>
      </c>
      <c r="D39" s="102" t="s">
        <v>484</v>
      </c>
      <c r="E39" s="102"/>
      <c r="F39" s="102"/>
      <c r="G39" s="1" t="s">
        <v>83</v>
      </c>
      <c r="H39" s="102"/>
      <c r="I39" s="108">
        <v>65000</v>
      </c>
      <c r="J39" s="102" t="s">
        <v>478</v>
      </c>
      <c r="K39" s="108">
        <v>65000</v>
      </c>
      <c r="L39" s="102" t="s">
        <v>483</v>
      </c>
      <c r="M39" s="114" t="s">
        <v>480</v>
      </c>
      <c r="N39" s="1" t="s">
        <v>295</v>
      </c>
      <c r="O39" s="115" t="s">
        <v>399</v>
      </c>
      <c r="P39" s="11"/>
    </row>
    <row r="40" spans="1:18" s="21" customFormat="1" ht="27.75" customHeight="1">
      <c r="A40" s="82">
        <v>36</v>
      </c>
      <c r="B40" s="1" t="s">
        <v>23</v>
      </c>
      <c r="C40" s="25" t="s">
        <v>310</v>
      </c>
      <c r="D40" s="103" t="s">
        <v>486</v>
      </c>
      <c r="E40" s="103"/>
      <c r="F40" s="103"/>
      <c r="G40" s="1" t="s">
        <v>30</v>
      </c>
      <c r="H40" s="103"/>
      <c r="I40" s="108">
        <v>62150</v>
      </c>
      <c r="J40" s="103" t="s">
        <v>487</v>
      </c>
      <c r="K40" s="108">
        <v>37290</v>
      </c>
      <c r="L40" s="103" t="s">
        <v>488</v>
      </c>
      <c r="M40" s="103"/>
      <c r="N40" s="1" t="s">
        <v>489</v>
      </c>
      <c r="O40" s="116" t="s">
        <v>490</v>
      </c>
      <c r="P40" s="103"/>
      <c r="R40" s="22"/>
    </row>
    <row r="41" spans="1:18" s="21" customFormat="1" ht="27.75" customHeight="1">
      <c r="A41" s="82">
        <v>37</v>
      </c>
      <c r="B41" s="1" t="s">
        <v>491</v>
      </c>
      <c r="C41" s="25" t="s">
        <v>492</v>
      </c>
      <c r="D41" s="103" t="s">
        <v>493</v>
      </c>
      <c r="E41" s="103"/>
      <c r="F41" s="103"/>
      <c r="G41" s="1" t="s">
        <v>83</v>
      </c>
      <c r="H41" s="103"/>
      <c r="I41" s="108">
        <v>9627.6</v>
      </c>
      <c r="J41" s="103" t="s">
        <v>487</v>
      </c>
      <c r="K41" s="108">
        <v>9627.6</v>
      </c>
      <c r="L41" s="103"/>
      <c r="M41" s="103"/>
      <c r="N41" s="1" t="s">
        <v>494</v>
      </c>
      <c r="O41" s="116" t="s">
        <v>495</v>
      </c>
      <c r="P41" s="103" t="s">
        <v>496</v>
      </c>
      <c r="R41" s="22"/>
    </row>
    <row r="42" spans="1:18" s="21" customFormat="1" ht="27.75" customHeight="1">
      <c r="A42" s="82">
        <v>38</v>
      </c>
      <c r="B42" s="1" t="s">
        <v>497</v>
      </c>
      <c r="C42" s="25" t="s">
        <v>498</v>
      </c>
      <c r="D42" s="103" t="s">
        <v>499</v>
      </c>
      <c r="E42" s="103"/>
      <c r="F42" s="103"/>
      <c r="G42" s="1" t="s">
        <v>83</v>
      </c>
      <c r="H42" s="103"/>
      <c r="I42" s="108">
        <v>3000</v>
      </c>
      <c r="J42" s="103" t="s">
        <v>487</v>
      </c>
      <c r="K42" s="108">
        <v>3000</v>
      </c>
      <c r="L42" s="103" t="s">
        <v>500</v>
      </c>
      <c r="M42" s="103"/>
      <c r="N42" s="1" t="s">
        <v>494</v>
      </c>
      <c r="O42" s="116" t="s">
        <v>490</v>
      </c>
      <c r="P42" s="103"/>
      <c r="R42" s="22"/>
    </row>
    <row r="43" spans="1:18" s="21" customFormat="1" ht="27.75" customHeight="1">
      <c r="A43" s="82">
        <v>39</v>
      </c>
      <c r="B43" s="1"/>
      <c r="C43" s="25" t="s">
        <v>501</v>
      </c>
      <c r="D43" s="104" t="s">
        <v>502</v>
      </c>
      <c r="E43" s="104"/>
      <c r="F43" s="103"/>
      <c r="G43" s="1" t="s">
        <v>83</v>
      </c>
      <c r="H43" s="103"/>
      <c r="I43" s="108">
        <v>504610</v>
      </c>
      <c r="J43" s="104" t="s">
        <v>233</v>
      </c>
      <c r="K43" s="108">
        <v>504610</v>
      </c>
      <c r="L43" s="117" t="s">
        <v>503</v>
      </c>
      <c r="M43" s="118">
        <v>45092</v>
      </c>
      <c r="N43" s="1" t="s">
        <v>504</v>
      </c>
      <c r="O43" s="119" t="s">
        <v>399</v>
      </c>
      <c r="P43" s="11"/>
      <c r="Q43" s="122"/>
      <c r="R43" s="123" t="s">
        <v>505</v>
      </c>
    </row>
    <row r="44" spans="1:18" s="21" customFormat="1" ht="27.75" customHeight="1">
      <c r="A44" s="82">
        <v>40</v>
      </c>
      <c r="B44" s="1" t="s">
        <v>506</v>
      </c>
      <c r="C44" s="25" t="s">
        <v>507</v>
      </c>
      <c r="D44" s="103" t="s">
        <v>508</v>
      </c>
      <c r="E44" s="103"/>
      <c r="F44" s="103"/>
      <c r="G44" s="1" t="s">
        <v>83</v>
      </c>
      <c r="H44" s="103"/>
      <c r="I44" s="108">
        <v>128585.5</v>
      </c>
      <c r="J44" s="104" t="s">
        <v>233</v>
      </c>
      <c r="K44" s="108">
        <v>128585.5</v>
      </c>
      <c r="L44" s="103"/>
      <c r="M44" s="103" t="s">
        <v>509</v>
      </c>
      <c r="N44" s="1" t="s">
        <v>295</v>
      </c>
      <c r="O44" s="116"/>
      <c r="P44" s="11"/>
      <c r="Q44" s="124"/>
      <c r="R44" s="22"/>
    </row>
    <row r="45" spans="1:18" s="21" customFormat="1" ht="27.75" customHeight="1">
      <c r="A45" s="82">
        <v>41</v>
      </c>
      <c r="B45" s="1" t="s">
        <v>506</v>
      </c>
      <c r="C45" s="25" t="s">
        <v>510</v>
      </c>
      <c r="D45" s="103" t="s">
        <v>508</v>
      </c>
      <c r="E45" s="103"/>
      <c r="F45" s="103"/>
      <c r="G45" s="1" t="s">
        <v>83</v>
      </c>
      <c r="H45" s="103"/>
      <c r="I45" s="108">
        <v>85218.75</v>
      </c>
      <c r="J45" s="104" t="s">
        <v>233</v>
      </c>
      <c r="K45" s="108">
        <v>85218.75</v>
      </c>
      <c r="L45" s="103"/>
      <c r="M45" s="103" t="s">
        <v>509</v>
      </c>
      <c r="N45" s="1" t="s">
        <v>295</v>
      </c>
      <c r="O45" s="116"/>
      <c r="P45" s="11"/>
      <c r="Q45" s="124"/>
      <c r="R45" s="22"/>
    </row>
    <row r="46" spans="1:18" s="21" customFormat="1" ht="27.75" customHeight="1">
      <c r="A46" s="82">
        <v>42</v>
      </c>
      <c r="B46" s="1" t="s">
        <v>506</v>
      </c>
      <c r="C46" s="25" t="s">
        <v>511</v>
      </c>
      <c r="D46" s="103" t="s">
        <v>508</v>
      </c>
      <c r="E46" s="103"/>
      <c r="F46" s="103"/>
      <c r="G46" s="1" t="s">
        <v>83</v>
      </c>
      <c r="H46" s="103"/>
      <c r="I46" s="108">
        <v>85913.13</v>
      </c>
      <c r="J46" s="104" t="s">
        <v>233</v>
      </c>
      <c r="K46" s="108">
        <v>85913.13</v>
      </c>
      <c r="L46" s="103"/>
      <c r="M46" s="103" t="s">
        <v>512</v>
      </c>
      <c r="N46" s="1" t="s">
        <v>494</v>
      </c>
      <c r="O46" s="116" t="s">
        <v>513</v>
      </c>
      <c r="P46" s="11"/>
      <c r="Q46" s="124"/>
      <c r="R46" s="22"/>
    </row>
    <row r="47" spans="1:18" s="21" customFormat="1" ht="27.75" customHeight="1">
      <c r="A47" s="82">
        <v>43</v>
      </c>
      <c r="B47" s="1" t="s">
        <v>506</v>
      </c>
      <c r="C47" s="25" t="s">
        <v>514</v>
      </c>
      <c r="D47" s="103" t="s">
        <v>508</v>
      </c>
      <c r="E47" s="103"/>
      <c r="F47" s="103"/>
      <c r="G47" s="1" t="s">
        <v>83</v>
      </c>
      <c r="H47" s="103"/>
      <c r="I47" s="108">
        <v>77580.600000000006</v>
      </c>
      <c r="J47" s="104" t="s">
        <v>233</v>
      </c>
      <c r="K47" s="108">
        <v>77580.600000000006</v>
      </c>
      <c r="L47" s="103"/>
      <c r="M47" s="103" t="s">
        <v>515</v>
      </c>
      <c r="N47" s="1" t="s">
        <v>494</v>
      </c>
      <c r="O47" s="116" t="s">
        <v>513</v>
      </c>
      <c r="P47" s="11"/>
      <c r="Q47" s="124"/>
      <c r="R47" s="22"/>
    </row>
    <row r="48" spans="1:18" s="21" customFormat="1" ht="27.75" customHeight="1">
      <c r="A48" s="82">
        <v>44</v>
      </c>
      <c r="B48" s="1" t="s">
        <v>450</v>
      </c>
      <c r="C48" s="25" t="s">
        <v>516</v>
      </c>
      <c r="D48" s="103" t="s">
        <v>517</v>
      </c>
      <c r="E48" s="103"/>
      <c r="F48" s="103"/>
      <c r="G48" s="1" t="s">
        <v>83</v>
      </c>
      <c r="H48" s="103"/>
      <c r="I48" s="108">
        <v>901000</v>
      </c>
      <c r="J48" s="103" t="s">
        <v>233</v>
      </c>
      <c r="K48" s="108">
        <v>270300</v>
      </c>
      <c r="L48" s="103" t="s">
        <v>503</v>
      </c>
      <c r="M48" s="120">
        <v>45092</v>
      </c>
      <c r="N48" s="1" t="s">
        <v>20</v>
      </c>
      <c r="O48" s="36"/>
      <c r="P48" s="11"/>
    </row>
    <row r="49" spans="1:17" s="21" customFormat="1" ht="27.75" customHeight="1">
      <c r="A49" s="82">
        <v>45</v>
      </c>
      <c r="B49" s="1" t="s">
        <v>518</v>
      </c>
      <c r="C49" s="25" t="s">
        <v>519</v>
      </c>
      <c r="D49" s="103" t="s">
        <v>520</v>
      </c>
      <c r="E49" s="103"/>
      <c r="F49" s="103"/>
      <c r="G49" s="1" t="s">
        <v>83</v>
      </c>
      <c r="H49" s="103"/>
      <c r="I49" s="108">
        <v>1200</v>
      </c>
      <c r="J49" s="103" t="s">
        <v>521</v>
      </c>
      <c r="K49" s="108">
        <v>1200</v>
      </c>
      <c r="L49" s="103" t="s">
        <v>522</v>
      </c>
      <c r="M49" s="103"/>
      <c r="N49" s="1" t="s">
        <v>523</v>
      </c>
      <c r="O49" s="116" t="s">
        <v>524</v>
      </c>
      <c r="P49" s="11"/>
    </row>
    <row r="50" spans="1:17" s="21" customFormat="1" ht="27.75" customHeight="1">
      <c r="A50" s="82">
        <v>46</v>
      </c>
      <c r="B50" s="1" t="s">
        <v>518</v>
      </c>
      <c r="C50" s="25" t="s">
        <v>519</v>
      </c>
      <c r="D50" s="103" t="s">
        <v>525</v>
      </c>
      <c r="E50" s="103"/>
      <c r="F50" s="103"/>
      <c r="G50" s="1" t="s">
        <v>83</v>
      </c>
      <c r="H50" s="103"/>
      <c r="I50" s="108">
        <v>900</v>
      </c>
      <c r="J50" s="103" t="s">
        <v>521</v>
      </c>
      <c r="K50" s="108">
        <v>900</v>
      </c>
      <c r="L50" s="103" t="s">
        <v>522</v>
      </c>
      <c r="M50" s="103" t="s">
        <v>515</v>
      </c>
      <c r="N50" s="1" t="s">
        <v>523</v>
      </c>
      <c r="O50" s="116" t="s">
        <v>399</v>
      </c>
      <c r="P50" s="11"/>
    </row>
    <row r="51" spans="1:17" ht="27.75" customHeight="1">
      <c r="A51" s="56"/>
      <c r="B51" s="57"/>
      <c r="C51" s="42"/>
      <c r="D51" s="42"/>
      <c r="E51" s="42"/>
      <c r="F51" s="21"/>
      <c r="G51" s="42"/>
      <c r="H51" s="21"/>
      <c r="L51" s="42"/>
      <c r="N51" s="42"/>
      <c r="O51" s="42"/>
    </row>
    <row r="52" spans="1:17" ht="27.75" customHeight="1">
      <c r="A52" s="368" t="s">
        <v>218</v>
      </c>
      <c r="B52" s="369"/>
      <c r="C52" s="369"/>
      <c r="D52" s="370"/>
      <c r="E52" s="58"/>
      <c r="F52" s="105"/>
      <c r="G52" s="66"/>
      <c r="H52" s="105"/>
      <c r="I52" s="121">
        <f>SUBTOTAL(109,I5:I34)</f>
        <v>286657.79340000002</v>
      </c>
      <c r="J52" s="121"/>
      <c r="K52" s="121">
        <f>SUBTOTAL(109,K5:K50)</f>
        <v>1900387.7234</v>
      </c>
      <c r="L52" s="67"/>
      <c r="M52" s="60"/>
      <c r="N52" s="67"/>
      <c r="O52" s="68"/>
      <c r="Q52" s="69"/>
    </row>
  </sheetData>
  <autoFilter ref="A4:Q50"/>
  <mergeCells count="2">
    <mergeCell ref="A52:D52"/>
    <mergeCell ref="A1:P3"/>
  </mergeCells>
  <phoneticPr fontId="38" type="noConversion"/>
  <pageMargins left="0.7" right="0.7" top="0.75" bottom="0.75" header="0.3" footer="0.3"/>
  <pageSetup paperSize="9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7"/>
  <sheetViews>
    <sheetView tabSelected="1" zoomScale="85" zoomScaleNormal="85" workbookViewId="0">
      <selection activeCell="A4" sqref="A4:Q4"/>
    </sheetView>
  </sheetViews>
  <sheetFormatPr defaultColWidth="9" defaultRowHeight="14.25"/>
  <cols>
    <col min="1" max="1" width="8.375" style="22" customWidth="1"/>
    <col min="2" max="2" width="11.875" style="22" customWidth="1"/>
    <col min="3" max="3" width="19.875" style="22" customWidth="1"/>
    <col min="4" max="4" width="32.875" style="74" customWidth="1"/>
    <col min="5" max="5" width="51.625" style="38" customWidth="1"/>
    <col min="6" max="6" width="19.25" style="334" customWidth="1"/>
    <col min="7" max="7" width="23.625" style="75" customWidth="1"/>
    <col min="8" max="8" width="18.125" style="76" customWidth="1"/>
    <col min="9" max="9" width="20.625" style="334" customWidth="1"/>
    <col min="10" max="10" width="17.875" style="77" customWidth="1"/>
    <col min="11" max="11" width="27" style="77" customWidth="1"/>
    <col min="12" max="12" width="22.875" style="78" customWidth="1"/>
    <col min="13" max="13" width="21.5" style="78" customWidth="1"/>
    <col min="14" max="14" width="22.25" style="38" customWidth="1"/>
    <col min="15" max="15" width="20.5" style="70" customWidth="1"/>
    <col min="16" max="16" width="19.875" style="38" customWidth="1"/>
    <col min="17" max="17" width="20.875" style="70" customWidth="1"/>
    <col min="18" max="16384" width="9" style="70"/>
  </cols>
  <sheetData>
    <row r="1" spans="1:17" ht="16.5" customHeight="1">
      <c r="A1" s="375" t="s">
        <v>953</v>
      </c>
      <c r="B1" s="375"/>
      <c r="C1" s="375"/>
      <c r="D1" s="375"/>
      <c r="E1" s="375"/>
      <c r="F1" s="375"/>
      <c r="G1" s="376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6.5" customHeight="1">
      <c r="A2" s="375"/>
      <c r="B2" s="375"/>
      <c r="C2" s="375"/>
      <c r="D2" s="375"/>
      <c r="E2" s="375"/>
      <c r="F2" s="375"/>
      <c r="G2" s="376"/>
      <c r="H2" s="375"/>
      <c r="I2" s="375"/>
      <c r="J2" s="375"/>
      <c r="K2" s="375"/>
      <c r="L2" s="375"/>
      <c r="M2" s="375"/>
      <c r="N2" s="375"/>
      <c r="O2" s="375"/>
      <c r="P2" s="375"/>
      <c r="Q2" s="375"/>
    </row>
    <row r="3" spans="1:17" ht="16.5" customHeight="1">
      <c r="A3" s="375"/>
      <c r="B3" s="375"/>
      <c r="C3" s="375"/>
      <c r="D3" s="375"/>
      <c r="E3" s="375"/>
      <c r="F3" s="375"/>
      <c r="G3" s="376"/>
      <c r="H3" s="375"/>
      <c r="I3" s="375"/>
      <c r="J3" s="375"/>
      <c r="K3" s="375"/>
      <c r="L3" s="375"/>
      <c r="M3" s="375"/>
      <c r="N3" s="375"/>
      <c r="O3" s="375"/>
      <c r="P3" s="375"/>
      <c r="Q3" s="375"/>
    </row>
    <row r="4" spans="1:17" ht="39.950000000000003" customHeight="1">
      <c r="A4" s="377" t="s">
        <v>1010</v>
      </c>
      <c r="B4" s="377"/>
      <c r="C4" s="377"/>
      <c r="D4" s="377"/>
      <c r="E4" s="377"/>
      <c r="F4" s="377"/>
      <c r="G4" s="378"/>
      <c r="H4" s="377"/>
      <c r="I4" s="377"/>
      <c r="J4" s="377"/>
      <c r="K4" s="377"/>
      <c r="L4" s="377"/>
      <c r="M4" s="377"/>
      <c r="N4" s="377"/>
      <c r="O4" s="377"/>
      <c r="P4" s="377"/>
      <c r="Q4" s="377"/>
    </row>
    <row r="5" spans="1:17" s="22" customFormat="1" ht="24.95" customHeight="1">
      <c r="A5" s="79" t="s">
        <v>1</v>
      </c>
      <c r="B5" s="79" t="s">
        <v>526</v>
      </c>
      <c r="C5" s="79" t="s">
        <v>3</v>
      </c>
      <c r="D5" s="80" t="s">
        <v>385</v>
      </c>
      <c r="E5" s="81" t="s">
        <v>70</v>
      </c>
      <c r="F5" s="314" t="s">
        <v>552</v>
      </c>
      <c r="G5" s="80" t="s">
        <v>386</v>
      </c>
      <c r="H5" s="79" t="s">
        <v>356</v>
      </c>
      <c r="I5" s="314" t="s">
        <v>527</v>
      </c>
      <c r="J5" s="83" t="s">
        <v>72</v>
      </c>
      <c r="K5" s="84" t="s">
        <v>528</v>
      </c>
      <c r="L5" s="85" t="s">
        <v>529</v>
      </c>
      <c r="M5" s="85" t="s">
        <v>530</v>
      </c>
      <c r="N5" s="80" t="s">
        <v>391</v>
      </c>
      <c r="O5" s="79" t="s">
        <v>531</v>
      </c>
      <c r="P5" s="79" t="s">
        <v>532</v>
      </c>
      <c r="Q5" s="79" t="s">
        <v>10</v>
      </c>
    </row>
    <row r="6" spans="1:17" s="403" customFormat="1" ht="24.95" customHeight="1">
      <c r="A6" s="395">
        <v>1</v>
      </c>
      <c r="B6" s="396" t="s">
        <v>964</v>
      </c>
      <c r="C6" s="395" t="s">
        <v>23</v>
      </c>
      <c r="D6" s="397" t="s">
        <v>553</v>
      </c>
      <c r="E6" s="398" t="s">
        <v>397</v>
      </c>
      <c r="F6" s="395">
        <v>61945.59</v>
      </c>
      <c r="G6" s="296" t="s">
        <v>534</v>
      </c>
      <c r="H6" s="396" t="s">
        <v>30</v>
      </c>
      <c r="I6" s="395">
        <v>61945.59</v>
      </c>
      <c r="J6" s="399"/>
      <c r="K6" s="400">
        <v>61945.59</v>
      </c>
      <c r="L6" s="401" t="s">
        <v>963</v>
      </c>
      <c r="M6" s="402" t="s">
        <v>925</v>
      </c>
      <c r="N6" s="399" t="s">
        <v>966</v>
      </c>
      <c r="O6" s="396" t="s">
        <v>662</v>
      </c>
      <c r="P6" s="396" t="s">
        <v>962</v>
      </c>
      <c r="Q6" s="396"/>
    </row>
    <row r="7" spans="1:17" s="323" customFormat="1" ht="24.95" customHeight="1">
      <c r="A7" s="317">
        <v>2</v>
      </c>
      <c r="B7" s="313" t="s">
        <v>964</v>
      </c>
      <c r="C7" s="317" t="s">
        <v>23</v>
      </c>
      <c r="D7" s="318" t="s">
        <v>435</v>
      </c>
      <c r="E7" s="319" t="s">
        <v>436</v>
      </c>
      <c r="F7" s="317">
        <v>3651.58</v>
      </c>
      <c r="G7" s="262" t="s">
        <v>534</v>
      </c>
      <c r="H7" s="313" t="s">
        <v>83</v>
      </c>
      <c r="I7" s="317">
        <v>3651.58</v>
      </c>
      <c r="J7" s="320"/>
      <c r="K7" s="321">
        <v>3651.58</v>
      </c>
      <c r="L7" s="322" t="s">
        <v>963</v>
      </c>
      <c r="M7" s="324" t="s">
        <v>926</v>
      </c>
      <c r="N7" s="320" t="s">
        <v>969</v>
      </c>
      <c r="O7" s="313" t="s">
        <v>662</v>
      </c>
      <c r="P7" s="313" t="s">
        <v>962</v>
      </c>
      <c r="Q7" s="313"/>
    </row>
    <row r="8" spans="1:17" s="323" customFormat="1" ht="24.95" customHeight="1">
      <c r="A8" s="317">
        <v>3</v>
      </c>
      <c r="B8" s="313" t="s">
        <v>964</v>
      </c>
      <c r="C8" s="317" t="s">
        <v>23</v>
      </c>
      <c r="D8" s="318" t="s">
        <v>554</v>
      </c>
      <c r="E8" s="319" t="s">
        <v>555</v>
      </c>
      <c r="F8" s="317">
        <v>1884.94</v>
      </c>
      <c r="G8" s="262" t="s">
        <v>534</v>
      </c>
      <c r="H8" s="313" t="s">
        <v>83</v>
      </c>
      <c r="I8" s="317">
        <v>1884.94</v>
      </c>
      <c r="J8" s="320"/>
      <c r="K8" s="321">
        <v>1884.94</v>
      </c>
      <c r="L8" s="322" t="s">
        <v>963</v>
      </c>
      <c r="M8" s="324" t="s">
        <v>927</v>
      </c>
      <c r="N8" s="320"/>
      <c r="O8" s="313" t="s">
        <v>25</v>
      </c>
      <c r="P8" s="313" t="s">
        <v>962</v>
      </c>
      <c r="Q8" s="313"/>
    </row>
    <row r="9" spans="1:17" s="323" customFormat="1" ht="24.95" customHeight="1">
      <c r="A9" s="317">
        <v>4</v>
      </c>
      <c r="B9" s="313" t="s">
        <v>964</v>
      </c>
      <c r="C9" s="317" t="s">
        <v>395</v>
      </c>
      <c r="D9" s="318" t="s">
        <v>403</v>
      </c>
      <c r="E9" s="319" t="s">
        <v>404</v>
      </c>
      <c r="F9" s="317">
        <v>25453.25</v>
      </c>
      <c r="G9" s="262" t="s">
        <v>534</v>
      </c>
      <c r="H9" s="313" t="s">
        <v>30</v>
      </c>
      <c r="I9" s="317">
        <v>25453.25</v>
      </c>
      <c r="J9" s="320"/>
      <c r="K9" s="321">
        <v>25453.25</v>
      </c>
      <c r="L9" s="322" t="s">
        <v>963</v>
      </c>
      <c r="M9" s="324" t="s">
        <v>876</v>
      </c>
      <c r="N9" s="320"/>
      <c r="O9" s="313" t="s">
        <v>295</v>
      </c>
      <c r="P9" s="313" t="s">
        <v>962</v>
      </c>
      <c r="Q9" s="313"/>
    </row>
    <row r="10" spans="1:17" s="323" customFormat="1" ht="24.95" customHeight="1">
      <c r="A10" s="317">
        <v>5</v>
      </c>
      <c r="B10" s="313" t="s">
        <v>964</v>
      </c>
      <c r="C10" s="317" t="s">
        <v>395</v>
      </c>
      <c r="D10" s="318" t="s">
        <v>408</v>
      </c>
      <c r="E10" s="319" t="s">
        <v>409</v>
      </c>
      <c r="F10" s="317">
        <v>30065.02</v>
      </c>
      <c r="G10" s="262" t="s">
        <v>534</v>
      </c>
      <c r="H10" s="313" t="s">
        <v>30</v>
      </c>
      <c r="I10" s="317">
        <v>30065.02</v>
      </c>
      <c r="J10" s="320"/>
      <c r="K10" s="321">
        <v>30065.02</v>
      </c>
      <c r="L10" s="322" t="s">
        <v>963</v>
      </c>
      <c r="M10" s="324" t="s">
        <v>876</v>
      </c>
      <c r="N10" s="320"/>
      <c r="O10" s="313" t="s">
        <v>295</v>
      </c>
      <c r="P10" s="313" t="s">
        <v>962</v>
      </c>
      <c r="Q10" s="313"/>
    </row>
    <row r="11" spans="1:17" s="323" customFormat="1" ht="24.95" customHeight="1">
      <c r="A11" s="317">
        <v>6</v>
      </c>
      <c r="B11" s="313" t="s">
        <v>964</v>
      </c>
      <c r="C11" s="317" t="s">
        <v>276</v>
      </c>
      <c r="D11" s="318" t="s">
        <v>410</v>
      </c>
      <c r="E11" s="319" t="s">
        <v>411</v>
      </c>
      <c r="F11" s="317">
        <v>29754.03</v>
      </c>
      <c r="G11" s="262" t="s">
        <v>534</v>
      </c>
      <c r="H11" s="313" t="s">
        <v>30</v>
      </c>
      <c r="I11" s="317">
        <v>29754.03</v>
      </c>
      <c r="J11" s="320"/>
      <c r="K11" s="321">
        <v>29754.03</v>
      </c>
      <c r="L11" s="322" t="s">
        <v>963</v>
      </c>
      <c r="M11" s="324">
        <v>45096</v>
      </c>
      <c r="N11" s="320" t="s">
        <v>556</v>
      </c>
      <c r="O11" s="313" t="s">
        <v>295</v>
      </c>
      <c r="P11" s="313" t="s">
        <v>962</v>
      </c>
      <c r="Q11" s="313"/>
    </row>
    <row r="12" spans="1:17" s="323" customFormat="1" ht="24.95" customHeight="1">
      <c r="A12" s="317">
        <v>7</v>
      </c>
      <c r="B12" s="313" t="s">
        <v>964</v>
      </c>
      <c r="C12" s="317" t="s">
        <v>424</v>
      </c>
      <c r="D12" s="318" t="s">
        <v>425</v>
      </c>
      <c r="E12" s="319" t="s">
        <v>236</v>
      </c>
      <c r="F12" s="317">
        <v>3360</v>
      </c>
      <c r="G12" s="262" t="s">
        <v>534</v>
      </c>
      <c r="H12" s="313" t="s">
        <v>83</v>
      </c>
      <c r="I12" s="317">
        <v>3360</v>
      </c>
      <c r="J12" s="320"/>
      <c r="K12" s="321">
        <v>3360</v>
      </c>
      <c r="L12" s="322" t="s">
        <v>963</v>
      </c>
      <c r="M12" s="324" t="s">
        <v>877</v>
      </c>
      <c r="N12" s="320"/>
      <c r="O12" s="313" t="s">
        <v>295</v>
      </c>
      <c r="P12" s="313" t="s">
        <v>962</v>
      </c>
      <c r="Q12" s="313"/>
    </row>
    <row r="13" spans="1:17" s="323" customFormat="1" ht="24.95" customHeight="1">
      <c r="A13" s="317">
        <v>8</v>
      </c>
      <c r="B13" s="313" t="s">
        <v>964</v>
      </c>
      <c r="C13" s="317" t="s">
        <v>395</v>
      </c>
      <c r="D13" s="318" t="s">
        <v>426</v>
      </c>
      <c r="E13" s="319" t="s">
        <v>427</v>
      </c>
      <c r="F13" s="317">
        <v>22047.54</v>
      </c>
      <c r="G13" s="262" t="s">
        <v>534</v>
      </c>
      <c r="H13" s="313" t="s">
        <v>83</v>
      </c>
      <c r="I13" s="317">
        <v>22047.54</v>
      </c>
      <c r="J13" s="320"/>
      <c r="K13" s="321">
        <v>22047.54</v>
      </c>
      <c r="L13" s="322" t="s">
        <v>963</v>
      </c>
      <c r="M13" s="324" t="s">
        <v>877</v>
      </c>
      <c r="N13" s="320"/>
      <c r="O13" s="313" t="s">
        <v>295</v>
      </c>
      <c r="P13" s="313" t="s">
        <v>962</v>
      </c>
      <c r="Q13" s="313"/>
    </row>
    <row r="14" spans="1:17" s="323" customFormat="1" ht="24.95" customHeight="1">
      <c r="A14" s="317">
        <v>9</v>
      </c>
      <c r="B14" s="313" t="s">
        <v>964</v>
      </c>
      <c r="C14" s="317" t="s">
        <v>434</v>
      </c>
      <c r="D14" s="318" t="s">
        <v>435</v>
      </c>
      <c r="E14" s="319" t="s">
        <v>436</v>
      </c>
      <c r="F14" s="317">
        <v>1062</v>
      </c>
      <c r="G14" s="262" t="s">
        <v>534</v>
      </c>
      <c r="H14" s="313" t="s">
        <v>83</v>
      </c>
      <c r="I14" s="317">
        <v>1062</v>
      </c>
      <c r="J14" s="320"/>
      <c r="K14" s="321">
        <v>1062</v>
      </c>
      <c r="L14" s="322" t="s">
        <v>963</v>
      </c>
      <c r="M14" s="324" t="s">
        <v>877</v>
      </c>
      <c r="N14" s="320" t="s">
        <v>967</v>
      </c>
      <c r="O14" s="313" t="s">
        <v>295</v>
      </c>
      <c r="P14" s="313" t="s">
        <v>962</v>
      </c>
      <c r="Q14" s="313"/>
    </row>
    <row r="15" spans="1:17" s="323" customFormat="1" ht="24.95" customHeight="1">
      <c r="A15" s="317">
        <v>10</v>
      </c>
      <c r="B15" s="313" t="s">
        <v>964</v>
      </c>
      <c r="C15" s="317" t="s">
        <v>437</v>
      </c>
      <c r="D15" s="318" t="s">
        <v>438</v>
      </c>
      <c r="E15" s="319" t="s">
        <v>439</v>
      </c>
      <c r="F15" s="317">
        <v>11496</v>
      </c>
      <c r="G15" s="262" t="s">
        <v>534</v>
      </c>
      <c r="H15" s="313" t="s">
        <v>83</v>
      </c>
      <c r="I15" s="317">
        <v>11496</v>
      </c>
      <c r="J15" s="320"/>
      <c r="K15" s="321">
        <v>11496</v>
      </c>
      <c r="L15" s="322" t="s">
        <v>963</v>
      </c>
      <c r="M15" s="324" t="s">
        <v>877</v>
      </c>
      <c r="N15" s="320" t="s">
        <v>967</v>
      </c>
      <c r="O15" s="313" t="s">
        <v>440</v>
      </c>
      <c r="P15" s="313" t="s">
        <v>962</v>
      </c>
      <c r="Q15" s="313"/>
    </row>
    <row r="16" spans="1:17" s="323" customFormat="1" ht="24.95" customHeight="1">
      <c r="A16" s="317">
        <v>11</v>
      </c>
      <c r="B16" s="313" t="s">
        <v>964</v>
      </c>
      <c r="C16" s="317" t="s">
        <v>562</v>
      </c>
      <c r="D16" s="318" t="s">
        <v>408</v>
      </c>
      <c r="E16" s="319" t="s">
        <v>563</v>
      </c>
      <c r="F16" s="317">
        <v>10506.74</v>
      </c>
      <c r="G16" s="262" t="s">
        <v>534</v>
      </c>
      <c r="H16" s="313" t="s">
        <v>83</v>
      </c>
      <c r="I16" s="317">
        <v>10506.74</v>
      </c>
      <c r="J16" s="320"/>
      <c r="K16" s="321">
        <v>10506.74</v>
      </c>
      <c r="L16" s="322" t="s">
        <v>963</v>
      </c>
      <c r="M16" s="324" t="s">
        <v>877</v>
      </c>
      <c r="N16" s="320" t="s">
        <v>967</v>
      </c>
      <c r="O16" s="313" t="s">
        <v>295</v>
      </c>
      <c r="P16" s="313" t="s">
        <v>962</v>
      </c>
      <c r="Q16" s="313"/>
    </row>
    <row r="17" spans="1:17" s="323" customFormat="1" ht="24.95" customHeight="1">
      <c r="A17" s="317">
        <v>12</v>
      </c>
      <c r="B17" s="313" t="s">
        <v>964</v>
      </c>
      <c r="C17" s="317" t="s">
        <v>432</v>
      </c>
      <c r="D17" s="318" t="s">
        <v>329</v>
      </c>
      <c r="E17" s="319" t="s">
        <v>536</v>
      </c>
      <c r="F17" s="317">
        <v>921.5</v>
      </c>
      <c r="G17" s="262" t="s">
        <v>534</v>
      </c>
      <c r="H17" s="313" t="s">
        <v>83</v>
      </c>
      <c r="I17" s="317">
        <v>921.5</v>
      </c>
      <c r="J17" s="320"/>
      <c r="K17" s="321">
        <v>921.5</v>
      </c>
      <c r="L17" s="322" t="s">
        <v>963</v>
      </c>
      <c r="M17" s="324" t="s">
        <v>877</v>
      </c>
      <c r="N17" s="320" t="s">
        <v>967</v>
      </c>
      <c r="O17" s="313" t="s">
        <v>25</v>
      </c>
      <c r="P17" s="313" t="s">
        <v>962</v>
      </c>
      <c r="Q17" s="313"/>
    </row>
    <row r="18" spans="1:17" s="323" customFormat="1" ht="24.95" customHeight="1">
      <c r="A18" s="317">
        <v>13</v>
      </c>
      <c r="B18" s="313" t="s">
        <v>964</v>
      </c>
      <c r="C18" s="317" t="s">
        <v>454</v>
      </c>
      <c r="D18" s="318" t="s">
        <v>455</v>
      </c>
      <c r="E18" s="319" t="s">
        <v>456</v>
      </c>
      <c r="F18" s="317">
        <v>4011.5</v>
      </c>
      <c r="G18" s="262" t="s">
        <v>534</v>
      </c>
      <c r="H18" s="313" t="s">
        <v>83</v>
      </c>
      <c r="I18" s="317">
        <v>4011.5</v>
      </c>
      <c r="J18" s="320"/>
      <c r="K18" s="321">
        <v>4011.5</v>
      </c>
      <c r="L18" s="322" t="s">
        <v>963</v>
      </c>
      <c r="M18" s="324" t="s">
        <v>877</v>
      </c>
      <c r="N18" s="320" t="s">
        <v>967</v>
      </c>
      <c r="O18" s="313" t="s">
        <v>25</v>
      </c>
      <c r="P18" s="313" t="s">
        <v>962</v>
      </c>
      <c r="Q18" s="313"/>
    </row>
    <row r="19" spans="1:17" s="323" customFormat="1" ht="24.95" customHeight="1">
      <c r="A19" s="317">
        <v>14</v>
      </c>
      <c r="B19" s="313" t="s">
        <v>964</v>
      </c>
      <c r="C19" s="317" t="s">
        <v>557</v>
      </c>
      <c r="D19" s="318" t="s">
        <v>414</v>
      </c>
      <c r="E19" s="319" t="s">
        <v>284</v>
      </c>
      <c r="F19" s="317">
        <v>62344.480000000003</v>
      </c>
      <c r="G19" s="262" t="s">
        <v>534</v>
      </c>
      <c r="H19" s="313" t="s">
        <v>83</v>
      </c>
      <c r="I19" s="317">
        <v>62344.480000000003</v>
      </c>
      <c r="J19" s="320"/>
      <c r="K19" s="321">
        <v>62344.480000000003</v>
      </c>
      <c r="L19" s="322" t="s">
        <v>963</v>
      </c>
      <c r="M19" s="324">
        <v>45120</v>
      </c>
      <c r="N19" s="320" t="s">
        <v>968</v>
      </c>
      <c r="O19" s="313" t="s">
        <v>295</v>
      </c>
      <c r="P19" s="313" t="s">
        <v>962</v>
      </c>
      <c r="Q19" s="313"/>
    </row>
    <row r="20" spans="1:17" s="323" customFormat="1" ht="24.95" customHeight="1">
      <c r="A20" s="317">
        <v>15</v>
      </c>
      <c r="B20" s="313" t="s">
        <v>964</v>
      </c>
      <c r="C20" s="317" t="s">
        <v>497</v>
      </c>
      <c r="D20" s="318" t="s">
        <v>438</v>
      </c>
      <c r="E20" s="319" t="s">
        <v>439</v>
      </c>
      <c r="F20" s="317">
        <v>7500</v>
      </c>
      <c r="G20" s="262" t="s">
        <v>534</v>
      </c>
      <c r="H20" s="313" t="s">
        <v>83</v>
      </c>
      <c r="I20" s="317">
        <v>7500</v>
      </c>
      <c r="J20" s="320"/>
      <c r="K20" s="321">
        <v>7500</v>
      </c>
      <c r="L20" s="322" t="s">
        <v>963</v>
      </c>
      <c r="M20" s="324">
        <v>45120</v>
      </c>
      <c r="N20" s="320" t="s">
        <v>968</v>
      </c>
      <c r="O20" s="313" t="s">
        <v>295</v>
      </c>
      <c r="P20" s="313" t="s">
        <v>962</v>
      </c>
      <c r="Q20" s="313"/>
    </row>
    <row r="21" spans="1:17" s="323" customFormat="1" ht="24.95" customHeight="1">
      <c r="A21" s="317">
        <v>16</v>
      </c>
      <c r="B21" s="313" t="s">
        <v>964</v>
      </c>
      <c r="C21" s="317" t="s">
        <v>468</v>
      </c>
      <c r="D21" s="318" t="s">
        <v>438</v>
      </c>
      <c r="E21" s="319" t="s">
        <v>439</v>
      </c>
      <c r="F21" s="317">
        <v>7298</v>
      </c>
      <c r="G21" s="262" t="s">
        <v>534</v>
      </c>
      <c r="H21" s="313" t="s">
        <v>83</v>
      </c>
      <c r="I21" s="317">
        <v>7298</v>
      </c>
      <c r="J21" s="320"/>
      <c r="K21" s="321">
        <v>7298</v>
      </c>
      <c r="L21" s="322" t="s">
        <v>963</v>
      </c>
      <c r="M21" s="324">
        <v>45124</v>
      </c>
      <c r="N21" s="320" t="s">
        <v>968</v>
      </c>
      <c r="O21" s="313" t="s">
        <v>295</v>
      </c>
      <c r="P21" s="313" t="s">
        <v>962</v>
      </c>
      <c r="Q21" s="313"/>
    </row>
    <row r="22" spans="1:17" s="403" customFormat="1" ht="24.95" customHeight="1">
      <c r="A22" s="395">
        <v>17</v>
      </c>
      <c r="B22" s="396" t="s">
        <v>964</v>
      </c>
      <c r="C22" s="395" t="s">
        <v>468</v>
      </c>
      <c r="D22" s="397" t="s">
        <v>558</v>
      </c>
      <c r="E22" s="398" t="s">
        <v>406</v>
      </c>
      <c r="F22" s="395">
        <f>37855+1084.8</f>
        <v>38939.800000000003</v>
      </c>
      <c r="G22" s="296" t="s">
        <v>534</v>
      </c>
      <c r="H22" s="396" t="s">
        <v>83</v>
      </c>
      <c r="I22" s="395">
        <f>37855+1084.8</f>
        <v>38939.800000000003</v>
      </c>
      <c r="J22" s="399"/>
      <c r="K22" s="400">
        <f>37855+1084.8</f>
        <v>38939.800000000003</v>
      </c>
      <c r="L22" s="401" t="s">
        <v>963</v>
      </c>
      <c r="M22" s="402">
        <v>45127</v>
      </c>
      <c r="N22" s="399" t="s">
        <v>968</v>
      </c>
      <c r="O22" s="396" t="s">
        <v>295</v>
      </c>
      <c r="P22" s="396" t="s">
        <v>962</v>
      </c>
      <c r="Q22" s="396"/>
    </row>
    <row r="23" spans="1:17" s="323" customFormat="1" ht="24.95" customHeight="1">
      <c r="A23" s="317">
        <v>18</v>
      </c>
      <c r="B23" s="313" t="s">
        <v>964</v>
      </c>
      <c r="C23" s="317" t="s">
        <v>450</v>
      </c>
      <c r="D23" s="318" t="s">
        <v>433</v>
      </c>
      <c r="E23" s="319" t="s">
        <v>471</v>
      </c>
      <c r="F23" s="317">
        <v>3745.95</v>
      </c>
      <c r="G23" s="262" t="s">
        <v>534</v>
      </c>
      <c r="H23" s="313" t="s">
        <v>83</v>
      </c>
      <c r="I23" s="317">
        <v>3745.95</v>
      </c>
      <c r="J23" s="320"/>
      <c r="K23" s="321">
        <v>3745.95</v>
      </c>
      <c r="L23" s="322" t="s">
        <v>963</v>
      </c>
      <c r="M23" s="324">
        <v>45120</v>
      </c>
      <c r="N23" s="320"/>
      <c r="O23" s="313" t="s">
        <v>295</v>
      </c>
      <c r="P23" s="313" t="s">
        <v>962</v>
      </c>
      <c r="Q23" s="313"/>
    </row>
    <row r="24" spans="1:17" s="323" customFormat="1" ht="24.95" customHeight="1">
      <c r="A24" s="317">
        <v>19</v>
      </c>
      <c r="B24" s="313" t="s">
        <v>964</v>
      </c>
      <c r="C24" s="317" t="s">
        <v>450</v>
      </c>
      <c r="D24" s="318" t="s">
        <v>408</v>
      </c>
      <c r="E24" s="319" t="s">
        <v>502</v>
      </c>
      <c r="F24" s="317">
        <v>6916.31</v>
      </c>
      <c r="G24" s="262" t="s">
        <v>534</v>
      </c>
      <c r="H24" s="313" t="s">
        <v>83</v>
      </c>
      <c r="I24" s="317">
        <v>6916.31</v>
      </c>
      <c r="J24" s="320"/>
      <c r="K24" s="321">
        <v>6916.31</v>
      </c>
      <c r="L24" s="322" t="s">
        <v>963</v>
      </c>
      <c r="M24" s="324">
        <v>45127</v>
      </c>
      <c r="N24" s="320" t="s">
        <v>968</v>
      </c>
      <c r="O24" s="313" t="s">
        <v>295</v>
      </c>
      <c r="P24" s="313" t="s">
        <v>962</v>
      </c>
      <c r="Q24" s="313"/>
    </row>
    <row r="25" spans="1:17" s="403" customFormat="1" ht="24.95" customHeight="1">
      <c r="A25" s="395">
        <v>20</v>
      </c>
      <c r="B25" s="396" t="s">
        <v>964</v>
      </c>
      <c r="C25" s="395" t="s">
        <v>272</v>
      </c>
      <c r="D25" s="397" t="s">
        <v>414</v>
      </c>
      <c r="E25" s="398" t="s">
        <v>559</v>
      </c>
      <c r="F25" s="395">
        <v>26321.8</v>
      </c>
      <c r="G25" s="296" t="s">
        <v>534</v>
      </c>
      <c r="H25" s="396" t="s">
        <v>83</v>
      </c>
      <c r="I25" s="395">
        <v>26321.8</v>
      </c>
      <c r="J25" s="399"/>
      <c r="K25" s="400">
        <v>26321.8</v>
      </c>
      <c r="L25" s="401" t="s">
        <v>963</v>
      </c>
      <c r="M25" s="402">
        <v>45120</v>
      </c>
      <c r="N25" s="399" t="s">
        <v>968</v>
      </c>
      <c r="O25" s="396" t="s">
        <v>295</v>
      </c>
      <c r="P25" s="396" t="s">
        <v>962</v>
      </c>
      <c r="Q25" s="396"/>
    </row>
    <row r="26" spans="1:17" s="403" customFormat="1" ht="24.95" customHeight="1">
      <c r="A26" s="395">
        <v>21</v>
      </c>
      <c r="B26" s="396" t="s">
        <v>964</v>
      </c>
      <c r="C26" s="395" t="s">
        <v>23</v>
      </c>
      <c r="D26" s="397" t="s">
        <v>875</v>
      </c>
      <c r="E26" s="398" t="s">
        <v>874</v>
      </c>
      <c r="F26" s="395">
        <v>43708.52</v>
      </c>
      <c r="G26" s="296" t="s">
        <v>534</v>
      </c>
      <c r="H26" s="396" t="s">
        <v>83</v>
      </c>
      <c r="I26" s="395">
        <v>43708.52</v>
      </c>
      <c r="J26" s="399"/>
      <c r="K26" s="400">
        <v>43708.52</v>
      </c>
      <c r="L26" s="401" t="s">
        <v>963</v>
      </c>
      <c r="M26" s="402">
        <v>45190</v>
      </c>
      <c r="N26" s="399"/>
      <c r="O26" s="396" t="s">
        <v>25</v>
      </c>
      <c r="P26" s="396" t="s">
        <v>962</v>
      </c>
      <c r="Q26" s="396"/>
    </row>
    <row r="27" spans="1:17" s="323" customFormat="1" ht="24.95" customHeight="1">
      <c r="A27" s="317">
        <v>22</v>
      </c>
      <c r="B27" s="313" t="s">
        <v>964</v>
      </c>
      <c r="C27" s="317" t="s">
        <v>595</v>
      </c>
      <c r="D27" s="318" t="s">
        <v>554</v>
      </c>
      <c r="E27" s="319" t="s">
        <v>382</v>
      </c>
      <c r="F27" s="317">
        <v>1145.8399999999999</v>
      </c>
      <c r="G27" s="262" t="s">
        <v>534</v>
      </c>
      <c r="H27" s="313" t="s">
        <v>83</v>
      </c>
      <c r="I27" s="317">
        <v>1145.8399999999999</v>
      </c>
      <c r="J27" s="320"/>
      <c r="K27" s="321">
        <v>1145.8399999999999</v>
      </c>
      <c r="L27" s="322" t="s">
        <v>963</v>
      </c>
      <c r="M27" s="324">
        <v>45197</v>
      </c>
      <c r="N27" s="320"/>
      <c r="O27" s="313" t="s">
        <v>295</v>
      </c>
      <c r="P27" s="313" t="s">
        <v>962</v>
      </c>
      <c r="Q27" s="313"/>
    </row>
    <row r="28" spans="1:17" s="323" customFormat="1" ht="24.95" customHeight="1">
      <c r="A28" s="317">
        <v>23</v>
      </c>
      <c r="B28" s="313" t="s">
        <v>964</v>
      </c>
      <c r="C28" s="267" t="s">
        <v>593</v>
      </c>
      <c r="D28" s="315" t="s">
        <v>928</v>
      </c>
      <c r="E28" s="316" t="s">
        <v>382</v>
      </c>
      <c r="F28" s="267">
        <v>1275</v>
      </c>
      <c r="G28" s="262" t="s">
        <v>534</v>
      </c>
      <c r="H28" s="261" t="s">
        <v>83</v>
      </c>
      <c r="I28" s="267">
        <v>1275</v>
      </c>
      <c r="J28" s="266"/>
      <c r="K28" s="265">
        <v>1275</v>
      </c>
      <c r="L28" s="317" t="s">
        <v>963</v>
      </c>
      <c r="M28" s="264">
        <v>45224</v>
      </c>
      <c r="N28" s="266"/>
      <c r="O28" s="261" t="s">
        <v>295</v>
      </c>
      <c r="P28" s="313" t="s">
        <v>962</v>
      </c>
      <c r="Q28" s="261"/>
    </row>
    <row r="29" spans="1:17" s="323" customFormat="1" ht="24.95" customHeight="1">
      <c r="A29" s="317">
        <v>24</v>
      </c>
      <c r="B29" s="313" t="s">
        <v>964</v>
      </c>
      <c r="C29" s="267" t="s">
        <v>929</v>
      </c>
      <c r="D29" s="315"/>
      <c r="E29" s="316" t="s">
        <v>930</v>
      </c>
      <c r="F29" s="267">
        <v>14077.21</v>
      </c>
      <c r="G29" s="262" t="s">
        <v>534</v>
      </c>
      <c r="H29" s="261" t="s">
        <v>83</v>
      </c>
      <c r="I29" s="267">
        <v>14077.21</v>
      </c>
      <c r="J29" s="266"/>
      <c r="K29" s="265">
        <v>14077.21</v>
      </c>
      <c r="L29" s="317" t="s">
        <v>963</v>
      </c>
      <c r="M29" s="264">
        <v>45250</v>
      </c>
      <c r="N29" s="266"/>
      <c r="O29" s="261" t="s">
        <v>295</v>
      </c>
      <c r="P29" s="313" t="s">
        <v>962</v>
      </c>
      <c r="Q29" s="261"/>
    </row>
    <row r="30" spans="1:17" s="323" customFormat="1" ht="24.95" customHeight="1">
      <c r="A30" s="317">
        <v>25</v>
      </c>
      <c r="B30" s="313" t="s">
        <v>964</v>
      </c>
      <c r="C30" s="267" t="s">
        <v>450</v>
      </c>
      <c r="D30" s="315" t="s">
        <v>433</v>
      </c>
      <c r="E30" s="316" t="s">
        <v>471</v>
      </c>
      <c r="F30" s="267">
        <v>9054.1299999999992</v>
      </c>
      <c r="G30" s="262" t="s">
        <v>534</v>
      </c>
      <c r="H30" s="261" t="s">
        <v>83</v>
      </c>
      <c r="I30" s="267">
        <v>9054.1299999999992</v>
      </c>
      <c r="J30" s="266"/>
      <c r="K30" s="265">
        <v>9054.1299999999992</v>
      </c>
      <c r="L30" s="317" t="s">
        <v>963</v>
      </c>
      <c r="M30" s="264">
        <v>45250</v>
      </c>
      <c r="N30" s="266"/>
      <c r="O30" s="261" t="s">
        <v>295</v>
      </c>
      <c r="P30" s="313" t="s">
        <v>962</v>
      </c>
      <c r="Q30" s="261"/>
    </row>
    <row r="31" spans="1:17" s="323" customFormat="1" ht="24.95" customHeight="1">
      <c r="A31" s="317">
        <v>26</v>
      </c>
      <c r="B31" s="313" t="s">
        <v>964</v>
      </c>
      <c r="C31" s="267" t="s">
        <v>468</v>
      </c>
      <c r="D31" s="315" t="s">
        <v>438</v>
      </c>
      <c r="E31" s="316" t="s">
        <v>520</v>
      </c>
      <c r="F31" s="267">
        <v>5200</v>
      </c>
      <c r="G31" s="262" t="s">
        <v>534</v>
      </c>
      <c r="H31" s="261" t="s">
        <v>83</v>
      </c>
      <c r="I31" s="267">
        <v>5200</v>
      </c>
      <c r="J31" s="266"/>
      <c r="K31" s="265">
        <v>5200</v>
      </c>
      <c r="L31" s="317" t="s">
        <v>963</v>
      </c>
      <c r="M31" s="264">
        <v>45254</v>
      </c>
      <c r="N31" s="266"/>
      <c r="O31" s="261" t="s">
        <v>295</v>
      </c>
      <c r="P31" s="313" t="s">
        <v>962</v>
      </c>
      <c r="Q31" s="261"/>
    </row>
    <row r="32" spans="1:17" s="323" customFormat="1" ht="24.95" customHeight="1">
      <c r="A32" s="317">
        <v>27</v>
      </c>
      <c r="B32" s="313" t="s">
        <v>964</v>
      </c>
      <c r="C32" s="267" t="s">
        <v>954</v>
      </c>
      <c r="D32" s="315" t="s">
        <v>438</v>
      </c>
      <c r="E32" s="316" t="s">
        <v>520</v>
      </c>
      <c r="F32" s="267">
        <v>15908.8</v>
      </c>
      <c r="G32" s="262" t="s">
        <v>534</v>
      </c>
      <c r="H32" s="261" t="s">
        <v>83</v>
      </c>
      <c r="I32" s="267">
        <v>15908.8</v>
      </c>
      <c r="J32" s="266"/>
      <c r="K32" s="265">
        <v>15908.8</v>
      </c>
      <c r="L32" s="317" t="s">
        <v>963</v>
      </c>
      <c r="M32" s="264">
        <v>45271</v>
      </c>
      <c r="N32" s="266"/>
      <c r="O32" s="261" t="s">
        <v>295</v>
      </c>
      <c r="P32" s="313" t="s">
        <v>962</v>
      </c>
      <c r="Q32" s="261"/>
    </row>
    <row r="33" spans="1:17" s="323" customFormat="1" ht="24.95" customHeight="1">
      <c r="A33" s="317">
        <v>28</v>
      </c>
      <c r="B33" s="313" t="s">
        <v>964</v>
      </c>
      <c r="C33" s="267" t="s">
        <v>955</v>
      </c>
      <c r="D33" s="315" t="s">
        <v>473</v>
      </c>
      <c r="E33" s="316" t="s">
        <v>956</v>
      </c>
      <c r="F33" s="267">
        <v>6350</v>
      </c>
      <c r="G33" s="262" t="s">
        <v>534</v>
      </c>
      <c r="H33" s="261" t="s">
        <v>83</v>
      </c>
      <c r="I33" s="267">
        <v>6350</v>
      </c>
      <c r="J33" s="266"/>
      <c r="K33" s="265">
        <v>6350</v>
      </c>
      <c r="L33" s="317" t="s">
        <v>963</v>
      </c>
      <c r="M33" s="264">
        <v>45265</v>
      </c>
      <c r="N33" s="266"/>
      <c r="O33" s="261" t="s">
        <v>295</v>
      </c>
      <c r="P33" s="313" t="s">
        <v>962</v>
      </c>
      <c r="Q33" s="261"/>
    </row>
    <row r="34" spans="1:17" s="323" customFormat="1" ht="24.95" customHeight="1">
      <c r="A34" s="317">
        <v>29</v>
      </c>
      <c r="B34" s="313" t="s">
        <v>964</v>
      </c>
      <c r="C34" s="267"/>
      <c r="D34" s="315"/>
      <c r="E34" s="316" t="s">
        <v>957</v>
      </c>
      <c r="F34" s="267">
        <v>87202.73</v>
      </c>
      <c r="G34" s="262" t="s">
        <v>534</v>
      </c>
      <c r="H34" s="261" t="s">
        <v>961</v>
      </c>
      <c r="I34" s="267">
        <v>87202.73</v>
      </c>
      <c r="J34" s="266"/>
      <c r="K34" s="265">
        <v>87202.73</v>
      </c>
      <c r="L34" s="317" t="s">
        <v>963</v>
      </c>
      <c r="M34" s="264">
        <v>45265</v>
      </c>
      <c r="N34" s="266"/>
      <c r="O34" s="261" t="s">
        <v>295</v>
      </c>
      <c r="P34" s="313" t="s">
        <v>962</v>
      </c>
      <c r="Q34" s="261"/>
    </row>
    <row r="35" spans="1:17" s="323" customFormat="1" ht="24.95" customHeight="1">
      <c r="A35" s="317">
        <v>30</v>
      </c>
      <c r="B35" s="313" t="s">
        <v>964</v>
      </c>
      <c r="C35" s="267" t="s">
        <v>965</v>
      </c>
      <c r="D35" s="315"/>
      <c r="E35" s="316" t="s">
        <v>957</v>
      </c>
      <c r="F35" s="267">
        <v>85645.7</v>
      </c>
      <c r="G35" s="262" t="s">
        <v>534</v>
      </c>
      <c r="H35" s="261" t="s">
        <v>961</v>
      </c>
      <c r="I35" s="267">
        <v>85645.7</v>
      </c>
      <c r="J35" s="266"/>
      <c r="K35" s="265">
        <v>85645.7</v>
      </c>
      <c r="L35" s="317" t="s">
        <v>963</v>
      </c>
      <c r="M35" s="264">
        <v>45279</v>
      </c>
      <c r="N35" s="266"/>
      <c r="O35" s="261" t="s">
        <v>25</v>
      </c>
      <c r="P35" s="313" t="s">
        <v>962</v>
      </c>
      <c r="Q35" s="261"/>
    </row>
    <row r="36" spans="1:17" s="323" customFormat="1" ht="24.95" customHeight="1">
      <c r="A36" s="317">
        <v>31</v>
      </c>
      <c r="B36" s="313" t="s">
        <v>964</v>
      </c>
      <c r="C36" s="267" t="s">
        <v>958</v>
      </c>
      <c r="D36" s="315"/>
      <c r="E36" s="316" t="s">
        <v>959</v>
      </c>
      <c r="F36" s="267">
        <v>7710.83</v>
      </c>
      <c r="G36" s="262" t="s">
        <v>534</v>
      </c>
      <c r="H36" s="261" t="s">
        <v>83</v>
      </c>
      <c r="I36" s="267">
        <v>7710.83</v>
      </c>
      <c r="J36" s="266"/>
      <c r="K36" s="265">
        <v>7710.83</v>
      </c>
      <c r="L36" s="317" t="s">
        <v>963</v>
      </c>
      <c r="M36" s="264">
        <v>45271</v>
      </c>
      <c r="N36" s="266"/>
      <c r="O36" s="261" t="s">
        <v>295</v>
      </c>
      <c r="P36" s="313" t="s">
        <v>962</v>
      </c>
      <c r="Q36" s="261"/>
    </row>
    <row r="37" spans="1:17" s="323" customFormat="1" ht="24.95" customHeight="1">
      <c r="A37" s="317">
        <v>32</v>
      </c>
      <c r="B37" s="313" t="s">
        <v>964</v>
      </c>
      <c r="C37" s="267" t="s">
        <v>450</v>
      </c>
      <c r="D37" s="315" t="s">
        <v>408</v>
      </c>
      <c r="E37" s="316" t="s">
        <v>502</v>
      </c>
      <c r="F37" s="267">
        <v>1750.65</v>
      </c>
      <c r="G37" s="262" t="s">
        <v>534</v>
      </c>
      <c r="H37" s="261" t="s">
        <v>83</v>
      </c>
      <c r="I37" s="267">
        <v>1750.65</v>
      </c>
      <c r="J37" s="266"/>
      <c r="K37" s="265">
        <v>1750.65</v>
      </c>
      <c r="L37" s="317" t="s">
        <v>963</v>
      </c>
      <c r="M37" s="264">
        <v>45279</v>
      </c>
      <c r="N37" s="266"/>
      <c r="O37" s="261" t="s">
        <v>295</v>
      </c>
      <c r="P37" s="313" t="s">
        <v>962</v>
      </c>
      <c r="Q37" s="261"/>
    </row>
    <row r="38" spans="1:17" s="323" customFormat="1" ht="24.95" customHeight="1">
      <c r="A38" s="317">
        <v>33</v>
      </c>
      <c r="B38" s="313" t="s">
        <v>964</v>
      </c>
      <c r="C38" s="267" t="s">
        <v>472</v>
      </c>
      <c r="D38" s="315" t="s">
        <v>960</v>
      </c>
      <c r="E38" s="316" t="s">
        <v>484</v>
      </c>
      <c r="F38" s="267">
        <v>22745.23</v>
      </c>
      <c r="G38" s="262" t="s">
        <v>534</v>
      </c>
      <c r="H38" s="261" t="s">
        <v>83</v>
      </c>
      <c r="I38" s="267">
        <v>22745.23</v>
      </c>
      <c r="J38" s="266"/>
      <c r="K38" s="265">
        <v>22745.23</v>
      </c>
      <c r="L38" s="317" t="s">
        <v>963</v>
      </c>
      <c r="M38" s="264">
        <v>45279</v>
      </c>
      <c r="N38" s="266"/>
      <c r="O38" s="261" t="s">
        <v>295</v>
      </c>
      <c r="P38" s="313" t="s">
        <v>962</v>
      </c>
      <c r="Q38" s="261"/>
    </row>
    <row r="39" spans="1:17" s="323" customFormat="1" ht="24.95" customHeight="1">
      <c r="A39" s="317">
        <v>34</v>
      </c>
      <c r="B39" s="261" t="s">
        <v>533</v>
      </c>
      <c r="C39" s="261" t="s">
        <v>973</v>
      </c>
      <c r="D39" s="262"/>
      <c r="E39" s="263" t="s">
        <v>470</v>
      </c>
      <c r="F39" s="267">
        <v>550</v>
      </c>
      <c r="G39" s="261" t="s">
        <v>534</v>
      </c>
      <c r="H39" s="261" t="s">
        <v>83</v>
      </c>
      <c r="I39" s="267">
        <v>550</v>
      </c>
      <c r="J39" s="266"/>
      <c r="K39" s="265">
        <v>550</v>
      </c>
      <c r="L39" s="267" t="s">
        <v>975</v>
      </c>
      <c r="M39" s="267"/>
      <c r="N39" s="261"/>
      <c r="O39" s="261" t="s">
        <v>295</v>
      </c>
      <c r="P39" s="313" t="s">
        <v>962</v>
      </c>
      <c r="Q39" s="261"/>
    </row>
    <row r="40" spans="1:17" s="22" customFormat="1" ht="24.95" customHeight="1">
      <c r="A40" s="317">
        <v>35</v>
      </c>
      <c r="B40" s="262" t="s">
        <v>533</v>
      </c>
      <c r="C40" s="262" t="s">
        <v>974</v>
      </c>
      <c r="D40" s="261"/>
      <c r="E40" s="263" t="s">
        <v>470</v>
      </c>
      <c r="F40" s="325">
        <v>1300.6300000000001</v>
      </c>
      <c r="G40" s="261" t="s">
        <v>534</v>
      </c>
      <c r="H40" s="261" t="s">
        <v>83</v>
      </c>
      <c r="I40" s="325">
        <v>1300.6300000000001</v>
      </c>
      <c r="J40" s="268"/>
      <c r="K40" s="268">
        <v>1300.6300000000001</v>
      </c>
      <c r="L40" s="267" t="s">
        <v>975</v>
      </c>
      <c r="M40" s="267"/>
      <c r="N40" s="269"/>
      <c r="O40" s="261" t="s">
        <v>25</v>
      </c>
      <c r="P40" s="313" t="s">
        <v>962</v>
      </c>
      <c r="Q40" s="259"/>
    </row>
    <row r="41" spans="1:17" s="22" customFormat="1" ht="24.95" customHeight="1">
      <c r="A41" s="317">
        <v>36</v>
      </c>
      <c r="B41" s="262" t="s">
        <v>533</v>
      </c>
      <c r="C41" s="262" t="s">
        <v>971</v>
      </c>
      <c r="D41" s="261"/>
      <c r="E41" s="263" t="s">
        <v>970</v>
      </c>
      <c r="F41" s="267">
        <v>562.5</v>
      </c>
      <c r="G41" s="261" t="s">
        <v>534</v>
      </c>
      <c r="H41" s="261" t="s">
        <v>83</v>
      </c>
      <c r="I41" s="267">
        <v>562.5</v>
      </c>
      <c r="J41" s="268"/>
      <c r="K41" s="267">
        <v>562.5</v>
      </c>
      <c r="L41" s="267" t="s">
        <v>975</v>
      </c>
      <c r="M41" s="264"/>
      <c r="N41" s="269"/>
      <c r="O41" s="261" t="s">
        <v>295</v>
      </c>
      <c r="P41" s="313" t="s">
        <v>962</v>
      </c>
      <c r="Q41" s="259"/>
    </row>
    <row r="42" spans="1:17" s="22" customFormat="1" ht="24.95" customHeight="1">
      <c r="A42" s="317">
        <v>37</v>
      </c>
      <c r="B42" s="262" t="s">
        <v>533</v>
      </c>
      <c r="C42" s="262" t="s">
        <v>971</v>
      </c>
      <c r="D42" s="261"/>
      <c r="E42" s="263" t="s">
        <v>972</v>
      </c>
      <c r="F42" s="267">
        <v>5050</v>
      </c>
      <c r="G42" s="261" t="s">
        <v>534</v>
      </c>
      <c r="H42" s="261" t="s">
        <v>83</v>
      </c>
      <c r="I42" s="267">
        <v>5050</v>
      </c>
      <c r="J42" s="266"/>
      <c r="K42" s="267">
        <v>5050</v>
      </c>
      <c r="L42" s="267" t="s">
        <v>975</v>
      </c>
      <c r="M42" s="264"/>
      <c r="N42" s="269"/>
      <c r="O42" s="261" t="s">
        <v>295</v>
      </c>
      <c r="P42" s="313" t="s">
        <v>962</v>
      </c>
      <c r="Q42" s="259"/>
    </row>
    <row r="43" spans="1:17" s="72" customFormat="1" ht="36.75" customHeight="1">
      <c r="A43" s="317">
        <v>38</v>
      </c>
      <c r="B43" s="261" t="s">
        <v>230</v>
      </c>
      <c r="C43" s="261" t="s">
        <v>582</v>
      </c>
      <c r="D43" s="262" t="s">
        <v>608</v>
      </c>
      <c r="E43" s="263" t="s">
        <v>882</v>
      </c>
      <c r="F43" s="267" t="s">
        <v>582</v>
      </c>
      <c r="G43" s="262" t="s">
        <v>534</v>
      </c>
      <c r="H43" s="261" t="s">
        <v>83</v>
      </c>
      <c r="I43" s="267">
        <v>678</v>
      </c>
      <c r="J43" s="266">
        <v>0</v>
      </c>
      <c r="K43" s="265">
        <v>678</v>
      </c>
      <c r="L43" s="270" t="s">
        <v>535</v>
      </c>
      <c r="M43" s="270"/>
      <c r="N43" s="261"/>
      <c r="O43" s="261" t="s">
        <v>25</v>
      </c>
      <c r="P43" s="261" t="s">
        <v>487</v>
      </c>
      <c r="Q43" s="262" t="s">
        <v>615</v>
      </c>
    </row>
    <row r="44" spans="1:17" s="88" customFormat="1" ht="49.5" customHeight="1">
      <c r="A44" s="317">
        <v>39</v>
      </c>
      <c r="B44" s="284" t="s">
        <v>230</v>
      </c>
      <c r="C44" s="293" t="s">
        <v>616</v>
      </c>
      <c r="D44" s="293" t="s">
        <v>617</v>
      </c>
      <c r="E44" s="292" t="s">
        <v>895</v>
      </c>
      <c r="F44" s="326" t="s">
        <v>618</v>
      </c>
      <c r="G44" s="293" t="s">
        <v>534</v>
      </c>
      <c r="H44" s="284" t="s">
        <v>83</v>
      </c>
      <c r="I44" s="332">
        <v>9040</v>
      </c>
      <c r="J44" s="294">
        <v>0</v>
      </c>
      <c r="K44" s="283">
        <f>I44-J44</f>
        <v>9040</v>
      </c>
      <c r="L44" s="280" t="s">
        <v>535</v>
      </c>
      <c r="M44" s="280"/>
      <c r="N44" s="307" t="s">
        <v>896</v>
      </c>
      <c r="O44" s="284" t="s">
        <v>295</v>
      </c>
      <c r="P44" s="284" t="s">
        <v>487</v>
      </c>
      <c r="Q44" s="293" t="s">
        <v>615</v>
      </c>
    </row>
    <row r="45" spans="1:17" s="72" customFormat="1" ht="24.95" customHeight="1">
      <c r="A45" s="317">
        <v>40</v>
      </c>
      <c r="B45" s="270" t="s">
        <v>595</v>
      </c>
      <c r="C45" s="270" t="s">
        <v>595</v>
      </c>
      <c r="D45" s="270" t="s">
        <v>596</v>
      </c>
      <c r="E45" s="271" t="s">
        <v>597</v>
      </c>
      <c r="F45" s="327" t="s">
        <v>548</v>
      </c>
      <c r="G45" s="262" t="s">
        <v>897</v>
      </c>
      <c r="H45" s="273" t="s">
        <v>83</v>
      </c>
      <c r="I45" s="325">
        <v>18428.439999999999</v>
      </c>
      <c r="J45" s="268">
        <v>0</v>
      </c>
      <c r="K45" s="265">
        <v>18428.439999999999</v>
      </c>
      <c r="L45" s="270" t="s">
        <v>535</v>
      </c>
      <c r="M45" s="261"/>
      <c r="N45" s="261"/>
      <c r="O45" s="260" t="s">
        <v>295</v>
      </c>
      <c r="P45" s="261" t="s">
        <v>594</v>
      </c>
      <c r="Q45" s="261" t="s">
        <v>600</v>
      </c>
    </row>
    <row r="46" spans="1:17" s="91" customFormat="1" ht="24.95" customHeight="1">
      <c r="A46" s="379" t="s">
        <v>601</v>
      </c>
      <c r="B46" s="379"/>
      <c r="C46" s="379"/>
      <c r="D46" s="379"/>
      <c r="E46" s="379"/>
      <c r="F46" s="379"/>
      <c r="G46" s="380"/>
      <c r="H46" s="379"/>
      <c r="I46" s="335">
        <f>SUM(I6:I45)</f>
        <v>696610.23999999987</v>
      </c>
      <c r="J46" s="275"/>
      <c r="K46" s="339">
        <f>SUM(K6:K45)</f>
        <v>696610.23999999987</v>
      </c>
      <c r="L46" s="270"/>
      <c r="M46" s="270"/>
      <c r="N46" s="261"/>
      <c r="O46" s="260"/>
      <c r="P46" s="273"/>
      <c r="Q46" s="261"/>
    </row>
    <row r="47" spans="1:17" s="390" customFormat="1" ht="24.95" customHeight="1">
      <c r="A47" s="389">
        <v>1</v>
      </c>
      <c r="B47" s="297" t="s">
        <v>564</v>
      </c>
      <c r="C47" s="297" t="s">
        <v>565</v>
      </c>
      <c r="D47" s="297" t="s">
        <v>564</v>
      </c>
      <c r="E47" s="297" t="s">
        <v>508</v>
      </c>
      <c r="F47" s="328" t="s">
        <v>566</v>
      </c>
      <c r="G47" s="297" t="s">
        <v>534</v>
      </c>
      <c r="H47" s="297" t="s">
        <v>83</v>
      </c>
      <c r="I47" s="337">
        <v>82251.8</v>
      </c>
      <c r="J47" s="302">
        <v>58890.35</v>
      </c>
      <c r="K47" s="295">
        <f>I47-J47</f>
        <v>23361.450000000004</v>
      </c>
      <c r="L47" s="298" t="s">
        <v>535</v>
      </c>
      <c r="M47" s="298"/>
      <c r="N47" s="297" t="s">
        <v>918</v>
      </c>
      <c r="O47" s="297" t="s">
        <v>898</v>
      </c>
      <c r="P47" s="297" t="s">
        <v>899</v>
      </c>
      <c r="Q47" s="297"/>
    </row>
    <row r="48" spans="1:17" s="390" customFormat="1" ht="24.95" customHeight="1">
      <c r="A48" s="389">
        <v>2</v>
      </c>
      <c r="B48" s="297" t="s">
        <v>564</v>
      </c>
      <c r="C48" s="297" t="s">
        <v>565</v>
      </c>
      <c r="D48" s="297" t="s">
        <v>564</v>
      </c>
      <c r="E48" s="297" t="s">
        <v>508</v>
      </c>
      <c r="F48" s="328" t="s">
        <v>566</v>
      </c>
      <c r="G48" s="297" t="s">
        <v>534</v>
      </c>
      <c r="H48" s="297" t="s">
        <v>83</v>
      </c>
      <c r="I48" s="337">
        <v>48480</v>
      </c>
      <c r="J48" s="302">
        <v>0</v>
      </c>
      <c r="K48" s="302">
        <f>I48-J48</f>
        <v>48480</v>
      </c>
      <c r="L48" s="298" t="s">
        <v>535</v>
      </c>
      <c r="M48" s="298"/>
      <c r="N48" s="297"/>
      <c r="O48" s="389"/>
      <c r="P48" s="301"/>
      <c r="Q48" s="297"/>
    </row>
    <row r="49" spans="1:18" s="390" customFormat="1" ht="24.95" customHeight="1">
      <c r="A49" s="389" t="s">
        <v>922</v>
      </c>
      <c r="B49" s="297" t="s">
        <v>564</v>
      </c>
      <c r="C49" s="297" t="s">
        <v>565</v>
      </c>
      <c r="D49" s="297" t="s">
        <v>564</v>
      </c>
      <c r="E49" s="297" t="s">
        <v>508</v>
      </c>
      <c r="F49" s="328" t="s">
        <v>566</v>
      </c>
      <c r="G49" s="297" t="s">
        <v>534</v>
      </c>
      <c r="H49" s="297" t="s">
        <v>83</v>
      </c>
      <c r="I49" s="337">
        <v>54224.3</v>
      </c>
      <c r="J49" s="302">
        <v>0</v>
      </c>
      <c r="K49" s="302">
        <f t="shared" ref="K49:K51" si="0">I49-J49</f>
        <v>54224.3</v>
      </c>
      <c r="L49" s="298" t="s">
        <v>535</v>
      </c>
      <c r="M49" s="298"/>
      <c r="N49" s="297"/>
      <c r="O49" s="389"/>
      <c r="P49" s="301"/>
      <c r="Q49" s="297"/>
    </row>
    <row r="50" spans="1:18" s="390" customFormat="1" ht="24.95" customHeight="1">
      <c r="A50" s="389" t="s">
        <v>923</v>
      </c>
      <c r="B50" s="297" t="s">
        <v>564</v>
      </c>
      <c r="C50" s="297" t="s">
        <v>565</v>
      </c>
      <c r="D50" s="297" t="s">
        <v>564</v>
      </c>
      <c r="E50" s="297" t="s">
        <v>508</v>
      </c>
      <c r="F50" s="328" t="s">
        <v>566</v>
      </c>
      <c r="G50" s="297" t="s">
        <v>534</v>
      </c>
      <c r="H50" s="297" t="s">
        <v>83</v>
      </c>
      <c r="I50" s="337">
        <v>27206.880000000001</v>
      </c>
      <c r="J50" s="302">
        <v>0</v>
      </c>
      <c r="K50" s="302">
        <f t="shared" si="0"/>
        <v>27206.880000000001</v>
      </c>
      <c r="L50" s="298" t="s">
        <v>535</v>
      </c>
      <c r="M50" s="298"/>
      <c r="N50" s="297"/>
      <c r="O50" s="389"/>
      <c r="P50" s="301"/>
      <c r="Q50" s="297"/>
    </row>
    <row r="51" spans="1:18" s="390" customFormat="1" ht="24.95" customHeight="1">
      <c r="A51" s="389" t="s">
        <v>924</v>
      </c>
      <c r="B51" s="297" t="s">
        <v>564</v>
      </c>
      <c r="C51" s="297" t="s">
        <v>565</v>
      </c>
      <c r="D51" s="297" t="s">
        <v>564</v>
      </c>
      <c r="E51" s="297" t="s">
        <v>508</v>
      </c>
      <c r="F51" s="328" t="s">
        <v>566</v>
      </c>
      <c r="G51" s="297" t="s">
        <v>534</v>
      </c>
      <c r="H51" s="297" t="s">
        <v>83</v>
      </c>
      <c r="I51" s="337">
        <v>43619.3</v>
      </c>
      <c r="J51" s="302">
        <v>0</v>
      </c>
      <c r="K51" s="302">
        <f t="shared" si="0"/>
        <v>43619.3</v>
      </c>
      <c r="L51" s="298" t="s">
        <v>535</v>
      </c>
      <c r="M51" s="298"/>
      <c r="N51" s="297"/>
      <c r="O51" s="297"/>
      <c r="P51" s="297"/>
      <c r="Q51" s="296"/>
    </row>
    <row r="52" spans="1:18" s="92" customFormat="1" ht="24.95" customHeight="1">
      <c r="A52" s="379" t="s">
        <v>602</v>
      </c>
      <c r="B52" s="379"/>
      <c r="C52" s="379"/>
      <c r="D52" s="379"/>
      <c r="E52" s="379"/>
      <c r="F52" s="379"/>
      <c r="G52" s="380"/>
      <c r="H52" s="379"/>
      <c r="I52" s="336">
        <f>SUM(I47:I51)</f>
        <v>255782.28000000003</v>
      </c>
      <c r="J52" s="276"/>
      <c r="K52" s="276">
        <f>SUM(K47:K51)</f>
        <v>196891.93</v>
      </c>
      <c r="L52" s="261"/>
      <c r="M52" s="270"/>
      <c r="N52" s="261"/>
      <c r="O52" s="261"/>
      <c r="P52" s="261"/>
      <c r="Q52" s="261"/>
    </row>
    <row r="53" spans="1:18" s="72" customFormat="1" ht="24.95" customHeight="1">
      <c r="A53" s="266">
        <v>1</v>
      </c>
      <c r="B53" s="261" t="s">
        <v>571</v>
      </c>
      <c r="C53" s="261" t="s">
        <v>395</v>
      </c>
      <c r="D53" s="262" t="s">
        <v>572</v>
      </c>
      <c r="E53" s="263" t="s">
        <v>574</v>
      </c>
      <c r="F53" s="267" t="s">
        <v>620</v>
      </c>
      <c r="G53" s="262" t="s">
        <v>534</v>
      </c>
      <c r="H53" s="261" t="s">
        <v>30</v>
      </c>
      <c r="I53" s="267">
        <v>5600</v>
      </c>
      <c r="J53" s="266">
        <v>0</v>
      </c>
      <c r="K53" s="265">
        <v>5600</v>
      </c>
      <c r="L53" s="270" t="s">
        <v>535</v>
      </c>
      <c r="M53" s="270"/>
      <c r="N53" s="261" t="s">
        <v>550</v>
      </c>
      <c r="O53" s="261" t="s">
        <v>295</v>
      </c>
      <c r="P53" s="261" t="s">
        <v>487</v>
      </c>
      <c r="Q53" s="262" t="s">
        <v>615</v>
      </c>
    </row>
    <row r="54" spans="1:18" ht="40.5" customHeight="1">
      <c r="A54" s="266">
        <v>2</v>
      </c>
      <c r="B54" s="261" t="s">
        <v>547</v>
      </c>
      <c r="C54" s="261" t="s">
        <v>621</v>
      </c>
      <c r="D54" s="261" t="s">
        <v>622</v>
      </c>
      <c r="E54" s="263" t="s">
        <v>574</v>
      </c>
      <c r="F54" s="267" t="s">
        <v>623</v>
      </c>
      <c r="G54" s="262" t="s">
        <v>578</v>
      </c>
      <c r="H54" s="261" t="s">
        <v>30</v>
      </c>
      <c r="I54" s="325">
        <v>165000</v>
      </c>
      <c r="J54" s="268">
        <f>I54*90%</f>
        <v>148500</v>
      </c>
      <c r="K54" s="266">
        <f>I54-J54</f>
        <v>16500</v>
      </c>
      <c r="L54" s="277" t="s">
        <v>978</v>
      </c>
      <c r="M54" s="270"/>
      <c r="N54" s="262" t="s">
        <v>624</v>
      </c>
      <c r="O54" s="261" t="s">
        <v>332</v>
      </c>
      <c r="P54" s="261" t="s">
        <v>487</v>
      </c>
      <c r="Q54" s="262" t="s">
        <v>625</v>
      </c>
    </row>
    <row r="55" spans="1:18" s="310" customFormat="1" ht="24.95" customHeight="1">
      <c r="A55" s="266">
        <v>3</v>
      </c>
      <c r="B55" s="284" t="s">
        <v>547</v>
      </c>
      <c r="C55" s="284" t="s">
        <v>395</v>
      </c>
      <c r="D55" s="284" t="s">
        <v>626</v>
      </c>
      <c r="E55" s="292" t="s">
        <v>574</v>
      </c>
      <c r="F55" s="326" t="s">
        <v>627</v>
      </c>
      <c r="G55" s="291" t="s">
        <v>581</v>
      </c>
      <c r="H55" s="284" t="s">
        <v>30</v>
      </c>
      <c r="I55" s="332">
        <v>1064944.05</v>
      </c>
      <c r="J55" s="308">
        <f>I55*90%</f>
        <v>958449.64500000002</v>
      </c>
      <c r="K55" s="309">
        <f>I55-J55</f>
        <v>106494.40500000003</v>
      </c>
      <c r="L55" s="280" t="s">
        <v>535</v>
      </c>
      <c r="M55" s="280"/>
      <c r="N55" s="284" t="s">
        <v>628</v>
      </c>
      <c r="O55" s="284" t="s">
        <v>332</v>
      </c>
      <c r="P55" s="284" t="s">
        <v>487</v>
      </c>
      <c r="Q55" s="293" t="s">
        <v>615</v>
      </c>
      <c r="R55" s="88"/>
    </row>
    <row r="56" spans="1:18" s="73" customFormat="1" ht="24.95" customHeight="1">
      <c r="A56" s="266">
        <v>4</v>
      </c>
      <c r="B56" s="261" t="s">
        <v>547</v>
      </c>
      <c r="C56" s="261" t="s">
        <v>900</v>
      </c>
      <c r="D56" s="262" t="s">
        <v>588</v>
      </c>
      <c r="E56" s="263" t="s">
        <v>609</v>
      </c>
      <c r="F56" s="267" t="s">
        <v>610</v>
      </c>
      <c r="G56" s="262" t="s">
        <v>534</v>
      </c>
      <c r="H56" s="261" t="s">
        <v>30</v>
      </c>
      <c r="I56" s="267">
        <v>24295</v>
      </c>
      <c r="J56" s="266">
        <v>0</v>
      </c>
      <c r="K56" s="265">
        <v>24295</v>
      </c>
      <c r="L56" s="270" t="s">
        <v>535</v>
      </c>
      <c r="M56" s="270"/>
      <c r="N56" s="261"/>
      <c r="O56" s="261" t="s">
        <v>332</v>
      </c>
      <c r="P56" s="261" t="s">
        <v>487</v>
      </c>
      <c r="Q56" s="262" t="s">
        <v>629</v>
      </c>
    </row>
    <row r="57" spans="1:18" s="90" customFormat="1" ht="24.95" customHeight="1">
      <c r="A57" s="266">
        <v>5</v>
      </c>
      <c r="B57" s="261" t="s">
        <v>571</v>
      </c>
      <c r="C57" s="261" t="s">
        <v>583</v>
      </c>
      <c r="D57" s="262" t="s">
        <v>584</v>
      </c>
      <c r="E57" s="263" t="s">
        <v>499</v>
      </c>
      <c r="F57" s="267" t="s">
        <v>585</v>
      </c>
      <c r="G57" s="262" t="s">
        <v>548</v>
      </c>
      <c r="H57" s="261" t="s">
        <v>83</v>
      </c>
      <c r="I57" s="267">
        <v>3000</v>
      </c>
      <c r="J57" s="266">
        <v>0</v>
      </c>
      <c r="K57" s="265">
        <v>3000</v>
      </c>
      <c r="L57" s="270" t="s">
        <v>535</v>
      </c>
      <c r="M57" s="270"/>
      <c r="N57" s="261" t="s">
        <v>550</v>
      </c>
      <c r="O57" s="261" t="s">
        <v>295</v>
      </c>
      <c r="P57" s="261" t="s">
        <v>487</v>
      </c>
      <c r="Q57" s="262" t="s">
        <v>615</v>
      </c>
    </row>
    <row r="58" spans="1:18" s="90" customFormat="1" ht="24.95" customHeight="1">
      <c r="A58" s="266">
        <v>6</v>
      </c>
      <c r="B58" s="261" t="s">
        <v>571</v>
      </c>
      <c r="C58" s="261" t="s">
        <v>575</v>
      </c>
      <c r="D58" s="262" t="s">
        <v>572</v>
      </c>
      <c r="E58" s="263" t="s">
        <v>499</v>
      </c>
      <c r="F58" s="267" t="s">
        <v>630</v>
      </c>
      <c r="G58" s="262" t="s">
        <v>534</v>
      </c>
      <c r="H58" s="261" t="s">
        <v>30</v>
      </c>
      <c r="I58" s="267">
        <v>2000</v>
      </c>
      <c r="J58" s="266">
        <v>0</v>
      </c>
      <c r="K58" s="265">
        <v>2000</v>
      </c>
      <c r="L58" s="270" t="s">
        <v>535</v>
      </c>
      <c r="M58" s="270"/>
      <c r="N58" s="261" t="s">
        <v>550</v>
      </c>
      <c r="O58" s="261" t="s">
        <v>295</v>
      </c>
      <c r="P58" s="261" t="s">
        <v>487</v>
      </c>
      <c r="Q58" s="262" t="s">
        <v>615</v>
      </c>
    </row>
    <row r="59" spans="1:18" s="72" customFormat="1" ht="37.5" customHeight="1">
      <c r="A59" s="266">
        <v>7</v>
      </c>
      <c r="B59" s="261" t="s">
        <v>325</v>
      </c>
      <c r="C59" s="262" t="s">
        <v>616</v>
      </c>
      <c r="D59" s="262" t="s">
        <v>606</v>
      </c>
      <c r="E59" s="263" t="s">
        <v>577</v>
      </c>
      <c r="F59" s="267" t="s">
        <v>607</v>
      </c>
      <c r="G59" s="262" t="s">
        <v>534</v>
      </c>
      <c r="H59" s="261" t="s">
        <v>83</v>
      </c>
      <c r="I59" s="267">
        <v>9660</v>
      </c>
      <c r="J59" s="266">
        <v>0</v>
      </c>
      <c r="K59" s="265">
        <v>9660</v>
      </c>
      <c r="L59" s="270" t="s">
        <v>535</v>
      </c>
      <c r="M59" s="264"/>
      <c r="N59" s="261" t="s">
        <v>550</v>
      </c>
      <c r="O59" s="261" t="s">
        <v>332</v>
      </c>
      <c r="P59" s="261" t="s">
        <v>487</v>
      </c>
      <c r="Q59" s="262" t="s">
        <v>615</v>
      </c>
    </row>
    <row r="60" spans="1:18" s="72" customFormat="1" ht="24.95" customHeight="1">
      <c r="A60" s="266">
        <v>8</v>
      </c>
      <c r="B60" s="261" t="s">
        <v>571</v>
      </c>
      <c r="C60" s="261" t="s">
        <v>632</v>
      </c>
      <c r="D60" s="262" t="s">
        <v>572</v>
      </c>
      <c r="E60" s="278" t="s">
        <v>633</v>
      </c>
      <c r="F60" s="267" t="s">
        <v>634</v>
      </c>
      <c r="G60" s="262" t="s">
        <v>534</v>
      </c>
      <c r="H60" s="261" t="s">
        <v>83</v>
      </c>
      <c r="I60" s="325">
        <v>2000</v>
      </c>
      <c r="J60" s="268">
        <v>0</v>
      </c>
      <c r="K60" s="266">
        <f>I60-J60</f>
        <v>2000</v>
      </c>
      <c r="L60" s="270" t="s">
        <v>535</v>
      </c>
      <c r="M60" s="270"/>
      <c r="N60" s="261" t="s">
        <v>550</v>
      </c>
      <c r="O60" s="261" t="s">
        <v>295</v>
      </c>
      <c r="P60" s="261" t="s">
        <v>487</v>
      </c>
      <c r="Q60" s="262" t="s">
        <v>615</v>
      </c>
    </row>
    <row r="61" spans="1:18" s="72" customFormat="1" ht="24.95" customHeight="1">
      <c r="A61" s="266">
        <v>9</v>
      </c>
      <c r="B61" s="270" t="s">
        <v>635</v>
      </c>
      <c r="C61" s="261" t="s">
        <v>890</v>
      </c>
      <c r="D61" s="262" t="s">
        <v>889</v>
      </c>
      <c r="E61" s="263" t="s">
        <v>636</v>
      </c>
      <c r="F61" s="267">
        <v>45102</v>
      </c>
      <c r="G61" s="277" t="s">
        <v>581</v>
      </c>
      <c r="H61" s="273" t="s">
        <v>83</v>
      </c>
      <c r="I61" s="325">
        <v>17500</v>
      </c>
      <c r="J61" s="266">
        <v>8750</v>
      </c>
      <c r="K61" s="266">
        <v>7000</v>
      </c>
      <c r="L61" s="261" t="s">
        <v>535</v>
      </c>
      <c r="M61" s="279"/>
      <c r="N61" s="261" t="s">
        <v>631</v>
      </c>
      <c r="O61" s="260" t="s">
        <v>332</v>
      </c>
      <c r="P61" s="273" t="s">
        <v>233</v>
      </c>
      <c r="Q61" s="262" t="s">
        <v>615</v>
      </c>
    </row>
    <row r="62" spans="1:18" s="87" customFormat="1" ht="24.95" customHeight="1">
      <c r="A62" s="295">
        <v>10</v>
      </c>
      <c r="B62" s="297" t="s">
        <v>571</v>
      </c>
      <c r="C62" s="297" t="s">
        <v>254</v>
      </c>
      <c r="D62" s="296" t="s">
        <v>572</v>
      </c>
      <c r="E62" s="391" t="s">
        <v>486</v>
      </c>
      <c r="F62" s="328" t="s">
        <v>573</v>
      </c>
      <c r="G62" s="296" t="s">
        <v>534</v>
      </c>
      <c r="H62" s="297" t="s">
        <v>30</v>
      </c>
      <c r="I62" s="328">
        <v>4100</v>
      </c>
      <c r="J62" s="295">
        <v>0</v>
      </c>
      <c r="K62" s="305">
        <v>4100</v>
      </c>
      <c r="L62" s="298" t="s">
        <v>535</v>
      </c>
      <c r="M62" s="298"/>
      <c r="N62" s="297" t="s">
        <v>550</v>
      </c>
      <c r="O62" s="297" t="s">
        <v>295</v>
      </c>
      <c r="P62" s="297" t="s">
        <v>487</v>
      </c>
      <c r="Q62" s="296" t="s">
        <v>615</v>
      </c>
    </row>
    <row r="63" spans="1:18" s="87" customFormat="1" ht="24.95" customHeight="1">
      <c r="A63" s="295">
        <v>11</v>
      </c>
      <c r="B63" s="297" t="s">
        <v>571</v>
      </c>
      <c r="C63" s="297" t="s">
        <v>395</v>
      </c>
      <c r="D63" s="296" t="s">
        <v>572</v>
      </c>
      <c r="E63" s="391" t="s">
        <v>486</v>
      </c>
      <c r="F63" s="328" t="s">
        <v>637</v>
      </c>
      <c r="G63" s="296" t="s">
        <v>534</v>
      </c>
      <c r="H63" s="297" t="s">
        <v>30</v>
      </c>
      <c r="I63" s="328">
        <v>6500</v>
      </c>
      <c r="J63" s="295">
        <v>0</v>
      </c>
      <c r="K63" s="305">
        <v>6500</v>
      </c>
      <c r="L63" s="298" t="s">
        <v>535</v>
      </c>
      <c r="M63" s="298"/>
      <c r="N63" s="297" t="s">
        <v>550</v>
      </c>
      <c r="O63" s="297" t="s">
        <v>295</v>
      </c>
      <c r="P63" s="297" t="s">
        <v>487</v>
      </c>
      <c r="Q63" s="296" t="s">
        <v>615</v>
      </c>
    </row>
    <row r="64" spans="1:18" s="87" customFormat="1" ht="24.95" customHeight="1">
      <c r="A64" s="295">
        <v>12</v>
      </c>
      <c r="B64" s="297" t="s">
        <v>547</v>
      </c>
      <c r="C64" s="297" t="s">
        <v>638</v>
      </c>
      <c r="D64" s="297" t="s">
        <v>639</v>
      </c>
      <c r="E64" s="391" t="s">
        <v>486</v>
      </c>
      <c r="F64" s="328" t="s">
        <v>640</v>
      </c>
      <c r="G64" s="296" t="s">
        <v>578</v>
      </c>
      <c r="H64" s="297" t="s">
        <v>30</v>
      </c>
      <c r="I64" s="337">
        <v>46000</v>
      </c>
      <c r="J64" s="302">
        <v>0</v>
      </c>
      <c r="K64" s="295">
        <v>41400</v>
      </c>
      <c r="L64" s="298" t="s">
        <v>535</v>
      </c>
      <c r="M64" s="298"/>
      <c r="N64" s="297" t="s">
        <v>641</v>
      </c>
      <c r="O64" s="297" t="s">
        <v>982</v>
      </c>
      <c r="P64" s="297" t="s">
        <v>487</v>
      </c>
      <c r="Q64" s="296" t="s">
        <v>619</v>
      </c>
    </row>
    <row r="65" spans="1:18" s="88" customFormat="1" ht="24.95" customHeight="1">
      <c r="A65" s="266">
        <v>13</v>
      </c>
      <c r="B65" s="284" t="s">
        <v>571</v>
      </c>
      <c r="C65" s="284" t="s">
        <v>23</v>
      </c>
      <c r="D65" s="293" t="s">
        <v>572</v>
      </c>
      <c r="E65" s="292" t="s">
        <v>551</v>
      </c>
      <c r="F65" s="326" t="s">
        <v>642</v>
      </c>
      <c r="G65" s="293" t="s">
        <v>534</v>
      </c>
      <c r="H65" s="284" t="s">
        <v>30</v>
      </c>
      <c r="I65" s="326">
        <v>10000</v>
      </c>
      <c r="J65" s="283">
        <v>0</v>
      </c>
      <c r="K65" s="282">
        <f>I65-J65</f>
        <v>10000</v>
      </c>
      <c r="L65" s="280" t="s">
        <v>535</v>
      </c>
      <c r="M65" s="280"/>
      <c r="N65" s="284" t="s">
        <v>550</v>
      </c>
      <c r="O65" s="284" t="s">
        <v>25</v>
      </c>
      <c r="P65" s="284" t="s">
        <v>487</v>
      </c>
      <c r="Q65" s="293" t="s">
        <v>615</v>
      </c>
    </row>
    <row r="66" spans="1:18" s="88" customFormat="1" ht="66.75" customHeight="1">
      <c r="A66" s="266">
        <v>14</v>
      </c>
      <c r="B66" s="284" t="s">
        <v>547</v>
      </c>
      <c r="C66" s="284" t="s">
        <v>892</v>
      </c>
      <c r="D66" s="293" t="s">
        <v>901</v>
      </c>
      <c r="E66" s="292" t="s">
        <v>551</v>
      </c>
      <c r="F66" s="326" t="s">
        <v>643</v>
      </c>
      <c r="G66" s="293" t="s">
        <v>578</v>
      </c>
      <c r="H66" s="284" t="s">
        <v>30</v>
      </c>
      <c r="I66" s="326">
        <v>1020000</v>
      </c>
      <c r="J66" s="283">
        <v>612000</v>
      </c>
      <c r="K66" s="282">
        <v>306000</v>
      </c>
      <c r="L66" s="289" t="s">
        <v>976</v>
      </c>
      <c r="M66" s="280"/>
      <c r="N66" s="284" t="s">
        <v>580</v>
      </c>
      <c r="O66" s="284" t="s">
        <v>332</v>
      </c>
      <c r="P66" s="284" t="s">
        <v>487</v>
      </c>
      <c r="Q66" s="293" t="s">
        <v>644</v>
      </c>
    </row>
    <row r="67" spans="1:18" s="72" customFormat="1" ht="63" customHeight="1">
      <c r="A67" s="266">
        <v>15</v>
      </c>
      <c r="B67" s="261" t="s">
        <v>547</v>
      </c>
      <c r="C67" s="262" t="s">
        <v>891</v>
      </c>
      <c r="D67" s="261" t="s">
        <v>598</v>
      </c>
      <c r="E67" s="263" t="s">
        <v>551</v>
      </c>
      <c r="F67" s="267" t="s">
        <v>645</v>
      </c>
      <c r="G67" s="262" t="s">
        <v>578</v>
      </c>
      <c r="H67" s="261" t="s">
        <v>30</v>
      </c>
      <c r="I67" s="325">
        <v>615800</v>
      </c>
      <c r="J67" s="268">
        <v>369480</v>
      </c>
      <c r="K67" s="266">
        <v>184740</v>
      </c>
      <c r="L67" s="270" t="s">
        <v>611</v>
      </c>
      <c r="M67" s="270"/>
      <c r="N67" s="261" t="s">
        <v>580</v>
      </c>
      <c r="O67" s="261" t="s">
        <v>332</v>
      </c>
      <c r="P67" s="261" t="s">
        <v>487</v>
      </c>
      <c r="Q67" s="262" t="s">
        <v>646</v>
      </c>
    </row>
    <row r="68" spans="1:18" s="72" customFormat="1" ht="68.25" customHeight="1">
      <c r="A68" s="266">
        <v>16</v>
      </c>
      <c r="B68" s="261" t="s">
        <v>547</v>
      </c>
      <c r="C68" s="261" t="s">
        <v>890</v>
      </c>
      <c r="D68" s="261" t="s">
        <v>647</v>
      </c>
      <c r="E68" s="263" t="s">
        <v>551</v>
      </c>
      <c r="F68" s="267" t="s">
        <v>648</v>
      </c>
      <c r="G68" s="262" t="s">
        <v>578</v>
      </c>
      <c r="H68" s="261" t="s">
        <v>30</v>
      </c>
      <c r="I68" s="325">
        <v>56000</v>
      </c>
      <c r="J68" s="268">
        <v>33600</v>
      </c>
      <c r="K68" s="266">
        <v>16800</v>
      </c>
      <c r="L68" s="270" t="s">
        <v>611</v>
      </c>
      <c r="M68" s="270"/>
      <c r="N68" s="261" t="s">
        <v>580</v>
      </c>
      <c r="O68" s="261" t="s">
        <v>332</v>
      </c>
      <c r="P68" s="261" t="s">
        <v>487</v>
      </c>
      <c r="Q68" s="262" t="s">
        <v>646</v>
      </c>
    </row>
    <row r="69" spans="1:18" s="72" customFormat="1" ht="24.95" customHeight="1">
      <c r="A69" s="266">
        <v>17</v>
      </c>
      <c r="B69" s="261" t="s">
        <v>245</v>
      </c>
      <c r="C69" s="270" t="s">
        <v>481</v>
      </c>
      <c r="D69" s="270" t="s">
        <v>481</v>
      </c>
      <c r="E69" s="271" t="s">
        <v>482</v>
      </c>
      <c r="F69" s="267" t="s">
        <v>569</v>
      </c>
      <c r="G69" s="272" t="s">
        <v>544</v>
      </c>
      <c r="H69" s="273" t="s">
        <v>83</v>
      </c>
      <c r="I69" s="325">
        <v>390000</v>
      </c>
      <c r="J69" s="268">
        <v>117000</v>
      </c>
      <c r="K69" s="266">
        <v>117000</v>
      </c>
      <c r="L69" s="270" t="s">
        <v>535</v>
      </c>
      <c r="M69" s="270" t="s">
        <v>570</v>
      </c>
      <c r="N69" s="261"/>
      <c r="O69" s="261" t="s">
        <v>295</v>
      </c>
      <c r="P69" s="261" t="s">
        <v>268</v>
      </c>
      <c r="Q69" s="273" t="s">
        <v>600</v>
      </c>
    </row>
    <row r="70" spans="1:18" s="87" customFormat="1" ht="24.95" customHeight="1">
      <c r="A70" s="295">
        <v>18</v>
      </c>
      <c r="B70" s="297" t="s">
        <v>245</v>
      </c>
      <c r="C70" s="297" t="s">
        <v>549</v>
      </c>
      <c r="D70" s="297" t="s">
        <v>588</v>
      </c>
      <c r="E70" s="391" t="s">
        <v>543</v>
      </c>
      <c r="F70" s="328" t="s">
        <v>591</v>
      </c>
      <c r="G70" s="296" t="s">
        <v>586</v>
      </c>
      <c r="H70" s="297" t="s">
        <v>83</v>
      </c>
      <c r="I70" s="337">
        <v>200000</v>
      </c>
      <c r="J70" s="302">
        <v>120000</v>
      </c>
      <c r="K70" s="295">
        <v>60000</v>
      </c>
      <c r="L70" s="304" t="s">
        <v>535</v>
      </c>
      <c r="M70" s="298"/>
      <c r="N70" s="297"/>
      <c r="O70" s="389" t="s">
        <v>332</v>
      </c>
      <c r="P70" s="297" t="s">
        <v>268</v>
      </c>
      <c r="Q70" s="297" t="s">
        <v>599</v>
      </c>
    </row>
    <row r="71" spans="1:18" s="87" customFormat="1" ht="24.95" customHeight="1">
      <c r="A71" s="295">
        <v>19</v>
      </c>
      <c r="B71" s="297" t="s">
        <v>245</v>
      </c>
      <c r="C71" s="297" t="s">
        <v>549</v>
      </c>
      <c r="D71" s="297" t="s">
        <v>592</v>
      </c>
      <c r="E71" s="391" t="s">
        <v>543</v>
      </c>
      <c r="F71" s="328" t="s">
        <v>591</v>
      </c>
      <c r="G71" s="296" t="s">
        <v>548</v>
      </c>
      <c r="H71" s="297" t="s">
        <v>83</v>
      </c>
      <c r="I71" s="337">
        <v>5329.08</v>
      </c>
      <c r="J71" s="302">
        <v>0</v>
      </c>
      <c r="K71" s="302">
        <v>5329.08</v>
      </c>
      <c r="L71" s="304" t="s">
        <v>535</v>
      </c>
      <c r="M71" s="298"/>
      <c r="N71" s="297"/>
      <c r="O71" s="389" t="s">
        <v>332</v>
      </c>
      <c r="P71" s="297" t="s">
        <v>268</v>
      </c>
      <c r="Q71" s="297" t="s">
        <v>599</v>
      </c>
    </row>
    <row r="72" spans="1:18" s="72" customFormat="1" ht="24.95" customHeight="1">
      <c r="A72" s="266">
        <v>20</v>
      </c>
      <c r="B72" s="262" t="s">
        <v>245</v>
      </c>
      <c r="C72" s="261" t="s">
        <v>395</v>
      </c>
      <c r="D72" s="261" t="s">
        <v>588</v>
      </c>
      <c r="E72" s="285" t="s">
        <v>613</v>
      </c>
      <c r="F72" s="329">
        <v>44684</v>
      </c>
      <c r="G72" s="286" t="s">
        <v>578</v>
      </c>
      <c r="H72" s="261" t="s">
        <v>30</v>
      </c>
      <c r="I72" s="325">
        <f>137400</f>
        <v>137400</v>
      </c>
      <c r="J72" s="268">
        <f>I72*0.6</f>
        <v>82440</v>
      </c>
      <c r="K72" s="268">
        <f>I72*0.3</f>
        <v>41220</v>
      </c>
      <c r="L72" s="277" t="s">
        <v>535</v>
      </c>
      <c r="M72" s="261"/>
      <c r="N72" s="262"/>
      <c r="O72" s="262" t="s">
        <v>332</v>
      </c>
      <c r="P72" s="262" t="s">
        <v>268</v>
      </c>
      <c r="Q72" s="262"/>
      <c r="R72" s="86"/>
    </row>
    <row r="73" spans="1:18" s="72" customFormat="1" ht="24.95" customHeight="1">
      <c r="A73" s="266">
        <v>21</v>
      </c>
      <c r="B73" s="262" t="s">
        <v>245</v>
      </c>
      <c r="C73" s="261" t="s">
        <v>395</v>
      </c>
      <c r="D73" s="261" t="s">
        <v>588</v>
      </c>
      <c r="E73" s="285" t="s">
        <v>613</v>
      </c>
      <c r="F73" s="329">
        <v>44684</v>
      </c>
      <c r="G73" s="286" t="s">
        <v>534</v>
      </c>
      <c r="H73" s="261" t="s">
        <v>30</v>
      </c>
      <c r="I73" s="325">
        <v>25000</v>
      </c>
      <c r="J73" s="268">
        <v>0</v>
      </c>
      <c r="K73" s="268">
        <f>I73-J73</f>
        <v>25000</v>
      </c>
      <c r="L73" s="277" t="s">
        <v>535</v>
      </c>
      <c r="M73" s="261"/>
      <c r="N73" s="262"/>
      <c r="O73" s="262" t="s">
        <v>332</v>
      </c>
      <c r="P73" s="262" t="s">
        <v>268</v>
      </c>
      <c r="Q73" s="262"/>
      <c r="R73" s="86"/>
    </row>
    <row r="74" spans="1:18" s="72" customFormat="1" ht="24.95" customHeight="1">
      <c r="A74" s="266">
        <v>22</v>
      </c>
      <c r="B74" s="262" t="s">
        <v>245</v>
      </c>
      <c r="C74" s="261" t="s">
        <v>395</v>
      </c>
      <c r="D74" s="261" t="s">
        <v>588</v>
      </c>
      <c r="E74" s="285" t="s">
        <v>614</v>
      </c>
      <c r="F74" s="329">
        <v>44684</v>
      </c>
      <c r="G74" s="286" t="s">
        <v>578</v>
      </c>
      <c r="H74" s="261" t="s">
        <v>30</v>
      </c>
      <c r="I74" s="325">
        <v>205480</v>
      </c>
      <c r="J74" s="268">
        <f>I74*0.6</f>
        <v>123288</v>
      </c>
      <c r="K74" s="268">
        <f>I74*0.3</f>
        <v>61644</v>
      </c>
      <c r="L74" s="277" t="s">
        <v>535</v>
      </c>
      <c r="M74" s="261"/>
      <c r="N74" s="262"/>
      <c r="O74" s="262" t="s">
        <v>332</v>
      </c>
      <c r="P74" s="262" t="s">
        <v>268</v>
      </c>
      <c r="Q74" s="262"/>
      <c r="R74" s="86"/>
    </row>
    <row r="75" spans="1:18" s="72" customFormat="1" ht="24.95" customHeight="1">
      <c r="A75" s="266">
        <v>23</v>
      </c>
      <c r="B75" s="262" t="s">
        <v>245</v>
      </c>
      <c r="C75" s="262" t="s">
        <v>936</v>
      </c>
      <c r="D75" s="261" t="s">
        <v>588</v>
      </c>
      <c r="E75" s="285" t="s">
        <v>919</v>
      </c>
      <c r="F75" s="329"/>
      <c r="G75" s="287" t="s">
        <v>921</v>
      </c>
      <c r="H75" s="261" t="s">
        <v>30</v>
      </c>
      <c r="I75" s="325">
        <v>113700</v>
      </c>
      <c r="J75" s="268">
        <f>I75-K75</f>
        <v>88470</v>
      </c>
      <c r="K75" s="268">
        <v>25230</v>
      </c>
      <c r="L75" s="277" t="s">
        <v>920</v>
      </c>
      <c r="M75" s="261"/>
      <c r="N75" s="262"/>
      <c r="O75" s="262" t="s">
        <v>332</v>
      </c>
      <c r="P75" s="262" t="s">
        <v>268</v>
      </c>
      <c r="Q75" s="262"/>
      <c r="R75" s="86"/>
    </row>
    <row r="76" spans="1:18" s="72" customFormat="1" ht="24.95" customHeight="1">
      <c r="A76" s="266">
        <v>24</v>
      </c>
      <c r="B76" s="261" t="s">
        <v>533</v>
      </c>
      <c r="C76" s="270" t="s">
        <v>595</v>
      </c>
      <c r="D76" s="270" t="s">
        <v>596</v>
      </c>
      <c r="E76" s="271" t="s">
        <v>597</v>
      </c>
      <c r="F76" s="330">
        <v>45014</v>
      </c>
      <c r="G76" s="272" t="s">
        <v>548</v>
      </c>
      <c r="H76" s="273" t="s">
        <v>83</v>
      </c>
      <c r="I76" s="325">
        <v>18428.439999999999</v>
      </c>
      <c r="J76" s="268">
        <v>0</v>
      </c>
      <c r="K76" s="266">
        <v>18428.439999999999</v>
      </c>
      <c r="L76" s="270" t="s">
        <v>535</v>
      </c>
      <c r="M76" s="264">
        <v>45044</v>
      </c>
      <c r="N76" s="261" t="s">
        <v>556</v>
      </c>
      <c r="O76" s="260" t="s">
        <v>295</v>
      </c>
      <c r="P76" s="261" t="s">
        <v>594</v>
      </c>
      <c r="Q76" s="261" t="s">
        <v>600</v>
      </c>
    </row>
    <row r="77" spans="1:18" s="87" customFormat="1" ht="24.95" customHeight="1">
      <c r="A77" s="295">
        <v>25</v>
      </c>
      <c r="B77" s="296" t="s">
        <v>245</v>
      </c>
      <c r="C77" s="297" t="s">
        <v>890</v>
      </c>
      <c r="D77" s="298" t="s">
        <v>881</v>
      </c>
      <c r="E77" s="299" t="s">
        <v>880</v>
      </c>
      <c r="F77" s="331"/>
      <c r="G77" s="300" t="s">
        <v>878</v>
      </c>
      <c r="H77" s="301" t="s">
        <v>83</v>
      </c>
      <c r="I77" s="337">
        <v>178540</v>
      </c>
      <c r="J77" s="302">
        <v>0</v>
      </c>
      <c r="K77" s="305">
        <f>I77*0.5</f>
        <v>89270</v>
      </c>
      <c r="L77" s="298" t="s">
        <v>879</v>
      </c>
      <c r="M77" s="303"/>
      <c r="N77" s="297"/>
      <c r="O77" s="296" t="s">
        <v>332</v>
      </c>
      <c r="P77" s="296" t="s">
        <v>268</v>
      </c>
      <c r="Q77" s="297"/>
    </row>
    <row r="78" spans="1:18" s="87" customFormat="1" ht="24.95" customHeight="1">
      <c r="A78" s="295">
        <v>26</v>
      </c>
      <c r="B78" s="296" t="s">
        <v>902</v>
      </c>
      <c r="C78" s="297"/>
      <c r="D78" s="298"/>
      <c r="E78" s="299" t="s">
        <v>880</v>
      </c>
      <c r="F78" s="331"/>
      <c r="G78" s="300"/>
      <c r="H78" s="301"/>
      <c r="I78" s="337"/>
      <c r="J78" s="302"/>
      <c r="K78" s="305">
        <v>200000</v>
      </c>
      <c r="L78" s="298" t="s">
        <v>879</v>
      </c>
      <c r="M78" s="303"/>
      <c r="N78" s="297"/>
      <c r="O78" s="296" t="s">
        <v>903</v>
      </c>
      <c r="P78" s="296" t="s">
        <v>268</v>
      </c>
      <c r="Q78" s="297"/>
    </row>
    <row r="79" spans="1:18" s="72" customFormat="1" ht="24.95" customHeight="1">
      <c r="A79" s="266">
        <v>27</v>
      </c>
      <c r="B79" s="262" t="s">
        <v>245</v>
      </c>
      <c r="C79" s="262" t="s">
        <v>545</v>
      </c>
      <c r="D79" s="262" t="s">
        <v>546</v>
      </c>
      <c r="E79" s="285" t="s">
        <v>904</v>
      </c>
      <c r="F79" s="315" t="s">
        <v>587</v>
      </c>
      <c r="G79" s="262" t="s">
        <v>905</v>
      </c>
      <c r="H79" s="262" t="s">
        <v>83</v>
      </c>
      <c r="I79" s="325">
        <v>36000</v>
      </c>
      <c r="J79" s="274">
        <f>I79*0.6</f>
        <v>21600</v>
      </c>
      <c r="K79" s="274">
        <v>10800</v>
      </c>
      <c r="L79" s="262" t="s">
        <v>535</v>
      </c>
      <c r="M79" s="262"/>
      <c r="N79" s="262"/>
      <c r="O79" s="262" t="s">
        <v>246</v>
      </c>
      <c r="P79" s="262" t="s">
        <v>268</v>
      </c>
      <c r="Q79" s="262" t="s">
        <v>599</v>
      </c>
    </row>
    <row r="80" spans="1:18" s="72" customFormat="1" ht="24.95" customHeight="1">
      <c r="A80" s="266">
        <v>28</v>
      </c>
      <c r="B80" s="262" t="s">
        <v>245</v>
      </c>
      <c r="C80" s="262" t="s">
        <v>890</v>
      </c>
      <c r="D80" s="262" t="s">
        <v>588</v>
      </c>
      <c r="E80" s="285" t="s">
        <v>543</v>
      </c>
      <c r="F80" s="315" t="s">
        <v>589</v>
      </c>
      <c r="G80" s="262" t="s">
        <v>586</v>
      </c>
      <c r="H80" s="262" t="s">
        <v>83</v>
      </c>
      <c r="I80" s="325">
        <v>220000</v>
      </c>
      <c r="J80" s="274">
        <v>0</v>
      </c>
      <c r="K80" s="274">
        <f>I80*0.3</f>
        <v>66000</v>
      </c>
      <c r="L80" s="262" t="s">
        <v>535</v>
      </c>
      <c r="M80" s="262"/>
      <c r="N80" s="262"/>
      <c r="O80" s="262" t="s">
        <v>246</v>
      </c>
      <c r="P80" s="262" t="s">
        <v>268</v>
      </c>
      <c r="Q80" s="262" t="s">
        <v>599</v>
      </c>
    </row>
    <row r="81" spans="1:17" s="72" customFormat="1" ht="24.95" customHeight="1">
      <c r="A81" s="266">
        <v>29</v>
      </c>
      <c r="B81" s="262" t="s">
        <v>275</v>
      </c>
      <c r="C81" s="262" t="s">
        <v>538</v>
      </c>
      <c r="D81" s="262" t="s">
        <v>275</v>
      </c>
      <c r="E81" s="285" t="s">
        <v>274</v>
      </c>
      <c r="F81" s="315" t="s">
        <v>590</v>
      </c>
      <c r="G81" s="262" t="s">
        <v>612</v>
      </c>
      <c r="H81" s="262" t="s">
        <v>83</v>
      </c>
      <c r="I81" s="325">
        <v>13000</v>
      </c>
      <c r="J81" s="274">
        <v>0</v>
      </c>
      <c r="K81" s="274">
        <f>I81*0.9</f>
        <v>11700</v>
      </c>
      <c r="L81" s="262" t="s">
        <v>535</v>
      </c>
      <c r="M81" s="262"/>
      <c r="N81" s="262"/>
      <c r="O81" s="262" t="s">
        <v>246</v>
      </c>
      <c r="P81" s="262" t="s">
        <v>268</v>
      </c>
      <c r="Q81" s="262"/>
    </row>
    <row r="82" spans="1:17" s="72" customFormat="1" ht="24.95" customHeight="1">
      <c r="A82" s="266">
        <v>30</v>
      </c>
      <c r="B82" s="262" t="s">
        <v>275</v>
      </c>
      <c r="C82" s="262" t="s">
        <v>472</v>
      </c>
      <c r="D82" s="262" t="s">
        <v>275</v>
      </c>
      <c r="E82" s="285" t="s">
        <v>906</v>
      </c>
      <c r="F82" s="315" t="s">
        <v>949</v>
      </c>
      <c r="G82" s="262" t="s">
        <v>578</v>
      </c>
      <c r="H82" s="262" t="s">
        <v>83</v>
      </c>
      <c r="I82" s="325">
        <v>30000</v>
      </c>
      <c r="J82" s="274">
        <f>I82*0.3</f>
        <v>9000</v>
      </c>
      <c r="K82" s="274">
        <f>I82*0.6</f>
        <v>18000</v>
      </c>
      <c r="L82" s="262" t="s">
        <v>535</v>
      </c>
      <c r="M82" s="262"/>
      <c r="N82" s="262"/>
      <c r="O82" s="262" t="s">
        <v>246</v>
      </c>
      <c r="P82" s="262" t="s">
        <v>268</v>
      </c>
      <c r="Q82" s="262"/>
    </row>
    <row r="83" spans="1:17" s="72" customFormat="1" ht="24.95" customHeight="1">
      <c r="A83" s="266">
        <v>31</v>
      </c>
      <c r="B83" s="270" t="s">
        <v>907</v>
      </c>
      <c r="C83" s="270" t="s">
        <v>908</v>
      </c>
      <c r="D83" s="270"/>
      <c r="E83" s="271" t="s">
        <v>883</v>
      </c>
      <c r="F83" s="332" t="s">
        <v>603</v>
      </c>
      <c r="G83" s="272" t="s">
        <v>909</v>
      </c>
      <c r="H83" s="273" t="s">
        <v>83</v>
      </c>
      <c r="I83" s="267">
        <v>510000</v>
      </c>
      <c r="J83" s="265">
        <v>0</v>
      </c>
      <c r="K83" s="265">
        <f>I83*0.5</f>
        <v>255000</v>
      </c>
      <c r="L83" s="273" t="s">
        <v>535</v>
      </c>
      <c r="M83" s="273"/>
      <c r="N83" s="273"/>
      <c r="O83" s="273" t="s">
        <v>25</v>
      </c>
      <c r="P83" s="262"/>
      <c r="Q83" s="261"/>
    </row>
    <row r="84" spans="1:17" s="87" customFormat="1" ht="24.95" customHeight="1">
      <c r="A84" s="295">
        <v>32</v>
      </c>
      <c r="B84" s="298" t="s">
        <v>884</v>
      </c>
      <c r="C84" s="298" t="s">
        <v>885</v>
      </c>
      <c r="D84" s="298" t="s">
        <v>886</v>
      </c>
      <c r="E84" s="299" t="s">
        <v>912</v>
      </c>
      <c r="F84" s="394"/>
      <c r="G84" s="304" t="s">
        <v>913</v>
      </c>
      <c r="H84" s="297" t="s">
        <v>30</v>
      </c>
      <c r="I84" s="328">
        <v>62150</v>
      </c>
      <c r="J84" s="295">
        <v>55935</v>
      </c>
      <c r="K84" s="305">
        <v>6215</v>
      </c>
      <c r="L84" s="298" t="s">
        <v>535</v>
      </c>
      <c r="M84" s="298"/>
      <c r="N84" s="297" t="s">
        <v>550</v>
      </c>
      <c r="O84" s="297" t="s">
        <v>873</v>
      </c>
      <c r="P84" s="297" t="s">
        <v>911</v>
      </c>
      <c r="Q84" s="296" t="s">
        <v>615</v>
      </c>
    </row>
    <row r="85" spans="1:17" s="312" customFormat="1" ht="24.95" customHeight="1">
      <c r="A85" s="266">
        <v>33</v>
      </c>
      <c r="B85" s="284" t="s">
        <v>245</v>
      </c>
      <c r="C85" s="280" t="s">
        <v>539</v>
      </c>
      <c r="D85" s="311" t="s">
        <v>567</v>
      </c>
      <c r="E85" s="281" t="s">
        <v>937</v>
      </c>
      <c r="F85" s="332" t="s">
        <v>568</v>
      </c>
      <c r="G85" s="311" t="s">
        <v>544</v>
      </c>
      <c r="H85" s="288" t="s">
        <v>83</v>
      </c>
      <c r="I85" s="332">
        <v>260000</v>
      </c>
      <c r="J85" s="294">
        <v>65000</v>
      </c>
      <c r="K85" s="283">
        <v>65000</v>
      </c>
      <c r="L85" s="280" t="s">
        <v>879</v>
      </c>
      <c r="M85" s="280"/>
      <c r="N85" s="284"/>
      <c r="O85" s="284" t="s">
        <v>246</v>
      </c>
      <c r="P85" s="284" t="s">
        <v>268</v>
      </c>
      <c r="Q85" s="288" t="s">
        <v>600</v>
      </c>
    </row>
    <row r="86" spans="1:17" s="87" customFormat="1" ht="24.95" customHeight="1">
      <c r="A86" s="295">
        <v>34</v>
      </c>
      <c r="B86" s="298" t="s">
        <v>884</v>
      </c>
      <c r="C86" s="304" t="s">
        <v>914</v>
      </c>
      <c r="D86" s="304" t="s">
        <v>887</v>
      </c>
      <c r="E86" s="393" t="s">
        <v>915</v>
      </c>
      <c r="F86" s="394"/>
      <c r="G86" s="392" t="s">
        <v>888</v>
      </c>
      <c r="H86" s="297" t="s">
        <v>30</v>
      </c>
      <c r="I86" s="328">
        <v>364000</v>
      </c>
      <c r="J86" s="295">
        <v>243000</v>
      </c>
      <c r="K86" s="305">
        <v>59600</v>
      </c>
      <c r="L86" s="298" t="s">
        <v>879</v>
      </c>
      <c r="M86" s="298"/>
      <c r="N86" s="297" t="s">
        <v>916</v>
      </c>
      <c r="O86" s="297" t="s">
        <v>332</v>
      </c>
      <c r="P86" s="297" t="s">
        <v>911</v>
      </c>
      <c r="Q86" s="296" t="s">
        <v>977</v>
      </c>
    </row>
    <row r="87" spans="1:17" s="87" customFormat="1" ht="24.95" customHeight="1">
      <c r="A87" s="295">
        <v>35</v>
      </c>
      <c r="B87" s="298" t="s">
        <v>884</v>
      </c>
      <c r="C87" s="304" t="s">
        <v>980</v>
      </c>
      <c r="D87" s="304" t="s">
        <v>979</v>
      </c>
      <c r="E87" s="391" t="s">
        <v>551</v>
      </c>
      <c r="F87" s="303" t="s">
        <v>1004</v>
      </c>
      <c r="G87" s="304" t="s">
        <v>910</v>
      </c>
      <c r="H87" s="297" t="s">
        <v>30</v>
      </c>
      <c r="I87" s="328">
        <v>60000</v>
      </c>
      <c r="J87" s="295">
        <v>18000</v>
      </c>
      <c r="K87" s="305">
        <v>18000</v>
      </c>
      <c r="L87" s="298" t="s">
        <v>879</v>
      </c>
      <c r="M87" s="298"/>
      <c r="N87" s="297" t="s">
        <v>981</v>
      </c>
      <c r="O87" s="297" t="s">
        <v>983</v>
      </c>
      <c r="P87" s="297" t="s">
        <v>911</v>
      </c>
      <c r="Q87" s="296" t="s">
        <v>984</v>
      </c>
    </row>
    <row r="88" spans="1:17" s="87" customFormat="1" ht="24.95" customHeight="1">
      <c r="A88" s="295">
        <v>36</v>
      </c>
      <c r="B88" s="298" t="s">
        <v>884</v>
      </c>
      <c r="C88" s="304" t="s">
        <v>985</v>
      </c>
      <c r="D88" s="304" t="s">
        <v>986</v>
      </c>
      <c r="E88" s="393" t="s">
        <v>987</v>
      </c>
      <c r="F88" s="303" t="s">
        <v>1005</v>
      </c>
      <c r="G88" s="304" t="s">
        <v>988</v>
      </c>
      <c r="H88" s="297" t="s">
        <v>30</v>
      </c>
      <c r="I88" s="328">
        <v>60000</v>
      </c>
      <c r="J88" s="295">
        <v>18000</v>
      </c>
      <c r="K88" s="305">
        <v>18000</v>
      </c>
      <c r="L88" s="298" t="s">
        <v>879</v>
      </c>
      <c r="M88" s="298"/>
      <c r="N88" s="297" t="s">
        <v>989</v>
      </c>
      <c r="O88" s="297" t="s">
        <v>332</v>
      </c>
      <c r="P88" s="297" t="s">
        <v>911</v>
      </c>
      <c r="Q88" s="296" t="s">
        <v>990</v>
      </c>
    </row>
    <row r="89" spans="1:17" s="87" customFormat="1" ht="24.95" customHeight="1">
      <c r="A89" s="295">
        <v>37</v>
      </c>
      <c r="B89" s="297" t="s">
        <v>571</v>
      </c>
      <c r="C89" s="304" t="s">
        <v>991</v>
      </c>
      <c r="D89" s="304" t="s">
        <v>992</v>
      </c>
      <c r="E89" s="393" t="s">
        <v>993</v>
      </c>
      <c r="F89" s="303" t="s">
        <v>1006</v>
      </c>
      <c r="G89" s="304" t="s">
        <v>994</v>
      </c>
      <c r="H89" s="297" t="s">
        <v>995</v>
      </c>
      <c r="I89" s="328">
        <v>33900</v>
      </c>
      <c r="J89" s="295">
        <v>0</v>
      </c>
      <c r="K89" s="305">
        <v>33900</v>
      </c>
      <c r="L89" s="298" t="s">
        <v>879</v>
      </c>
      <c r="M89" s="298"/>
      <c r="N89" s="297" t="s">
        <v>996</v>
      </c>
      <c r="O89" s="297" t="s">
        <v>903</v>
      </c>
      <c r="P89" s="297" t="s">
        <v>911</v>
      </c>
      <c r="Q89" s="296" t="s">
        <v>997</v>
      </c>
    </row>
    <row r="90" spans="1:17" s="87" customFormat="1" ht="24.95" customHeight="1">
      <c r="A90" s="295">
        <v>38</v>
      </c>
      <c r="B90" s="298" t="s">
        <v>884</v>
      </c>
      <c r="C90" s="304" t="s">
        <v>1001</v>
      </c>
      <c r="D90" s="304" t="s">
        <v>1002</v>
      </c>
      <c r="E90" s="393" t="s">
        <v>1003</v>
      </c>
      <c r="F90" s="303" t="s">
        <v>1007</v>
      </c>
      <c r="G90" s="304" t="s">
        <v>988</v>
      </c>
      <c r="H90" s="297" t="s">
        <v>30</v>
      </c>
      <c r="I90" s="328">
        <v>385205</v>
      </c>
      <c r="J90" s="295">
        <v>346684.5</v>
      </c>
      <c r="K90" s="305">
        <v>38520.5</v>
      </c>
      <c r="L90" s="298" t="s">
        <v>879</v>
      </c>
      <c r="M90" s="298"/>
      <c r="N90" s="297" t="s">
        <v>1008</v>
      </c>
      <c r="O90" s="297" t="s">
        <v>332</v>
      </c>
      <c r="P90" s="297" t="s">
        <v>911</v>
      </c>
      <c r="Q90" s="296" t="s">
        <v>1009</v>
      </c>
    </row>
    <row r="91" spans="1:17" s="87" customFormat="1" ht="24.95" customHeight="1">
      <c r="A91" s="295">
        <v>39</v>
      </c>
      <c r="B91" s="297" t="s">
        <v>571</v>
      </c>
      <c r="C91" s="304" t="s">
        <v>998</v>
      </c>
      <c r="D91" s="304" t="s">
        <v>999</v>
      </c>
      <c r="E91" s="393" t="s">
        <v>1000</v>
      </c>
      <c r="F91" s="303" t="s">
        <v>1006</v>
      </c>
      <c r="G91" s="304" t="s">
        <v>994</v>
      </c>
      <c r="H91" s="297" t="s">
        <v>995</v>
      </c>
      <c r="I91" s="328">
        <v>5650</v>
      </c>
      <c r="J91" s="295">
        <v>0</v>
      </c>
      <c r="K91" s="305">
        <v>5650</v>
      </c>
      <c r="L91" s="298" t="s">
        <v>879</v>
      </c>
      <c r="M91" s="298"/>
      <c r="N91" s="297" t="s">
        <v>996</v>
      </c>
      <c r="O91" s="297" t="s">
        <v>903</v>
      </c>
      <c r="P91" s="297" t="s">
        <v>911</v>
      </c>
      <c r="Q91" s="296" t="s">
        <v>997</v>
      </c>
    </row>
    <row r="92" spans="1:17" s="87" customFormat="1" ht="24.95" customHeight="1">
      <c r="A92" s="295">
        <v>40</v>
      </c>
      <c r="B92" s="298" t="s">
        <v>938</v>
      </c>
      <c r="C92" s="304" t="s">
        <v>939</v>
      </c>
      <c r="D92" s="304" t="s">
        <v>941</v>
      </c>
      <c r="E92" s="304" t="s">
        <v>940</v>
      </c>
      <c r="F92" s="337" t="s">
        <v>942</v>
      </c>
      <c r="G92" s="392" t="s">
        <v>943</v>
      </c>
      <c r="H92" s="301" t="s">
        <v>83</v>
      </c>
      <c r="I92" s="328">
        <v>22600</v>
      </c>
      <c r="J92" s="295">
        <v>0</v>
      </c>
      <c r="K92" s="305">
        <f>I92*0.6</f>
        <v>13560</v>
      </c>
      <c r="L92" s="298" t="s">
        <v>944</v>
      </c>
      <c r="M92" s="298"/>
      <c r="N92" s="297" t="s">
        <v>945</v>
      </c>
      <c r="O92" s="297" t="s">
        <v>946</v>
      </c>
      <c r="P92" s="297" t="s">
        <v>947</v>
      </c>
      <c r="Q92" s="296"/>
    </row>
    <row r="93" spans="1:17" s="87" customFormat="1" ht="24.95" customHeight="1">
      <c r="A93" s="295">
        <v>41</v>
      </c>
      <c r="B93" s="298"/>
      <c r="C93" s="304"/>
      <c r="D93" s="304" t="s">
        <v>948</v>
      </c>
      <c r="E93" s="306" t="s">
        <v>904</v>
      </c>
      <c r="F93" s="337" t="s">
        <v>951</v>
      </c>
      <c r="G93" s="392" t="s">
        <v>950</v>
      </c>
      <c r="H93" s="301" t="s">
        <v>83</v>
      </c>
      <c r="I93" s="328">
        <v>246400</v>
      </c>
      <c r="J93" s="295">
        <f>I93*0.6</f>
        <v>147840</v>
      </c>
      <c r="K93" s="305">
        <f>I93*0.3</f>
        <v>73920</v>
      </c>
      <c r="L93" s="298" t="s">
        <v>944</v>
      </c>
      <c r="M93" s="298"/>
      <c r="N93" s="297" t="s">
        <v>952</v>
      </c>
      <c r="O93" s="297" t="s">
        <v>946</v>
      </c>
      <c r="P93" s="297" t="s">
        <v>947</v>
      </c>
      <c r="Q93" s="296"/>
    </row>
    <row r="94" spans="1:17" s="88" customFormat="1" ht="24.95" customHeight="1">
      <c r="A94" s="266">
        <v>42</v>
      </c>
      <c r="B94" s="280"/>
      <c r="C94" s="289" t="s">
        <v>934</v>
      </c>
      <c r="D94" s="289" t="s">
        <v>931</v>
      </c>
      <c r="E94" s="292" t="s">
        <v>499</v>
      </c>
      <c r="F94" s="333"/>
      <c r="G94" s="291"/>
      <c r="H94" s="284" t="s">
        <v>932</v>
      </c>
      <c r="I94" s="326">
        <v>6500</v>
      </c>
      <c r="J94" s="283"/>
      <c r="K94" s="282">
        <v>6500</v>
      </c>
      <c r="L94" s="270" t="s">
        <v>535</v>
      </c>
      <c r="M94" s="280"/>
      <c r="N94" s="284"/>
      <c r="O94" s="284" t="s">
        <v>933</v>
      </c>
      <c r="P94" s="284" t="s">
        <v>935</v>
      </c>
      <c r="Q94" s="293"/>
    </row>
    <row r="95" spans="1:17" s="72" customFormat="1" ht="24.95" customHeight="1">
      <c r="A95" s="266">
        <v>43</v>
      </c>
      <c r="B95" s="280" t="s">
        <v>917</v>
      </c>
      <c r="C95" s="289"/>
      <c r="D95" s="289"/>
      <c r="E95" s="290" t="s">
        <v>893</v>
      </c>
      <c r="F95" s="333"/>
      <c r="G95" s="291" t="s">
        <v>888</v>
      </c>
      <c r="H95" s="261" t="s">
        <v>30</v>
      </c>
      <c r="I95" s="326">
        <v>347600</v>
      </c>
      <c r="J95" s="283">
        <v>0</v>
      </c>
      <c r="K95" s="283">
        <v>347600</v>
      </c>
      <c r="L95" s="270" t="s">
        <v>535</v>
      </c>
      <c r="M95" s="280"/>
      <c r="N95" s="261"/>
      <c r="O95" s="261" t="s">
        <v>332</v>
      </c>
      <c r="P95" s="284" t="s">
        <v>894</v>
      </c>
      <c r="Q95" s="262"/>
    </row>
    <row r="96" spans="1:17" s="71" customFormat="1" ht="24.95" customHeight="1">
      <c r="A96" s="373" t="s">
        <v>605</v>
      </c>
      <c r="B96" s="373"/>
      <c r="C96" s="373"/>
      <c r="D96" s="373"/>
      <c r="E96" s="373"/>
      <c r="F96" s="373"/>
      <c r="G96" s="374"/>
      <c r="H96" s="373"/>
      <c r="I96" s="338">
        <f>SUM(I53:I95)</f>
        <v>6989281.5700000003</v>
      </c>
      <c r="J96" s="258"/>
      <c r="K96" s="257">
        <f>SUM(K53:K95)</f>
        <v>2437176.4249999998</v>
      </c>
      <c r="L96" s="256"/>
      <c r="M96" s="255"/>
      <c r="N96" s="256"/>
      <c r="O96" s="256"/>
      <c r="P96" s="256"/>
      <c r="Q96" s="256"/>
    </row>
    <row r="97" spans="1:17" s="71" customFormat="1" ht="20.25" customHeight="1">
      <c r="A97" s="373" t="s">
        <v>218</v>
      </c>
      <c r="B97" s="373"/>
      <c r="C97" s="373"/>
      <c r="D97" s="373"/>
      <c r="E97" s="373"/>
      <c r="F97" s="373"/>
      <c r="G97" s="374"/>
      <c r="H97" s="373"/>
      <c r="I97" s="338">
        <f>I96+I52+I46</f>
        <v>7941674.0900000008</v>
      </c>
      <c r="J97" s="258"/>
      <c r="K97" s="257">
        <f>K96+K52+K46</f>
        <v>3330678.5949999997</v>
      </c>
      <c r="L97" s="256"/>
      <c r="M97" s="255"/>
      <c r="N97" s="256"/>
      <c r="O97" s="255"/>
      <c r="P97" s="256"/>
      <c r="Q97" s="256"/>
    </row>
  </sheetData>
  <autoFilter ref="A5:Q97"/>
  <mergeCells count="6">
    <mergeCell ref="A97:H97"/>
    <mergeCell ref="A1:Q3"/>
    <mergeCell ref="A4:Q4"/>
    <mergeCell ref="A46:H46"/>
    <mergeCell ref="A52:H52"/>
    <mergeCell ref="A96:H96"/>
  </mergeCells>
  <phoneticPr fontId="38" type="noConversion"/>
  <pageMargins left="0.7" right="0.7" top="0.75" bottom="0.75" header="0.3" footer="0.3"/>
  <pageSetup paperSize="9" scale="45" orientation="landscape" r:id="rId1"/>
  <colBreaks count="1" manualBreakCount="1">
    <brk id="17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31"/>
  <sheetViews>
    <sheetView zoomScale="85" zoomScaleNormal="85" workbookViewId="0">
      <pane xSplit="4" ySplit="4" topLeftCell="E14" activePane="bottomRight" state="frozen"/>
      <selection pane="topRight"/>
      <selection pane="bottomLeft"/>
      <selection pane="bottomRight" activeCell="H22" sqref="H22"/>
    </sheetView>
  </sheetViews>
  <sheetFormatPr defaultColWidth="9" defaultRowHeight="14.25"/>
  <cols>
    <col min="1" max="1" width="8.75" style="39" customWidth="1"/>
    <col min="2" max="2" width="13.875" style="39" customWidth="1"/>
    <col min="3" max="3" width="17.875" style="40" customWidth="1"/>
    <col min="4" max="4" width="31.75" style="39" customWidth="1"/>
    <col min="5" max="5" width="16.75" style="41" customWidth="1"/>
    <col min="6" max="6" width="17.375" style="42" customWidth="1"/>
    <col min="7" max="7" width="20.125" style="42" customWidth="1"/>
    <col min="8" max="8" width="16.375" style="42" customWidth="1"/>
    <col min="9" max="9" width="14" style="43" customWidth="1"/>
    <col min="10" max="10" width="31.25" style="44" customWidth="1"/>
    <col min="11" max="11" width="18.25" style="44" customWidth="1"/>
    <col min="12" max="12" width="28.5" style="45" customWidth="1"/>
    <col min="13" max="13" width="22.75" style="42" customWidth="1"/>
    <col min="14" max="14" width="11.625" style="42" customWidth="1"/>
    <col min="15" max="16384" width="9" style="42"/>
  </cols>
  <sheetData>
    <row r="1" spans="1:14">
      <c r="A1" s="371" t="s">
        <v>649</v>
      </c>
      <c r="B1" s="371"/>
      <c r="C1" s="371"/>
      <c r="D1" s="371"/>
      <c r="E1" s="371"/>
      <c r="F1" s="371"/>
      <c r="G1" s="371"/>
      <c r="H1" s="372"/>
      <c r="I1" s="371"/>
      <c r="J1" s="371"/>
      <c r="K1" s="371"/>
      <c r="L1" s="371"/>
      <c r="M1" s="372"/>
    </row>
    <row r="2" spans="1:14" ht="18.75" customHeight="1">
      <c r="A2" s="371"/>
      <c r="B2" s="371"/>
      <c r="C2" s="371"/>
      <c r="D2" s="371"/>
      <c r="E2" s="371"/>
      <c r="F2" s="371"/>
      <c r="G2" s="371"/>
      <c r="H2" s="372"/>
      <c r="I2" s="371"/>
      <c r="J2" s="371"/>
      <c r="K2" s="371"/>
      <c r="L2" s="371"/>
      <c r="M2" s="372"/>
    </row>
    <row r="3" spans="1:14" ht="21.95" customHeight="1">
      <c r="A3" s="371"/>
      <c r="B3" s="371"/>
      <c r="C3" s="371"/>
      <c r="D3" s="371"/>
      <c r="E3" s="371"/>
      <c r="F3" s="371"/>
      <c r="G3" s="371"/>
      <c r="H3" s="372"/>
      <c r="I3" s="371"/>
      <c r="J3" s="371"/>
      <c r="K3" s="371"/>
      <c r="L3" s="371"/>
      <c r="M3" s="372"/>
    </row>
    <row r="4" spans="1:14" ht="21.95" customHeight="1">
      <c r="A4" s="46" t="s">
        <v>1</v>
      </c>
      <c r="B4" s="46" t="s">
        <v>3</v>
      </c>
      <c r="C4" s="47" t="s">
        <v>385</v>
      </c>
      <c r="D4" s="48" t="s">
        <v>70</v>
      </c>
      <c r="E4" s="49" t="s">
        <v>650</v>
      </c>
      <c r="F4" s="46" t="s">
        <v>389</v>
      </c>
      <c r="G4" s="46" t="s">
        <v>651</v>
      </c>
      <c r="H4" s="46" t="s">
        <v>392</v>
      </c>
      <c r="I4" s="46" t="s">
        <v>356</v>
      </c>
      <c r="J4" s="46" t="s">
        <v>393</v>
      </c>
      <c r="K4" s="61" t="s">
        <v>391</v>
      </c>
      <c r="L4" s="47" t="s">
        <v>394</v>
      </c>
      <c r="M4" s="48" t="s">
        <v>10</v>
      </c>
    </row>
    <row r="5" spans="1:14" s="21" customFormat="1" ht="27.75" customHeight="1">
      <c r="A5" s="50">
        <v>1</v>
      </c>
      <c r="B5" s="51" t="s">
        <v>575</v>
      </c>
      <c r="C5" s="51" t="s">
        <v>652</v>
      </c>
      <c r="D5" s="51" t="s">
        <v>653</v>
      </c>
      <c r="E5" s="52">
        <v>18075.48</v>
      </c>
      <c r="F5" s="16" t="s">
        <v>398</v>
      </c>
      <c r="G5" s="52">
        <v>18075.48</v>
      </c>
      <c r="H5" s="53"/>
      <c r="I5" s="51" t="s">
        <v>83</v>
      </c>
      <c r="J5" s="62"/>
      <c r="K5" s="62" t="s">
        <v>537</v>
      </c>
      <c r="L5" s="51" t="s">
        <v>399</v>
      </c>
      <c r="M5" s="3" t="s">
        <v>654</v>
      </c>
    </row>
    <row r="6" spans="1:14" s="21" customFormat="1" ht="27.75" customHeight="1">
      <c r="A6" s="50">
        <v>2</v>
      </c>
      <c r="B6" s="51" t="s">
        <v>58</v>
      </c>
      <c r="C6" s="51" t="s">
        <v>329</v>
      </c>
      <c r="D6" s="51" t="s">
        <v>536</v>
      </c>
      <c r="E6" s="52">
        <v>107.35</v>
      </c>
      <c r="F6" s="16" t="s">
        <v>398</v>
      </c>
      <c r="G6" s="52">
        <v>107.35</v>
      </c>
      <c r="H6" s="53"/>
      <c r="I6" s="51" t="s">
        <v>83</v>
      </c>
      <c r="J6" s="62"/>
      <c r="K6" s="62"/>
      <c r="L6" s="51" t="s">
        <v>399</v>
      </c>
      <c r="M6" s="3" t="s">
        <v>654</v>
      </c>
    </row>
    <row r="7" spans="1:14" s="21" customFormat="1" ht="27.75" customHeight="1">
      <c r="A7" s="50">
        <v>10</v>
      </c>
      <c r="B7" s="51" t="s">
        <v>395</v>
      </c>
      <c r="C7" s="51" t="s">
        <v>655</v>
      </c>
      <c r="D7" s="51" t="s">
        <v>656</v>
      </c>
      <c r="E7" s="52">
        <v>2147</v>
      </c>
      <c r="F7" s="16" t="s">
        <v>398</v>
      </c>
      <c r="G7" s="52">
        <v>2147</v>
      </c>
      <c r="H7" s="53"/>
      <c r="I7" s="51" t="s">
        <v>83</v>
      </c>
      <c r="J7" s="62"/>
      <c r="K7" s="62"/>
      <c r="L7" s="51" t="s">
        <v>399</v>
      </c>
      <c r="M7" s="3" t="s">
        <v>654</v>
      </c>
      <c r="N7" s="63"/>
    </row>
    <row r="8" spans="1:14" s="21" customFormat="1" ht="27.75" customHeight="1">
      <c r="A8" s="50">
        <v>11</v>
      </c>
      <c r="B8" s="51" t="s">
        <v>540</v>
      </c>
      <c r="C8" s="51" t="s">
        <v>657</v>
      </c>
      <c r="D8" s="51" t="s">
        <v>658</v>
      </c>
      <c r="E8" s="52">
        <v>16122.84</v>
      </c>
      <c r="F8" s="16" t="s">
        <v>398</v>
      </c>
      <c r="G8" s="52">
        <v>16122.84</v>
      </c>
      <c r="H8" s="16"/>
      <c r="I8" s="51" t="s">
        <v>83</v>
      </c>
      <c r="J8" s="62"/>
      <c r="K8" s="62"/>
      <c r="L8" s="51" t="s">
        <v>399</v>
      </c>
      <c r="M8" s="3" t="s">
        <v>654</v>
      </c>
    </row>
    <row r="9" spans="1:14" s="21" customFormat="1" ht="27.75" customHeight="1">
      <c r="A9" s="50">
        <v>7</v>
      </c>
      <c r="B9" s="51" t="s">
        <v>659</v>
      </c>
      <c r="C9" s="51" t="s">
        <v>660</v>
      </c>
      <c r="D9" s="51" t="s">
        <v>661</v>
      </c>
      <c r="E9" s="52">
        <v>791</v>
      </c>
      <c r="F9" s="16" t="s">
        <v>398</v>
      </c>
      <c r="G9" s="52">
        <v>791</v>
      </c>
      <c r="H9" s="53"/>
      <c r="I9" s="51" t="s">
        <v>83</v>
      </c>
      <c r="J9" s="62"/>
      <c r="K9" s="62"/>
      <c r="L9" s="51" t="s">
        <v>399</v>
      </c>
      <c r="M9" s="3" t="s">
        <v>654</v>
      </c>
    </row>
    <row r="10" spans="1:14" s="38" customFormat="1" ht="27.75" customHeight="1">
      <c r="A10" s="50">
        <v>3</v>
      </c>
      <c r="B10" s="16" t="s">
        <v>23</v>
      </c>
      <c r="C10" s="51" t="s">
        <v>553</v>
      </c>
      <c r="D10" s="51" t="s">
        <v>397</v>
      </c>
      <c r="E10" s="52">
        <v>61945.59</v>
      </c>
      <c r="F10" s="16" t="s">
        <v>398</v>
      </c>
      <c r="G10" s="52">
        <v>61945.59</v>
      </c>
      <c r="H10" s="54"/>
      <c r="I10" s="16" t="s">
        <v>83</v>
      </c>
      <c r="J10" s="62" t="s">
        <v>662</v>
      </c>
      <c r="K10" s="62"/>
      <c r="L10" s="51" t="s">
        <v>399</v>
      </c>
      <c r="M10" s="3" t="s">
        <v>654</v>
      </c>
    </row>
    <row r="11" spans="1:14" s="38" customFormat="1" ht="27.75" customHeight="1">
      <c r="A11" s="50">
        <v>4</v>
      </c>
      <c r="B11" s="16" t="s">
        <v>663</v>
      </c>
      <c r="C11" s="51" t="s">
        <v>664</v>
      </c>
      <c r="D11" s="51" t="s">
        <v>665</v>
      </c>
      <c r="E11" s="52">
        <v>172.55</v>
      </c>
      <c r="F11" s="16" t="s">
        <v>398</v>
      </c>
      <c r="G11" s="52">
        <v>172.55</v>
      </c>
      <c r="H11" s="54"/>
      <c r="I11" s="16" t="s">
        <v>83</v>
      </c>
      <c r="J11" s="62"/>
      <c r="K11" s="62"/>
      <c r="L11" s="51" t="s">
        <v>399</v>
      </c>
      <c r="M11" s="3" t="s">
        <v>654</v>
      </c>
    </row>
    <row r="12" spans="1:14" s="38" customFormat="1" ht="27.75" customHeight="1">
      <c r="A12" s="50">
        <v>5</v>
      </c>
      <c r="B12" s="16" t="s">
        <v>575</v>
      </c>
      <c r="C12" s="51" t="s">
        <v>666</v>
      </c>
      <c r="D12" s="51" t="s">
        <v>667</v>
      </c>
      <c r="E12" s="52">
        <v>1042.99</v>
      </c>
      <c r="F12" s="16" t="s">
        <v>398</v>
      </c>
      <c r="G12" s="52">
        <v>1042.99</v>
      </c>
      <c r="H12" s="54"/>
      <c r="I12" s="16" t="s">
        <v>83</v>
      </c>
      <c r="J12" s="62"/>
      <c r="K12" s="62"/>
      <c r="L12" s="51" t="s">
        <v>399</v>
      </c>
      <c r="M12" s="3" t="s">
        <v>654</v>
      </c>
    </row>
    <row r="13" spans="1:14" s="38" customFormat="1" ht="27.75" customHeight="1">
      <c r="A13" s="50">
        <v>6</v>
      </c>
      <c r="B13" s="16" t="s">
        <v>450</v>
      </c>
      <c r="C13" s="51" t="s">
        <v>668</v>
      </c>
      <c r="D13" s="51" t="s">
        <v>248</v>
      </c>
      <c r="E13" s="52">
        <v>420</v>
      </c>
      <c r="F13" s="16" t="s">
        <v>398</v>
      </c>
      <c r="G13" s="52">
        <v>420</v>
      </c>
      <c r="H13" s="54"/>
      <c r="I13" s="16" t="s">
        <v>83</v>
      </c>
      <c r="J13" s="62"/>
      <c r="K13" s="62"/>
      <c r="L13" s="51" t="s">
        <v>399</v>
      </c>
      <c r="M13" s="3" t="s">
        <v>654</v>
      </c>
    </row>
    <row r="14" spans="1:14" s="21" customFormat="1" ht="27.75" customHeight="1">
      <c r="A14" s="50">
        <v>8</v>
      </c>
      <c r="B14" s="51" t="s">
        <v>23</v>
      </c>
      <c r="C14" s="51" t="s">
        <v>414</v>
      </c>
      <c r="D14" s="51" t="s">
        <v>669</v>
      </c>
      <c r="E14" s="52">
        <v>137079.62</v>
      </c>
      <c r="F14" s="16" t="s">
        <v>398</v>
      </c>
      <c r="G14" s="52">
        <v>137079.62</v>
      </c>
      <c r="H14" s="53"/>
      <c r="I14" s="51" t="s">
        <v>83</v>
      </c>
      <c r="J14" s="62" t="s">
        <v>662</v>
      </c>
      <c r="K14" s="62"/>
      <c r="L14" s="51" t="s">
        <v>399</v>
      </c>
      <c r="M14" s="11"/>
    </row>
    <row r="15" spans="1:14" s="21" customFormat="1" ht="27.75" customHeight="1">
      <c r="A15" s="50">
        <v>9</v>
      </c>
      <c r="B15" s="51" t="s">
        <v>454</v>
      </c>
      <c r="C15" s="51" t="s">
        <v>414</v>
      </c>
      <c r="D15" s="51" t="s">
        <v>669</v>
      </c>
      <c r="E15" s="52">
        <v>909.93</v>
      </c>
      <c r="F15" s="16" t="s">
        <v>398</v>
      </c>
      <c r="G15" s="52">
        <v>909.93</v>
      </c>
      <c r="H15" s="53"/>
      <c r="I15" s="51" t="s">
        <v>83</v>
      </c>
      <c r="J15" s="62" t="s">
        <v>662</v>
      </c>
      <c r="K15" s="62"/>
      <c r="L15" s="51" t="s">
        <v>399</v>
      </c>
      <c r="M15" s="11"/>
    </row>
    <row r="16" spans="1:14" s="21" customFormat="1" ht="27.75" customHeight="1">
      <c r="A16" s="50">
        <v>12</v>
      </c>
      <c r="B16" s="51" t="s">
        <v>670</v>
      </c>
      <c r="C16" s="51" t="s">
        <v>671</v>
      </c>
      <c r="D16" s="51" t="s">
        <v>285</v>
      </c>
      <c r="E16" s="52">
        <v>1053.95</v>
      </c>
      <c r="F16" s="16" t="s">
        <v>398</v>
      </c>
      <c r="G16" s="52">
        <v>1053.95</v>
      </c>
      <c r="H16" s="53"/>
      <c r="I16" s="51" t="s">
        <v>83</v>
      </c>
      <c r="J16" s="62" t="s">
        <v>561</v>
      </c>
      <c r="K16" s="62"/>
      <c r="L16" s="51" t="s">
        <v>672</v>
      </c>
      <c r="M16" s="3" t="s">
        <v>654</v>
      </c>
    </row>
    <row r="17" spans="1:14" s="38" customFormat="1" ht="27.75" customHeight="1">
      <c r="A17" s="50">
        <v>13</v>
      </c>
      <c r="B17" s="16" t="s">
        <v>454</v>
      </c>
      <c r="C17" s="51" t="s">
        <v>673</v>
      </c>
      <c r="D17" s="51" t="s">
        <v>674</v>
      </c>
      <c r="E17" s="52">
        <v>669.23</v>
      </c>
      <c r="F17" s="16" t="s">
        <v>398</v>
      </c>
      <c r="G17" s="52">
        <v>669.23</v>
      </c>
      <c r="H17" s="54"/>
      <c r="I17" s="16" t="s">
        <v>83</v>
      </c>
      <c r="J17" s="62"/>
      <c r="K17" s="62"/>
      <c r="L17" s="51" t="s">
        <v>675</v>
      </c>
      <c r="M17" s="64"/>
      <c r="N17" s="65"/>
    </row>
    <row r="18" spans="1:14" s="38" customFormat="1" ht="27.75" customHeight="1">
      <c r="A18" s="50">
        <v>14</v>
      </c>
      <c r="B18" s="16" t="s">
        <v>395</v>
      </c>
      <c r="C18" s="51" t="s">
        <v>560</v>
      </c>
      <c r="D18" s="51" t="s">
        <v>676</v>
      </c>
      <c r="E18" s="52">
        <v>1240</v>
      </c>
      <c r="F18" s="16" t="s">
        <v>398</v>
      </c>
      <c r="G18" s="52">
        <v>1240</v>
      </c>
      <c r="H18" s="54"/>
      <c r="I18" s="16"/>
      <c r="J18" s="62"/>
      <c r="K18" s="62"/>
      <c r="L18" s="51"/>
      <c r="M18" s="64"/>
    </row>
    <row r="19" spans="1:14" s="38" customFormat="1" ht="27.75" customHeight="1">
      <c r="A19" s="50">
        <v>15</v>
      </c>
      <c r="B19" s="16" t="s">
        <v>454</v>
      </c>
      <c r="C19" s="51" t="s">
        <v>677</v>
      </c>
      <c r="D19" s="51" t="s">
        <v>678</v>
      </c>
      <c r="E19" s="52">
        <v>819.25</v>
      </c>
      <c r="F19" s="16" t="s">
        <v>398</v>
      </c>
      <c r="G19" s="52">
        <v>819.25</v>
      </c>
      <c r="H19" s="54"/>
      <c r="I19" s="16" t="s">
        <v>83</v>
      </c>
      <c r="J19" s="62" t="s">
        <v>662</v>
      </c>
      <c r="K19" s="62"/>
      <c r="L19" s="51"/>
      <c r="M19" s="64"/>
    </row>
    <row r="20" spans="1:14" s="21" customFormat="1" ht="27.75" customHeight="1">
      <c r="A20" s="50"/>
      <c r="B20" s="51"/>
      <c r="C20" s="51"/>
      <c r="D20" s="51"/>
      <c r="E20" s="52"/>
      <c r="F20" s="16"/>
      <c r="G20" s="52"/>
      <c r="H20" s="53"/>
      <c r="I20" s="51"/>
      <c r="J20" s="62"/>
      <c r="K20" s="62"/>
      <c r="L20" s="51"/>
      <c r="M20" s="11"/>
    </row>
    <row r="21" spans="1:14" s="21" customFormat="1" ht="27.75" customHeight="1">
      <c r="A21" s="50"/>
      <c r="B21" s="51"/>
      <c r="C21" s="51"/>
      <c r="D21" s="51"/>
      <c r="E21" s="52"/>
      <c r="F21" s="16"/>
      <c r="G21" s="52"/>
      <c r="H21" s="53"/>
      <c r="I21" s="51"/>
      <c r="J21" s="62"/>
      <c r="K21" s="62"/>
      <c r="L21" s="51"/>
      <c r="M21" s="11"/>
    </row>
    <row r="22" spans="1:14" s="21" customFormat="1" ht="27.75" customHeight="1">
      <c r="A22" s="50"/>
      <c r="B22" s="51"/>
      <c r="C22" s="51"/>
      <c r="D22" s="51"/>
      <c r="E22" s="52"/>
      <c r="F22" s="16"/>
      <c r="G22" s="52"/>
      <c r="H22" s="53"/>
      <c r="I22" s="51"/>
      <c r="J22" s="62"/>
      <c r="K22" s="62"/>
      <c r="L22" s="51"/>
      <c r="M22" s="11"/>
    </row>
    <row r="23" spans="1:14" s="21" customFormat="1" ht="27.75" customHeight="1">
      <c r="A23" s="50"/>
      <c r="B23" s="51"/>
      <c r="C23" s="51"/>
      <c r="D23" s="51"/>
      <c r="E23" s="52"/>
      <c r="F23" s="16"/>
      <c r="G23" s="52"/>
      <c r="H23" s="53"/>
      <c r="I23" s="51"/>
      <c r="J23" s="62"/>
      <c r="K23" s="62"/>
      <c r="L23" s="51"/>
      <c r="M23" s="11"/>
    </row>
    <row r="24" spans="1:14" s="21" customFormat="1" ht="27.75" customHeight="1">
      <c r="A24" s="50"/>
      <c r="B24" s="55"/>
      <c r="C24" s="3"/>
      <c r="D24" s="3"/>
      <c r="E24" s="52"/>
      <c r="F24" s="16"/>
      <c r="G24" s="52"/>
      <c r="H24" s="52"/>
      <c r="I24" s="11"/>
      <c r="J24" s="3"/>
      <c r="K24" s="3"/>
      <c r="L24" s="3"/>
      <c r="M24" s="11"/>
    </row>
    <row r="25" spans="1:14" ht="27.75" customHeight="1">
      <c r="A25" s="56"/>
      <c r="B25" s="57"/>
      <c r="C25" s="42"/>
      <c r="D25" s="42"/>
      <c r="E25" s="42"/>
      <c r="I25" s="42"/>
      <c r="J25" s="42"/>
      <c r="K25" s="42"/>
      <c r="L25" s="42"/>
    </row>
    <row r="26" spans="1:14" ht="27.75" customHeight="1">
      <c r="A26" s="368" t="s">
        <v>218</v>
      </c>
      <c r="B26" s="369"/>
      <c r="C26" s="369"/>
      <c r="D26" s="370"/>
      <c r="E26" s="59">
        <f>SUBTOTAL(109,E10:E23)</f>
        <v>205353.11000000002</v>
      </c>
      <c r="F26" s="59"/>
      <c r="G26" s="59">
        <f>SUBTOTAL(109,G10:G24)</f>
        <v>205353.11000000002</v>
      </c>
      <c r="H26" s="60"/>
      <c r="I26" s="66"/>
      <c r="J26" s="67"/>
      <c r="K26" s="67"/>
      <c r="L26" s="68"/>
      <c r="N26" s="69"/>
    </row>
    <row r="27" spans="1:14" ht="27.75" customHeight="1">
      <c r="A27" s="381" t="s">
        <v>679</v>
      </c>
      <c r="B27" s="382"/>
      <c r="C27" s="382"/>
      <c r="D27" s="382"/>
      <c r="E27" s="382"/>
      <c r="F27" s="383"/>
      <c r="G27" s="52">
        <f>1000000-G26</f>
        <v>794646.89</v>
      </c>
    </row>
    <row r="31" spans="1:14">
      <c r="G31" s="52"/>
    </row>
  </sheetData>
  <mergeCells count="3">
    <mergeCell ref="A26:D26"/>
    <mergeCell ref="A27:F27"/>
    <mergeCell ref="A1:M3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实验</vt:lpstr>
      <vt:lpstr>座椅</vt:lpstr>
      <vt:lpstr>后视镜</vt:lpstr>
      <vt:lpstr>前期采购部</vt:lpstr>
      <vt:lpstr>西安座椅</vt:lpstr>
      <vt:lpstr>承兑</vt:lpstr>
      <vt:lpstr>付款统计总表6月</vt:lpstr>
      <vt:lpstr>1月支付提报</vt:lpstr>
      <vt:lpstr>付款统计总表2月</vt:lpstr>
      <vt:lpstr>Sheet1</vt:lpstr>
      <vt:lpstr>Sheet2</vt:lpstr>
      <vt:lpstr>Sheet3</vt:lpstr>
      <vt:lpstr>Sheet4</vt:lpstr>
      <vt:lpstr>Sheet5</vt:lpstr>
      <vt:lpstr>'1月支付提报'!Print_Area</vt:lpstr>
      <vt:lpstr>前期采购部!Print_Area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Administrator</cp:lastModifiedBy>
  <cp:lastPrinted>2023-12-26T02:34:34Z</cp:lastPrinted>
  <dcterms:created xsi:type="dcterms:W3CDTF">2006-09-13T11:21:00Z</dcterms:created>
  <dcterms:modified xsi:type="dcterms:W3CDTF">2024-01-03T06:39:55Z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33140A68264F4095B260A3855C4E0AD9</vt:lpwstr>
  </property>
</Properties>
</file>