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2755" yWindow="-120" windowWidth="28080" windowHeight="1644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Form'!$A$3:$O$38</definedName>
    <definedName name="INPUT">Input!$A$3:$O$41</definedName>
    <definedName name="mileage">#REF!</definedName>
    <definedName name="notes">Notes!#REF!</definedName>
    <definedName name="_xlnm.Print_Area" localSheetId="1">'Expense Form'!$A$1:$O$37</definedName>
    <definedName name="_xlnm.Print_Area" localSheetId="0">Input!$A$1:$I$40</definedName>
    <definedName name="_xlnm.Print_Area" localSheetId="2">Notes!$A$1:$C$27</definedName>
  </definedNames>
  <calcPr calcId="144525"/>
</workbook>
</file>

<file path=xl/calcChain.xml><?xml version="1.0" encoding="utf-8"?>
<calcChain xmlns="http://schemas.openxmlformats.org/spreadsheetml/2006/main">
  <c r="O11" i="2" l="1"/>
  <c r="O12" i="2" l="1"/>
  <c r="O13" i="2"/>
  <c r="O10" i="2"/>
  <c r="O27" i="2" l="1"/>
  <c r="N25" i="2"/>
  <c r="O25" i="2" s="1"/>
  <c r="M25" i="2"/>
  <c r="L25" i="2"/>
  <c r="K25" i="2"/>
  <c r="J25" i="2"/>
  <c r="I25" i="2"/>
  <c r="H25" i="2"/>
  <c r="G25" i="2"/>
  <c r="C25" i="2"/>
  <c r="C20" i="2"/>
  <c r="G20" i="2"/>
  <c r="H20" i="2"/>
  <c r="I20" i="2"/>
  <c r="J20" i="2"/>
  <c r="K20" i="2"/>
  <c r="L20" i="2"/>
  <c r="M20" i="2"/>
  <c r="N20" i="2"/>
  <c r="O20" i="2" s="1"/>
  <c r="C21" i="2"/>
  <c r="G21" i="2"/>
  <c r="H21" i="2"/>
  <c r="I21" i="2"/>
  <c r="J21" i="2"/>
  <c r="K21" i="2"/>
  <c r="L21" i="2"/>
  <c r="M21" i="2"/>
  <c r="N21" i="2"/>
  <c r="O21" i="2" s="1"/>
  <c r="C22" i="2"/>
  <c r="G22" i="2"/>
  <c r="H22" i="2"/>
  <c r="I22" i="2"/>
  <c r="J22" i="2"/>
  <c r="K22" i="2"/>
  <c r="L22" i="2"/>
  <c r="M22" i="2"/>
  <c r="N22" i="2"/>
  <c r="O22" i="2" s="1"/>
  <c r="C24" i="2"/>
  <c r="G24" i="2"/>
  <c r="H24" i="2"/>
  <c r="I24" i="2"/>
  <c r="J24" i="2"/>
  <c r="K24" i="2"/>
  <c r="L24" i="2"/>
  <c r="M24" i="2"/>
  <c r="N24" i="2"/>
  <c r="O24" i="2" s="1"/>
  <c r="C26" i="2"/>
  <c r="G26" i="2"/>
  <c r="H26" i="2"/>
  <c r="I26" i="2"/>
  <c r="J26" i="2"/>
  <c r="K26" i="2"/>
  <c r="L26" i="2"/>
  <c r="M26" i="2"/>
  <c r="N26" i="2"/>
  <c r="O26" i="2" s="1"/>
  <c r="C23" i="2"/>
  <c r="H23" i="2"/>
  <c r="I23" i="2"/>
  <c r="J23" i="2"/>
  <c r="K23" i="2"/>
  <c r="L23" i="2"/>
  <c r="M23" i="2"/>
  <c r="N23" i="2"/>
  <c r="O23" i="2" s="1"/>
  <c r="I30" i="1"/>
  <c r="I25" i="1"/>
  <c r="I26" i="1"/>
  <c r="I27" i="1"/>
  <c r="I28" i="1"/>
  <c r="I29" i="1"/>
  <c r="I31" i="1"/>
  <c r="I32" i="1"/>
  <c r="I33" i="1"/>
  <c r="I34" i="1"/>
  <c r="I35" i="1"/>
  <c r="I36" i="1"/>
  <c r="I37" i="1"/>
  <c r="I17" i="1"/>
  <c r="I18" i="1"/>
  <c r="I19" i="1"/>
  <c r="I20" i="1"/>
  <c r="I21" i="1"/>
  <c r="I22" i="1"/>
  <c r="I23" i="1"/>
  <c r="I24" i="1"/>
  <c r="G23" i="2" l="1"/>
  <c r="G19" i="2"/>
  <c r="H19" i="2"/>
  <c r="I19" i="2"/>
  <c r="J19" i="2"/>
  <c r="K19" i="2"/>
  <c r="L19" i="2"/>
  <c r="M19" i="2"/>
  <c r="N19" i="2"/>
  <c r="O19" i="2" s="1"/>
  <c r="P27" i="1"/>
  <c r="P28" i="1"/>
  <c r="P25" i="1"/>
  <c r="I16" i="1"/>
  <c r="I15" i="1"/>
  <c r="C19" i="2"/>
  <c r="I38" i="1"/>
  <c r="T15" i="1"/>
  <c r="T16" i="1"/>
  <c r="T17" i="1"/>
  <c r="P17" i="1" s="1"/>
  <c r="Q17" i="1" s="1"/>
  <c r="T18" i="1"/>
  <c r="P18" i="1" s="1"/>
  <c r="Q18" i="1" s="1"/>
  <c r="T19" i="1"/>
  <c r="P19" i="1" s="1"/>
  <c r="Q19" i="1" s="1"/>
  <c r="T20" i="1"/>
  <c r="P20" i="1" s="1"/>
  <c r="Q20" i="1" s="1"/>
  <c r="S19" i="2" s="1"/>
  <c r="T21" i="1"/>
  <c r="T22" i="1"/>
  <c r="P22" i="1" s="1"/>
  <c r="Q22" i="1" s="1"/>
  <c r="S2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K27" i="2"/>
  <c r="H27" i="2"/>
  <c r="J27" i="2"/>
  <c r="N27" i="2"/>
  <c r="L27" i="2"/>
  <c r="I27" i="2"/>
  <c r="M27" i="2"/>
  <c r="M16" i="1"/>
  <c r="N16" i="1" s="1"/>
  <c r="P23" i="1"/>
  <c r="Q23" i="1" s="1"/>
  <c r="S22" i="2" s="1"/>
  <c r="M28" i="1"/>
  <c r="N28" i="1" s="1"/>
  <c r="M27" i="1"/>
  <c r="N27" i="1" s="1"/>
  <c r="P35" i="1"/>
  <c r="Q35" i="1" s="1"/>
  <c r="M34" i="1"/>
  <c r="N34" i="1" s="1"/>
  <c r="P34" i="1"/>
  <c r="Q34" i="1" s="1"/>
  <c r="M33" i="1"/>
  <c r="N33" i="1" s="1"/>
  <c r="P33" i="1"/>
  <c r="Q33" i="1" s="1"/>
  <c r="P31" i="1"/>
  <c r="Q31" i="1" s="1"/>
  <c r="P29" i="1"/>
  <c r="Q29" i="1" s="1"/>
  <c r="S23" i="2" s="1"/>
  <c r="M26" i="1"/>
  <c r="N26" i="1" s="1"/>
  <c r="P26" i="1"/>
  <c r="M25" i="1"/>
  <c r="N25" i="1" s="1"/>
  <c r="M24" i="1"/>
  <c r="N24" i="1" s="1"/>
  <c r="P24" i="1"/>
  <c r="P21" i="1"/>
  <c r="Q21" i="1" s="1"/>
  <c r="S20" i="2" s="1"/>
  <c r="P32" i="1"/>
  <c r="Q32" i="1" s="1"/>
  <c r="S26" i="2" s="1"/>
  <c r="P15" i="1"/>
  <c r="Q15" i="1" s="1"/>
  <c r="S25" i="2" l="1"/>
  <c r="S24" i="2"/>
  <c r="Q39" i="1"/>
  <c r="S28" i="2" l="1"/>
  <c r="G27" i="2"/>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<sst xmlns="http://schemas.openxmlformats.org/spreadsheetml/2006/main" count="228" uniqueCount="156">
  <si>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</si>
  <si>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</si>
  <si>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</si>
  <si>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</si>
  <si>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</si>
  <si>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</si>
  <si>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</si>
  <si>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</si>
  <si>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</si>
  <si>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</si>
  <si>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</si>
  <si>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</si>
  <si>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</si>
  <si>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</si>
  <si>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</si>
  <si>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</si>
  <si>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</si>
  <si>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</si>
  <si>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</si>
  <si>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</si>
  <si>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</si>
  <si>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</si>
  <si>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</si>
  <si>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</si>
  <si>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</si>
  <si>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</si>
  <si>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</si>
  <si>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</si>
  <si>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</si>
  <si>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</si>
  <si>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</si>
  <si>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</si>
  <si>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</si>
  <si>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</si>
  <si>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</si>
  <si>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</si>
  <si>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</si>
  <si>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</si>
  <si>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</si>
  <si>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</si>
  <si>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</si>
  <si>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</si>
  <si>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</si>
  <si>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</si>
  <si>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</si>
  <si>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</si>
  <si>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</si>
  <si>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</si>
  <si>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</si>
  <si>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</si>
  <si>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</si>
  <si>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</si>
  <si>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</si>
  <si>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</si>
  <si>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</si>
  <si>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</si>
  <si>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</si>
  <si>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</si>
  <si>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</si>
  <si>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</si>
  <si>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</si>
  <si>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</si>
  <si>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</si>
  <si>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</si>
  <si>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</si>
  <si>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</si>
  <si>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</si>
  <si>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</si>
  <si>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</si>
  <si>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</si>
  <si>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</si>
  <si>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</si>
  <si>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</si>
  <si>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</si>
  <si>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</si>
  <si>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</si>
  <si>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</si>
  <si>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</si>
  <si>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</si>
  <si>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</si>
  <si>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</si>
  <si>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</si>
  <si>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</si>
  <si>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</si>
  <si>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</si>
  <si>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</si>
  <si>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</si>
  <si>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</si>
  <si>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</si>
  <si>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</si>
  <si>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</si>
  <si>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</si>
  <si>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</si>
  <si>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</si>
  <si>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</si>
  <si>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</si>
  <si>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</si>
  <si>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</si>
  <si>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</si>
  <si>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</si>
  <si>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</si>
  <si>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</si>
  <si>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</si>
  <si>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</si>
  <si>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</si>
  <si>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</si>
  <si>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</si>
  <si>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</si>
  <si>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</si>
  <si>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</si>
  <si>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</si>
  <si>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</si>
  <si>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</si>
  <si>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</si>
  <si>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</si>
  <si>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</si>
  <si>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</si>
  <si>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</si>
  <si>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</si>
  <si>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</si>
  <si>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</si>
  <si>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</si>
  <si>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</si>
  <si>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</si>
  <si>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</si>
  <si>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</si>
  <si>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</si>
  <si>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</si>
  <si>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</si>
  <si>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</si>
  <si>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</si>
  <si>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</si>
  <si>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</si>
  <si>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</si>
  <si>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</si>
  <si>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</si>
  <si>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</si>
  <si>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</si>
  <si>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</si>
  <si>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</si>
  <si>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</si>
  <si>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</si>
  <si>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</si>
  <si>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</si>
  <si>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</si>
  <si>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</si>
  <si>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电控产品开发部</t>
    <phoneticPr fontId="0" type="noConversion"/>
  </si>
  <si>
    <t>报销人：王凯</t>
    <phoneticPr fontId="2" type="noConversion"/>
  </si>
  <si>
    <t>吉利G3座椅项目（ZY2207）--样件（66040018））</t>
    <phoneticPr fontId="36" type="noConversion"/>
  </si>
  <si>
    <t>王凯</t>
    <phoneticPr fontId="0" type="noConversion"/>
  </si>
  <si>
    <t>6214 6800 2238 5791</t>
    <phoneticPr fontId="0" type="noConversion"/>
  </si>
  <si>
    <t>北京银行回龙观支行</t>
    <phoneticPr fontId="0" type="noConversion"/>
  </si>
  <si>
    <t>OMK-HFCtr1</t>
  </si>
  <si>
    <t>OMK-HFCtr2</t>
  </si>
  <si>
    <t>车电动椅仿真</t>
  </si>
  <si>
    <t>DGNZY</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</si>
</sst>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 numFmtId="184" formatCode="[DBNum2][$-804]General&quot;元整&quot;"/>
  </numFmts>
  <fonts count="4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5">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39" fillId="0" borderId="24" xfId="0" applyFont="1" applyBorder="1" applyAlignment="1">
      <alignment horizontal="center" vertical="center" wrapText="1"/>
    </xf>
    <xf numFmtId="0" fontId="41" fillId="0" borderId="21" xfId="0" applyFont="1" applyBorder="1" applyAlignment="1">
      <alignment horizontal="center" vertical="center" wrapText="1"/>
    </xf>
    <xf numFmtId="183" fontId="40" fillId="0" borderId="21" xfId="0" applyNumberFormat="1" applyFont="1" applyBorder="1" applyAlignment="1">
      <alignment horizontal="center" vertical="center" wrapText="1"/>
    </xf>
    <xf numFmtId="183" fontId="42" fillId="0" borderId="21" xfId="0" applyNumberFormat="1" applyFont="1" applyBorder="1" applyAlignment="1">
      <alignment horizontal="center" vertical="center" wrapText="1"/>
    </xf>
    <xf numFmtId="0" fontId="0" fillId="0" borderId="21" xfId="0" applyBorder="1" applyAlignment="1">
      <alignment horizontal="center" vertical="center"/>
    </xf>
    <xf numFmtId="0" fontId="39" fillId="0" borderId="21" xfId="0" applyFont="1" applyBorder="1" applyAlignment="1">
      <alignment horizontal="center" vertical="center" wrapText="1"/>
    </xf>
    <xf numFmtId="0" fontId="17" fillId="0" borderId="21" xfId="0" applyFont="1" applyBorder="1" applyAlignment="1">
      <alignment horizontal="center" vertical="center"/>
    </xf>
    <xf numFmtId="0" fontId="43" fillId="6" borderId="24" xfId="0" applyFont="1" applyFill="1" applyBorder="1" applyAlignment="1">
      <alignment horizontal="center" vertical="center" wrapText="1"/>
    </xf>
    <xf numFmtId="183" fontId="43" fillId="6" borderId="24" xfId="0" applyNumberFormat="1" applyFont="1" applyFill="1" applyBorder="1" applyAlignment="1">
      <alignment horizontal="center" vertical="center" wrapText="1"/>
    </xf>
    <xf numFmtId="0" fontId="43" fillId="6" borderId="21" xfId="0" applyFont="1" applyFill="1" applyBorder="1" applyAlignment="1">
      <alignment horizontal="center" vertical="center" wrapText="1"/>
    </xf>
    <xf numFmtId="183" fontId="43" fillId="6" borderId="21" xfId="0" applyNumberFormat="1" applyFont="1" applyFill="1" applyBorder="1" applyAlignment="1">
      <alignment horizontal="center" vertical="center" wrapText="1"/>
    </xf>
    <xf numFmtId="0" fontId="44" fillId="0" borderId="21" xfId="0" applyFont="1" applyBorder="1" applyAlignment="1">
      <alignment vertical="center"/>
    </xf>
    <xf numFmtId="0" fontId="45" fillId="0" borderId="21" xfId="0" applyFont="1" applyBorder="1" applyAlignment="1">
      <alignment vertical="center"/>
    </xf>
    <xf numFmtId="0" fontId="46" fillId="0" borderId="0" xfId="0" applyFont="1" applyAlignment="1">
      <alignment horizontal="center" vertical="center" wrapText="1"/>
    </xf>
    <xf numFmtId="184" fontId="0" fillId="0" borderId="21" xfId="0" applyNumberFormat="1" applyFont="1" applyFill="1" applyBorder="1" applyAlignment="1">
      <alignment horizontal="left"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39" fillId="0" borderId="23" xfId="0" applyFont="1" applyBorder="1" applyAlignment="1">
      <alignment horizontal="center" vertical="center" wrapText="1"/>
    </xf>
    <xf numFmtId="0" fontId="39" fillId="0" borderId="32" xfId="0" applyFont="1" applyBorder="1" applyAlignment="1">
      <alignment horizontal="center" vertical="center" wrapText="1"/>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M76"/>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c r="A1" s="54"/>
    </row>
    <row r="3" spans="1:39">
      <c r="A3" s="3" t="s">
        <v>0</v>
      </c>
      <c r="B3" s="2"/>
      <c r="I3" s="1"/>
      <c r="Y3" s="53" t="s">
        <v>31</v>
      </c>
      <c r="Z3" s="53" t="s">
        <v>32</v>
      </c>
      <c r="AB3" s="53" t="s">
        <v>59</v>
      </c>
    </row>
    <row r="4" spans="1:39" ht="13.5" thickBot="1">
      <c r="A4" t="s">
        <v>1</v>
      </c>
      <c r="B4" s="2"/>
      <c r="T4" s="53" t="s">
        <v>19</v>
      </c>
      <c r="U4" s="53">
        <v>1</v>
      </c>
      <c r="V4" s="53" t="s">
        <v>2</v>
      </c>
      <c r="Y4" s="53" t="s">
        <v>106</v>
      </c>
      <c r="Z4" s="53" t="s">
        <v>33</v>
      </c>
      <c r="AB4" s="53" t="s">
        <v>9</v>
      </c>
    </row>
    <row r="5" spans="1:39">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c r="A6" s="8" t="s">
        <v>7</v>
      </c>
      <c r="B6" s="90"/>
      <c r="C6" s="73" t="s">
        <v>95</v>
      </c>
      <c r="D6" s="15"/>
      <c r="G6" s="69" t="s">
        <v>8</v>
      </c>
      <c r="H6" s="50" t="e">
        <f>VLOOKUP(D6,$Y$4:$Z$33,2,FALSE)</f>
        <v>#N/A</v>
      </c>
      <c r="K6" s="33"/>
      <c r="N6" s="9"/>
      <c r="U6" s="53">
        <v>3</v>
      </c>
      <c r="V6" s="53" t="s">
        <v>6</v>
      </c>
      <c r="Y6" s="53" t="s">
        <v>108</v>
      </c>
      <c r="Z6" s="53" t="s">
        <v>44</v>
      </c>
      <c r="AB6" s="53" t="s">
        <v>60</v>
      </c>
    </row>
    <row r="7" spans="1:39" ht="21.75" customHeight="1">
      <c r="A7" s="8" t="s">
        <v>5</v>
      </c>
      <c r="B7" s="91"/>
      <c r="G7" s="23"/>
      <c r="H7" s="49"/>
      <c r="K7" s="33"/>
      <c r="N7" s="9"/>
      <c r="U7" s="53">
        <v>4</v>
      </c>
      <c r="V7" s="53" t="s">
        <v>9</v>
      </c>
      <c r="Y7" s="89" t="s">
        <v>111</v>
      </c>
      <c r="Z7" s="53" t="s">
        <v>45</v>
      </c>
      <c r="AB7" s="53" t="s">
        <v>61</v>
      </c>
    </row>
    <row r="8" spans="1:39" ht="21.75" customHeight="1">
      <c r="C8" s="79" t="s">
        <v>99</v>
      </c>
      <c r="G8" s="23"/>
      <c r="H8" s="49"/>
      <c r="K8" s="33"/>
      <c r="N8" s="9"/>
      <c r="U8" s="53">
        <v>5</v>
      </c>
      <c r="V8" s="53" t="s">
        <v>10</v>
      </c>
      <c r="Y8" s="53" t="s">
        <v>109</v>
      </c>
      <c r="Z8" s="53" t="s">
        <v>46</v>
      </c>
      <c r="AB8" s="53" t="s">
        <v>62</v>
      </c>
    </row>
    <row r="9" spans="1:39" ht="21.75" customHeight="1">
      <c r="A9" s="8"/>
      <c r="B9" s="77" t="s">
        <v>96</v>
      </c>
      <c r="C9" s="78"/>
      <c r="G9" s="23"/>
      <c r="H9" s="49"/>
      <c r="K9" s="33"/>
      <c r="N9" s="9"/>
      <c r="U9" s="53">
        <v>6</v>
      </c>
      <c r="V9" s="53" t="s">
        <v>12</v>
      </c>
      <c r="Y9" s="53" t="s">
        <v>110</v>
      </c>
      <c r="Z9" s="53" t="s">
        <v>47</v>
      </c>
      <c r="AB9" s="89" t="s">
        <v>113</v>
      </c>
    </row>
    <row r="10" spans="1:39" ht="14.25">
      <c r="A10" s="8"/>
      <c r="B10" s="80" t="s">
        <v>97</v>
      </c>
      <c r="C10" s="78"/>
      <c r="G10" s="23"/>
      <c r="H10"/>
      <c r="K10" s="33"/>
      <c r="N10" s="9"/>
      <c r="U10" s="53">
        <v>7</v>
      </c>
      <c r="V10" s="53" t="s">
        <v>21</v>
      </c>
      <c r="Y10" s="89" t="s">
        <v>35</v>
      </c>
      <c r="Z10" s="53" t="s">
        <v>48</v>
      </c>
      <c r="AB10" s="53" t="s">
        <v>12</v>
      </c>
    </row>
    <row r="11" spans="1:39">
      <c r="A11" s="8"/>
      <c r="D11" s="23"/>
      <c r="E11" s="23"/>
      <c r="F11" s="23"/>
      <c r="G11" s="23"/>
      <c r="H11" s="23"/>
      <c r="I11" s="23"/>
      <c r="J11" s="23"/>
      <c r="K11" s="25"/>
      <c r="N11" s="9"/>
      <c r="Y11" s="53" t="s">
        <v>36</v>
      </c>
      <c r="Z11" s="53" t="s">
        <v>49</v>
      </c>
      <c r="AB11" s="53" t="s">
        <v>63</v>
      </c>
    </row>
    <row r="12" spans="1:39">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c r="A30" s="92"/>
      <c r="B30" s="93"/>
      <c r="C30" s="81"/>
      <c r="D30" s="18"/>
      <c r="E30" s="94">
        <v>16</v>
      </c>
      <c r="F30" s="29" t="s">
        <v>105</v>
      </c>
      <c r="G30" s="19"/>
      <c r="H30" s="98">
        <v>1</v>
      </c>
      <c r="I30" s="39">
        <f t="shared" si="6"/>
        <v>0</v>
      </c>
      <c r="J30" s="30"/>
      <c r="K30" s="35"/>
      <c r="N30" s="9"/>
      <c r="O30" s="13"/>
    </row>
    <row r="31" spans="1:26" ht="13.5" thickBot="1">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c r="F39" s="27"/>
      <c r="Q39">
        <f>SUM(Q15:Q38)</f>
        <v>0</v>
      </c>
    </row>
    <row r="40" spans="1:39" ht="14.25" thickTop="1" thickBot="1">
      <c r="F40" s="27"/>
      <c r="H40" s="42" t="s">
        <v>11</v>
      </c>
      <c r="I40" s="41">
        <f>SUM(I15:I38)</f>
        <v>0</v>
      </c>
    </row>
    <row r="41" spans="1:39" ht="13.5" thickTop="1">
      <c r="C41" s="46"/>
      <c r="F41" s="27"/>
    </row>
    <row r="42" spans="1:39">
      <c r="C42" s="55"/>
      <c r="D42" s="55"/>
      <c r="E42" s="55"/>
      <c r="F42" s="55"/>
      <c r="G42" s="55"/>
      <c r="H42" s="49"/>
      <c r="I42" s="55"/>
      <c r="T42"/>
      <c r="U42"/>
      <c r="V42"/>
      <c r="W42"/>
      <c r="X42"/>
      <c r="Y42"/>
      <c r="Z42"/>
      <c r="AA42"/>
      <c r="AB42"/>
      <c r="AC42"/>
      <c r="AD42"/>
      <c r="AE42"/>
      <c r="AF42"/>
      <c r="AG42"/>
      <c r="AH42"/>
      <c r="AI42"/>
      <c r="AJ42"/>
      <c r="AK42"/>
      <c r="AL42"/>
      <c r="AM42"/>
    </row>
    <row r="43" spans="1:39">
      <c r="C43" s="55"/>
      <c r="D43" s="55"/>
      <c r="E43" s="55"/>
      <c r="F43" s="55"/>
      <c r="G43" s="55"/>
      <c r="H43" s="49"/>
      <c r="I43" s="55"/>
      <c r="T43"/>
      <c r="U43"/>
      <c r="V43"/>
      <c r="W43"/>
      <c r="X43"/>
      <c r="Y43"/>
      <c r="Z43"/>
      <c r="AA43"/>
      <c r="AB43"/>
      <c r="AC43"/>
      <c r="AD43"/>
      <c r="AE43"/>
      <c r="AF43"/>
      <c r="AG43"/>
      <c r="AH43"/>
      <c r="AI43"/>
      <c r="AJ43"/>
      <c r="AK43"/>
      <c r="AL43"/>
      <c r="AM43"/>
    </row>
    <row r="44" spans="1:39">
      <c r="C44" s="55"/>
      <c r="D44" s="55"/>
      <c r="E44" s="55"/>
      <c r="F44" s="55"/>
      <c r="G44" s="55"/>
      <c r="H44" s="49"/>
      <c r="I44" s="55"/>
      <c r="T44"/>
      <c r="U44"/>
      <c r="V44"/>
      <c r="W44"/>
      <c r="X44"/>
      <c r="Y44"/>
      <c r="Z44"/>
      <c r="AA44"/>
      <c r="AB44"/>
      <c r="AC44"/>
      <c r="AD44"/>
      <c r="AE44"/>
      <c r="AF44"/>
      <c r="AG44"/>
      <c r="AH44"/>
      <c r="AI44"/>
      <c r="AJ44"/>
      <c r="AK44"/>
      <c r="AL44"/>
      <c r="AM44"/>
    </row>
    <row r="45" spans="1:39">
      <c r="C45" s="56"/>
      <c r="D45" s="56"/>
      <c r="E45" s="56"/>
      <c r="F45" s="56"/>
      <c r="G45" s="56"/>
      <c r="H45" s="57"/>
      <c r="I45" s="56"/>
      <c r="J45" s="51"/>
      <c r="T45"/>
      <c r="U45"/>
      <c r="V45"/>
      <c r="W45"/>
      <c r="X45"/>
      <c r="Y45"/>
      <c r="Z45"/>
      <c r="AA45"/>
      <c r="AB45"/>
      <c r="AC45"/>
      <c r="AD45"/>
      <c r="AE45"/>
      <c r="AF45"/>
      <c r="AG45"/>
      <c r="AH45"/>
      <c r="AI45"/>
      <c r="AJ45"/>
      <c r="AK45"/>
      <c r="AL45"/>
      <c r="AM45"/>
    </row>
    <row r="46" spans="1:39">
      <c r="F46" s="27"/>
    </row>
    <row r="47" spans="1:39">
      <c r="F47" s="27"/>
    </row>
    <row r="48" spans="1:39">
      <c r="F48" s="27"/>
    </row>
    <row r="49" spans="6:15">
      <c r="F49" s="27"/>
      <c r="O49" t="s">
        <v>28</v>
      </c>
    </row>
    <row r="50" spans="6:15">
      <c r="F50" s="27"/>
      <c r="O50" t="s">
        <v>28</v>
      </c>
    </row>
    <row r="51" spans="6:15">
      <c r="F51" s="27"/>
      <c r="O51" t="s">
        <v>28</v>
      </c>
    </row>
    <row r="52" spans="6:15">
      <c r="F52" s="27"/>
      <c r="O52" t="s">
        <v>28</v>
      </c>
    </row>
    <row r="53" spans="6:15">
      <c r="F53" s="27"/>
      <c r="O53" t="s">
        <v>28</v>
      </c>
    </row>
    <row r="54" spans="6:15">
      <c r="F54" s="27"/>
      <c r="O54" t="s">
        <v>28</v>
      </c>
    </row>
    <row r="55" spans="6:15">
      <c r="F55" s="27"/>
      <c r="O55" t="s">
        <v>28</v>
      </c>
    </row>
    <row r="56" spans="6:15">
      <c r="F56" s="27"/>
      <c r="O56" t="s">
        <v>28</v>
      </c>
    </row>
    <row r="57" spans="6:15">
      <c r="F57" s="27"/>
      <c r="O57" t="s">
        <v>28</v>
      </c>
    </row>
    <row r="58" spans="6:15">
      <c r="F58" s="27"/>
      <c r="O58" t="s">
        <v>28</v>
      </c>
    </row>
    <row r="59" spans="6:15">
      <c r="F59" s="27"/>
      <c r="O59" t="s">
        <v>28</v>
      </c>
    </row>
    <row r="60" spans="6:15">
      <c r="F60" s="27"/>
      <c r="O60" t="s">
        <v>28</v>
      </c>
    </row>
    <row r="61" spans="6:15">
      <c r="F61" s="27"/>
      <c r="O61" t="s">
        <v>28</v>
      </c>
    </row>
    <row r="62" spans="6:15">
      <c r="F62" s="27"/>
      <c r="O62" t="s">
        <v>28</v>
      </c>
    </row>
    <row r="63" spans="6:15">
      <c r="F63" s="27"/>
      <c r="O63" t="s">
        <v>28</v>
      </c>
    </row>
    <row r="64" spans="6:15">
      <c r="F64" s="27"/>
      <c r="O64" t="s">
        <v>28</v>
      </c>
    </row>
    <row r="65" spans="6:15">
      <c r="F65" s="27"/>
      <c r="O65" t="s">
        <v>28</v>
      </c>
    </row>
    <row r="66" spans="6:15">
      <c r="F66" s="27"/>
      <c r="O66" t="s">
        <v>28</v>
      </c>
    </row>
    <row r="67" spans="6:15">
      <c r="F67" s="27"/>
      <c r="O67" t="s">
        <v>28</v>
      </c>
    </row>
    <row r="68" spans="6:15">
      <c r="F68" s="27"/>
      <c r="O68" t="s">
        <v>28</v>
      </c>
    </row>
    <row r="69" spans="6:15">
      <c r="F69" s="27"/>
      <c r="O69" t="s">
        <v>28</v>
      </c>
    </row>
    <row r="70" spans="6:15">
      <c r="F70" s="27"/>
      <c r="O70" t="s">
        <v>28</v>
      </c>
    </row>
    <row r="71" spans="6:15">
      <c r="F71" s="27"/>
      <c r="O71" t="s">
        <v>28</v>
      </c>
    </row>
    <row r="72" spans="6:15">
      <c r="F72" s="27"/>
      <c r="O72" t="s">
        <v>28</v>
      </c>
    </row>
    <row r="73" spans="6:15">
      <c r="F73" s="27"/>
      <c r="O73" t="s">
        <v>28</v>
      </c>
    </row>
    <row r="74" spans="6:15">
      <c r="F74" s="27"/>
      <c r="O74" t="s">
        <v>28</v>
      </c>
    </row>
    <row r="75" spans="6:15">
      <c r="F75" s="27"/>
    </row>
    <row r="76" spans="6:15">
      <c r="F76" s="27"/>
    </row>
  </sheetData>
  <phoneticPr fontId="0" type="noConversion"/>
  <conditionalFormatting sqref="A15:G37 E28:F38">
    <cfRule type="expression" dxfId="13" priority="2" stopIfTrue="1">
      <formula>$Q$38=1</formula>
    </cfRule>
  </conditionalFormatting>
  <conditionalFormatting sqref="A15:I20 B16:B33 I17:I37 A18:A33 D20:D32 G20:G37 F21 H21">
    <cfRule type="expression" dxfId="12" priority="17" stopIfTrue="1">
      <formula>$Q$35=1</formula>
    </cfRule>
  </conditionalFormatting>
  <conditionalFormatting sqref="A14:P46 A16:Q16 B1:C7 A1:A13 D1:Q13 B9:C13 Q14:Q38 Q40:Q46">
    <cfRule type="expression" dxfId="11" priority="7" stopIfTrue="1">
      <formula>$Q$39=1</formula>
    </cfRule>
  </conditionalFormatting>
  <conditionalFormatting sqref="A47:Q65537">
    <cfRule type="expression" dxfId="10" priority="6" stopIfTrue="1">
      <formula>"q42&gt;1"</formula>
    </cfRule>
  </conditionalFormatting>
  <conditionalFormatting sqref="B36">
    <cfRule type="expression" dxfId="9" priority="1" stopIfTrue="1">
      <formula>$Q$35=1</formula>
    </cfRule>
  </conditionalFormatting>
  <conditionalFormatting sqref="C21">
    <cfRule type="expression" dxfId="8" priority="3" stopIfTrue="1">
      <formula>$Q$35=1</formula>
    </cfRule>
  </conditionalFormatting>
  <conditionalFormatting sqref="Q39">
    <cfRule type="expression" dxfId="7" priority="8" stopIfTrue="1">
      <formula>$Q$39&gt;0</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37"/>
  <sheetViews>
    <sheetView showGridLines="0" showZeros="0" tabSelected="1" zoomScale="70" zoomScaleNormal="70" zoomScalePageLayoutView="55" workbookViewId="0">
      <selection activeCell="D16" sqref="D16"/>
    </sheetView>
  </sheetViews>
  <sheetFormatPr defaultColWidth="0.33203125" defaultRowHeight="12.75"/>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8" ht="19.5">
      <c r="A1" s="138"/>
    </row>
    <row r="2" spans="1:18" ht="27" customHeight="1">
      <c r="A2" s="118" t="s">
        <v>131</v>
      </c>
      <c r="B2" s="54"/>
      <c r="C2" s="54"/>
    </row>
    <row r="3" spans="1:18" ht="24" hidden="1" customHeight="1">
      <c r="B3" s="100"/>
      <c r="C3" s="100"/>
      <c r="H3" s="83"/>
      <c r="I3" s="44"/>
      <c r="J3" s="44"/>
    </row>
    <row r="4" spans="1:18" ht="37.5" customHeight="1">
      <c r="A4" s="119" t="s">
        <v>132</v>
      </c>
      <c r="B4" s="117"/>
      <c r="C4" s="101"/>
      <c r="G4" s="45"/>
    </row>
    <row r="5" spans="1:18" ht="27.75" hidden="1">
      <c r="A5" s="102"/>
      <c r="B5" s="102"/>
      <c r="C5" s="101"/>
      <c r="G5" s="99"/>
      <c r="M5" s="46"/>
    </row>
    <row r="6" spans="1:18" ht="21">
      <c r="A6" s="108" t="s">
        <v>114</v>
      </c>
      <c r="B6" s="122">
        <v>45315</v>
      </c>
      <c r="C6" s="108" t="s">
        <v>147</v>
      </c>
      <c r="D6" s="109"/>
      <c r="E6" s="110" t="s">
        <v>127</v>
      </c>
      <c r="F6" s="123" t="s">
        <v>146</v>
      </c>
      <c r="G6" s="109"/>
      <c r="H6" s="109"/>
      <c r="I6" s="109"/>
      <c r="J6" s="109"/>
      <c r="K6" s="109"/>
      <c r="L6" s="110" t="s">
        <v>115</v>
      </c>
      <c r="M6" s="109"/>
    </row>
    <row r="7" spans="1:18" ht="22.5" customHeight="1">
      <c r="A7" s="135"/>
      <c r="B7" s="135"/>
      <c r="C7" s="135"/>
      <c r="D7" s="154" t="s">
        <v>135</v>
      </c>
      <c r="E7" s="154" t="s">
        <v>122</v>
      </c>
      <c r="F7" s="154" t="s">
        <v>123</v>
      </c>
      <c r="G7" s="154" t="s">
        <v>117</v>
      </c>
      <c r="H7" s="154" t="s">
        <v>136</v>
      </c>
      <c r="I7" s="154" t="s">
        <v>125</v>
      </c>
      <c r="J7" s="154" t="s">
        <v>137</v>
      </c>
      <c r="K7" s="154" t="s">
        <v>138</v>
      </c>
      <c r="L7" s="154" t="s">
        <v>139</v>
      </c>
      <c r="M7" s="154" t="s">
        <v>126</v>
      </c>
      <c r="N7" s="154" t="s">
        <v>124</v>
      </c>
      <c r="O7" s="154" t="s">
        <v>118</v>
      </c>
      <c r="P7" s="46"/>
      <c r="Q7" s="46"/>
      <c r="R7" s="154"/>
    </row>
    <row r="8" spans="1:18" ht="22.5" customHeight="1">
      <c r="A8" s="136" t="s">
        <v>116</v>
      </c>
      <c r="B8" s="136" t="s">
        <v>133</v>
      </c>
      <c r="C8" s="136" t="s">
        <v>134</v>
      </c>
      <c r="D8" s="154"/>
      <c r="E8" s="154"/>
      <c r="F8" s="154"/>
      <c r="G8" s="154"/>
      <c r="H8" s="154"/>
      <c r="I8" s="154"/>
      <c r="J8" s="154"/>
      <c r="K8" s="154"/>
      <c r="L8" s="154"/>
      <c r="M8" s="154"/>
      <c r="N8" s="154"/>
      <c r="O8" s="154"/>
      <c r="P8" s="46"/>
      <c r="Q8" s="46"/>
      <c r="R8" s="154"/>
    </row>
    <row r="9" spans="1:18">
      <c r="A9" s="137"/>
      <c r="B9" s="137"/>
      <c r="C9" s="137"/>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8" s="87" customFormat="1" ht="31.35" customHeight="1">
      <c r="A10" s="145">
        <v>1</v>
      </c>
      <c r="B10" s="169" t="s">
        <v>148</v>
      </c>
      <c r="C10" s="153" t="s">
        <v>152</v>
      </c>
      <c r="D10" s="85"/>
      <c r="E10" s="132"/>
      <c r="F10" s="132"/>
      <c r="G10" s="132"/>
      <c r="H10" s="132"/>
      <c r="I10" s="132"/>
      <c r="J10" s="132"/>
      <c r="K10" s="132"/>
      <c r="L10" s="132"/>
      <c r="M10" s="146"/>
      <c r="N10" s="147">
        <v>360</v>
      </c>
      <c r="O10" s="147">
        <f>SUM(D10:N10)</f>
        <v>360</v>
      </c>
      <c r="R10" s="152"/>
    </row>
    <row r="11" spans="1:18" s="87" customFormat="1" ht="31.35" customHeight="1">
      <c r="A11" s="145">
        <v>2</v>
      </c>
      <c r="B11" s="170"/>
      <c r="C11" s="153" t="s">
        <v>153</v>
      </c>
      <c r="D11" s="85"/>
      <c r="E11" s="85"/>
      <c r="F11" s="85"/>
      <c r="G11" s="85"/>
      <c r="H11" s="85"/>
      <c r="I11" s="85"/>
      <c r="J11" s="85"/>
      <c r="K11" s="85"/>
      <c r="L11" s="85"/>
      <c r="M11" s="148"/>
      <c r="N11" s="147">
        <v>325.10000000000002</v>
      </c>
      <c r="O11" s="147">
        <f t="shared" ref="O11" si="0">SUM(D11:N11)</f>
        <v>325.10000000000002</v>
      </c>
      <c r="R11" s="152"/>
    </row>
    <row r="12" spans="1:18" s="87" customFormat="1" ht="31.35" customHeight="1">
      <c r="A12" s="145">
        <v>2</v>
      </c>
      <c r="B12" s="170"/>
      <c r="C12" s="153" t="s">
        <v>154</v>
      </c>
      <c r="D12" s="85"/>
      <c r="E12" s="85"/>
      <c r="F12" s="85"/>
      <c r="G12" s="85"/>
      <c r="H12" s="85"/>
      <c r="I12" s="85"/>
      <c r="J12" s="85"/>
      <c r="K12" s="85"/>
      <c r="L12" s="85"/>
      <c r="M12" s="148"/>
      <c r="N12" s="149">
        <v>5135.9799999999996</v>
      </c>
      <c r="O12" s="147">
        <f t="shared" ref="O12:O13" si="1">SUM(D12:N12)</f>
        <v>5135.9799999999996</v>
      </c>
      <c r="R12" s="152"/>
    </row>
    <row r="13" spans="1:18" s="87" customFormat="1" ht="31.35" customHeight="1">
      <c r="A13" s="145">
        <v>3</v>
      </c>
      <c r="B13" s="170"/>
      <c r="C13" s="153" t="s">
        <v>155</v>
      </c>
      <c r="D13" s="85"/>
      <c r="E13" s="85"/>
      <c r="F13" s="85"/>
      <c r="G13" s="85"/>
      <c r="H13" s="150"/>
      <c r="I13" s="151"/>
      <c r="J13" s="85"/>
      <c r="K13" s="85"/>
      <c r="L13" s="85"/>
      <c r="M13" s="148"/>
      <c r="N13" s="149">
        <v>356.5</v>
      </c>
      <c r="O13" s="147">
        <f t="shared" si="1"/>
        <v>356.5</v>
      </c>
      <c r="R13" s="152"/>
    </row>
    <row r="14" spans="1:18" s="87" customFormat="1" ht="31.35" customHeight="1">
      <c r="A14" s="143"/>
      <c r="B14" s="144"/>
      <c r="C14" s="140"/>
      <c r="D14" s="125"/>
      <c r="E14" s="125"/>
      <c r="F14" s="125"/>
      <c r="G14" s="125"/>
      <c r="H14" s="125"/>
      <c r="I14" s="125"/>
      <c r="J14" s="125"/>
      <c r="K14" s="125"/>
      <c r="L14" s="125"/>
      <c r="M14" s="126"/>
      <c r="N14" s="141"/>
      <c r="O14" s="142"/>
    </row>
    <row r="15" spans="1:18" s="87" customFormat="1" ht="31.35" customHeight="1">
      <c r="A15" s="143"/>
      <c r="B15" s="144"/>
      <c r="C15" s="140"/>
      <c r="D15" s="125"/>
      <c r="E15" s="125"/>
      <c r="F15" s="125"/>
      <c r="G15" s="125"/>
      <c r="H15" s="125"/>
      <c r="I15" s="125"/>
      <c r="J15" s="125"/>
      <c r="K15" s="125"/>
      <c r="L15" s="125"/>
      <c r="M15" s="126"/>
      <c r="N15" s="141"/>
      <c r="O15" s="141"/>
    </row>
    <row r="16" spans="1:18" s="87" customFormat="1" ht="31.35" customHeight="1">
      <c r="A16" s="143"/>
      <c r="B16" s="144"/>
      <c r="C16" s="140"/>
      <c r="D16" s="125"/>
      <c r="E16" s="125"/>
      <c r="F16" s="125"/>
      <c r="G16" s="125"/>
      <c r="H16" s="125"/>
      <c r="I16" s="125"/>
      <c r="J16" s="125"/>
      <c r="K16" s="125"/>
      <c r="L16" s="125"/>
      <c r="M16" s="126"/>
      <c r="N16" s="141"/>
      <c r="O16" s="141"/>
    </row>
    <row r="17" spans="1:19" s="87" customFormat="1" ht="31.35" customHeight="1">
      <c r="A17" s="143"/>
      <c r="B17" s="144"/>
      <c r="C17" s="140"/>
      <c r="D17" s="125"/>
      <c r="E17" s="125"/>
      <c r="F17" s="125"/>
      <c r="G17" s="125"/>
      <c r="H17" s="125"/>
      <c r="I17" s="125"/>
      <c r="J17" s="125"/>
      <c r="K17" s="125"/>
      <c r="L17" s="125"/>
      <c r="M17" s="127"/>
      <c r="N17" s="141"/>
      <c r="O17" s="141"/>
    </row>
    <row r="18" spans="1:19" s="87" customFormat="1" ht="31.35" customHeight="1">
      <c r="A18" s="143"/>
      <c r="B18" s="139"/>
      <c r="C18" s="140"/>
      <c r="D18" s="125"/>
      <c r="E18" s="125"/>
      <c r="F18" s="125"/>
      <c r="G18" s="125"/>
      <c r="H18" s="125"/>
      <c r="I18" s="125"/>
      <c r="J18" s="125"/>
      <c r="K18" s="125"/>
      <c r="L18" s="125"/>
      <c r="M18" s="128"/>
      <c r="N18" s="141"/>
      <c r="O18" s="141"/>
    </row>
    <row r="19" spans="1:19" s="87" customFormat="1" ht="27.75" hidden="1" customHeight="1">
      <c r="A19" s="129">
        <v>11</v>
      </c>
      <c r="B19" s="130"/>
      <c r="C19" s="131" t="str">
        <f>T(Input!C25)</f>
        <v/>
      </c>
      <c r="D19" s="132"/>
      <c r="E19" s="132"/>
      <c r="F19" s="132"/>
      <c r="G19" s="132">
        <f>IF(Input!$D25="Travel",F19,0)</f>
        <v>0</v>
      </c>
      <c r="H19" s="132">
        <f>IF(Input!$D25="Hotel  Accommodation",F19,0)</f>
        <v>0</v>
      </c>
      <c r="I19" s="132">
        <f>IF(Input!$D25="Hotel Food",F19,0)</f>
        <v>0</v>
      </c>
      <c r="J19" s="132">
        <f>IF(Input!$D25="Hotel  Telephone",F19,0)</f>
        <v>0</v>
      </c>
      <c r="K19" s="132">
        <f>IF(Input!$D25="Hotel  Other",F19,0)</f>
        <v>0</v>
      </c>
      <c r="L19" s="132">
        <f>IF(Input!$D25="Non-hotel Subsistence",F19,0)</f>
        <v>0</v>
      </c>
      <c r="M19" s="133">
        <f>IF(Input!$D25="Entertaining",F19,0)</f>
        <v>0</v>
      </c>
      <c r="N19" s="132">
        <f>IF(Input!$D25="Training",F19,0)</f>
        <v>0</v>
      </c>
      <c r="O19" s="134">
        <f t="shared" ref="O19:O26" si="2">SUM(D19,N19)</f>
        <v>0</v>
      </c>
      <c r="S19" s="87">
        <f>Input!Q20</f>
        <v>0</v>
      </c>
    </row>
    <row r="20" spans="1:19" s="87" customFormat="1" ht="27.75" hidden="1" customHeight="1">
      <c r="A20" s="124">
        <v>12</v>
      </c>
      <c r="B20" s="88"/>
      <c r="C20" s="84" t="str">
        <f>T(Input!C26)</f>
        <v/>
      </c>
      <c r="D20" s="85"/>
      <c r="E20" s="85"/>
      <c r="F20" s="85"/>
      <c r="G20" s="85">
        <f>IF(Input!$D26="Travel",F20,0)</f>
        <v>0</v>
      </c>
      <c r="H20" s="85">
        <f>IF(Input!$D26="Hotel  Accommodation",F20,0)</f>
        <v>0</v>
      </c>
      <c r="I20" s="85">
        <f>IF(Input!$D26="Hotel Food",F20,0)</f>
        <v>0</v>
      </c>
      <c r="J20" s="85">
        <f>IF(Input!$D26="Hotel  Telephone",F20,0)</f>
        <v>0</v>
      </c>
      <c r="K20" s="85">
        <f>IF(Input!$D26="Hotel  Other",F20,0)</f>
        <v>0</v>
      </c>
      <c r="L20" s="85">
        <f>IF(Input!$D26="Non-hotel Subsistence",F20,0)</f>
        <v>0</v>
      </c>
      <c r="M20" s="86">
        <f>IF(Input!$D26="Entertaining",F20,0)</f>
        <v>0</v>
      </c>
      <c r="N20" s="85">
        <f>IF(Input!$D26="Training",F20,0)</f>
        <v>0</v>
      </c>
      <c r="O20" s="113">
        <f t="shared" si="2"/>
        <v>0</v>
      </c>
      <c r="S20" s="87">
        <f>Input!Q21</f>
        <v>0</v>
      </c>
    </row>
    <row r="21" spans="1:19" s="87" customFormat="1" ht="27.75" hidden="1" customHeight="1">
      <c r="A21" s="124">
        <v>13</v>
      </c>
      <c r="B21" s="88"/>
      <c r="C21" s="84" t="str">
        <f>T(Input!C28)</f>
        <v/>
      </c>
      <c r="D21" s="85"/>
      <c r="E21" s="85"/>
      <c r="F21" s="85"/>
      <c r="G21" s="85">
        <f>IF(Input!$D27="Travel",F21,0)</f>
        <v>0</v>
      </c>
      <c r="H21" s="85">
        <f>IF(Input!$D27="Hotel  Accommodation",F21,0)</f>
        <v>0</v>
      </c>
      <c r="I21" s="85">
        <f>IF(Input!$D27="Hotel Food",F21,0)</f>
        <v>0</v>
      </c>
      <c r="J21" s="85">
        <f>IF(Input!$D27="Hotel  Telephone",F21,0)</f>
        <v>0</v>
      </c>
      <c r="K21" s="85">
        <f>IF(Input!$D27="Hotel  Other",F21,0)</f>
        <v>0</v>
      </c>
      <c r="L21" s="85">
        <f>IF(Input!$D27="Non-hotel Subsistence",F21,0)</f>
        <v>0</v>
      </c>
      <c r="M21" s="86">
        <f>IF(Input!$D27="Entertaining",F21,0)</f>
        <v>0</v>
      </c>
      <c r="N21" s="85">
        <f>IF(Input!$D27="Training",F21,0)</f>
        <v>0</v>
      </c>
      <c r="O21" s="113">
        <f t="shared" si="2"/>
        <v>0</v>
      </c>
      <c r="S21" s="87">
        <f>Input!Q22</f>
        <v>0</v>
      </c>
    </row>
    <row r="22" spans="1:19" s="87" customFormat="1" ht="27.75" hidden="1" customHeight="1">
      <c r="A22" s="124">
        <v>14</v>
      </c>
      <c r="B22" s="88"/>
      <c r="C22" s="84" t="str">
        <f>T(Input!C29)</f>
        <v/>
      </c>
      <c r="D22" s="85"/>
      <c r="E22" s="85"/>
      <c r="F22" s="85"/>
      <c r="G22" s="85">
        <f>IF(Input!$D28="Travel",F22,0)</f>
        <v>0</v>
      </c>
      <c r="H22" s="85">
        <f>IF(Input!$D28="Hotel  Accommodation",F22,0)</f>
        <v>0</v>
      </c>
      <c r="I22" s="85">
        <f>IF(Input!$D28="Hotel Food",F22,0)</f>
        <v>0</v>
      </c>
      <c r="J22" s="85">
        <f>IF(Input!$D28="Hotel  Telephone",F22,0)</f>
        <v>0</v>
      </c>
      <c r="K22" s="85">
        <f>IF(Input!$D28="Hotel  Other",F22,0)</f>
        <v>0</v>
      </c>
      <c r="L22" s="85">
        <f>IF(Input!$D28="Non-hotel Subsistence",F22,0)</f>
        <v>0</v>
      </c>
      <c r="M22" s="86">
        <f>IF(Input!$D28="Entertaining",F22,0)</f>
        <v>0</v>
      </c>
      <c r="N22" s="85">
        <f>IF(Input!$D28="Training",F22,0)</f>
        <v>0</v>
      </c>
      <c r="O22" s="113">
        <f t="shared" si="2"/>
        <v>0</v>
      </c>
      <c r="S22" s="87">
        <f>Input!Q23</f>
        <v>0</v>
      </c>
    </row>
    <row r="23" spans="1:19" s="87" customFormat="1" ht="27.75" hidden="1" customHeight="1">
      <c r="A23" s="124">
        <v>15</v>
      </c>
      <c r="B23" s="88"/>
      <c r="C23" s="84" t="str">
        <f>T(Input!C30)</f>
        <v/>
      </c>
      <c r="D23" s="85"/>
      <c r="E23" s="85"/>
      <c r="F23" s="85"/>
      <c r="G23" s="85">
        <f>IF(Input!$D29="Travel",F23,0)</f>
        <v>0</v>
      </c>
      <c r="H23" s="85">
        <f>IF(Input!$D29="Hotel  Accommodation",F23,0)</f>
        <v>0</v>
      </c>
      <c r="I23" s="85">
        <f>IF(Input!$D29="Hotel Food",F23,0)</f>
        <v>0</v>
      </c>
      <c r="J23" s="85">
        <f>IF(Input!$D29="Hotel  Telephone",F23,0)</f>
        <v>0</v>
      </c>
      <c r="K23" s="85">
        <f>IF(Input!$D29="Hotel  Other",F23,0)</f>
        <v>0</v>
      </c>
      <c r="L23" s="85">
        <f>IF(Input!$D29="Non-hotel Subsistence",F23,0)</f>
        <v>0</v>
      </c>
      <c r="M23" s="86">
        <f>IF(Input!$D29="Entertaining",F23,0)</f>
        <v>0</v>
      </c>
      <c r="N23" s="85">
        <f>IF(Input!$D29="Training",F23,0)</f>
        <v>0</v>
      </c>
      <c r="O23" s="113">
        <f t="shared" si="2"/>
        <v>0</v>
      </c>
      <c r="S23" s="87">
        <f>Input!Q29</f>
        <v>0</v>
      </c>
    </row>
    <row r="24" spans="1:19" s="87" customFormat="1" ht="27.75" hidden="1" customHeight="1">
      <c r="A24" s="124">
        <v>16</v>
      </c>
      <c r="B24" s="88"/>
      <c r="C24" s="84" t="str">
        <f>T(Input!C31)</f>
        <v/>
      </c>
      <c r="D24" s="85"/>
      <c r="E24" s="85"/>
      <c r="F24" s="85"/>
      <c r="G24" s="85">
        <f>IF(Input!$D30="Travel",F24,0)</f>
        <v>0</v>
      </c>
      <c r="H24" s="85">
        <f>IF(Input!$D30="Hotel  Accommodation",F24,0)</f>
        <v>0</v>
      </c>
      <c r="I24" s="85">
        <f>IF(Input!$D30="Hotel Food",F24,0)</f>
        <v>0</v>
      </c>
      <c r="J24" s="85">
        <f>IF(Input!$D30="Hotel  Telephone",F24,0)</f>
        <v>0</v>
      </c>
      <c r="K24" s="85">
        <f>IF(Input!$D30="Hotel  Other",F24,0)</f>
        <v>0</v>
      </c>
      <c r="L24" s="85">
        <f>IF(Input!$D30="Non-hotel Subsistence",F24,0)</f>
        <v>0</v>
      </c>
      <c r="M24" s="86">
        <f>IF(Input!$D30="Entertaining",F24,0)</f>
        <v>0</v>
      </c>
      <c r="N24" s="85">
        <f>IF(Input!$D30="Training",F24,0)</f>
        <v>0</v>
      </c>
      <c r="O24" s="113">
        <f t="shared" si="2"/>
        <v>0</v>
      </c>
      <c r="S24" s="87">
        <f>Input!Q31</f>
        <v>0</v>
      </c>
    </row>
    <row r="25" spans="1:19" s="87" customFormat="1" ht="27.75" hidden="1" customHeight="1">
      <c r="A25" s="124">
        <v>17</v>
      </c>
      <c r="B25" s="88"/>
      <c r="C25" s="84" t="str">
        <f>T(Input!C31)</f>
        <v/>
      </c>
      <c r="D25" s="85"/>
      <c r="E25" s="85"/>
      <c r="F25" s="85"/>
      <c r="G25" s="85">
        <f>IF(Input!$D30="Travel",F25,0)</f>
        <v>0</v>
      </c>
      <c r="H25" s="85">
        <f>IF(Input!$D30="Hotel  Accommodation",F25,0)</f>
        <v>0</v>
      </c>
      <c r="I25" s="85">
        <f>IF(Input!$D30="Hotel Food",F25,0)</f>
        <v>0</v>
      </c>
      <c r="J25" s="85">
        <f>IF(Input!$D30="Hotel  Telephone",F25,0)</f>
        <v>0</v>
      </c>
      <c r="K25" s="85">
        <f>IF(Input!$D30="Hotel  Other",F25,0)</f>
        <v>0</v>
      </c>
      <c r="L25" s="85">
        <f>IF(Input!$D30="Non-hotel Subsistence",F25,0)</f>
        <v>0</v>
      </c>
      <c r="M25" s="86">
        <f>IF(Input!$D30="Entertaining",F25,0)</f>
        <v>0</v>
      </c>
      <c r="N25" s="85">
        <f>IF(Input!$D30="Training",F25,0)</f>
        <v>0</v>
      </c>
      <c r="O25" s="113">
        <f t="shared" si="2"/>
        <v>0</v>
      </c>
      <c r="S25" s="87">
        <f>Input!Q31</f>
        <v>0</v>
      </c>
    </row>
    <row r="26" spans="1:19" s="87" customFormat="1" ht="27.75" hidden="1" customHeight="1">
      <c r="A26" s="124">
        <v>18</v>
      </c>
      <c r="B26" s="88"/>
      <c r="C26" s="84" t="str">
        <f>T(Input!C32)</f>
        <v/>
      </c>
      <c r="D26" s="85"/>
      <c r="E26" s="85"/>
      <c r="F26" s="103"/>
      <c r="G26" s="103">
        <f>IF(Input!$D31="Travel",F26,0)</f>
        <v>0</v>
      </c>
      <c r="H26" s="103">
        <f>IF(Input!$D31="Hotel  Accommodation",F26,0)</f>
        <v>0</v>
      </c>
      <c r="I26" s="103">
        <f>IF(Input!$D31="Hotel Food",F26,0)</f>
        <v>0</v>
      </c>
      <c r="J26" s="103">
        <f>IF(Input!$D31="Hotel  Telephone",F26,0)</f>
        <v>0</v>
      </c>
      <c r="K26" s="103">
        <f>IF(Input!$D31="Hotel  Other",F26,0)</f>
        <v>0</v>
      </c>
      <c r="L26" s="103">
        <f>IF(Input!$D31="Non-hotel Subsistence",F26,0)</f>
        <v>0</v>
      </c>
      <c r="M26" s="104">
        <f>IF(Input!$D31="Entertaining",F26,0)</f>
        <v>0</v>
      </c>
      <c r="N26" s="103">
        <f>IF(Input!$D31="Training",F26,0)</f>
        <v>0</v>
      </c>
      <c r="O26" s="113">
        <f t="shared" si="2"/>
        <v>0</v>
      </c>
      <c r="S26" s="87">
        <f>Input!Q32</f>
        <v>0</v>
      </c>
    </row>
    <row r="27" spans="1:19" ht="18.75" customHeight="1">
      <c r="A27" s="47"/>
      <c r="B27" s="111" t="s">
        <v>119</v>
      </c>
      <c r="C27" s="112"/>
      <c r="D27" s="113"/>
      <c r="E27" s="113"/>
      <c r="F27" s="114"/>
      <c r="G27" s="114">
        <f t="shared" ref="G27:N27" si="3">SUM(G10:G26)</f>
        <v>0</v>
      </c>
      <c r="H27" s="114">
        <f t="shared" si="3"/>
        <v>0</v>
      </c>
      <c r="I27" s="114">
        <f t="shared" si="3"/>
        <v>0</v>
      </c>
      <c r="J27" s="114">
        <f t="shared" si="3"/>
        <v>0</v>
      </c>
      <c r="K27" s="114">
        <f t="shared" si="3"/>
        <v>0</v>
      </c>
      <c r="L27" s="114">
        <f t="shared" si="3"/>
        <v>0</v>
      </c>
      <c r="M27" s="114">
        <f t="shared" si="3"/>
        <v>0</v>
      </c>
      <c r="N27" s="114">
        <f t="shared" si="3"/>
        <v>6177.58</v>
      </c>
      <c r="O27" s="114">
        <f>SUM(O10:O18)</f>
        <v>6177.58</v>
      </c>
    </row>
    <row r="28" spans="1:19" s="70" customFormat="1" ht="22.5" customHeight="1">
      <c r="A28" s="157" t="s">
        <v>144</v>
      </c>
      <c r="B28" s="157"/>
      <c r="C28" s="121" t="s">
        <v>145</v>
      </c>
      <c r="D28" s="157" t="s">
        <v>141</v>
      </c>
      <c r="E28" s="157"/>
      <c r="F28" s="158"/>
      <c r="G28" s="157" t="s">
        <v>142</v>
      </c>
      <c r="H28" s="157"/>
      <c r="I28" s="158"/>
      <c r="J28" s="157" t="s">
        <v>143</v>
      </c>
      <c r="K28" s="157"/>
      <c r="L28" s="158"/>
      <c r="M28" s="159" t="s">
        <v>120</v>
      </c>
      <c r="N28" s="159"/>
      <c r="O28" s="159"/>
      <c r="S28" s="70">
        <f>SUM(S10:S27)</f>
        <v>0</v>
      </c>
    </row>
    <row r="29" spans="1:19" ht="20.25" customHeight="1">
      <c r="A29" s="157"/>
      <c r="B29" s="157"/>
      <c r="C29" s="157"/>
      <c r="D29" s="157"/>
      <c r="E29" s="157"/>
      <c r="F29" s="157"/>
      <c r="G29" s="163"/>
      <c r="H29" s="164"/>
      <c r="I29" s="164"/>
      <c r="J29" s="157"/>
      <c r="K29" s="157"/>
      <c r="L29" s="157"/>
      <c r="M29" s="171"/>
      <c r="N29" s="171"/>
      <c r="O29" s="171"/>
    </row>
    <row r="30" spans="1:19" ht="21.75" hidden="1" customHeight="1">
      <c r="A30" s="157"/>
      <c r="B30" s="157"/>
      <c r="C30" s="157"/>
      <c r="D30" s="157"/>
      <c r="E30" s="157"/>
      <c r="F30" s="157"/>
      <c r="G30" s="165"/>
      <c r="H30" s="166"/>
      <c r="I30" s="166"/>
      <c r="J30" s="157"/>
      <c r="K30" s="157"/>
      <c r="L30" s="157"/>
      <c r="M30" s="171"/>
      <c r="N30" s="171"/>
      <c r="O30" s="171"/>
    </row>
    <row r="31" spans="1:19" ht="21.75" hidden="1" customHeight="1">
      <c r="A31" s="157"/>
      <c r="B31" s="157"/>
      <c r="C31" s="157"/>
      <c r="D31" s="157"/>
      <c r="E31" s="157"/>
      <c r="F31" s="157"/>
      <c r="G31" s="165"/>
      <c r="H31" s="166"/>
      <c r="I31" s="166"/>
      <c r="J31" s="157"/>
      <c r="K31" s="157"/>
      <c r="L31" s="157"/>
      <c r="M31" s="171"/>
      <c r="N31" s="171"/>
      <c r="O31" s="171"/>
    </row>
    <row r="32" spans="1:19" ht="21.75" customHeight="1">
      <c r="A32" s="157"/>
      <c r="B32" s="157"/>
      <c r="C32" s="157"/>
      <c r="D32" s="157"/>
      <c r="E32" s="157"/>
      <c r="F32" s="157"/>
      <c r="G32" s="165"/>
      <c r="H32" s="166"/>
      <c r="I32" s="166"/>
      <c r="J32" s="157"/>
      <c r="K32" s="157"/>
      <c r="L32" s="157"/>
      <c r="M32" s="171"/>
      <c r="N32" s="171"/>
      <c r="O32" s="171"/>
    </row>
    <row r="33" spans="1:15" ht="19.5" customHeight="1">
      <c r="A33" s="157"/>
      <c r="B33" s="157"/>
      <c r="C33" s="157"/>
      <c r="D33" s="157"/>
      <c r="E33" s="157"/>
      <c r="F33" s="157"/>
      <c r="G33" s="165"/>
      <c r="H33" s="166"/>
      <c r="I33" s="166"/>
      <c r="J33" s="157"/>
      <c r="K33" s="157"/>
      <c r="L33" s="157"/>
      <c r="M33" s="171"/>
      <c r="N33" s="171"/>
      <c r="O33" s="171"/>
    </row>
    <row r="34" spans="1:15" ht="7.5" customHeight="1">
      <c r="A34" s="157"/>
      <c r="B34" s="157"/>
      <c r="C34" s="157"/>
      <c r="D34" s="157"/>
      <c r="E34" s="157"/>
      <c r="F34" s="157"/>
      <c r="G34" s="167"/>
      <c r="H34" s="168"/>
      <c r="I34" s="168"/>
      <c r="J34" s="157"/>
      <c r="K34" s="157"/>
      <c r="L34" s="157"/>
      <c r="M34" s="171"/>
      <c r="N34" s="171"/>
      <c r="O34" s="171"/>
    </row>
    <row r="35" spans="1:15" ht="41.25" customHeight="1">
      <c r="B35" s="52"/>
      <c r="D35" s="48"/>
      <c r="E35" s="48"/>
      <c r="F35" s="48"/>
      <c r="G35" s="48"/>
      <c r="H35" s="48"/>
      <c r="I35" s="48"/>
      <c r="J35" s="48"/>
      <c r="K35" s="116" t="s">
        <v>128</v>
      </c>
      <c r="L35" s="116"/>
      <c r="M35" s="160" t="s">
        <v>149</v>
      </c>
      <c r="N35" s="160"/>
      <c r="O35" s="160"/>
    </row>
    <row r="36" spans="1:15" ht="36.75" customHeight="1">
      <c r="C36" s="105" t="s">
        <v>140</v>
      </c>
      <c r="K36" s="115" t="s">
        <v>129</v>
      </c>
      <c r="L36" s="115"/>
      <c r="M36" s="161" t="s">
        <v>150</v>
      </c>
      <c r="N36" s="161"/>
      <c r="O36" s="161"/>
    </row>
    <row r="37" spans="1:15" ht="42.75" customHeight="1">
      <c r="A37" s="45"/>
      <c r="B37" s="106"/>
      <c r="C37" s="107"/>
      <c r="D37" s="115" t="s">
        <v>121</v>
      </c>
      <c r="E37" s="155" t="s">
        <v>149</v>
      </c>
      <c r="F37" s="156"/>
      <c r="G37" s="1"/>
      <c r="H37" s="1"/>
      <c r="I37" s="1"/>
      <c r="J37" s="1"/>
      <c r="K37" s="115" t="s">
        <v>130</v>
      </c>
      <c r="L37" s="115"/>
      <c r="M37" s="162" t="s">
        <v>151</v>
      </c>
      <c r="N37" s="162"/>
      <c r="O37" s="162"/>
    </row>
  </sheetData>
  <autoFilter ref="A7:S8"/>
  <mergeCells count="29">
    <mergeCell ref="M29:O34"/>
    <mergeCell ref="O7:O8"/>
    <mergeCell ref="D7:D8"/>
    <mergeCell ref="F7:F8"/>
    <mergeCell ref="E7:E8"/>
    <mergeCell ref="N7:N8"/>
    <mergeCell ref="M7:M8"/>
    <mergeCell ref="L7:L8"/>
    <mergeCell ref="G7:G8"/>
    <mergeCell ref="H7:H8"/>
    <mergeCell ref="I7:I8"/>
    <mergeCell ref="J7:J8"/>
    <mergeCell ref="K7:K8"/>
    <mergeCell ref="R7:R8"/>
    <mergeCell ref="E37:F37"/>
    <mergeCell ref="A28:B28"/>
    <mergeCell ref="D28:F28"/>
    <mergeCell ref="M28:O28"/>
    <mergeCell ref="M35:O35"/>
    <mergeCell ref="M36:O36"/>
    <mergeCell ref="M37:O37"/>
    <mergeCell ref="A29:B34"/>
    <mergeCell ref="C29:C34"/>
    <mergeCell ref="D29:F34"/>
    <mergeCell ref="G28:I28"/>
    <mergeCell ref="G29:I34"/>
    <mergeCell ref="J29:L34"/>
    <mergeCell ref="J28:L28"/>
    <mergeCell ref="B10:B13"/>
  </mergeCells>
  <phoneticPr fontId="0" type="noConversion"/>
  <conditionalFormatting sqref="A1:A2 G1:H2 B1:B4 D1:F6 I1:O6 C1:C9 H3:H6 A4:B4 G4:G6 B7:B10 B19:O27 B14:N18 D9:O10 C12:M13 O11:O26 A6:A27">
    <cfRule type="expression" dxfId="6" priority="77" stopIfTrue="1">
      <formula>$S$28&gt;0</formula>
    </cfRule>
  </conditionalFormatting>
  <conditionalFormatting sqref="A2 B2:B3 C2:C6 A4 A6 E6 L6 D9:O9 H13 D7:O7">
    <cfRule type="expression" dxfId="5" priority="167" stopIfTrue="1">
      <formula>$R$26&gt;0</formula>
    </cfRule>
  </conditionalFormatting>
  <conditionalFormatting sqref="R7">
    <cfRule type="expression" dxfId="4" priority="6" stopIfTrue="1">
      <formula>$R$26&gt;0</formula>
    </cfRule>
  </conditionalFormatting>
  <conditionalFormatting sqref="C10">
    <cfRule type="expression" dxfId="3" priority="5" stopIfTrue="1">
      <formula>$S$28&gt;0</formula>
    </cfRule>
  </conditionalFormatting>
  <conditionalFormatting sqref="D11:M11">
    <cfRule type="expression" dxfId="2" priority="4" stopIfTrue="1">
      <formula>$S$28&gt;0</formula>
    </cfRule>
  </conditionalFormatting>
  <conditionalFormatting sqref="C11">
    <cfRule type="expression" dxfId="1" priority="2" stopIfTrue="1">
      <formula>$S$28&gt;0</formula>
    </cfRule>
  </conditionalFormatting>
  <conditionalFormatting sqref="N11">
    <cfRule type="expression" dxfId="0" priority="1" stopIfTrue="1">
      <formula>$S$28&gt;0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cols>
    <col min="1" max="1" width="9.33203125" style="46"/>
    <col min="2" max="2" width="25.1640625" customWidth="1"/>
    <col min="3" max="3" width="111.83203125" customWidth="1"/>
  </cols>
  <sheetData>
    <row r="1" spans="1:3" ht="15.75">
      <c r="A1" s="174" t="s">
        <v>89</v>
      </c>
      <c r="B1" s="174"/>
      <c r="C1" s="174"/>
    </row>
    <row r="3" spans="1:3" ht="37.5" customHeight="1">
      <c r="A3" s="76">
        <v>1</v>
      </c>
      <c r="B3" s="173" t="s">
        <v>88</v>
      </c>
      <c r="C3" s="173"/>
    </row>
    <row r="4" spans="1:3" ht="48" customHeight="1">
      <c r="A4" s="75">
        <v>1.1000000000000001</v>
      </c>
      <c r="B4" s="74" t="s">
        <v>29</v>
      </c>
      <c r="C4" s="58" t="s">
        <v>67</v>
      </c>
    </row>
    <row r="5" spans="1:3" ht="18" customHeight="1">
      <c r="A5" s="75">
        <v>1.2</v>
      </c>
      <c r="B5" s="74" t="s">
        <v>68</v>
      </c>
      <c r="C5" t="s">
        <v>69</v>
      </c>
    </row>
    <row r="6" spans="1:3" ht="18" customHeight="1">
      <c r="A6" s="75">
        <v>1.3</v>
      </c>
      <c r="B6" s="74" t="s">
        <v>76</v>
      </c>
      <c r="C6" t="s">
        <v>77</v>
      </c>
    </row>
    <row r="7" spans="1:3" ht="41.25" customHeight="1">
      <c r="A7" s="75">
        <v>1.4</v>
      </c>
      <c r="B7" s="74" t="s">
        <v>70</v>
      </c>
      <c r="C7" s="58" t="s">
        <v>102</v>
      </c>
    </row>
    <row r="8" spans="1:3" ht="18.75" customHeight="1">
      <c r="A8" s="75">
        <v>1.5</v>
      </c>
      <c r="B8" s="74" t="s">
        <v>30</v>
      </c>
      <c r="C8" s="58" t="s">
        <v>78</v>
      </c>
    </row>
    <row r="9" spans="1:3" ht="25.5">
      <c r="A9" s="75">
        <v>1.6</v>
      </c>
      <c r="B9" s="74" t="s">
        <v>81</v>
      </c>
      <c r="C9" s="58" t="s">
        <v>82</v>
      </c>
    </row>
    <row r="10" spans="1:3" ht="25.5">
      <c r="A10" s="75">
        <v>1.7</v>
      </c>
      <c r="B10" s="74" t="s">
        <v>83</v>
      </c>
      <c r="C10" s="58" t="s">
        <v>84</v>
      </c>
    </row>
    <row r="11" spans="1:3" ht="25.5">
      <c r="A11" s="76"/>
      <c r="B11" s="74" t="s">
        <v>91</v>
      </c>
      <c r="C11" s="58" t="s">
        <v>92</v>
      </c>
    </row>
    <row r="12" spans="1:3" ht="29.25" customHeight="1">
      <c r="A12" s="76"/>
      <c r="B12" s="75" t="s">
        <v>100</v>
      </c>
      <c r="C12" s="58" t="s">
        <v>101</v>
      </c>
    </row>
    <row r="14" spans="1:3" ht="27" customHeight="1">
      <c r="A14" s="76">
        <v>2</v>
      </c>
      <c r="B14" s="172" t="s">
        <v>90</v>
      </c>
      <c r="C14" s="172"/>
    </row>
    <row r="15" spans="1:3">
      <c r="A15" s="76"/>
    </row>
    <row r="16" spans="1:3">
      <c r="A16" s="76">
        <v>3</v>
      </c>
      <c r="B16" t="s">
        <v>85</v>
      </c>
    </row>
    <row r="17" spans="1:3">
      <c r="A17" s="76"/>
    </row>
    <row r="18" spans="1:3">
      <c r="A18" s="76">
        <v>4</v>
      </c>
      <c r="B18" t="s">
        <v>86</v>
      </c>
    </row>
    <row r="19" spans="1:3">
      <c r="A19" s="76"/>
    </row>
    <row r="20" spans="1:3" ht="26.25" customHeight="1">
      <c r="A20" s="76">
        <v>5</v>
      </c>
      <c r="B20" s="172" t="s">
        <v>93</v>
      </c>
      <c r="C20" s="172"/>
    </row>
    <row r="21" spans="1:3">
      <c r="A21" s="76"/>
    </row>
    <row r="22" spans="1:3">
      <c r="A22" s="76">
        <v>6</v>
      </c>
      <c r="B22" t="s">
        <v>87</v>
      </c>
    </row>
    <row r="23" spans="1:3">
      <c r="A23" s="76"/>
    </row>
    <row r="24" spans="1:3">
      <c r="A24" s="46">
        <v>7</v>
      </c>
      <c r="B24" t="s">
        <v>103</v>
      </c>
    </row>
    <row r="25" spans="1:3">
      <c r="A25" s="76"/>
    </row>
    <row r="26" spans="1:3">
      <c r="A26" s="76">
        <v>8</v>
      </c>
      <c r="B26" t="s">
        <v>94</v>
      </c>
    </row>
    <row r="27" spans="1:3">
      <c r="A27" s="76"/>
    </row>
    <row r="28" spans="1:3">
      <c r="A28" s="76"/>
    </row>
    <row r="29" spans="1:3">
      <c r="A29" s="76"/>
    </row>
    <row r="30" spans="1:3">
      <c r="A30" s="76"/>
    </row>
    <row r="31" spans="1:3">
      <c r="A31" s="76"/>
    </row>
    <row r="32" spans="1:3">
      <c r="A32" s="76"/>
    </row>
    <row r="33" spans="1:1">
      <c r="A33" s="76"/>
    </row>
    <row r="34" spans="1:1">
      <c r="A34" s="76"/>
    </row>
    <row r="35" spans="1:1">
      <c r="A35" s="76"/>
    </row>
    <row r="36" spans="1:1">
      <c r="A36" s="76"/>
    </row>
    <row r="37" spans="1:1">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RowHeight="12.75"/>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skc</cp:lastModifiedBy>
  <cp:lastPrinted>2023-07-01T00:58:38Z</cp:lastPrinted>
  <dcterms:created xsi:type="dcterms:W3CDTF">1998-01-13T09:32:03Z</dcterms:created>
  <dcterms:modified xsi:type="dcterms:W3CDTF">2024-02-02T11:26:55Z</dcterms:modified>
</cp:coreProperties>
</file>