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付款计划\"/>
    </mc:Choice>
  </mc:AlternateContent>
  <bookViews>
    <workbookView xWindow="0" yWindow="0" windowWidth="28800" windowHeight="12210" activeTab="1"/>
  </bookViews>
  <sheets>
    <sheet name="1月" sheetId="1" r:id="rId1"/>
    <sheet name="2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2" l="1"/>
  <c r="K53" i="2"/>
  <c r="I37" i="2"/>
  <c r="I73" i="2"/>
  <c r="I74" i="2" s="1"/>
  <c r="K32" i="2"/>
  <c r="K61" i="2" l="1"/>
  <c r="K60" i="2"/>
  <c r="K58" i="2"/>
  <c r="K57" i="2"/>
  <c r="J57" i="2"/>
  <c r="K56" i="2"/>
  <c r="K55" i="2"/>
  <c r="J54" i="2"/>
  <c r="K52" i="2"/>
  <c r="J50" i="2"/>
  <c r="K49" i="2"/>
  <c r="J49" i="2"/>
  <c r="K48" i="2"/>
  <c r="I47" i="2"/>
  <c r="J47" i="2" s="1"/>
  <c r="K46" i="2"/>
  <c r="J46" i="2"/>
  <c r="K42" i="2"/>
  <c r="K41" i="2"/>
  <c r="K36" i="2"/>
  <c r="K35" i="2"/>
  <c r="I34" i="2"/>
  <c r="K20" i="2"/>
  <c r="K34" i="2" s="1"/>
  <c r="I20" i="2"/>
  <c r="I87" i="1"/>
  <c r="I88" i="1" s="1"/>
  <c r="K84" i="1"/>
  <c r="K83" i="1"/>
  <c r="J83" i="1"/>
  <c r="K74" i="1"/>
  <c r="K73" i="1"/>
  <c r="J73" i="1"/>
  <c r="K72" i="1"/>
  <c r="K71" i="1"/>
  <c r="J70" i="1"/>
  <c r="J68" i="1"/>
  <c r="K67" i="1"/>
  <c r="J67" i="1"/>
  <c r="K66" i="1"/>
  <c r="K65" i="1"/>
  <c r="I65" i="1"/>
  <c r="J65" i="1" s="1"/>
  <c r="K58" i="1"/>
  <c r="K53" i="1"/>
  <c r="K48" i="1"/>
  <c r="K87" i="1" s="1"/>
  <c r="K88" i="1" s="1"/>
  <c r="J48" i="1"/>
  <c r="J47" i="1"/>
  <c r="K45" i="1"/>
  <c r="I45" i="1"/>
  <c r="K42" i="1"/>
  <c r="K41" i="1"/>
  <c r="K40" i="1"/>
  <c r="K39" i="1"/>
  <c r="I39" i="1"/>
  <c r="K37" i="1"/>
  <c r="K22" i="1"/>
  <c r="I22" i="1"/>
  <c r="F22" i="1"/>
  <c r="K47" i="2" l="1"/>
  <c r="K37" i="2"/>
  <c r="K73" i="2"/>
  <c r="K74" i="2" s="1"/>
</calcChain>
</file>

<file path=xl/comments1.xml><?xml version="1.0" encoding="utf-8"?>
<comments xmlns="http://schemas.openxmlformats.org/spreadsheetml/2006/main">
  <authors>
    <author>Administrator</author>
  </authors>
  <commentList>
    <comment ref="K62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暂不支付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43" authorId="0" shape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暂不支付</t>
        </r>
      </text>
    </comment>
  </commentList>
</comments>
</file>

<file path=xl/sharedStrings.xml><?xml version="1.0" encoding="utf-8"?>
<sst xmlns="http://schemas.openxmlformats.org/spreadsheetml/2006/main" count="1466" uniqueCount="429">
  <si>
    <t>集团研发项目2024年1月付款明细</t>
    <phoneticPr fontId="4" type="noConversion"/>
  </si>
  <si>
    <r>
      <t>本次统计研发费用，到期应支付费用</t>
    </r>
    <r>
      <rPr>
        <b/>
        <u/>
        <sz val="22"/>
        <color theme="1"/>
        <rFont val="等线"/>
        <family val="3"/>
        <charset val="134"/>
        <scheme val="minor"/>
      </rPr>
      <t xml:space="preserve">  3330678 </t>
    </r>
    <r>
      <rPr>
        <b/>
        <sz val="22"/>
        <color theme="1"/>
        <rFont val="等线"/>
        <family val="3"/>
        <charset val="134"/>
        <scheme val="minor"/>
      </rPr>
      <t>元，紧急款项</t>
    </r>
    <r>
      <rPr>
        <b/>
        <u/>
        <sz val="22"/>
        <color theme="1"/>
        <rFont val="等线"/>
        <family val="3"/>
        <charset val="134"/>
        <scheme val="minor"/>
      </rPr>
      <t xml:space="preserve"> 1041772</t>
    </r>
    <r>
      <rPr>
        <b/>
        <sz val="22"/>
        <color theme="1"/>
        <rFont val="等线"/>
        <family val="3"/>
        <charset val="134"/>
        <scheme val="minor"/>
      </rPr>
      <t>元。</t>
    </r>
    <phoneticPr fontId="4" type="noConversion"/>
  </si>
  <si>
    <t>序号</t>
  </si>
  <si>
    <t>类别</t>
  </si>
  <si>
    <t>项目名称</t>
  </si>
  <si>
    <t>事项</t>
  </si>
  <si>
    <t>供应商</t>
  </si>
  <si>
    <t>合同签订日期</t>
  </si>
  <si>
    <t>账期</t>
  </si>
  <si>
    <t>支付方式</t>
  </si>
  <si>
    <t>合同金额</t>
  </si>
  <si>
    <t>已支付金额</t>
  </si>
  <si>
    <t>到期应支付金额</t>
  </si>
  <si>
    <t>提交财务</t>
  </si>
  <si>
    <t>提交日期</t>
  </si>
  <si>
    <t>付款必要性</t>
  </si>
  <si>
    <t>支付主体</t>
  </si>
  <si>
    <t>采购负责人</t>
  </si>
  <si>
    <t>备注</t>
  </si>
  <si>
    <t>样品</t>
    <phoneticPr fontId="4" type="noConversion"/>
  </si>
  <si>
    <t>ZY2002</t>
  </si>
  <si>
    <t>加热垫</t>
  </si>
  <si>
    <t>北京美好生活家居用品有限公司</t>
  </si>
  <si>
    <t>30天（月结）</t>
  </si>
  <si>
    <t>承兑</t>
  </si>
  <si>
    <t>已挂账</t>
    <phoneticPr fontId="4" type="noConversion"/>
  </si>
  <si>
    <t>2023/2月第一周</t>
  </si>
  <si>
    <t>承兑，催款</t>
  </si>
  <si>
    <t>安路普抬头</t>
  </si>
  <si>
    <t>刘海英</t>
    <phoneticPr fontId="4" type="noConversion"/>
  </si>
  <si>
    <t>毛毡</t>
  </si>
  <si>
    <t>曲阜陆航座椅辅料有限公司</t>
  </si>
  <si>
    <t>电汇</t>
  </si>
  <si>
    <t>2023/5月中旬</t>
  </si>
  <si>
    <t>催款</t>
    <phoneticPr fontId="4" type="noConversion"/>
  </si>
  <si>
    <t>塑料件</t>
  </si>
  <si>
    <t>黄骅市旗锐塑料制品有限公司</t>
  </si>
  <si>
    <t>2023/5/月中旬</t>
  </si>
  <si>
    <t>安路普</t>
  </si>
  <si>
    <t>ZY2130</t>
  </si>
  <si>
    <t>调角器</t>
  </si>
  <si>
    <t>江苏力乐汽车部件股份有限公司</t>
  </si>
  <si>
    <t>2023/4/3</t>
  </si>
  <si>
    <t>北京光华荣昌</t>
  </si>
  <si>
    <t>滑轨</t>
  </si>
  <si>
    <t>文安县德实汽车配件有限公司</t>
  </si>
  <si>
    <t>ZY2116</t>
  </si>
  <si>
    <t>卧铺软垫</t>
  </si>
  <si>
    <t>天津生隆纤维材料股份有限公司</t>
  </si>
  <si>
    <t>已催款</t>
  </si>
  <si>
    <t>ZY2318</t>
  </si>
  <si>
    <t>磁铁</t>
  </si>
  <si>
    <t>江阴长青工艺品有限公司</t>
  </si>
  <si>
    <t>2023/6/5</t>
  </si>
  <si>
    <t>焊接件</t>
  </si>
  <si>
    <t>河北利达金属制品集团有限公司</t>
  </si>
  <si>
    <t>ZY2250</t>
  </si>
  <si>
    <t>已催账</t>
  </si>
  <si>
    <t>ZY2306/安路普工装物料</t>
  </si>
  <si>
    <t>机加件</t>
  </si>
  <si>
    <t>天津通力伟创科技有限公司</t>
  </si>
  <si>
    <t>安路普,2个申请</t>
  </si>
  <si>
    <t>ZY2236/ZY2238/ZY2208/ZY2207</t>
  </si>
  <si>
    <t>厦门鑫荣飞工贸有限公司</t>
  </si>
  <si>
    <t>ZY2303</t>
  </si>
  <si>
    <t>标准件</t>
  </si>
  <si>
    <t>上锐（常州）供应链管理有限公司</t>
  </si>
  <si>
    <t>ZY2246</t>
  </si>
  <si>
    <t>硬质棉</t>
  </si>
  <si>
    <t>保定市宏腾科技有限公司</t>
  </si>
  <si>
    <t>ZY2130/ZY2245</t>
  </si>
  <si>
    <t>面套</t>
  </si>
  <si>
    <t>青岛福基纺织有限公司</t>
  </si>
  <si>
    <t>催款</t>
  </si>
  <si>
    <t>ZY2235</t>
  </si>
  <si>
    <t>ZY2221</t>
  </si>
  <si>
    <t>卧铺样件</t>
  </si>
  <si>
    <t>霸州陶普汽车科技有限公司</t>
  </si>
  <si>
    <t>ZY2207</t>
  </si>
  <si>
    <t>注塑料</t>
  </si>
  <si>
    <t>苏州禾昌聚合材料股份有限公司</t>
  </si>
  <si>
    <t>上海明芳汽车零件有限公司</t>
  </si>
  <si>
    <t>ZY2129</t>
  </si>
  <si>
    <t>山东金达汽车部件制造股份有限公司</t>
  </si>
  <si>
    <t>通风加热线束</t>
  </si>
  <si>
    <t>徐州华夏电子有限公司</t>
  </si>
  <si>
    <t>ZY2131</t>
  </si>
  <si>
    <t>北京瑞隆祥模具有限公司</t>
  </si>
  <si>
    <t>ZY2124</t>
  </si>
  <si>
    <t>塑料颗粒</t>
  </si>
  <si>
    <t>ZY2130/ZY2237</t>
  </si>
  <si>
    <t>沧州宇诺五金制造有限公司</t>
  </si>
  <si>
    <t>北京木也科技有限公司</t>
  </si>
  <si>
    <t>ZY2207/ZY2235/ZY2345/ZY2344/ZY2260/ZY2131</t>
  </si>
  <si>
    <t>天津市鹏升汽车部件有限公司</t>
  </si>
  <si>
    <t>银行承兑</t>
  </si>
  <si>
    <t>ZY2002/ZY2246</t>
    <phoneticPr fontId="4" type="noConversion"/>
  </si>
  <si>
    <t>HSJ2203</t>
  </si>
  <si>
    <t>转向灯</t>
  </si>
  <si>
    <t>佛山市顺德区赛朗斯汽车部件实业有限公司</t>
  </si>
  <si>
    <t>样品</t>
  </si>
  <si>
    <t>ZT2307</t>
  </si>
  <si>
    <t>北京旺博林包装材料有限公司</t>
  </si>
  <si>
    <t>已申请</t>
    <phoneticPr fontId="4" type="noConversion"/>
  </si>
  <si>
    <t>样品费</t>
  </si>
  <si>
    <t>/</t>
  </si>
  <si>
    <t>安路普22年旧账</t>
  </si>
  <si>
    <t>北京凯泽永鑫</t>
    <phoneticPr fontId="4" type="noConversion"/>
  </si>
  <si>
    <t>已挂账</t>
  </si>
  <si>
    <t>吕孝腾</t>
  </si>
  <si>
    <t>发票已开齐</t>
  </si>
  <si>
    <t>B41V（HSJ2203）</t>
  </si>
  <si>
    <t>注塑模具打件</t>
  </si>
  <si>
    <t>宁波瑞元模塑有限公司</t>
    <phoneticPr fontId="4" type="noConversion"/>
  </si>
  <si>
    <t>2023.10.26</t>
  </si>
  <si>
    <t>已催账</t>
    <phoneticPr fontId="4" type="noConversion"/>
  </si>
  <si>
    <t>注塑件</t>
  </si>
  <si>
    <t>河北科力汽车装备股份有限公司</t>
  </si>
  <si>
    <t>30天</t>
  </si>
  <si>
    <t>30天（月结）</t>
    <phoneticPr fontId="4" type="noConversion"/>
  </si>
  <si>
    <t>裴世建</t>
  </si>
  <si>
    <t>7月提交</t>
  </si>
  <si>
    <t>小计（样品费用）</t>
  </si>
  <si>
    <t>设计费</t>
  </si>
  <si>
    <t>设计公司费用</t>
  </si>
  <si>
    <t>保定显道工业设计服务有限公司</t>
  </si>
  <si>
    <t>2023/5/10</t>
  </si>
  <si>
    <t>已支付58890.35承兑</t>
    <phoneticPr fontId="4" type="noConversion"/>
  </si>
  <si>
    <t>北京</t>
    <phoneticPr fontId="4" type="noConversion"/>
  </si>
  <si>
    <t>研发</t>
    <phoneticPr fontId="4" type="noConversion"/>
  </si>
  <si>
    <t>3</t>
    <phoneticPr fontId="4" type="noConversion"/>
  </si>
  <si>
    <t>小计（管理费用）</t>
  </si>
  <si>
    <t>修模款</t>
  </si>
  <si>
    <t>设变修模</t>
  </si>
  <si>
    <t>北京泰纳特斯汽车零部件有限公司</t>
  </si>
  <si>
    <t>2022.10.27</t>
  </si>
  <si>
    <t>到期付款</t>
  </si>
  <si>
    <t>模具款</t>
  </si>
  <si>
    <t>ZY2254</t>
  </si>
  <si>
    <t>大黄蜂罩壳模具</t>
  </si>
  <si>
    <t>2023.2.28</t>
  </si>
  <si>
    <t>3-3-3-1</t>
  </si>
  <si>
    <t>2023年5月到期支付</t>
  </si>
  <si>
    <t>河北光华荣昌</t>
  </si>
  <si>
    <t>发票开齐，已交河北财务挂账</t>
  </si>
  <si>
    <t>M4注塑模具款</t>
  </si>
  <si>
    <t>2023.2.16</t>
  </si>
  <si>
    <t>5-4-1</t>
  </si>
  <si>
    <t>到期10%尾款</t>
  </si>
  <si>
    <t>ZY2246</t>
    <phoneticPr fontId="4" type="noConversion"/>
  </si>
  <si>
    <t>冲压件</t>
  </si>
  <si>
    <t>航天宏达（泊头）机械科技有限公司</t>
  </si>
  <si>
    <t>2023.5.24</t>
  </si>
  <si>
    <t>发票交吴英格</t>
  </si>
  <si>
    <t>J6L ZY2235</t>
  </si>
  <si>
    <t>罩壳设变修模</t>
  </si>
  <si>
    <t>黄骅市博实科技有限公司</t>
  </si>
  <si>
    <t>2022.12.16</t>
  </si>
  <si>
    <t>ZY2238</t>
  </si>
  <si>
    <t>2022.12.1</t>
  </si>
  <si>
    <t>工装</t>
  </si>
  <si>
    <t>生产线工装改造</t>
  </si>
  <si>
    <t>黄骅市宏顺模具厂</t>
  </si>
  <si>
    <t>2023.7.18</t>
  </si>
  <si>
    <t>ZY2350</t>
  </si>
  <si>
    <t>唐山京盟汽车模具科技有限公司</t>
  </si>
  <si>
    <t>2023.10.11</t>
  </si>
  <si>
    <t>检具费</t>
  </si>
  <si>
    <t>吉利G3</t>
  </si>
  <si>
    <t>吉利G3座椅底支架检具</t>
    <phoneticPr fontId="4" type="noConversion"/>
  </si>
  <si>
    <t>天津林宇机械制造有限公司</t>
  </si>
  <si>
    <t>40%验收款</t>
  </si>
  <si>
    <t>周建</t>
  </si>
  <si>
    <t>ZY2107</t>
  </si>
  <si>
    <t>天津市勃辉模具有限公司</t>
  </si>
  <si>
    <t>2022.8.24</t>
  </si>
  <si>
    <t>2023.5.8</t>
  </si>
  <si>
    <t>ZY2348</t>
  </si>
  <si>
    <t>2.1C平台高调手柄模具</t>
  </si>
  <si>
    <t>2023.9.19</t>
  </si>
  <si>
    <t>移模款</t>
    <phoneticPr fontId="4" type="noConversion"/>
  </si>
  <si>
    <t>安路普</t>
    <phoneticPr fontId="4" type="noConversion"/>
  </si>
  <si>
    <t>发票未开</t>
  </si>
  <si>
    <t>天津新起点模具有限公司</t>
  </si>
  <si>
    <t>2023.8.3</t>
  </si>
  <si>
    <t>吉利G3、H6卧铺</t>
    <phoneticPr fontId="4" type="noConversion"/>
  </si>
  <si>
    <t>吉利G3模具</t>
    <phoneticPr fontId="4" type="noConversion"/>
  </si>
  <si>
    <t>2023.4.3</t>
  </si>
  <si>
    <t>30%试模款已走完流程</t>
    <phoneticPr fontId="4" type="noConversion"/>
  </si>
  <si>
    <t>移模前付款60%</t>
  </si>
  <si>
    <t>发票已开90%，已交河北财务挂账</t>
  </si>
  <si>
    <t>吉利G3</t>
    <phoneticPr fontId="4" type="noConversion"/>
  </si>
  <si>
    <t>注塑模具</t>
  </si>
  <si>
    <t>2023.7.14</t>
  </si>
  <si>
    <t>待验收后走流程</t>
  </si>
  <si>
    <t>发票开30%，验收移模前需支付60%</t>
  </si>
  <si>
    <t>开关按钮帽模具</t>
  </si>
  <si>
    <t>2023.8.30</t>
  </si>
  <si>
    <t>模具费</t>
  </si>
  <si>
    <t>海外设备</t>
  </si>
  <si>
    <t>佛山市顺德区菲斯卡特五金电器有限公司</t>
  </si>
  <si>
    <t>222/11/1</t>
  </si>
  <si>
    <t>分批支付</t>
  </si>
  <si>
    <t xml:space="preserve">    </t>
  </si>
  <si>
    <t>刘文政</t>
  </si>
  <si>
    <t>欧马可</t>
  </si>
  <si>
    <t>沧州啸宇模具科技有限公司</t>
  </si>
  <si>
    <t>2022.6.10</t>
  </si>
  <si>
    <t>分批支付（3.3.3.1）</t>
  </si>
  <si>
    <t>8月提交</t>
  </si>
  <si>
    <t>模具热处理</t>
  </si>
  <si>
    <t>沧州森德奥机械制造有限公司</t>
  </si>
  <si>
    <t>泊头市新峰模具有限公司</t>
  </si>
  <si>
    <t xml:space="preserve"> ZY2103</t>
    <phoneticPr fontId="4" type="noConversion"/>
  </si>
  <si>
    <t>黄骅市桥行冷冲模具厂</t>
    <phoneticPr fontId="4" type="noConversion"/>
  </si>
  <si>
    <t>8-2</t>
    <phoneticPr fontId="4" type="noConversion"/>
  </si>
  <si>
    <t>走流程</t>
    <phoneticPr fontId="4" type="noConversion"/>
  </si>
  <si>
    <t>旧账</t>
    <phoneticPr fontId="4" type="noConversion"/>
  </si>
  <si>
    <t>上海明芳汽车零件有限公司</t>
    <phoneticPr fontId="4" type="noConversion"/>
  </si>
  <si>
    <t>北京荣昌</t>
    <phoneticPr fontId="4" type="noConversion"/>
  </si>
  <si>
    <t>J6L</t>
  </si>
  <si>
    <t>气囊下支架</t>
  </si>
  <si>
    <t>沧州啸宇模具科技有限公司</t>
    <phoneticPr fontId="4" type="noConversion"/>
  </si>
  <si>
    <t>2023.5.10</t>
  </si>
  <si>
    <t>验收</t>
    <phoneticPr fontId="4" type="noConversion"/>
  </si>
  <si>
    <t>河北荣昌</t>
  </si>
  <si>
    <t>2023.8.9</t>
  </si>
  <si>
    <t>检具</t>
  </si>
  <si>
    <t>HSJ2206</t>
  </si>
  <si>
    <t>天津安美逸盛汽车检具有限公司</t>
  </si>
  <si>
    <t>2023.8.10</t>
  </si>
  <si>
    <t>9-1</t>
  </si>
  <si>
    <t>天津安美逸盛汽车检具有限公司</t>
    <phoneticPr fontId="4" type="noConversion"/>
  </si>
  <si>
    <t>2023.8.12</t>
  </si>
  <si>
    <t>软件</t>
    <phoneticPr fontId="4" type="noConversion"/>
  </si>
  <si>
    <t>3.0平台</t>
    <phoneticPr fontId="4" type="noConversion"/>
  </si>
  <si>
    <t>北京经纬恒润科技股份有限公司</t>
    <phoneticPr fontId="4" type="noConversion"/>
  </si>
  <si>
    <t>2023.9.20</t>
  </si>
  <si>
    <t>预付</t>
    <phoneticPr fontId="4" type="noConversion"/>
  </si>
  <si>
    <t>模具款</t>
    <phoneticPr fontId="4" type="noConversion"/>
  </si>
  <si>
    <t>ZY2002</t>
    <phoneticPr fontId="4" type="noConversion"/>
  </si>
  <si>
    <t>H42.2仰角调节手柄模具</t>
    <phoneticPr fontId="4" type="noConversion"/>
  </si>
  <si>
    <t>天津市勃辉模具有限公司</t>
    <phoneticPr fontId="4" type="noConversion"/>
  </si>
  <si>
    <t>3-3-3-1</t>
    <phoneticPr fontId="4" type="noConversion"/>
  </si>
  <si>
    <t>河北光华荣昌</t>
    <phoneticPr fontId="4" type="noConversion"/>
  </si>
  <si>
    <t>方立金</t>
    <phoneticPr fontId="4" type="noConversion"/>
  </si>
  <si>
    <t>B41V后视镜</t>
  </si>
  <si>
    <t>转向灯模具费</t>
  </si>
  <si>
    <t>佛山赛朗斯</t>
    <phoneticPr fontId="4" type="noConversion"/>
  </si>
  <si>
    <t>2023/1/6</t>
  </si>
  <si>
    <t>模具款</t>
    <phoneticPr fontId="4" type="noConversion"/>
  </si>
  <si>
    <t>ZY2130/ZY2245/ZY2240</t>
    <phoneticPr fontId="4" type="noConversion"/>
  </si>
  <si>
    <t>M4 欧马可发泡模具/豪瀚NX发泡模具/EST驾驶员靠背发泡模具</t>
    <phoneticPr fontId="4" type="noConversion"/>
  </si>
  <si>
    <t>江阴长青工艺品有限公司</t>
    <phoneticPr fontId="4" type="noConversion"/>
  </si>
  <si>
    <t>5-4-1</t>
    <phoneticPr fontId="4" type="noConversion"/>
  </si>
  <si>
    <t>40%验收款</t>
    <phoneticPr fontId="4" type="noConversion"/>
  </si>
  <si>
    <t>方立金</t>
    <phoneticPr fontId="4" type="noConversion"/>
  </si>
  <si>
    <t>发票已开齐</t>
    <phoneticPr fontId="4" type="noConversion"/>
  </si>
  <si>
    <t>ZY2202</t>
    <phoneticPr fontId="4" type="noConversion"/>
  </si>
  <si>
    <t>H4-3.0塑料膜具</t>
    <phoneticPr fontId="4" type="noConversion"/>
  </si>
  <si>
    <t>台州市黄岩佩雷希模具有限公司</t>
    <phoneticPr fontId="4" type="noConversion"/>
  </si>
  <si>
    <t>2020.10.23</t>
    <phoneticPr fontId="4" type="noConversion"/>
  </si>
  <si>
    <t>5-4-1</t>
    <phoneticPr fontId="4" type="noConversion"/>
  </si>
  <si>
    <t>ZY2260</t>
    <phoneticPr fontId="4" type="noConversion"/>
  </si>
  <si>
    <t>轻卡绞架上下固定块模具</t>
    <phoneticPr fontId="4" type="noConversion"/>
  </si>
  <si>
    <t>天津艾尔特精密机械有限公司</t>
    <phoneticPr fontId="4" type="noConversion"/>
  </si>
  <si>
    <t>2023.12.8</t>
    <phoneticPr fontId="4" type="noConversion"/>
  </si>
  <si>
    <t>30%试模款</t>
    <phoneticPr fontId="4" type="noConversion"/>
  </si>
  <si>
    <t>ZY2347</t>
    <phoneticPr fontId="4" type="noConversion"/>
  </si>
  <si>
    <t>下尼龙固定块</t>
    <phoneticPr fontId="4" type="noConversion"/>
  </si>
  <si>
    <t>黄骅市捷恒模具厂</t>
    <phoneticPr fontId="4" type="noConversion"/>
  </si>
  <si>
    <t>2024.1.11</t>
    <phoneticPr fontId="4" type="noConversion"/>
  </si>
  <si>
    <t>全款</t>
    <phoneticPr fontId="4" type="noConversion"/>
  </si>
  <si>
    <t>电汇</t>
    <phoneticPr fontId="4" type="noConversion"/>
  </si>
  <si>
    <t>北京荣昌</t>
    <phoneticPr fontId="4" type="noConversion"/>
  </si>
  <si>
    <t>发票已开齐</t>
    <phoneticPr fontId="4" type="noConversion"/>
  </si>
  <si>
    <t>ZY2235</t>
    <phoneticPr fontId="4" type="noConversion"/>
  </si>
  <si>
    <t>H6扶手底座增加强度修模</t>
    <phoneticPr fontId="4" type="noConversion"/>
  </si>
  <si>
    <t>2023.11.23</t>
    <phoneticPr fontId="4" type="noConversion"/>
  </si>
  <si>
    <t>30天</t>
    <phoneticPr fontId="4" type="noConversion"/>
  </si>
  <si>
    <t>已挂账</t>
    <phoneticPr fontId="4" type="noConversion"/>
  </si>
  <si>
    <t>全款</t>
    <phoneticPr fontId="4" type="noConversion"/>
  </si>
  <si>
    <t>ZY2221</t>
    <phoneticPr fontId="4" type="noConversion"/>
  </si>
  <si>
    <t>H6翻转框</t>
    <phoneticPr fontId="4" type="noConversion"/>
  </si>
  <si>
    <t>霸州陶普汽车技术有限公司</t>
    <phoneticPr fontId="4" type="noConversion"/>
  </si>
  <si>
    <t>2023.12.27</t>
    <phoneticPr fontId="4" type="noConversion"/>
  </si>
  <si>
    <t>电汇</t>
    <phoneticPr fontId="4" type="noConversion"/>
  </si>
  <si>
    <t>方立金</t>
    <phoneticPr fontId="4" type="noConversion"/>
  </si>
  <si>
    <t>j6l</t>
    <phoneticPr fontId="4" type="noConversion"/>
  </si>
  <si>
    <t>沧州啸宇模具科技有限公司</t>
    <phoneticPr fontId="4" type="noConversion"/>
  </si>
  <si>
    <t>1/4</t>
  </si>
  <si>
    <t>3-3-3-1</t>
    <phoneticPr fontId="4" type="noConversion"/>
  </si>
  <si>
    <t>30%验收款</t>
    <phoneticPr fontId="4" type="noConversion"/>
  </si>
  <si>
    <t>刘文政</t>
    <phoneticPr fontId="4" type="noConversion"/>
  </si>
  <si>
    <t>生产线</t>
    <phoneticPr fontId="4" type="noConversion"/>
  </si>
  <si>
    <t>卧铺</t>
    <phoneticPr fontId="4" type="noConversion"/>
  </si>
  <si>
    <t>B41V修模</t>
    <phoneticPr fontId="4" type="noConversion"/>
  </si>
  <si>
    <t>缓冲垫</t>
    <phoneticPr fontId="4" type="noConversion"/>
  </si>
  <si>
    <t>工艺部</t>
    <phoneticPr fontId="4" type="noConversion"/>
  </si>
  <si>
    <t>工艺部</t>
    <phoneticPr fontId="4" type="noConversion"/>
  </si>
  <si>
    <t>董会娟</t>
    <phoneticPr fontId="4" type="noConversion"/>
  </si>
  <si>
    <t>小计（模具费用）</t>
  </si>
  <si>
    <t>合计</t>
  </si>
  <si>
    <t>合计</t>
    <phoneticPr fontId="4" type="noConversion"/>
  </si>
  <si>
    <t>集团研发项目2024年2月付款明细</t>
    <phoneticPr fontId="4" type="noConversion"/>
  </si>
  <si>
    <t>样品</t>
    <phoneticPr fontId="4" type="noConversion"/>
  </si>
  <si>
    <t>已挂账</t>
    <phoneticPr fontId="4" type="noConversion"/>
  </si>
  <si>
    <t>刘海英</t>
    <phoneticPr fontId="4" type="noConversion"/>
  </si>
  <si>
    <t>催款</t>
    <phoneticPr fontId="4" type="noConversion"/>
  </si>
  <si>
    <t>刘海英</t>
    <phoneticPr fontId="4" type="noConversion"/>
  </si>
  <si>
    <t>样品</t>
    <phoneticPr fontId="4" type="noConversion"/>
  </si>
  <si>
    <t>刘海英</t>
    <phoneticPr fontId="4" type="noConversion"/>
  </si>
  <si>
    <t>样品</t>
    <phoneticPr fontId="4" type="noConversion"/>
  </si>
  <si>
    <t>已挂账</t>
    <phoneticPr fontId="4" type="noConversion"/>
  </si>
  <si>
    <t>已挂账</t>
    <phoneticPr fontId="4" type="noConversion"/>
  </si>
  <si>
    <t>样品</t>
    <phoneticPr fontId="4" type="noConversion"/>
  </si>
  <si>
    <t>刘海英</t>
    <phoneticPr fontId="4" type="noConversion"/>
  </si>
  <si>
    <t>ZY2002/ZY2246</t>
    <phoneticPr fontId="4" type="noConversion"/>
  </si>
  <si>
    <t>已申请</t>
    <phoneticPr fontId="4" type="noConversion"/>
  </si>
  <si>
    <t>刘海英</t>
    <phoneticPr fontId="4" type="noConversion"/>
  </si>
  <si>
    <t>北京凯泽永鑫</t>
    <phoneticPr fontId="4" type="noConversion"/>
  </si>
  <si>
    <t>30天（月结）</t>
    <phoneticPr fontId="4" type="noConversion"/>
  </si>
  <si>
    <t>1</t>
    <phoneticPr fontId="4" type="noConversion"/>
  </si>
  <si>
    <t>2</t>
    <phoneticPr fontId="4" type="noConversion"/>
  </si>
  <si>
    <t>ZY2246</t>
    <phoneticPr fontId="4" type="noConversion"/>
  </si>
  <si>
    <t>设变修模</t>
    <phoneticPr fontId="4" type="noConversion"/>
  </si>
  <si>
    <t>30天（月结）</t>
    <phoneticPr fontId="4" type="noConversion"/>
  </si>
  <si>
    <t>沧州啸宇模具科技有限公司</t>
    <phoneticPr fontId="4" type="noConversion"/>
  </si>
  <si>
    <t>3-3-3-1</t>
    <phoneticPr fontId="4" type="noConversion"/>
  </si>
  <si>
    <t>30%验收款</t>
    <phoneticPr fontId="4" type="noConversion"/>
  </si>
  <si>
    <t>北京荣昌</t>
    <phoneticPr fontId="4" type="noConversion"/>
  </si>
  <si>
    <t>刘文政</t>
    <phoneticPr fontId="4" type="noConversion"/>
  </si>
  <si>
    <t>2022.6.10</t>
    <phoneticPr fontId="4" type="noConversion"/>
  </si>
  <si>
    <t>2022.6.10</t>
    <phoneticPr fontId="4" type="noConversion"/>
  </si>
  <si>
    <t>2022.6.10</t>
    <phoneticPr fontId="4" type="noConversion"/>
  </si>
  <si>
    <t>黄骅市桥行冷冲模具厂</t>
    <phoneticPr fontId="4" type="noConversion"/>
  </si>
  <si>
    <t>8-2</t>
    <phoneticPr fontId="4" type="noConversion"/>
  </si>
  <si>
    <t>旧账</t>
    <phoneticPr fontId="4" type="noConversion"/>
  </si>
  <si>
    <t>上海明芳汽车零件有限公司</t>
    <phoneticPr fontId="4" type="noConversion"/>
  </si>
  <si>
    <t>G3滑轨设变</t>
    <phoneticPr fontId="4" type="noConversion"/>
  </si>
  <si>
    <t>上海明芳汽车零件有限公司</t>
    <phoneticPr fontId="4" type="noConversion"/>
  </si>
  <si>
    <t>预付</t>
    <phoneticPr fontId="4" type="noConversion"/>
  </si>
  <si>
    <t>沧州啸宇模具科技有限公司</t>
    <phoneticPr fontId="4" type="noConversion"/>
  </si>
  <si>
    <t>验收</t>
    <phoneticPr fontId="4" type="noConversion"/>
  </si>
  <si>
    <t>天津安美逸盛汽车检具有限公司</t>
    <phoneticPr fontId="4" type="noConversion"/>
  </si>
  <si>
    <t>软件</t>
    <phoneticPr fontId="4" type="noConversion"/>
  </si>
  <si>
    <t>北京经纬恒润科技股份有限公司</t>
    <phoneticPr fontId="4" type="noConversion"/>
  </si>
  <si>
    <t>预付</t>
    <phoneticPr fontId="4" type="noConversion"/>
  </si>
  <si>
    <t>佛山赛朗斯</t>
    <phoneticPr fontId="4" type="noConversion"/>
  </si>
  <si>
    <t>生产线</t>
    <phoneticPr fontId="4" type="noConversion"/>
  </si>
  <si>
    <t>卧铺</t>
    <phoneticPr fontId="4" type="noConversion"/>
  </si>
  <si>
    <t>走流程</t>
    <phoneticPr fontId="4" type="noConversion"/>
  </si>
  <si>
    <t>河北荣昌</t>
    <phoneticPr fontId="4" type="noConversion"/>
  </si>
  <si>
    <t>刘文政</t>
    <phoneticPr fontId="4" type="noConversion"/>
  </si>
  <si>
    <t>工艺部</t>
    <phoneticPr fontId="4" type="noConversion"/>
  </si>
  <si>
    <t>工艺部</t>
    <phoneticPr fontId="4" type="noConversion"/>
  </si>
  <si>
    <t>5-4-1</t>
    <phoneticPr fontId="4" type="noConversion"/>
  </si>
  <si>
    <t>董会娟</t>
    <phoneticPr fontId="4" type="noConversion"/>
  </si>
  <si>
    <t>修模款</t>
    <phoneticPr fontId="4" type="noConversion"/>
  </si>
  <si>
    <t>H4座椅发泡修模</t>
    <phoneticPr fontId="4" type="noConversion"/>
  </si>
  <si>
    <t>江阴长青工艺品有限公司</t>
    <phoneticPr fontId="4" type="noConversion"/>
  </si>
  <si>
    <t>2022.12.19</t>
    <phoneticPr fontId="4" type="noConversion"/>
  </si>
  <si>
    <t>30天（月结）</t>
    <phoneticPr fontId="4" type="noConversion"/>
  </si>
  <si>
    <t>走流程</t>
    <phoneticPr fontId="4" type="noConversion"/>
  </si>
  <si>
    <t>北京荣昌</t>
    <phoneticPr fontId="4" type="noConversion"/>
  </si>
  <si>
    <t>EST/B40中改修模</t>
    <phoneticPr fontId="4" type="noConversion"/>
  </si>
  <si>
    <t>设变修模</t>
    <phoneticPr fontId="4" type="noConversion"/>
  </si>
  <si>
    <t>江阴长青工艺品有限公司</t>
    <phoneticPr fontId="4" type="noConversion"/>
  </si>
  <si>
    <t>2023.6.5</t>
    <phoneticPr fontId="4" type="noConversion"/>
  </si>
  <si>
    <t>30天（月结）</t>
    <phoneticPr fontId="4" type="noConversion"/>
  </si>
  <si>
    <t>G3靠背发泡修模</t>
    <phoneticPr fontId="4" type="noConversion"/>
  </si>
  <si>
    <t>设变修模</t>
    <phoneticPr fontId="4" type="noConversion"/>
  </si>
  <si>
    <t>2024.1.16</t>
    <phoneticPr fontId="4" type="noConversion"/>
  </si>
  <si>
    <t>方立金</t>
    <phoneticPr fontId="4" type="noConversion"/>
  </si>
  <si>
    <t>模具款</t>
    <phoneticPr fontId="4" type="noConversion"/>
  </si>
  <si>
    <t>欧马可/豪瀚/EST发泡模具</t>
    <phoneticPr fontId="4" type="noConversion"/>
  </si>
  <si>
    <t>发泡模具</t>
    <phoneticPr fontId="4" type="noConversion"/>
  </si>
  <si>
    <t>2023.11.8</t>
    <phoneticPr fontId="4" type="noConversion"/>
  </si>
  <si>
    <t>修模款</t>
    <phoneticPr fontId="4" type="noConversion"/>
  </si>
  <si>
    <t>ZY2131</t>
    <phoneticPr fontId="4" type="noConversion"/>
  </si>
  <si>
    <t>阀体外壳设变</t>
    <phoneticPr fontId="4" type="noConversion"/>
  </si>
  <si>
    <t>河北科力汽车装备股份有限公司</t>
    <phoneticPr fontId="4" type="noConversion"/>
  </si>
  <si>
    <t>2023.9.27</t>
    <phoneticPr fontId="4" type="noConversion"/>
  </si>
  <si>
    <t>电汇</t>
    <phoneticPr fontId="4" type="noConversion"/>
  </si>
  <si>
    <t>已挂账</t>
    <phoneticPr fontId="4" type="noConversion"/>
  </si>
  <si>
    <t>模具款</t>
    <phoneticPr fontId="4" type="noConversion"/>
  </si>
  <si>
    <t>ZY2202</t>
    <phoneticPr fontId="4" type="noConversion"/>
  </si>
  <si>
    <t>H4-3.0塑料模具</t>
    <phoneticPr fontId="4" type="noConversion"/>
  </si>
  <si>
    <t>2020.10.29</t>
    <phoneticPr fontId="4" type="noConversion"/>
  </si>
  <si>
    <t>河北荣昌</t>
    <phoneticPr fontId="4" type="noConversion"/>
  </si>
  <si>
    <t>方立金</t>
    <phoneticPr fontId="4" type="noConversion"/>
  </si>
  <si>
    <t>H4-3.1塑料补充模具</t>
    <phoneticPr fontId="4" type="noConversion"/>
  </si>
  <si>
    <t>台州市黄岩佩雷希模具有限公司</t>
    <phoneticPr fontId="4" type="noConversion"/>
  </si>
  <si>
    <t>2021.3.5</t>
    <phoneticPr fontId="4" type="noConversion"/>
  </si>
  <si>
    <t>5-4-1</t>
    <phoneticPr fontId="4" type="noConversion"/>
  </si>
  <si>
    <t>河北荣昌</t>
    <phoneticPr fontId="4" type="noConversion"/>
  </si>
  <si>
    <t>模具款</t>
    <phoneticPr fontId="4" type="noConversion"/>
  </si>
  <si>
    <t>HSJHW2307</t>
    <phoneticPr fontId="4" type="noConversion"/>
  </si>
  <si>
    <t>H6补盲镜右舵</t>
    <phoneticPr fontId="4" type="noConversion"/>
  </si>
  <si>
    <t>深圳市永利源和科技有限公司</t>
    <phoneticPr fontId="4" type="noConversion"/>
  </si>
  <si>
    <t>2024.2.2</t>
    <phoneticPr fontId="4" type="noConversion"/>
  </si>
  <si>
    <t>ZY2260</t>
    <phoneticPr fontId="4" type="noConversion"/>
  </si>
  <si>
    <t>黄骅市雍丰塑料制品有限公司</t>
    <phoneticPr fontId="4" type="noConversion"/>
  </si>
  <si>
    <t>2024.15.15</t>
    <phoneticPr fontId="4" type="noConversion"/>
  </si>
  <si>
    <t>电汇</t>
    <phoneticPr fontId="4" type="noConversion"/>
  </si>
  <si>
    <t>ZY1717</t>
    <phoneticPr fontId="4" type="noConversion"/>
  </si>
  <si>
    <t>样品费</t>
    <phoneticPr fontId="4" type="noConversion"/>
  </si>
  <si>
    <t>奥拓立夫</t>
    <phoneticPr fontId="4" type="noConversion"/>
  </si>
  <si>
    <t>30天（月结）</t>
    <phoneticPr fontId="4" type="noConversion"/>
  </si>
  <si>
    <t>周建</t>
    <phoneticPr fontId="4" type="noConversion"/>
  </si>
  <si>
    <r>
      <t>本次统计研发费用，到期应支付费用</t>
    </r>
    <r>
      <rPr>
        <b/>
        <u/>
        <sz val="22"/>
        <color theme="1"/>
        <rFont val="等线"/>
        <family val="3"/>
        <charset val="134"/>
        <scheme val="minor"/>
      </rPr>
      <t xml:space="preserve">  3155475.86</t>
    </r>
    <r>
      <rPr>
        <b/>
        <sz val="22"/>
        <color theme="1"/>
        <rFont val="等线"/>
        <family val="3"/>
        <charset val="134"/>
        <scheme val="minor"/>
      </rPr>
      <t>元。</t>
    </r>
    <phoneticPr fontId="4" type="noConversion"/>
  </si>
  <si>
    <t>模具款</t>
    <phoneticPr fontId="4" type="noConversion"/>
  </si>
  <si>
    <t>ZY2260</t>
    <phoneticPr fontId="4" type="noConversion"/>
  </si>
  <si>
    <t>轻卡绞架上下固定块模具</t>
    <phoneticPr fontId="4" type="noConversion"/>
  </si>
  <si>
    <t>天津艾尔特精密机械有限公司</t>
    <phoneticPr fontId="4" type="noConversion"/>
  </si>
  <si>
    <t>2023.12.8</t>
    <phoneticPr fontId="4" type="noConversion"/>
  </si>
  <si>
    <t>5-4-1</t>
    <phoneticPr fontId="4" type="noConversion"/>
  </si>
  <si>
    <t>走流程</t>
    <phoneticPr fontId="4" type="noConversion"/>
  </si>
  <si>
    <t>河北荣昌</t>
    <phoneticPr fontId="4" type="noConversion"/>
  </si>
  <si>
    <t>方立金</t>
    <phoneticPr fontId="4" type="noConversion"/>
  </si>
  <si>
    <t>工装款</t>
    <phoneticPr fontId="4" type="noConversion"/>
  </si>
  <si>
    <t>ZY2207</t>
    <phoneticPr fontId="4" type="noConversion"/>
  </si>
  <si>
    <t>G3产线托盘工装</t>
    <phoneticPr fontId="4" type="noConversion"/>
  </si>
  <si>
    <t>上海庆利机械设备有限公司</t>
    <phoneticPr fontId="4" type="noConversion"/>
  </si>
  <si>
    <t>2023.11.24</t>
    <phoneticPr fontId="4" type="noConversion"/>
  </si>
  <si>
    <t>4-5-1</t>
    <phoneticPr fontId="4" type="noConversion"/>
  </si>
  <si>
    <t>电汇</t>
    <phoneticPr fontId="4" type="noConversion"/>
  </si>
  <si>
    <t>河北荣昌</t>
    <phoneticPr fontId="4" type="noConversion"/>
  </si>
  <si>
    <t>方立金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</si>
</sst>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_);[Red]\(0\)"/>
    <numFmt numFmtId="177" formatCode="_([$€-2]* #,##0.00_);_([$€-2]* \(#,##0.00\);_([$€-2]* &quot;-&quot;??_)"/>
    <numFmt numFmtId="178" formatCode="0.00_);[Red]\(0.00\)"/>
    <numFmt numFmtId="179" formatCode="#,##0.00_ "/>
    <numFmt numFmtId="180" formatCode="0.0_);[Red]\(0.0\)"/>
    <numFmt numFmtId="181" formatCode="0.00_ "/>
  </numFmts>
  <fonts count="2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2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22"/>
      <color theme="1"/>
      <name val="等线"/>
      <family val="3"/>
      <charset val="134"/>
      <scheme val="minor"/>
    </font>
    <font>
      <b/>
      <u/>
      <sz val="22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8"/>
      <name val="等线"/>
      <family val="3"/>
      <charset val="134"/>
      <scheme val="minor"/>
    </font>
    <font>
      <sz val="16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6"/>
      <color rgb="FFFF000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176" fontId="9" fillId="2" borderId="1" xfId="1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176" fontId="9" fillId="3" borderId="1" xfId="1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178" fontId="10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0" fillId="3" borderId="1" xfId="0" applyFont="1" applyFill="1" applyBorder="1" applyAlignment="1">
      <alignment horizontal="left" vertical="center"/>
    </xf>
    <xf numFmtId="0" fontId="12" fillId="3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3" borderId="0" xfId="0" applyFont="1" applyFill="1">
      <alignment vertical="center"/>
    </xf>
    <xf numFmtId="177" fontId="10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179" fontId="12" fillId="3" borderId="1" xfId="2" applyNumberFormat="1" applyFont="1" applyFill="1" applyBorder="1" applyAlignment="1">
      <alignment horizontal="center" vertical="center"/>
    </xf>
    <xf numFmtId="179" fontId="10" fillId="3" borderId="1" xfId="0" applyNumberFormat="1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177" fontId="10" fillId="3" borderId="1" xfId="0" applyNumberFormat="1" applyFont="1" applyFill="1" applyBorder="1" applyAlignment="1">
      <alignment horizontal="center" vertical="center" wrapText="1"/>
    </xf>
    <xf numFmtId="58" fontId="12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left" vertical="center"/>
    </xf>
    <xf numFmtId="0" fontId="10" fillId="3" borderId="4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177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center" vertical="center"/>
    </xf>
    <xf numFmtId="178" fontId="20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0" fillId="0" borderId="0" xfId="0" applyNumberFormat="1" applyFill="1">
      <alignment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>
      <alignment vertical="center"/>
    </xf>
    <xf numFmtId="180" fontId="1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78" fontId="12" fillId="2" borderId="1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vertical="center"/>
    </xf>
    <xf numFmtId="177" fontId="20" fillId="2" borderId="1" xfId="0" applyNumberFormat="1" applyFont="1" applyFill="1" applyBorder="1" applyAlignment="1">
      <alignment vertical="center" wrapText="1"/>
    </xf>
    <xf numFmtId="180" fontId="15" fillId="0" borderId="1" xfId="0" applyNumberFormat="1" applyFont="1" applyFill="1" applyBorder="1" applyAlignment="1">
      <alignment horizontal="center" vertical="center"/>
    </xf>
    <xf numFmtId="180" fontId="20" fillId="2" borderId="1" xfId="0" applyNumberFormat="1" applyFont="1" applyFill="1" applyBorder="1" applyAlignment="1">
      <alignment horizontal="center" vertical="center"/>
    </xf>
    <xf numFmtId="181" fontId="10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7" fontId="20" fillId="2" borderId="1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1"/>
  <sheetViews>
    <sheetView topLeftCell="A25" workbookViewId="0">
      <selection activeCell="C43" sqref="C43"/>
    </sheetView>
  </sheetViews>
  <sheetFormatPr defaultColWidth="9" defaultRowHeight="14.25"/>
  <cols>
    <col min="1" max="1" width="8.375" style="9" customWidth="1"/>
    <col min="2" max="2" width="11.875" style="9" customWidth="1"/>
    <col min="3" max="3" width="23" style="9" customWidth="1"/>
    <col min="4" max="4" width="32.875" style="136" customWidth="1"/>
    <col min="5" max="5" width="51.625" style="137" customWidth="1"/>
    <col min="6" max="6" width="19.25" style="138" customWidth="1"/>
    <col min="7" max="7" width="23.625" style="139" customWidth="1"/>
    <col min="8" max="8" width="18.125" style="140" customWidth="1"/>
    <col min="9" max="9" width="20.625" style="138" customWidth="1"/>
    <col min="10" max="10" width="17.875" style="141" customWidth="1"/>
    <col min="11" max="11" width="27" style="141" customWidth="1"/>
    <col min="12" max="12" width="22.875" style="143" customWidth="1"/>
    <col min="13" max="13" width="21.5" style="143" customWidth="1"/>
    <col min="14" max="14" width="22.25" style="137" customWidth="1"/>
    <col min="15" max="15" width="20.5" style="1" customWidth="1"/>
    <col min="16" max="16" width="19.875" style="137" customWidth="1"/>
    <col min="17" max="17" width="20.875" style="1" customWidth="1"/>
    <col min="18" max="16384" width="9" style="1"/>
  </cols>
  <sheetData>
    <row r="1" spans="1:17" ht="16.5" customHeight="1">
      <c r="A1" s="156" t="s">
        <v>0</v>
      </c>
      <c r="B1" s="156"/>
      <c r="C1" s="156"/>
      <c r="D1" s="156"/>
      <c r="E1" s="156"/>
      <c r="F1" s="156"/>
      <c r="G1" s="157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16.5" customHeight="1">
      <c r="A2" s="156"/>
      <c r="B2" s="156"/>
      <c r="C2" s="156"/>
      <c r="D2" s="156"/>
      <c r="E2" s="156"/>
      <c r="F2" s="156"/>
      <c r="G2" s="157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16.5" customHeight="1">
      <c r="A3" s="156"/>
      <c r="B3" s="156"/>
      <c r="C3" s="156"/>
      <c r="D3" s="156"/>
      <c r="E3" s="156"/>
      <c r="F3" s="156"/>
      <c r="G3" s="157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7" ht="39.950000000000003" customHeight="1">
      <c r="A4" s="158" t="s">
        <v>1</v>
      </c>
      <c r="B4" s="158"/>
      <c r="C4" s="158"/>
      <c r="D4" s="158"/>
      <c r="E4" s="158"/>
      <c r="F4" s="158"/>
      <c r="G4" s="159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7" s="9" customFormat="1" ht="24.95" customHeight="1">
      <c r="A5" s="2" t="s">
        <v>2</v>
      </c>
      <c r="B5" s="2" t="s">
        <v>3</v>
      </c>
      <c r="C5" s="2" t="s">
        <v>4</v>
      </c>
      <c r="D5" s="3" t="s">
        <v>5</v>
      </c>
      <c r="E5" s="4" t="s">
        <v>6</v>
      </c>
      <c r="F5" s="5" t="s">
        <v>7</v>
      </c>
      <c r="G5" s="3" t="s">
        <v>8</v>
      </c>
      <c r="H5" s="2" t="s">
        <v>9</v>
      </c>
      <c r="I5" s="5" t="s">
        <v>10</v>
      </c>
      <c r="J5" s="6" t="s">
        <v>11</v>
      </c>
      <c r="K5" s="7" t="s">
        <v>12</v>
      </c>
      <c r="L5" s="8" t="s">
        <v>13</v>
      </c>
      <c r="M5" s="8" t="s">
        <v>14</v>
      </c>
      <c r="N5" s="3" t="s">
        <v>15</v>
      </c>
      <c r="O5" s="2" t="s">
        <v>16</v>
      </c>
      <c r="P5" s="2" t="s">
        <v>17</v>
      </c>
      <c r="Q5" s="2" t="s">
        <v>18</v>
      </c>
    </row>
    <row r="6" spans="1:17" s="19" customFormat="1" ht="24.95" customHeight="1">
      <c r="A6" s="10">
        <v>1</v>
      </c>
      <c r="B6" s="11" t="s">
        <v>19</v>
      </c>
      <c r="C6" s="10" t="s">
        <v>20</v>
      </c>
      <c r="D6" s="12" t="s">
        <v>21</v>
      </c>
      <c r="E6" s="13" t="s">
        <v>22</v>
      </c>
      <c r="F6" s="10">
        <v>61945.59</v>
      </c>
      <c r="G6" s="14" t="s">
        <v>23</v>
      </c>
      <c r="H6" s="11" t="s">
        <v>24</v>
      </c>
      <c r="I6" s="10">
        <v>61945.59</v>
      </c>
      <c r="J6" s="15"/>
      <c r="K6" s="16">
        <v>61945.59</v>
      </c>
      <c r="L6" s="17" t="s">
        <v>25</v>
      </c>
      <c r="M6" s="18" t="s">
        <v>26</v>
      </c>
      <c r="N6" s="15" t="s">
        <v>27</v>
      </c>
      <c r="O6" s="11" t="s">
        <v>28</v>
      </c>
      <c r="P6" s="11" t="s">
        <v>29</v>
      </c>
      <c r="Q6" s="11"/>
    </row>
    <row r="7" spans="1:17" s="29" customFormat="1" ht="24.95" customHeight="1">
      <c r="A7" s="20">
        <v>2</v>
      </c>
      <c r="B7" s="21" t="s">
        <v>19</v>
      </c>
      <c r="C7" s="20" t="s">
        <v>20</v>
      </c>
      <c r="D7" s="22" t="s">
        <v>30</v>
      </c>
      <c r="E7" s="23" t="s">
        <v>31</v>
      </c>
      <c r="F7" s="20">
        <v>3651.58</v>
      </c>
      <c r="G7" s="24" t="s">
        <v>23</v>
      </c>
      <c r="H7" s="21" t="s">
        <v>32</v>
      </c>
      <c r="I7" s="20">
        <v>3651.58</v>
      </c>
      <c r="J7" s="25"/>
      <c r="K7" s="26">
        <v>3651.58</v>
      </c>
      <c r="L7" s="27" t="s">
        <v>25</v>
      </c>
      <c r="M7" s="28" t="s">
        <v>33</v>
      </c>
      <c r="N7" s="25" t="s">
        <v>34</v>
      </c>
      <c r="O7" s="21" t="s">
        <v>28</v>
      </c>
      <c r="P7" s="21" t="s">
        <v>29</v>
      </c>
      <c r="Q7" s="21"/>
    </row>
    <row r="8" spans="1:17" s="29" customFormat="1" ht="24.95" customHeight="1">
      <c r="A8" s="20">
        <v>3</v>
      </c>
      <c r="B8" s="21" t="s">
        <v>19</v>
      </c>
      <c r="C8" s="20" t="s">
        <v>20</v>
      </c>
      <c r="D8" s="22" t="s">
        <v>35</v>
      </c>
      <c r="E8" s="23" t="s">
        <v>36</v>
      </c>
      <c r="F8" s="20">
        <v>1884.94</v>
      </c>
      <c r="G8" s="24" t="s">
        <v>23</v>
      </c>
      <c r="H8" s="21" t="s">
        <v>32</v>
      </c>
      <c r="I8" s="20">
        <v>1884.94</v>
      </c>
      <c r="J8" s="25"/>
      <c r="K8" s="26">
        <v>1884.94</v>
      </c>
      <c r="L8" s="27" t="s">
        <v>25</v>
      </c>
      <c r="M8" s="28" t="s">
        <v>37</v>
      </c>
      <c r="N8" s="25"/>
      <c r="O8" s="21" t="s">
        <v>38</v>
      </c>
      <c r="P8" s="21" t="s">
        <v>29</v>
      </c>
      <c r="Q8" s="21"/>
    </row>
    <row r="9" spans="1:17" s="29" customFormat="1" ht="24.95" customHeight="1">
      <c r="A9" s="20">
        <v>4</v>
      </c>
      <c r="B9" s="21" t="s">
        <v>19</v>
      </c>
      <c r="C9" s="20" t="s">
        <v>39</v>
      </c>
      <c r="D9" s="22" t="s">
        <v>40</v>
      </c>
      <c r="E9" s="23" t="s">
        <v>41</v>
      </c>
      <c r="F9" s="20">
        <v>25453.25</v>
      </c>
      <c r="G9" s="24" t="s">
        <v>23</v>
      </c>
      <c r="H9" s="21" t="s">
        <v>24</v>
      </c>
      <c r="I9" s="20">
        <v>25453.25</v>
      </c>
      <c r="J9" s="25"/>
      <c r="K9" s="26">
        <v>25453.25</v>
      </c>
      <c r="L9" s="27" t="s">
        <v>25</v>
      </c>
      <c r="M9" s="28" t="s">
        <v>42</v>
      </c>
      <c r="N9" s="25"/>
      <c r="O9" s="21" t="s">
        <v>43</v>
      </c>
      <c r="P9" s="21" t="s">
        <v>29</v>
      </c>
      <c r="Q9" s="21"/>
    </row>
    <row r="10" spans="1:17" s="29" customFormat="1" ht="24.95" customHeight="1">
      <c r="A10" s="20">
        <v>5</v>
      </c>
      <c r="B10" s="21" t="s">
        <v>19</v>
      </c>
      <c r="C10" s="20" t="s">
        <v>39</v>
      </c>
      <c r="D10" s="22" t="s">
        <v>44</v>
      </c>
      <c r="E10" s="23" t="s">
        <v>45</v>
      </c>
      <c r="F10" s="20">
        <v>30065.02</v>
      </c>
      <c r="G10" s="24" t="s">
        <v>23</v>
      </c>
      <c r="H10" s="21" t="s">
        <v>24</v>
      </c>
      <c r="I10" s="20">
        <v>30065.02</v>
      </c>
      <c r="J10" s="25"/>
      <c r="K10" s="26">
        <v>30065.02</v>
      </c>
      <c r="L10" s="27" t="s">
        <v>25</v>
      </c>
      <c r="M10" s="28" t="s">
        <v>42</v>
      </c>
      <c r="N10" s="25"/>
      <c r="O10" s="21" t="s">
        <v>43</v>
      </c>
      <c r="P10" s="21" t="s">
        <v>29</v>
      </c>
      <c r="Q10" s="21"/>
    </row>
    <row r="11" spans="1:17" s="29" customFormat="1" ht="24.95" customHeight="1">
      <c r="A11" s="20">
        <v>6</v>
      </c>
      <c r="B11" s="21" t="s">
        <v>19</v>
      </c>
      <c r="C11" s="20" t="s">
        <v>46</v>
      </c>
      <c r="D11" s="22" t="s">
        <v>47</v>
      </c>
      <c r="E11" s="23" t="s">
        <v>48</v>
      </c>
      <c r="F11" s="20">
        <v>29754.03</v>
      </c>
      <c r="G11" s="24" t="s">
        <v>23</v>
      </c>
      <c r="H11" s="21" t="s">
        <v>24</v>
      </c>
      <c r="I11" s="20">
        <v>29754.03</v>
      </c>
      <c r="J11" s="25"/>
      <c r="K11" s="26">
        <v>29754.03</v>
      </c>
      <c r="L11" s="27" t="s">
        <v>25</v>
      </c>
      <c r="M11" s="28">
        <v>45096</v>
      </c>
      <c r="N11" s="25" t="s">
        <v>49</v>
      </c>
      <c r="O11" s="21" t="s">
        <v>43</v>
      </c>
      <c r="P11" s="21" t="s">
        <v>29</v>
      </c>
      <c r="Q11" s="21"/>
    </row>
    <row r="12" spans="1:17" s="39" customFormat="1" ht="24.95" customHeight="1">
      <c r="A12" s="30">
        <v>7</v>
      </c>
      <c r="B12" s="31" t="s">
        <v>19</v>
      </c>
      <c r="C12" s="30" t="s">
        <v>50</v>
      </c>
      <c r="D12" s="32" t="s">
        <v>51</v>
      </c>
      <c r="E12" s="33" t="s">
        <v>52</v>
      </c>
      <c r="F12" s="30">
        <v>3360</v>
      </c>
      <c r="G12" s="34" t="s">
        <v>23</v>
      </c>
      <c r="H12" s="31" t="s">
        <v>32</v>
      </c>
      <c r="I12" s="30">
        <v>3360</v>
      </c>
      <c r="J12" s="35"/>
      <c r="K12" s="36">
        <v>3360</v>
      </c>
      <c r="L12" s="37" t="s">
        <v>25</v>
      </c>
      <c r="M12" s="38" t="s">
        <v>53</v>
      </c>
      <c r="N12" s="35"/>
      <c r="O12" s="31" t="s">
        <v>43</v>
      </c>
      <c r="P12" s="31" t="s">
        <v>29</v>
      </c>
      <c r="Q12" s="31"/>
    </row>
    <row r="13" spans="1:17" s="29" customFormat="1" ht="24.95" customHeight="1">
      <c r="A13" s="20">
        <v>8</v>
      </c>
      <c r="B13" s="21" t="s">
        <v>19</v>
      </c>
      <c r="C13" s="20" t="s">
        <v>39</v>
      </c>
      <c r="D13" s="22" t="s">
        <v>54</v>
      </c>
      <c r="E13" s="23" t="s">
        <v>55</v>
      </c>
      <c r="F13" s="20">
        <v>22047.54</v>
      </c>
      <c r="G13" s="24" t="s">
        <v>23</v>
      </c>
      <c r="H13" s="21" t="s">
        <v>32</v>
      </c>
      <c r="I13" s="20">
        <v>22047.54</v>
      </c>
      <c r="J13" s="25"/>
      <c r="K13" s="26">
        <v>22047.54</v>
      </c>
      <c r="L13" s="27" t="s">
        <v>25</v>
      </c>
      <c r="M13" s="28" t="s">
        <v>53</v>
      </c>
      <c r="N13" s="25"/>
      <c r="O13" s="21" t="s">
        <v>43</v>
      </c>
      <c r="P13" s="21" t="s">
        <v>29</v>
      </c>
      <c r="Q13" s="21"/>
    </row>
    <row r="14" spans="1:17" s="29" customFormat="1" ht="24.95" customHeight="1">
      <c r="A14" s="20">
        <v>9</v>
      </c>
      <c r="B14" s="21" t="s">
        <v>19</v>
      </c>
      <c r="C14" s="20" t="s">
        <v>56</v>
      </c>
      <c r="D14" s="22" t="s">
        <v>30</v>
      </c>
      <c r="E14" s="23" t="s">
        <v>31</v>
      </c>
      <c r="F14" s="20">
        <v>1062</v>
      </c>
      <c r="G14" s="24" t="s">
        <v>23</v>
      </c>
      <c r="H14" s="21" t="s">
        <v>32</v>
      </c>
      <c r="I14" s="20">
        <v>1062</v>
      </c>
      <c r="J14" s="25"/>
      <c r="K14" s="26">
        <v>1062</v>
      </c>
      <c r="L14" s="27" t="s">
        <v>25</v>
      </c>
      <c r="M14" s="28" t="s">
        <v>53</v>
      </c>
      <c r="N14" s="25" t="s">
        <v>57</v>
      </c>
      <c r="O14" s="21" t="s">
        <v>43</v>
      </c>
      <c r="P14" s="21" t="s">
        <v>29</v>
      </c>
      <c r="Q14" s="21"/>
    </row>
    <row r="15" spans="1:17" s="29" customFormat="1" ht="24.95" customHeight="1">
      <c r="A15" s="20">
        <v>10</v>
      </c>
      <c r="B15" s="21" t="s">
        <v>19</v>
      </c>
      <c r="C15" s="20" t="s">
        <v>58</v>
      </c>
      <c r="D15" s="22" t="s">
        <v>59</v>
      </c>
      <c r="E15" s="23" t="s">
        <v>60</v>
      </c>
      <c r="F15" s="20">
        <v>11496</v>
      </c>
      <c r="G15" s="24" t="s">
        <v>23</v>
      </c>
      <c r="H15" s="21" t="s">
        <v>32</v>
      </c>
      <c r="I15" s="20">
        <v>11496</v>
      </c>
      <c r="J15" s="25"/>
      <c r="K15" s="26">
        <v>11496</v>
      </c>
      <c r="L15" s="27" t="s">
        <v>25</v>
      </c>
      <c r="M15" s="28" t="s">
        <v>53</v>
      </c>
      <c r="N15" s="25" t="s">
        <v>57</v>
      </c>
      <c r="O15" s="21" t="s">
        <v>61</v>
      </c>
      <c r="P15" s="21" t="s">
        <v>29</v>
      </c>
      <c r="Q15" s="21"/>
    </row>
    <row r="16" spans="1:17" s="39" customFormat="1" ht="24.95" customHeight="1">
      <c r="A16" s="30">
        <v>11</v>
      </c>
      <c r="B16" s="31" t="s">
        <v>19</v>
      </c>
      <c r="C16" s="30" t="s">
        <v>62</v>
      </c>
      <c r="D16" s="32" t="s">
        <v>44</v>
      </c>
      <c r="E16" s="33" t="s">
        <v>63</v>
      </c>
      <c r="F16" s="30">
        <v>10506.74</v>
      </c>
      <c r="G16" s="34" t="s">
        <v>23</v>
      </c>
      <c r="H16" s="31" t="s">
        <v>32</v>
      </c>
      <c r="I16" s="30">
        <v>10506.74</v>
      </c>
      <c r="J16" s="35"/>
      <c r="K16" s="36">
        <v>10506.74</v>
      </c>
      <c r="L16" s="37" t="s">
        <v>25</v>
      </c>
      <c r="M16" s="38" t="s">
        <v>53</v>
      </c>
      <c r="N16" s="35" t="s">
        <v>57</v>
      </c>
      <c r="O16" s="31" t="s">
        <v>43</v>
      </c>
      <c r="P16" s="31" t="s">
        <v>29</v>
      </c>
      <c r="Q16" s="31"/>
    </row>
    <row r="17" spans="1:17" s="29" customFormat="1" ht="24.95" customHeight="1">
      <c r="A17" s="20">
        <v>12</v>
      </c>
      <c r="B17" s="21" t="s">
        <v>19</v>
      </c>
      <c r="C17" s="20" t="s">
        <v>64</v>
      </c>
      <c r="D17" s="22" t="s">
        <v>65</v>
      </c>
      <c r="E17" s="23" t="s">
        <v>66</v>
      </c>
      <c r="F17" s="20">
        <v>921.5</v>
      </c>
      <c r="G17" s="24" t="s">
        <v>23</v>
      </c>
      <c r="H17" s="21" t="s">
        <v>32</v>
      </c>
      <c r="I17" s="20">
        <v>921.5</v>
      </c>
      <c r="J17" s="25"/>
      <c r="K17" s="26">
        <v>921.5</v>
      </c>
      <c r="L17" s="27" t="s">
        <v>25</v>
      </c>
      <c r="M17" s="28" t="s">
        <v>53</v>
      </c>
      <c r="N17" s="25" t="s">
        <v>57</v>
      </c>
      <c r="O17" s="21" t="s">
        <v>38</v>
      </c>
      <c r="P17" s="21" t="s">
        <v>29</v>
      </c>
      <c r="Q17" s="21"/>
    </row>
    <row r="18" spans="1:17" s="29" customFormat="1" ht="24.95" customHeight="1">
      <c r="A18" s="20">
        <v>13</v>
      </c>
      <c r="B18" s="21" t="s">
        <v>19</v>
      </c>
      <c r="C18" s="20" t="s">
        <v>67</v>
      </c>
      <c r="D18" s="22" t="s">
        <v>68</v>
      </c>
      <c r="E18" s="23" t="s">
        <v>69</v>
      </c>
      <c r="F18" s="20">
        <v>4011.5</v>
      </c>
      <c r="G18" s="24" t="s">
        <v>23</v>
      </c>
      <c r="H18" s="21" t="s">
        <v>32</v>
      </c>
      <c r="I18" s="20">
        <v>4011.5</v>
      </c>
      <c r="J18" s="25"/>
      <c r="K18" s="26">
        <v>4011.5</v>
      </c>
      <c r="L18" s="27" t="s">
        <v>25</v>
      </c>
      <c r="M18" s="28" t="s">
        <v>53</v>
      </c>
      <c r="N18" s="25" t="s">
        <v>57</v>
      </c>
      <c r="O18" s="21" t="s">
        <v>38</v>
      </c>
      <c r="P18" s="21" t="s">
        <v>29</v>
      </c>
      <c r="Q18" s="21"/>
    </row>
    <row r="19" spans="1:17" s="29" customFormat="1" ht="24.95" customHeight="1">
      <c r="A19" s="20">
        <v>14</v>
      </c>
      <c r="B19" s="21" t="s">
        <v>19</v>
      </c>
      <c r="C19" s="20" t="s">
        <v>70</v>
      </c>
      <c r="D19" s="22" t="s">
        <v>71</v>
      </c>
      <c r="E19" s="23" t="s">
        <v>72</v>
      </c>
      <c r="F19" s="20">
        <v>62344.480000000003</v>
      </c>
      <c r="G19" s="24" t="s">
        <v>23</v>
      </c>
      <c r="H19" s="21" t="s">
        <v>32</v>
      </c>
      <c r="I19" s="20">
        <v>62344.480000000003</v>
      </c>
      <c r="J19" s="25"/>
      <c r="K19" s="26">
        <v>62344.480000000003</v>
      </c>
      <c r="L19" s="27" t="s">
        <v>25</v>
      </c>
      <c r="M19" s="28">
        <v>45120</v>
      </c>
      <c r="N19" s="25" t="s">
        <v>73</v>
      </c>
      <c r="O19" s="21" t="s">
        <v>43</v>
      </c>
      <c r="P19" s="21" t="s">
        <v>29</v>
      </c>
      <c r="Q19" s="21"/>
    </row>
    <row r="20" spans="1:17" s="29" customFormat="1" ht="24.95" customHeight="1">
      <c r="A20" s="20">
        <v>15</v>
      </c>
      <c r="B20" s="21" t="s">
        <v>19</v>
      </c>
      <c r="C20" s="20" t="s">
        <v>74</v>
      </c>
      <c r="D20" s="22" t="s">
        <v>59</v>
      </c>
      <c r="E20" s="23" t="s">
        <v>60</v>
      </c>
      <c r="F20" s="20">
        <v>7500</v>
      </c>
      <c r="G20" s="24" t="s">
        <v>23</v>
      </c>
      <c r="H20" s="21" t="s">
        <v>32</v>
      </c>
      <c r="I20" s="20">
        <v>7500</v>
      </c>
      <c r="J20" s="25"/>
      <c r="K20" s="26">
        <v>7500</v>
      </c>
      <c r="L20" s="27" t="s">
        <v>25</v>
      </c>
      <c r="M20" s="28">
        <v>45120</v>
      </c>
      <c r="N20" s="25" t="s">
        <v>73</v>
      </c>
      <c r="O20" s="21" t="s">
        <v>43</v>
      </c>
      <c r="P20" s="21" t="s">
        <v>29</v>
      </c>
      <c r="Q20" s="21"/>
    </row>
    <row r="21" spans="1:17" s="29" customFormat="1" ht="24.95" customHeight="1">
      <c r="A21" s="20">
        <v>16</v>
      </c>
      <c r="B21" s="21" t="s">
        <v>19</v>
      </c>
      <c r="C21" s="20" t="s">
        <v>75</v>
      </c>
      <c r="D21" s="22" t="s">
        <v>59</v>
      </c>
      <c r="E21" s="23" t="s">
        <v>60</v>
      </c>
      <c r="F21" s="20">
        <v>7298</v>
      </c>
      <c r="G21" s="24" t="s">
        <v>23</v>
      </c>
      <c r="H21" s="21" t="s">
        <v>32</v>
      </c>
      <c r="I21" s="20">
        <v>7298</v>
      </c>
      <c r="J21" s="25"/>
      <c r="K21" s="26">
        <v>7298</v>
      </c>
      <c r="L21" s="27" t="s">
        <v>25</v>
      </c>
      <c r="M21" s="28">
        <v>45124</v>
      </c>
      <c r="N21" s="25" t="s">
        <v>73</v>
      </c>
      <c r="O21" s="21" t="s">
        <v>43</v>
      </c>
      <c r="P21" s="21" t="s">
        <v>29</v>
      </c>
      <c r="Q21" s="21"/>
    </row>
    <row r="22" spans="1:17" s="49" customFormat="1" ht="24.95" customHeight="1">
      <c r="A22" s="40">
        <v>17</v>
      </c>
      <c r="B22" s="41" t="s">
        <v>19</v>
      </c>
      <c r="C22" s="40" t="s">
        <v>75</v>
      </c>
      <c r="D22" s="42" t="s">
        <v>76</v>
      </c>
      <c r="E22" s="43" t="s">
        <v>77</v>
      </c>
      <c r="F22" s="40">
        <f>37855+1084.8</f>
        <v>38939.800000000003</v>
      </c>
      <c r="G22" s="44" t="s">
        <v>23</v>
      </c>
      <c r="H22" s="41" t="s">
        <v>32</v>
      </c>
      <c r="I22" s="40">
        <f>37855+1084.8</f>
        <v>38939.800000000003</v>
      </c>
      <c r="J22" s="45"/>
      <c r="K22" s="46">
        <f>37855+1084.8</f>
        <v>38939.800000000003</v>
      </c>
      <c r="L22" s="47" t="s">
        <v>25</v>
      </c>
      <c r="M22" s="48">
        <v>45127</v>
      </c>
      <c r="N22" s="45" t="s">
        <v>73</v>
      </c>
      <c r="O22" s="41" t="s">
        <v>43</v>
      </c>
      <c r="P22" s="41" t="s">
        <v>29</v>
      </c>
      <c r="Q22" s="41"/>
    </row>
    <row r="23" spans="1:17" s="29" customFormat="1" ht="24.95" customHeight="1">
      <c r="A23" s="20">
        <v>18</v>
      </c>
      <c r="B23" s="21" t="s">
        <v>19</v>
      </c>
      <c r="C23" s="20" t="s">
        <v>78</v>
      </c>
      <c r="D23" s="22" t="s">
        <v>79</v>
      </c>
      <c r="E23" s="23" t="s">
        <v>80</v>
      </c>
      <c r="F23" s="20">
        <v>3745.95</v>
      </c>
      <c r="G23" s="24" t="s">
        <v>23</v>
      </c>
      <c r="H23" s="21" t="s">
        <v>32</v>
      </c>
      <c r="I23" s="20">
        <v>3745.95</v>
      </c>
      <c r="J23" s="25"/>
      <c r="K23" s="26">
        <v>3745.95</v>
      </c>
      <c r="L23" s="27" t="s">
        <v>25</v>
      </c>
      <c r="M23" s="28">
        <v>45120</v>
      </c>
      <c r="N23" s="25"/>
      <c r="O23" s="21" t="s">
        <v>43</v>
      </c>
      <c r="P23" s="21" t="s">
        <v>29</v>
      </c>
      <c r="Q23" s="21"/>
    </row>
    <row r="24" spans="1:17" s="29" customFormat="1" ht="24.95" customHeight="1">
      <c r="A24" s="20">
        <v>19</v>
      </c>
      <c r="B24" s="21" t="s">
        <v>19</v>
      </c>
      <c r="C24" s="20" t="s">
        <v>78</v>
      </c>
      <c r="D24" s="22" t="s">
        <v>44</v>
      </c>
      <c r="E24" s="23" t="s">
        <v>81</v>
      </c>
      <c r="F24" s="20">
        <v>6916.31</v>
      </c>
      <c r="G24" s="24" t="s">
        <v>23</v>
      </c>
      <c r="H24" s="21" t="s">
        <v>32</v>
      </c>
      <c r="I24" s="20">
        <v>6916.31</v>
      </c>
      <c r="J24" s="25"/>
      <c r="K24" s="26">
        <v>6916.31</v>
      </c>
      <c r="L24" s="27" t="s">
        <v>25</v>
      </c>
      <c r="M24" s="28">
        <v>45127</v>
      </c>
      <c r="N24" s="25" t="s">
        <v>73</v>
      </c>
      <c r="O24" s="21" t="s">
        <v>43</v>
      </c>
      <c r="P24" s="21" t="s">
        <v>29</v>
      </c>
      <c r="Q24" s="21"/>
    </row>
    <row r="25" spans="1:17" s="19" customFormat="1" ht="24.95" customHeight="1">
      <c r="A25" s="10">
        <v>20</v>
      </c>
      <c r="B25" s="11" t="s">
        <v>19</v>
      </c>
      <c r="C25" s="10" t="s">
        <v>82</v>
      </c>
      <c r="D25" s="12" t="s">
        <v>71</v>
      </c>
      <c r="E25" s="13" t="s">
        <v>83</v>
      </c>
      <c r="F25" s="10">
        <v>26321.8</v>
      </c>
      <c r="G25" s="14" t="s">
        <v>23</v>
      </c>
      <c r="H25" s="11" t="s">
        <v>32</v>
      </c>
      <c r="I25" s="10">
        <v>26321.8</v>
      </c>
      <c r="J25" s="15"/>
      <c r="K25" s="16">
        <v>26321.8</v>
      </c>
      <c r="L25" s="17" t="s">
        <v>25</v>
      </c>
      <c r="M25" s="18">
        <v>45120</v>
      </c>
      <c r="N25" s="15" t="s">
        <v>73</v>
      </c>
      <c r="O25" s="11" t="s">
        <v>43</v>
      </c>
      <c r="P25" s="11" t="s">
        <v>29</v>
      </c>
      <c r="Q25" s="11"/>
    </row>
    <row r="26" spans="1:17" s="39" customFormat="1" ht="24.95" customHeight="1">
      <c r="A26" s="30">
        <v>21</v>
      </c>
      <c r="B26" s="31" t="s">
        <v>19</v>
      </c>
      <c r="C26" s="30" t="s">
        <v>20</v>
      </c>
      <c r="D26" s="32" t="s">
        <v>84</v>
      </c>
      <c r="E26" s="33" t="s">
        <v>85</v>
      </c>
      <c r="F26" s="30">
        <v>43708.52</v>
      </c>
      <c r="G26" s="34" t="s">
        <v>23</v>
      </c>
      <c r="H26" s="31" t="s">
        <v>32</v>
      </c>
      <c r="I26" s="30">
        <v>43708.52</v>
      </c>
      <c r="J26" s="35"/>
      <c r="K26" s="36">
        <v>43708.52</v>
      </c>
      <c r="L26" s="37" t="s">
        <v>25</v>
      </c>
      <c r="M26" s="38">
        <v>45190</v>
      </c>
      <c r="N26" s="35"/>
      <c r="O26" s="31" t="s">
        <v>38</v>
      </c>
      <c r="P26" s="31" t="s">
        <v>29</v>
      </c>
      <c r="Q26" s="31"/>
    </row>
    <row r="27" spans="1:17" s="29" customFormat="1" ht="24.95" customHeight="1">
      <c r="A27" s="20">
        <v>22</v>
      </c>
      <c r="B27" s="21" t="s">
        <v>19</v>
      </c>
      <c r="C27" s="20" t="s">
        <v>86</v>
      </c>
      <c r="D27" s="22" t="s">
        <v>35</v>
      </c>
      <c r="E27" s="23" t="s">
        <v>87</v>
      </c>
      <c r="F27" s="20">
        <v>1145.8399999999999</v>
      </c>
      <c r="G27" s="24" t="s">
        <v>23</v>
      </c>
      <c r="H27" s="21" t="s">
        <v>32</v>
      </c>
      <c r="I27" s="20">
        <v>1145.8399999999999</v>
      </c>
      <c r="J27" s="25"/>
      <c r="K27" s="26">
        <v>1145.8399999999999</v>
      </c>
      <c r="L27" s="27" t="s">
        <v>25</v>
      </c>
      <c r="M27" s="28">
        <v>45197</v>
      </c>
      <c r="N27" s="25"/>
      <c r="O27" s="21" t="s">
        <v>43</v>
      </c>
      <c r="P27" s="21" t="s">
        <v>29</v>
      </c>
      <c r="Q27" s="21"/>
    </row>
    <row r="28" spans="1:17" s="29" customFormat="1" ht="24.95" customHeight="1">
      <c r="A28" s="20">
        <v>23</v>
      </c>
      <c r="B28" s="21" t="s">
        <v>19</v>
      </c>
      <c r="C28" s="50" t="s">
        <v>88</v>
      </c>
      <c r="D28" s="51" t="s">
        <v>89</v>
      </c>
      <c r="E28" s="52" t="s">
        <v>87</v>
      </c>
      <c r="F28" s="50">
        <v>1275</v>
      </c>
      <c r="G28" s="24" t="s">
        <v>23</v>
      </c>
      <c r="H28" s="53" t="s">
        <v>32</v>
      </c>
      <c r="I28" s="50">
        <v>1275</v>
      </c>
      <c r="J28" s="54"/>
      <c r="K28" s="55">
        <v>1275</v>
      </c>
      <c r="L28" s="20" t="s">
        <v>25</v>
      </c>
      <c r="M28" s="56">
        <v>45224</v>
      </c>
      <c r="N28" s="54"/>
      <c r="O28" s="53" t="s">
        <v>43</v>
      </c>
      <c r="P28" s="21" t="s">
        <v>29</v>
      </c>
      <c r="Q28" s="53"/>
    </row>
    <row r="29" spans="1:17" s="39" customFormat="1" ht="24.95" customHeight="1">
      <c r="A29" s="30">
        <v>24</v>
      </c>
      <c r="B29" s="31" t="s">
        <v>19</v>
      </c>
      <c r="C29" s="57" t="s">
        <v>90</v>
      </c>
      <c r="D29" s="58"/>
      <c r="E29" s="59" t="s">
        <v>91</v>
      </c>
      <c r="F29" s="57">
        <v>14077.21</v>
      </c>
      <c r="G29" s="34" t="s">
        <v>23</v>
      </c>
      <c r="H29" s="60" t="s">
        <v>32</v>
      </c>
      <c r="I29" s="57">
        <v>14077.21</v>
      </c>
      <c r="J29" s="61"/>
      <c r="K29" s="62">
        <v>14077.21</v>
      </c>
      <c r="L29" s="30" t="s">
        <v>25</v>
      </c>
      <c r="M29" s="63">
        <v>45250</v>
      </c>
      <c r="N29" s="61"/>
      <c r="O29" s="60" t="s">
        <v>43</v>
      </c>
      <c r="P29" s="31" t="s">
        <v>29</v>
      </c>
      <c r="Q29" s="60"/>
    </row>
    <row r="30" spans="1:17" s="29" customFormat="1" ht="24.95" customHeight="1">
      <c r="A30" s="20">
        <v>26</v>
      </c>
      <c r="B30" s="21" t="s">
        <v>19</v>
      </c>
      <c r="C30" s="50" t="s">
        <v>75</v>
      </c>
      <c r="D30" s="51" t="s">
        <v>59</v>
      </c>
      <c r="E30" s="52" t="s">
        <v>92</v>
      </c>
      <c r="F30" s="50">
        <v>5200</v>
      </c>
      <c r="G30" s="24" t="s">
        <v>23</v>
      </c>
      <c r="H30" s="53" t="s">
        <v>32</v>
      </c>
      <c r="I30" s="50">
        <v>5200</v>
      </c>
      <c r="J30" s="54"/>
      <c r="K30" s="55">
        <v>5200</v>
      </c>
      <c r="L30" s="20" t="s">
        <v>25</v>
      </c>
      <c r="M30" s="56">
        <v>45254</v>
      </c>
      <c r="N30" s="54"/>
      <c r="O30" s="53" t="s">
        <v>43</v>
      </c>
      <c r="P30" s="21" t="s">
        <v>29</v>
      </c>
      <c r="Q30" s="53"/>
    </row>
    <row r="31" spans="1:17" s="29" customFormat="1" ht="24.95" customHeight="1">
      <c r="A31" s="20">
        <v>27</v>
      </c>
      <c r="B31" s="21" t="s">
        <v>19</v>
      </c>
      <c r="C31" s="50" t="s">
        <v>93</v>
      </c>
      <c r="D31" s="51" t="s">
        <v>59</v>
      </c>
      <c r="E31" s="52" t="s">
        <v>92</v>
      </c>
      <c r="F31" s="50">
        <v>15908.8</v>
      </c>
      <c r="G31" s="24" t="s">
        <v>23</v>
      </c>
      <c r="H31" s="53" t="s">
        <v>32</v>
      </c>
      <c r="I31" s="50">
        <v>15908.8</v>
      </c>
      <c r="J31" s="54"/>
      <c r="K31" s="55">
        <v>15908.8</v>
      </c>
      <c r="L31" s="20" t="s">
        <v>25</v>
      </c>
      <c r="M31" s="56">
        <v>45271</v>
      </c>
      <c r="N31" s="54"/>
      <c r="O31" s="53" t="s">
        <v>43</v>
      </c>
      <c r="P31" s="21" t="s">
        <v>29</v>
      </c>
      <c r="Q31" s="53"/>
    </row>
    <row r="32" spans="1:17" s="29" customFormat="1" ht="24.95" customHeight="1">
      <c r="A32" s="20">
        <v>29</v>
      </c>
      <c r="B32" s="21" t="s">
        <v>19</v>
      </c>
      <c r="C32" s="50"/>
      <c r="D32" s="51"/>
      <c r="E32" s="52" t="s">
        <v>94</v>
      </c>
      <c r="F32" s="50">
        <v>87202.73</v>
      </c>
      <c r="G32" s="24" t="s">
        <v>23</v>
      </c>
      <c r="H32" s="53" t="s">
        <v>95</v>
      </c>
      <c r="I32" s="50">
        <v>87202.73</v>
      </c>
      <c r="J32" s="54"/>
      <c r="K32" s="55">
        <v>87202.73</v>
      </c>
      <c r="L32" s="20" t="s">
        <v>25</v>
      </c>
      <c r="M32" s="56">
        <v>45265</v>
      </c>
      <c r="N32" s="54"/>
      <c r="O32" s="53" t="s">
        <v>43</v>
      </c>
      <c r="P32" s="21" t="s">
        <v>29</v>
      </c>
      <c r="Q32" s="53"/>
    </row>
    <row r="33" spans="1:18" s="29" customFormat="1" ht="24.95" customHeight="1">
      <c r="A33" s="20">
        <v>30</v>
      </c>
      <c r="B33" s="21" t="s">
        <v>19</v>
      </c>
      <c r="C33" s="50" t="s">
        <v>96</v>
      </c>
      <c r="D33" s="51"/>
      <c r="E33" s="52" t="s">
        <v>94</v>
      </c>
      <c r="F33" s="50">
        <v>85645.7</v>
      </c>
      <c r="G33" s="24" t="s">
        <v>23</v>
      </c>
      <c r="H33" s="53" t="s">
        <v>95</v>
      </c>
      <c r="I33" s="50">
        <v>85645.7</v>
      </c>
      <c r="J33" s="54"/>
      <c r="K33" s="55">
        <v>85645.7</v>
      </c>
      <c r="L33" s="20" t="s">
        <v>25</v>
      </c>
      <c r="M33" s="56">
        <v>45279</v>
      </c>
      <c r="N33" s="54"/>
      <c r="O33" s="53" t="s">
        <v>38</v>
      </c>
      <c r="P33" s="21" t="s">
        <v>29</v>
      </c>
      <c r="Q33" s="53"/>
    </row>
    <row r="34" spans="1:18" s="39" customFormat="1" ht="24.95" customHeight="1">
      <c r="A34" s="30">
        <v>33</v>
      </c>
      <c r="B34" s="31" t="s">
        <v>19</v>
      </c>
      <c r="C34" s="57" t="s">
        <v>97</v>
      </c>
      <c r="D34" s="58" t="s">
        <v>98</v>
      </c>
      <c r="E34" s="59" t="s">
        <v>99</v>
      </c>
      <c r="F34" s="57">
        <v>22745.23</v>
      </c>
      <c r="G34" s="34" t="s">
        <v>23</v>
      </c>
      <c r="H34" s="60" t="s">
        <v>32</v>
      </c>
      <c r="I34" s="57">
        <v>22745.23</v>
      </c>
      <c r="J34" s="61"/>
      <c r="K34" s="62">
        <v>22745.23</v>
      </c>
      <c r="L34" s="30" t="s">
        <v>25</v>
      </c>
      <c r="M34" s="63">
        <v>45279</v>
      </c>
      <c r="N34" s="61"/>
      <c r="O34" s="60" t="s">
        <v>43</v>
      </c>
      <c r="P34" s="31" t="s">
        <v>29</v>
      </c>
      <c r="Q34" s="60"/>
    </row>
    <row r="35" spans="1:18" s="9" customFormat="1" ht="24.95" customHeight="1">
      <c r="A35" s="20">
        <v>35</v>
      </c>
      <c r="B35" s="24" t="s">
        <v>100</v>
      </c>
      <c r="C35" s="24" t="s">
        <v>101</v>
      </c>
      <c r="D35" s="53"/>
      <c r="E35" s="64" t="s">
        <v>102</v>
      </c>
      <c r="F35" s="65">
        <v>1300.6300000000001</v>
      </c>
      <c r="G35" s="53" t="s">
        <v>23</v>
      </c>
      <c r="H35" s="53" t="s">
        <v>32</v>
      </c>
      <c r="I35" s="65">
        <v>1300.6300000000001</v>
      </c>
      <c r="J35" s="66"/>
      <c r="K35" s="66">
        <v>1300.6300000000001</v>
      </c>
      <c r="L35" s="50" t="s">
        <v>103</v>
      </c>
      <c r="M35" s="50"/>
      <c r="N35" s="67"/>
      <c r="O35" s="53" t="s">
        <v>38</v>
      </c>
      <c r="P35" s="21" t="s">
        <v>29</v>
      </c>
      <c r="Q35" s="68"/>
    </row>
    <row r="36" spans="1:18" s="70" customFormat="1" ht="36.75" customHeight="1">
      <c r="A36" s="20">
        <v>38</v>
      </c>
      <c r="B36" s="53" t="s">
        <v>104</v>
      </c>
      <c r="C36" s="53" t="s">
        <v>105</v>
      </c>
      <c r="D36" s="24" t="s">
        <v>106</v>
      </c>
      <c r="E36" s="64" t="s">
        <v>107</v>
      </c>
      <c r="F36" s="50" t="s">
        <v>105</v>
      </c>
      <c r="G36" s="24" t="s">
        <v>23</v>
      </c>
      <c r="H36" s="53" t="s">
        <v>32</v>
      </c>
      <c r="I36" s="50">
        <v>678</v>
      </c>
      <c r="J36" s="54">
        <v>0</v>
      </c>
      <c r="K36" s="55">
        <v>678</v>
      </c>
      <c r="L36" s="69" t="s">
        <v>108</v>
      </c>
      <c r="M36" s="69"/>
      <c r="N36" s="53"/>
      <c r="O36" s="53" t="s">
        <v>38</v>
      </c>
      <c r="P36" s="53" t="s">
        <v>109</v>
      </c>
      <c r="Q36" s="24" t="s">
        <v>110</v>
      </c>
    </row>
    <row r="37" spans="1:18" s="76" customFormat="1" ht="49.5" customHeight="1">
      <c r="A37" s="30">
        <v>39</v>
      </c>
      <c r="B37" s="60" t="s">
        <v>104</v>
      </c>
      <c r="C37" s="34" t="s">
        <v>111</v>
      </c>
      <c r="D37" s="34" t="s">
        <v>112</v>
      </c>
      <c r="E37" s="71" t="s">
        <v>113</v>
      </c>
      <c r="F37" s="57" t="s">
        <v>114</v>
      </c>
      <c r="G37" s="34" t="s">
        <v>23</v>
      </c>
      <c r="H37" s="60" t="s">
        <v>32</v>
      </c>
      <c r="I37" s="72">
        <v>9040</v>
      </c>
      <c r="J37" s="73">
        <v>9040</v>
      </c>
      <c r="K37" s="61">
        <f>I37-J37</f>
        <v>0</v>
      </c>
      <c r="L37" s="74" t="s">
        <v>108</v>
      </c>
      <c r="M37" s="74"/>
      <c r="N37" s="75" t="s">
        <v>115</v>
      </c>
      <c r="O37" s="60" t="s">
        <v>43</v>
      </c>
      <c r="P37" s="60" t="s">
        <v>109</v>
      </c>
      <c r="Q37" s="34" t="s">
        <v>110</v>
      </c>
    </row>
    <row r="38" spans="1:18" s="70" customFormat="1" ht="24.95" customHeight="1">
      <c r="A38" s="20">
        <v>40</v>
      </c>
      <c r="B38" s="69" t="s">
        <v>86</v>
      </c>
      <c r="C38" s="69" t="s">
        <v>86</v>
      </c>
      <c r="D38" s="69" t="s">
        <v>116</v>
      </c>
      <c r="E38" s="77" t="s">
        <v>117</v>
      </c>
      <c r="F38" s="78" t="s">
        <v>118</v>
      </c>
      <c r="G38" s="24" t="s">
        <v>119</v>
      </c>
      <c r="H38" s="79" t="s">
        <v>32</v>
      </c>
      <c r="I38" s="65">
        <v>18428.439999999999</v>
      </c>
      <c r="J38" s="66">
        <v>0</v>
      </c>
      <c r="K38" s="55">
        <v>18428.439999999999</v>
      </c>
      <c r="L38" s="69" t="s">
        <v>108</v>
      </c>
      <c r="M38" s="53"/>
      <c r="N38" s="53"/>
      <c r="O38" s="80" t="s">
        <v>43</v>
      </c>
      <c r="P38" s="53" t="s">
        <v>120</v>
      </c>
      <c r="Q38" s="53" t="s">
        <v>121</v>
      </c>
    </row>
    <row r="39" spans="1:18" s="84" customFormat="1" ht="24.95" customHeight="1">
      <c r="A39" s="160" t="s">
        <v>122</v>
      </c>
      <c r="B39" s="160"/>
      <c r="C39" s="160"/>
      <c r="D39" s="160"/>
      <c r="E39" s="160"/>
      <c r="F39" s="160"/>
      <c r="G39" s="161"/>
      <c r="H39" s="160"/>
      <c r="I39" s="81">
        <f>SUM(I6:I38)</f>
        <v>665582.12999999989</v>
      </c>
      <c r="J39" s="82"/>
      <c r="K39" s="83">
        <f>SUM(K6:K38)</f>
        <v>656542.12999999989</v>
      </c>
      <c r="L39" s="69"/>
      <c r="M39" s="69"/>
      <c r="N39" s="53"/>
      <c r="O39" s="80"/>
      <c r="P39" s="79"/>
      <c r="Q39" s="53"/>
    </row>
    <row r="40" spans="1:18" s="86" customFormat="1" ht="24.95" customHeight="1">
      <c r="A40" s="85">
        <v>1</v>
      </c>
      <c r="B40" s="60" t="s">
        <v>123</v>
      </c>
      <c r="C40" s="60" t="s">
        <v>124</v>
      </c>
      <c r="D40" s="60" t="s">
        <v>123</v>
      </c>
      <c r="E40" s="60" t="s">
        <v>125</v>
      </c>
      <c r="F40" s="57" t="s">
        <v>126</v>
      </c>
      <c r="G40" s="60" t="s">
        <v>23</v>
      </c>
      <c r="H40" s="60" t="s">
        <v>32</v>
      </c>
      <c r="I40" s="72">
        <v>82251.8</v>
      </c>
      <c r="J40" s="73">
        <v>58890.35</v>
      </c>
      <c r="K40" s="61">
        <f>I40-J40</f>
        <v>23361.450000000004</v>
      </c>
      <c r="L40" s="74" t="s">
        <v>108</v>
      </c>
      <c r="M40" s="74"/>
      <c r="N40" s="60" t="s">
        <v>127</v>
      </c>
      <c r="O40" s="60" t="s">
        <v>128</v>
      </c>
      <c r="P40" s="60" t="s">
        <v>129</v>
      </c>
      <c r="Q40" s="60"/>
    </row>
    <row r="41" spans="1:18" s="86" customFormat="1" ht="24.95" customHeight="1">
      <c r="A41" s="85">
        <v>2</v>
      </c>
      <c r="B41" s="60" t="s">
        <v>123</v>
      </c>
      <c r="C41" s="60" t="s">
        <v>124</v>
      </c>
      <c r="D41" s="60" t="s">
        <v>123</v>
      </c>
      <c r="E41" s="60" t="s">
        <v>125</v>
      </c>
      <c r="F41" s="57" t="s">
        <v>126</v>
      </c>
      <c r="G41" s="60" t="s">
        <v>23</v>
      </c>
      <c r="H41" s="60" t="s">
        <v>32</v>
      </c>
      <c r="I41" s="72">
        <v>48480</v>
      </c>
      <c r="J41" s="73">
        <v>0</v>
      </c>
      <c r="K41" s="73">
        <f>I41-J41</f>
        <v>48480</v>
      </c>
      <c r="L41" s="74" t="s">
        <v>108</v>
      </c>
      <c r="M41" s="74"/>
      <c r="N41" s="60"/>
      <c r="O41" s="85"/>
      <c r="P41" s="87"/>
      <c r="Q41" s="60"/>
    </row>
    <row r="42" spans="1:18" s="86" customFormat="1" ht="24.95" customHeight="1">
      <c r="A42" s="85" t="s">
        <v>130</v>
      </c>
      <c r="B42" s="60" t="s">
        <v>123</v>
      </c>
      <c r="C42" s="60" t="s">
        <v>124</v>
      </c>
      <c r="D42" s="60" t="s">
        <v>123</v>
      </c>
      <c r="E42" s="60" t="s">
        <v>125</v>
      </c>
      <c r="F42" s="57" t="s">
        <v>126</v>
      </c>
      <c r="G42" s="60" t="s">
        <v>23</v>
      </c>
      <c r="H42" s="60" t="s">
        <v>32</v>
      </c>
      <c r="I42" s="72">
        <v>54224.3</v>
      </c>
      <c r="J42" s="73">
        <v>0</v>
      </c>
      <c r="K42" s="73">
        <f t="shared" ref="K42" si="0">I42-J42</f>
        <v>54224.3</v>
      </c>
      <c r="L42" s="74" t="s">
        <v>108</v>
      </c>
      <c r="M42" s="74"/>
      <c r="N42" s="60"/>
      <c r="O42" s="85"/>
      <c r="P42" s="87"/>
      <c r="Q42" s="60"/>
    </row>
    <row r="43" spans="1:18" s="86" customFormat="1" ht="24.95" customHeight="1">
      <c r="A43" s="85"/>
      <c r="B43" s="60"/>
      <c r="C43" s="60"/>
      <c r="D43" s="60"/>
      <c r="E43" s="60"/>
      <c r="F43" s="57"/>
      <c r="G43" s="60"/>
      <c r="H43" s="60"/>
      <c r="I43" s="72"/>
      <c r="J43" s="73"/>
      <c r="K43" s="73"/>
      <c r="L43" s="74"/>
      <c r="M43" s="74"/>
      <c r="N43" s="60"/>
      <c r="O43" s="85"/>
      <c r="P43" s="87"/>
      <c r="Q43" s="60"/>
    </row>
    <row r="44" spans="1:18" s="86" customFormat="1" ht="24.95" customHeight="1">
      <c r="A44" s="85"/>
      <c r="B44" s="60"/>
      <c r="C44" s="60"/>
      <c r="D44" s="60"/>
      <c r="E44" s="60"/>
      <c r="F44" s="57"/>
      <c r="G44" s="60"/>
      <c r="H44" s="60"/>
      <c r="I44" s="72"/>
      <c r="J44" s="73"/>
      <c r="K44" s="73"/>
      <c r="L44" s="74"/>
      <c r="M44" s="74"/>
      <c r="N44" s="60"/>
      <c r="O44" s="60"/>
      <c r="P44" s="60"/>
      <c r="Q44" s="34"/>
    </row>
    <row r="45" spans="1:18" s="90" customFormat="1" ht="24.95" customHeight="1">
      <c r="A45" s="160" t="s">
        <v>131</v>
      </c>
      <c r="B45" s="160"/>
      <c r="C45" s="160"/>
      <c r="D45" s="160"/>
      <c r="E45" s="160"/>
      <c r="F45" s="160"/>
      <c r="G45" s="161"/>
      <c r="H45" s="160"/>
      <c r="I45" s="88">
        <f>SUM(I40:I44)</f>
        <v>184956.1</v>
      </c>
      <c r="J45" s="89"/>
      <c r="K45" s="89">
        <f>SUM(K40:K44)</f>
        <v>126065.75000000001</v>
      </c>
      <c r="L45" s="53"/>
      <c r="M45" s="69"/>
      <c r="N45" s="53"/>
      <c r="O45" s="53"/>
      <c r="P45" s="53"/>
      <c r="Q45" s="53"/>
    </row>
    <row r="46" spans="1:18" s="70" customFormat="1" ht="38.25" customHeight="1">
      <c r="A46" s="61">
        <v>1</v>
      </c>
      <c r="B46" s="60" t="s">
        <v>132</v>
      </c>
      <c r="C46" s="60" t="s">
        <v>39</v>
      </c>
      <c r="D46" s="34" t="s">
        <v>133</v>
      </c>
      <c r="E46" s="71" t="s">
        <v>134</v>
      </c>
      <c r="F46" s="57" t="s">
        <v>135</v>
      </c>
      <c r="G46" s="34" t="s">
        <v>23</v>
      </c>
      <c r="H46" s="60" t="s">
        <v>24</v>
      </c>
      <c r="I46" s="57">
        <v>5600</v>
      </c>
      <c r="J46" s="61">
        <v>0</v>
      </c>
      <c r="K46" s="62">
        <v>5600</v>
      </c>
      <c r="L46" s="74" t="s">
        <v>108</v>
      </c>
      <c r="M46" s="74"/>
      <c r="N46" s="60" t="s">
        <v>136</v>
      </c>
      <c r="O46" s="60" t="s">
        <v>43</v>
      </c>
      <c r="P46" s="60" t="s">
        <v>109</v>
      </c>
      <c r="Q46" s="34" t="s">
        <v>110</v>
      </c>
    </row>
    <row r="47" spans="1:18" ht="40.5" customHeight="1">
      <c r="A47" s="61">
        <v>2</v>
      </c>
      <c r="B47" s="60" t="s">
        <v>137</v>
      </c>
      <c r="C47" s="60" t="s">
        <v>138</v>
      </c>
      <c r="D47" s="60" t="s">
        <v>139</v>
      </c>
      <c r="E47" s="71" t="s">
        <v>134</v>
      </c>
      <c r="F47" s="57" t="s">
        <v>140</v>
      </c>
      <c r="G47" s="34" t="s">
        <v>141</v>
      </c>
      <c r="H47" s="60" t="s">
        <v>24</v>
      </c>
      <c r="I47" s="72">
        <v>165000</v>
      </c>
      <c r="J47" s="73">
        <f>I47*90%</f>
        <v>148500</v>
      </c>
      <c r="K47" s="61">
        <v>15500</v>
      </c>
      <c r="L47" s="74" t="s">
        <v>108</v>
      </c>
      <c r="M47" s="74"/>
      <c r="N47" s="34" t="s">
        <v>142</v>
      </c>
      <c r="O47" s="60" t="s">
        <v>143</v>
      </c>
      <c r="P47" s="60" t="s">
        <v>109</v>
      </c>
      <c r="Q47" s="34" t="s">
        <v>144</v>
      </c>
    </row>
    <row r="48" spans="1:18" s="95" customFormat="1" ht="34.5" customHeight="1">
      <c r="A48" s="61">
        <v>3</v>
      </c>
      <c r="B48" s="60" t="s">
        <v>137</v>
      </c>
      <c r="C48" s="60" t="s">
        <v>39</v>
      </c>
      <c r="D48" s="60" t="s">
        <v>145</v>
      </c>
      <c r="E48" s="71" t="s">
        <v>134</v>
      </c>
      <c r="F48" s="57" t="s">
        <v>146</v>
      </c>
      <c r="G48" s="91" t="s">
        <v>147</v>
      </c>
      <c r="H48" s="60" t="s">
        <v>24</v>
      </c>
      <c r="I48" s="72">
        <v>1064944.05</v>
      </c>
      <c r="J48" s="92">
        <f>I48*90%</f>
        <v>958449.64500000002</v>
      </c>
      <c r="K48" s="93">
        <f>I48-J48</f>
        <v>106494.40500000003</v>
      </c>
      <c r="L48" s="74" t="s">
        <v>108</v>
      </c>
      <c r="M48" s="74"/>
      <c r="N48" s="60" t="s">
        <v>148</v>
      </c>
      <c r="O48" s="60" t="s">
        <v>143</v>
      </c>
      <c r="P48" s="60" t="s">
        <v>109</v>
      </c>
      <c r="Q48" s="34" t="s">
        <v>110</v>
      </c>
      <c r="R48" s="94"/>
    </row>
    <row r="49" spans="1:17" s="96" customFormat="1" ht="24.95" customHeight="1">
      <c r="A49" s="54">
        <v>4</v>
      </c>
      <c r="B49" s="53" t="s">
        <v>137</v>
      </c>
      <c r="C49" s="53" t="s">
        <v>149</v>
      </c>
      <c r="D49" s="24" t="s">
        <v>150</v>
      </c>
      <c r="E49" s="64" t="s">
        <v>151</v>
      </c>
      <c r="F49" s="50" t="s">
        <v>152</v>
      </c>
      <c r="G49" s="24" t="s">
        <v>23</v>
      </c>
      <c r="H49" s="53" t="s">
        <v>24</v>
      </c>
      <c r="I49" s="50">
        <v>24295</v>
      </c>
      <c r="J49" s="54">
        <v>0</v>
      </c>
      <c r="K49" s="55">
        <v>24295</v>
      </c>
      <c r="L49" s="69" t="s">
        <v>108</v>
      </c>
      <c r="M49" s="69"/>
      <c r="N49" s="53"/>
      <c r="O49" s="53" t="s">
        <v>143</v>
      </c>
      <c r="P49" s="53" t="s">
        <v>109</v>
      </c>
      <c r="Q49" s="24" t="s">
        <v>153</v>
      </c>
    </row>
    <row r="50" spans="1:17" s="97" customFormat="1" ht="24.95" customHeight="1">
      <c r="A50" s="54">
        <v>5</v>
      </c>
      <c r="B50" s="53" t="s">
        <v>132</v>
      </c>
      <c r="C50" s="53" t="s">
        <v>154</v>
      </c>
      <c r="D50" s="24" t="s">
        <v>155</v>
      </c>
      <c r="E50" s="64" t="s">
        <v>156</v>
      </c>
      <c r="F50" s="50" t="s">
        <v>157</v>
      </c>
      <c r="G50" s="24" t="s">
        <v>118</v>
      </c>
      <c r="H50" s="53" t="s">
        <v>32</v>
      </c>
      <c r="I50" s="50">
        <v>3000</v>
      </c>
      <c r="J50" s="54">
        <v>0</v>
      </c>
      <c r="K50" s="55">
        <v>3000</v>
      </c>
      <c r="L50" s="69" t="s">
        <v>108</v>
      </c>
      <c r="M50" s="69"/>
      <c r="N50" s="53" t="s">
        <v>136</v>
      </c>
      <c r="O50" s="53" t="s">
        <v>43</v>
      </c>
      <c r="P50" s="53" t="s">
        <v>109</v>
      </c>
      <c r="Q50" s="24" t="s">
        <v>110</v>
      </c>
    </row>
    <row r="51" spans="1:17" s="97" customFormat="1" ht="24.95" customHeight="1">
      <c r="A51" s="54">
        <v>6</v>
      </c>
      <c r="B51" s="53" t="s">
        <v>132</v>
      </c>
      <c r="C51" s="53" t="s">
        <v>158</v>
      </c>
      <c r="D51" s="24" t="s">
        <v>133</v>
      </c>
      <c r="E51" s="64" t="s">
        <v>156</v>
      </c>
      <c r="F51" s="50" t="s">
        <v>159</v>
      </c>
      <c r="G51" s="24" t="s">
        <v>23</v>
      </c>
      <c r="H51" s="53" t="s">
        <v>24</v>
      </c>
      <c r="I51" s="50">
        <v>2000</v>
      </c>
      <c r="J51" s="54">
        <v>0</v>
      </c>
      <c r="K51" s="55">
        <v>2000</v>
      </c>
      <c r="L51" s="69" t="s">
        <v>108</v>
      </c>
      <c r="M51" s="69"/>
      <c r="N51" s="53" t="s">
        <v>136</v>
      </c>
      <c r="O51" s="53" t="s">
        <v>43</v>
      </c>
      <c r="P51" s="53" t="s">
        <v>109</v>
      </c>
      <c r="Q51" s="24" t="s">
        <v>110</v>
      </c>
    </row>
    <row r="52" spans="1:17" s="70" customFormat="1" ht="37.5" customHeight="1">
      <c r="A52" s="61">
        <v>7</v>
      </c>
      <c r="B52" s="60" t="s">
        <v>160</v>
      </c>
      <c r="C52" s="34" t="s">
        <v>111</v>
      </c>
      <c r="D52" s="34" t="s">
        <v>161</v>
      </c>
      <c r="E52" s="71" t="s">
        <v>162</v>
      </c>
      <c r="F52" s="57" t="s">
        <v>163</v>
      </c>
      <c r="G52" s="34" t="s">
        <v>23</v>
      </c>
      <c r="H52" s="60" t="s">
        <v>32</v>
      </c>
      <c r="I52" s="57">
        <v>9660</v>
      </c>
      <c r="J52" s="61">
        <v>0</v>
      </c>
      <c r="K52" s="62">
        <v>9660</v>
      </c>
      <c r="L52" s="74" t="s">
        <v>108</v>
      </c>
      <c r="M52" s="63"/>
      <c r="N52" s="60" t="s">
        <v>136</v>
      </c>
      <c r="O52" s="60" t="s">
        <v>143</v>
      </c>
      <c r="P52" s="60" t="s">
        <v>109</v>
      </c>
      <c r="Q52" s="34" t="s">
        <v>110</v>
      </c>
    </row>
    <row r="53" spans="1:17" s="70" customFormat="1" ht="24.95" customHeight="1">
      <c r="A53" s="54">
        <v>8</v>
      </c>
      <c r="B53" s="53" t="s">
        <v>132</v>
      </c>
      <c r="C53" s="53" t="s">
        <v>164</v>
      </c>
      <c r="D53" s="24" t="s">
        <v>133</v>
      </c>
      <c r="E53" s="98" t="s">
        <v>165</v>
      </c>
      <c r="F53" s="50" t="s">
        <v>166</v>
      </c>
      <c r="G53" s="24" t="s">
        <v>23</v>
      </c>
      <c r="H53" s="53" t="s">
        <v>32</v>
      </c>
      <c r="I53" s="65">
        <v>2000</v>
      </c>
      <c r="J53" s="66">
        <v>0</v>
      </c>
      <c r="K53" s="54">
        <f>I53-J53</f>
        <v>2000</v>
      </c>
      <c r="L53" s="69" t="s">
        <v>108</v>
      </c>
      <c r="M53" s="69"/>
      <c r="N53" s="53" t="s">
        <v>136</v>
      </c>
      <c r="O53" s="53" t="s">
        <v>43</v>
      </c>
      <c r="P53" s="53" t="s">
        <v>109</v>
      </c>
      <c r="Q53" s="24" t="s">
        <v>110</v>
      </c>
    </row>
    <row r="54" spans="1:17" s="70" customFormat="1" ht="24.95" customHeight="1">
      <c r="A54" s="61">
        <v>9</v>
      </c>
      <c r="B54" s="74" t="s">
        <v>167</v>
      </c>
      <c r="C54" s="60" t="s">
        <v>168</v>
      </c>
      <c r="D54" s="34" t="s">
        <v>169</v>
      </c>
      <c r="E54" s="71" t="s">
        <v>170</v>
      </c>
      <c r="F54" s="57">
        <v>45102</v>
      </c>
      <c r="G54" s="99" t="s">
        <v>147</v>
      </c>
      <c r="H54" s="87" t="s">
        <v>32</v>
      </c>
      <c r="I54" s="72">
        <v>17500</v>
      </c>
      <c r="J54" s="61">
        <v>8750</v>
      </c>
      <c r="K54" s="61">
        <v>7000</v>
      </c>
      <c r="L54" s="60" t="s">
        <v>108</v>
      </c>
      <c r="M54" s="100"/>
      <c r="N54" s="60" t="s">
        <v>171</v>
      </c>
      <c r="O54" s="85" t="s">
        <v>143</v>
      </c>
      <c r="P54" s="87" t="s">
        <v>172</v>
      </c>
      <c r="Q54" s="34" t="s">
        <v>110</v>
      </c>
    </row>
    <row r="55" spans="1:17" s="76" customFormat="1" ht="24.95" customHeight="1">
      <c r="A55" s="61">
        <v>10</v>
      </c>
      <c r="B55" s="60" t="s">
        <v>132</v>
      </c>
      <c r="C55" s="60" t="s">
        <v>173</v>
      </c>
      <c r="D55" s="34" t="s">
        <v>133</v>
      </c>
      <c r="E55" s="71" t="s">
        <v>174</v>
      </c>
      <c r="F55" s="57" t="s">
        <v>175</v>
      </c>
      <c r="G55" s="34" t="s">
        <v>23</v>
      </c>
      <c r="H55" s="60" t="s">
        <v>24</v>
      </c>
      <c r="I55" s="57">
        <v>4100</v>
      </c>
      <c r="J55" s="61">
        <v>0</v>
      </c>
      <c r="K55" s="62">
        <v>4100</v>
      </c>
      <c r="L55" s="74" t="s">
        <v>108</v>
      </c>
      <c r="M55" s="74"/>
      <c r="N55" s="60" t="s">
        <v>136</v>
      </c>
      <c r="O55" s="60" t="s">
        <v>43</v>
      </c>
      <c r="P55" s="60" t="s">
        <v>109</v>
      </c>
      <c r="Q55" s="34" t="s">
        <v>110</v>
      </c>
    </row>
    <row r="56" spans="1:17" s="76" customFormat="1" ht="24.95" customHeight="1">
      <c r="A56" s="61">
        <v>11</v>
      </c>
      <c r="B56" s="60" t="s">
        <v>132</v>
      </c>
      <c r="C56" s="60" t="s">
        <v>39</v>
      </c>
      <c r="D56" s="34" t="s">
        <v>133</v>
      </c>
      <c r="E56" s="71" t="s">
        <v>174</v>
      </c>
      <c r="F56" s="57" t="s">
        <v>176</v>
      </c>
      <c r="G56" s="34" t="s">
        <v>23</v>
      </c>
      <c r="H56" s="60" t="s">
        <v>24</v>
      </c>
      <c r="I56" s="57">
        <v>6500</v>
      </c>
      <c r="J56" s="61">
        <v>0</v>
      </c>
      <c r="K56" s="62">
        <v>6500</v>
      </c>
      <c r="L56" s="74" t="s">
        <v>108</v>
      </c>
      <c r="M56" s="74"/>
      <c r="N56" s="60" t="s">
        <v>136</v>
      </c>
      <c r="O56" s="60" t="s">
        <v>43</v>
      </c>
      <c r="P56" s="60" t="s">
        <v>109</v>
      </c>
      <c r="Q56" s="34" t="s">
        <v>110</v>
      </c>
    </row>
    <row r="57" spans="1:17" s="76" customFormat="1" ht="24.95" customHeight="1">
      <c r="A57" s="61">
        <v>12</v>
      </c>
      <c r="B57" s="60" t="s">
        <v>137</v>
      </c>
      <c r="C57" s="60" t="s">
        <v>177</v>
      </c>
      <c r="D57" s="60" t="s">
        <v>178</v>
      </c>
      <c r="E57" s="71" t="s">
        <v>174</v>
      </c>
      <c r="F57" s="57" t="s">
        <v>179</v>
      </c>
      <c r="G57" s="34" t="s">
        <v>141</v>
      </c>
      <c r="H57" s="60" t="s">
        <v>24</v>
      </c>
      <c r="I57" s="72">
        <v>46000</v>
      </c>
      <c r="J57" s="73">
        <v>0</v>
      </c>
      <c r="K57" s="61">
        <v>41400</v>
      </c>
      <c r="L57" s="74" t="s">
        <v>108</v>
      </c>
      <c r="M57" s="74"/>
      <c r="N57" s="60" t="s">
        <v>180</v>
      </c>
      <c r="O57" s="60" t="s">
        <v>181</v>
      </c>
      <c r="P57" s="60" t="s">
        <v>109</v>
      </c>
      <c r="Q57" s="34" t="s">
        <v>182</v>
      </c>
    </row>
    <row r="58" spans="1:17" s="94" customFormat="1" ht="24.95" customHeight="1">
      <c r="A58" s="54">
        <v>13</v>
      </c>
      <c r="B58" s="101" t="s">
        <v>132</v>
      </c>
      <c r="C58" s="101" t="s">
        <v>20</v>
      </c>
      <c r="D58" s="14" t="s">
        <v>133</v>
      </c>
      <c r="E58" s="102" t="s">
        <v>183</v>
      </c>
      <c r="F58" s="103" t="s">
        <v>184</v>
      </c>
      <c r="G58" s="14" t="s">
        <v>23</v>
      </c>
      <c r="H58" s="101" t="s">
        <v>24</v>
      </c>
      <c r="I58" s="103">
        <v>10000</v>
      </c>
      <c r="J58" s="104">
        <v>0</v>
      </c>
      <c r="K58" s="105">
        <f>I58-J58</f>
        <v>10000</v>
      </c>
      <c r="L58" s="106" t="s">
        <v>108</v>
      </c>
      <c r="M58" s="106"/>
      <c r="N58" s="101" t="s">
        <v>136</v>
      </c>
      <c r="O58" s="101" t="s">
        <v>38</v>
      </c>
      <c r="P58" s="101" t="s">
        <v>109</v>
      </c>
      <c r="Q58" s="14" t="s">
        <v>110</v>
      </c>
    </row>
    <row r="59" spans="1:17" s="76" customFormat="1" ht="66.75" customHeight="1">
      <c r="A59" s="61">
        <v>14</v>
      </c>
      <c r="B59" s="60" t="s">
        <v>137</v>
      </c>
      <c r="C59" s="60" t="s">
        <v>185</v>
      </c>
      <c r="D59" s="34" t="s">
        <v>186</v>
      </c>
      <c r="E59" s="71" t="s">
        <v>183</v>
      </c>
      <c r="F59" s="57" t="s">
        <v>187</v>
      </c>
      <c r="G59" s="34" t="s">
        <v>141</v>
      </c>
      <c r="H59" s="60" t="s">
        <v>24</v>
      </c>
      <c r="I59" s="57">
        <v>1020000</v>
      </c>
      <c r="J59" s="61">
        <v>612000</v>
      </c>
      <c r="K59" s="62">
        <v>306000</v>
      </c>
      <c r="L59" s="99" t="s">
        <v>188</v>
      </c>
      <c r="M59" s="74"/>
      <c r="N59" s="60" t="s">
        <v>189</v>
      </c>
      <c r="O59" s="60" t="s">
        <v>143</v>
      </c>
      <c r="P59" s="60" t="s">
        <v>109</v>
      </c>
      <c r="Q59" s="34" t="s">
        <v>190</v>
      </c>
    </row>
    <row r="60" spans="1:17" s="76" customFormat="1" ht="63" customHeight="1">
      <c r="A60" s="61">
        <v>15</v>
      </c>
      <c r="B60" s="60" t="s">
        <v>137</v>
      </c>
      <c r="C60" s="34" t="s">
        <v>191</v>
      </c>
      <c r="D60" s="60" t="s">
        <v>192</v>
      </c>
      <c r="E60" s="71" t="s">
        <v>183</v>
      </c>
      <c r="F60" s="57" t="s">
        <v>193</v>
      </c>
      <c r="G60" s="34" t="s">
        <v>141</v>
      </c>
      <c r="H60" s="60" t="s">
        <v>24</v>
      </c>
      <c r="I60" s="72">
        <v>615800</v>
      </c>
      <c r="J60" s="73">
        <v>369480</v>
      </c>
      <c r="K60" s="61">
        <v>184740</v>
      </c>
      <c r="L60" s="74" t="s">
        <v>194</v>
      </c>
      <c r="M60" s="74"/>
      <c r="N60" s="60" t="s">
        <v>189</v>
      </c>
      <c r="O60" s="60" t="s">
        <v>143</v>
      </c>
      <c r="P60" s="60" t="s">
        <v>109</v>
      </c>
      <c r="Q60" s="34" t="s">
        <v>195</v>
      </c>
    </row>
    <row r="61" spans="1:17" s="76" customFormat="1" ht="68.25" customHeight="1">
      <c r="A61" s="61">
        <v>16</v>
      </c>
      <c r="B61" s="60" t="s">
        <v>137</v>
      </c>
      <c r="C61" s="60" t="s">
        <v>168</v>
      </c>
      <c r="D61" s="60" t="s">
        <v>196</v>
      </c>
      <c r="E61" s="71" t="s">
        <v>183</v>
      </c>
      <c r="F61" s="57" t="s">
        <v>197</v>
      </c>
      <c r="G61" s="34" t="s">
        <v>141</v>
      </c>
      <c r="H61" s="60" t="s">
        <v>24</v>
      </c>
      <c r="I61" s="72">
        <v>56000</v>
      </c>
      <c r="J61" s="73">
        <v>33600</v>
      </c>
      <c r="K61" s="61">
        <v>16800</v>
      </c>
      <c r="L61" s="74" t="s">
        <v>194</v>
      </c>
      <c r="M61" s="74"/>
      <c r="N61" s="60" t="s">
        <v>189</v>
      </c>
      <c r="O61" s="60" t="s">
        <v>143</v>
      </c>
      <c r="P61" s="60" t="s">
        <v>109</v>
      </c>
      <c r="Q61" s="34" t="s">
        <v>195</v>
      </c>
    </row>
    <row r="62" spans="1:17" s="70" customFormat="1" ht="24.95" customHeight="1">
      <c r="A62" s="54">
        <v>17</v>
      </c>
      <c r="B62" s="53" t="s">
        <v>198</v>
      </c>
      <c r="C62" s="69" t="s">
        <v>199</v>
      </c>
      <c r="D62" s="69" t="s">
        <v>199</v>
      </c>
      <c r="E62" s="77" t="s">
        <v>200</v>
      </c>
      <c r="F62" s="50" t="s">
        <v>201</v>
      </c>
      <c r="G62" s="44" t="s">
        <v>202</v>
      </c>
      <c r="H62" s="79" t="s">
        <v>32</v>
      </c>
      <c r="I62" s="65">
        <v>390000</v>
      </c>
      <c r="J62" s="66">
        <v>117000</v>
      </c>
      <c r="K62" s="54">
        <v>117000</v>
      </c>
      <c r="L62" s="69" t="s">
        <v>108</v>
      </c>
      <c r="M62" s="69" t="s">
        <v>203</v>
      </c>
      <c r="N62" s="53"/>
      <c r="O62" s="53" t="s">
        <v>43</v>
      </c>
      <c r="P62" s="53" t="s">
        <v>204</v>
      </c>
      <c r="Q62" s="79" t="s">
        <v>121</v>
      </c>
    </row>
    <row r="63" spans="1:17" s="76" customFormat="1" ht="36" customHeight="1">
      <c r="A63" s="61">
        <v>18</v>
      </c>
      <c r="B63" s="60" t="s">
        <v>198</v>
      </c>
      <c r="C63" s="60" t="s">
        <v>205</v>
      </c>
      <c r="D63" s="60" t="s">
        <v>150</v>
      </c>
      <c r="E63" s="71" t="s">
        <v>206</v>
      </c>
      <c r="F63" s="57" t="s">
        <v>207</v>
      </c>
      <c r="G63" s="34" t="s">
        <v>208</v>
      </c>
      <c r="H63" s="60" t="s">
        <v>32</v>
      </c>
      <c r="I63" s="72">
        <v>200000</v>
      </c>
      <c r="J63" s="73">
        <v>120000</v>
      </c>
      <c r="K63" s="61">
        <v>60000</v>
      </c>
      <c r="L63" s="99" t="s">
        <v>108</v>
      </c>
      <c r="M63" s="74"/>
      <c r="N63" s="60"/>
      <c r="O63" s="85" t="s">
        <v>143</v>
      </c>
      <c r="P63" s="60" t="s">
        <v>204</v>
      </c>
      <c r="Q63" s="60" t="s">
        <v>209</v>
      </c>
    </row>
    <row r="64" spans="1:17" s="76" customFormat="1" ht="30" customHeight="1">
      <c r="A64" s="61">
        <v>19</v>
      </c>
      <c r="B64" s="60" t="s">
        <v>198</v>
      </c>
      <c r="C64" s="60" t="s">
        <v>205</v>
      </c>
      <c r="D64" s="60" t="s">
        <v>210</v>
      </c>
      <c r="E64" s="71" t="s">
        <v>206</v>
      </c>
      <c r="F64" s="57" t="s">
        <v>207</v>
      </c>
      <c r="G64" s="34" t="s">
        <v>118</v>
      </c>
      <c r="H64" s="60" t="s">
        <v>32</v>
      </c>
      <c r="I64" s="72">
        <v>5329.08</v>
      </c>
      <c r="J64" s="73">
        <v>0</v>
      </c>
      <c r="K64" s="73">
        <v>5329.08</v>
      </c>
      <c r="L64" s="99" t="s">
        <v>108</v>
      </c>
      <c r="M64" s="74"/>
      <c r="N64" s="60"/>
      <c r="O64" s="85" t="s">
        <v>143</v>
      </c>
      <c r="P64" s="60" t="s">
        <v>204</v>
      </c>
      <c r="Q64" s="60" t="s">
        <v>209</v>
      </c>
    </row>
    <row r="65" spans="1:18" s="70" customFormat="1" ht="24.95" customHeight="1">
      <c r="A65" s="54">
        <v>20</v>
      </c>
      <c r="B65" s="24" t="s">
        <v>198</v>
      </c>
      <c r="C65" s="53" t="s">
        <v>39</v>
      </c>
      <c r="D65" s="53" t="s">
        <v>150</v>
      </c>
      <c r="E65" s="107" t="s">
        <v>211</v>
      </c>
      <c r="F65" s="108">
        <v>44684</v>
      </c>
      <c r="G65" s="109" t="s">
        <v>141</v>
      </c>
      <c r="H65" s="53" t="s">
        <v>24</v>
      </c>
      <c r="I65" s="65">
        <f>137400</f>
        <v>137400</v>
      </c>
      <c r="J65" s="66">
        <f>I65*0.6</f>
        <v>82440</v>
      </c>
      <c r="K65" s="66">
        <f>I65*0.3</f>
        <v>41220</v>
      </c>
      <c r="L65" s="110" t="s">
        <v>108</v>
      </c>
      <c r="M65" s="53"/>
      <c r="N65" s="24"/>
      <c r="O65" s="24" t="s">
        <v>143</v>
      </c>
      <c r="P65" s="24" t="s">
        <v>204</v>
      </c>
      <c r="Q65" s="24"/>
      <c r="R65" s="111"/>
    </row>
    <row r="66" spans="1:18" s="70" customFormat="1" ht="24.95" customHeight="1">
      <c r="A66" s="54">
        <v>21</v>
      </c>
      <c r="B66" s="24" t="s">
        <v>198</v>
      </c>
      <c r="C66" s="53" t="s">
        <v>39</v>
      </c>
      <c r="D66" s="53" t="s">
        <v>150</v>
      </c>
      <c r="E66" s="107" t="s">
        <v>211</v>
      </c>
      <c r="F66" s="108">
        <v>44684</v>
      </c>
      <c r="G66" s="109" t="s">
        <v>23</v>
      </c>
      <c r="H66" s="53" t="s">
        <v>24</v>
      </c>
      <c r="I66" s="65">
        <v>25000</v>
      </c>
      <c r="J66" s="66">
        <v>0</v>
      </c>
      <c r="K66" s="66">
        <f>I66-J66</f>
        <v>25000</v>
      </c>
      <c r="L66" s="110" t="s">
        <v>108</v>
      </c>
      <c r="M66" s="53"/>
      <c r="N66" s="24"/>
      <c r="O66" s="24" t="s">
        <v>143</v>
      </c>
      <c r="P66" s="24" t="s">
        <v>204</v>
      </c>
      <c r="Q66" s="24"/>
      <c r="R66" s="111"/>
    </row>
    <row r="67" spans="1:18" s="70" customFormat="1" ht="24.95" customHeight="1">
      <c r="A67" s="54">
        <v>22</v>
      </c>
      <c r="B67" s="24" t="s">
        <v>198</v>
      </c>
      <c r="C67" s="53" t="s">
        <v>39</v>
      </c>
      <c r="D67" s="53" t="s">
        <v>150</v>
      </c>
      <c r="E67" s="107" t="s">
        <v>212</v>
      </c>
      <c r="F67" s="108">
        <v>44684</v>
      </c>
      <c r="G67" s="109" t="s">
        <v>141</v>
      </c>
      <c r="H67" s="53" t="s">
        <v>24</v>
      </c>
      <c r="I67" s="65">
        <v>205480</v>
      </c>
      <c r="J67" s="66">
        <f>I67*0.6</f>
        <v>123288</v>
      </c>
      <c r="K67" s="66">
        <f>I67*0.3</f>
        <v>61644</v>
      </c>
      <c r="L67" s="110" t="s">
        <v>108</v>
      </c>
      <c r="M67" s="53"/>
      <c r="N67" s="24"/>
      <c r="O67" s="24" t="s">
        <v>143</v>
      </c>
      <c r="P67" s="24" t="s">
        <v>204</v>
      </c>
      <c r="Q67" s="24"/>
      <c r="R67" s="111"/>
    </row>
    <row r="68" spans="1:18" s="70" customFormat="1" ht="24.95" customHeight="1">
      <c r="A68" s="54">
        <v>23</v>
      </c>
      <c r="B68" s="24" t="s">
        <v>198</v>
      </c>
      <c r="C68" s="24" t="s">
        <v>213</v>
      </c>
      <c r="D68" s="53" t="s">
        <v>150</v>
      </c>
      <c r="E68" s="107" t="s">
        <v>214</v>
      </c>
      <c r="F68" s="108"/>
      <c r="G68" s="112" t="s">
        <v>215</v>
      </c>
      <c r="H68" s="53" t="s">
        <v>24</v>
      </c>
      <c r="I68" s="65">
        <v>113700</v>
      </c>
      <c r="J68" s="66">
        <f>I68-K68</f>
        <v>88470</v>
      </c>
      <c r="K68" s="66">
        <v>25230</v>
      </c>
      <c r="L68" s="110" t="s">
        <v>216</v>
      </c>
      <c r="M68" s="53"/>
      <c r="N68" s="24"/>
      <c r="O68" s="24" t="s">
        <v>143</v>
      </c>
      <c r="P68" s="24" t="s">
        <v>204</v>
      </c>
      <c r="Q68" s="24"/>
      <c r="R68" s="111"/>
    </row>
    <row r="69" spans="1:18" s="76" customFormat="1" ht="24.95" customHeight="1">
      <c r="A69" s="61">
        <v>26</v>
      </c>
      <c r="B69" s="34" t="s">
        <v>217</v>
      </c>
      <c r="C69" s="60"/>
      <c r="D69" s="74"/>
      <c r="E69" s="113" t="s">
        <v>218</v>
      </c>
      <c r="F69" s="114"/>
      <c r="G69" s="115"/>
      <c r="H69" s="87"/>
      <c r="I69" s="72"/>
      <c r="J69" s="73"/>
      <c r="K69" s="62">
        <v>200000</v>
      </c>
      <c r="L69" s="74" t="s">
        <v>216</v>
      </c>
      <c r="M69" s="63"/>
      <c r="N69" s="60"/>
      <c r="O69" s="34" t="s">
        <v>219</v>
      </c>
      <c r="P69" s="34" t="s">
        <v>204</v>
      </c>
      <c r="Q69" s="60"/>
    </row>
    <row r="70" spans="1:18" s="70" customFormat="1" ht="24.95" customHeight="1">
      <c r="A70" s="54">
        <v>27</v>
      </c>
      <c r="B70" s="24" t="s">
        <v>198</v>
      </c>
      <c r="C70" s="24" t="s">
        <v>220</v>
      </c>
      <c r="D70" s="24" t="s">
        <v>221</v>
      </c>
      <c r="E70" s="107" t="s">
        <v>222</v>
      </c>
      <c r="F70" s="51" t="s">
        <v>223</v>
      </c>
      <c r="G70" s="24" t="s">
        <v>224</v>
      </c>
      <c r="H70" s="24" t="s">
        <v>32</v>
      </c>
      <c r="I70" s="65">
        <v>36000</v>
      </c>
      <c r="J70" s="116">
        <f>I70*0.6</f>
        <v>21600</v>
      </c>
      <c r="K70" s="116">
        <v>10800</v>
      </c>
      <c r="L70" s="24" t="s">
        <v>108</v>
      </c>
      <c r="M70" s="24"/>
      <c r="N70" s="24"/>
      <c r="O70" s="24" t="s">
        <v>225</v>
      </c>
      <c r="P70" s="24" t="s">
        <v>204</v>
      </c>
      <c r="Q70" s="24" t="s">
        <v>209</v>
      </c>
    </row>
    <row r="71" spans="1:18" s="70" customFormat="1" ht="24.95" customHeight="1">
      <c r="A71" s="54">
        <v>28</v>
      </c>
      <c r="B71" s="24" t="s">
        <v>198</v>
      </c>
      <c r="C71" s="24" t="s">
        <v>168</v>
      </c>
      <c r="D71" s="24" t="s">
        <v>150</v>
      </c>
      <c r="E71" s="107" t="s">
        <v>206</v>
      </c>
      <c r="F71" s="51" t="s">
        <v>226</v>
      </c>
      <c r="G71" s="24" t="s">
        <v>208</v>
      </c>
      <c r="H71" s="24" t="s">
        <v>32</v>
      </c>
      <c r="I71" s="65">
        <v>220000</v>
      </c>
      <c r="J71" s="116">
        <v>0</v>
      </c>
      <c r="K71" s="116">
        <f>I71*0.3</f>
        <v>66000</v>
      </c>
      <c r="L71" s="24" t="s">
        <v>108</v>
      </c>
      <c r="M71" s="24"/>
      <c r="N71" s="24"/>
      <c r="O71" s="24" t="s">
        <v>225</v>
      </c>
      <c r="P71" s="24" t="s">
        <v>204</v>
      </c>
      <c r="Q71" s="24" t="s">
        <v>209</v>
      </c>
    </row>
    <row r="72" spans="1:18" s="70" customFormat="1" ht="24.95" customHeight="1">
      <c r="A72" s="54">
        <v>29</v>
      </c>
      <c r="B72" s="24" t="s">
        <v>227</v>
      </c>
      <c r="C72" s="24" t="s">
        <v>228</v>
      </c>
      <c r="D72" s="24" t="s">
        <v>227</v>
      </c>
      <c r="E72" s="107" t="s">
        <v>229</v>
      </c>
      <c r="F72" s="51" t="s">
        <v>230</v>
      </c>
      <c r="G72" s="24" t="s">
        <v>231</v>
      </c>
      <c r="H72" s="24" t="s">
        <v>32</v>
      </c>
      <c r="I72" s="65">
        <v>13000</v>
      </c>
      <c r="J72" s="116">
        <v>0</v>
      </c>
      <c r="K72" s="116">
        <f>I72*0.9</f>
        <v>11700</v>
      </c>
      <c r="L72" s="24" t="s">
        <v>108</v>
      </c>
      <c r="M72" s="24"/>
      <c r="N72" s="24"/>
      <c r="O72" s="24" t="s">
        <v>225</v>
      </c>
      <c r="P72" s="24" t="s">
        <v>204</v>
      </c>
      <c r="Q72" s="24"/>
    </row>
    <row r="73" spans="1:18" s="70" customFormat="1" ht="24.95" customHeight="1">
      <c r="A73" s="54">
        <v>30</v>
      </c>
      <c r="B73" s="24" t="s">
        <v>227</v>
      </c>
      <c r="C73" s="24" t="s">
        <v>97</v>
      </c>
      <c r="D73" s="24" t="s">
        <v>227</v>
      </c>
      <c r="E73" s="107" t="s">
        <v>232</v>
      </c>
      <c r="F73" s="51" t="s">
        <v>233</v>
      </c>
      <c r="G73" s="24" t="s">
        <v>141</v>
      </c>
      <c r="H73" s="24" t="s">
        <v>32</v>
      </c>
      <c r="I73" s="65">
        <v>30000</v>
      </c>
      <c r="J73" s="116">
        <f>I73*0.3</f>
        <v>9000</v>
      </c>
      <c r="K73" s="116">
        <f>I73*0.6</f>
        <v>18000</v>
      </c>
      <c r="L73" s="24" t="s">
        <v>108</v>
      </c>
      <c r="M73" s="24"/>
      <c r="N73" s="24"/>
      <c r="O73" s="24" t="s">
        <v>225</v>
      </c>
      <c r="P73" s="24" t="s">
        <v>204</v>
      </c>
      <c r="Q73" s="24"/>
    </row>
    <row r="74" spans="1:18" s="70" customFormat="1" ht="24.95" customHeight="1">
      <c r="A74" s="54">
        <v>31</v>
      </c>
      <c r="B74" s="69" t="s">
        <v>234</v>
      </c>
      <c r="C74" s="69" t="s">
        <v>235</v>
      </c>
      <c r="D74" s="69"/>
      <c r="E74" s="77" t="s">
        <v>236</v>
      </c>
      <c r="F74" s="117" t="s">
        <v>237</v>
      </c>
      <c r="G74" s="44" t="s">
        <v>238</v>
      </c>
      <c r="H74" s="79" t="s">
        <v>32</v>
      </c>
      <c r="I74" s="50">
        <v>510000</v>
      </c>
      <c r="J74" s="55">
        <v>0</v>
      </c>
      <c r="K74" s="55">
        <f>I74*0.5</f>
        <v>255000</v>
      </c>
      <c r="L74" s="79" t="s">
        <v>108</v>
      </c>
      <c r="M74" s="79"/>
      <c r="N74" s="79"/>
      <c r="O74" s="79" t="s">
        <v>38</v>
      </c>
      <c r="P74" s="24"/>
      <c r="Q74" s="53"/>
    </row>
    <row r="75" spans="1:18" s="76" customFormat="1" ht="24.95" customHeight="1">
      <c r="A75" s="61">
        <v>32</v>
      </c>
      <c r="B75" s="74" t="s">
        <v>239</v>
      </c>
      <c r="C75" s="74" t="s">
        <v>240</v>
      </c>
      <c r="D75" s="74" t="s">
        <v>241</v>
      </c>
      <c r="E75" s="113" t="s">
        <v>242</v>
      </c>
      <c r="F75" s="118"/>
      <c r="G75" s="99" t="s">
        <v>243</v>
      </c>
      <c r="H75" s="60" t="s">
        <v>24</v>
      </c>
      <c r="I75" s="57">
        <v>62150</v>
      </c>
      <c r="J75" s="61">
        <v>55935</v>
      </c>
      <c r="K75" s="62">
        <v>6215</v>
      </c>
      <c r="L75" s="74" t="s">
        <v>108</v>
      </c>
      <c r="M75" s="74"/>
      <c r="N75" s="60" t="s">
        <v>136</v>
      </c>
      <c r="O75" s="60" t="s">
        <v>244</v>
      </c>
      <c r="P75" s="60" t="s">
        <v>245</v>
      </c>
      <c r="Q75" s="34" t="s">
        <v>110</v>
      </c>
    </row>
    <row r="76" spans="1:18" s="123" customFormat="1" ht="24.95" customHeight="1">
      <c r="A76" s="54">
        <v>33</v>
      </c>
      <c r="B76" s="101" t="s">
        <v>198</v>
      </c>
      <c r="C76" s="106" t="s">
        <v>246</v>
      </c>
      <c r="D76" s="119" t="s">
        <v>247</v>
      </c>
      <c r="E76" s="120" t="s">
        <v>248</v>
      </c>
      <c r="F76" s="117" t="s">
        <v>249</v>
      </c>
      <c r="G76" s="119" t="s">
        <v>202</v>
      </c>
      <c r="H76" s="121" t="s">
        <v>32</v>
      </c>
      <c r="I76" s="117">
        <v>260000</v>
      </c>
      <c r="J76" s="122">
        <v>65000</v>
      </c>
      <c r="K76" s="104">
        <v>65000</v>
      </c>
      <c r="L76" s="106" t="s">
        <v>216</v>
      </c>
      <c r="M76" s="106"/>
      <c r="N76" s="101"/>
      <c r="O76" s="101" t="s">
        <v>225</v>
      </c>
      <c r="P76" s="101" t="s">
        <v>204</v>
      </c>
      <c r="Q76" s="121" t="s">
        <v>121</v>
      </c>
    </row>
    <row r="77" spans="1:18" s="76" customFormat="1" ht="69" customHeight="1">
      <c r="A77" s="61">
        <v>34</v>
      </c>
      <c r="B77" s="74" t="s">
        <v>250</v>
      </c>
      <c r="C77" s="99" t="s">
        <v>251</v>
      </c>
      <c r="D77" s="99" t="s">
        <v>252</v>
      </c>
      <c r="E77" s="124" t="s">
        <v>253</v>
      </c>
      <c r="F77" s="118"/>
      <c r="G77" s="91" t="s">
        <v>254</v>
      </c>
      <c r="H77" s="60" t="s">
        <v>24</v>
      </c>
      <c r="I77" s="57">
        <v>364000</v>
      </c>
      <c r="J77" s="61">
        <v>243000</v>
      </c>
      <c r="K77" s="62">
        <v>59600</v>
      </c>
      <c r="L77" s="74" t="s">
        <v>25</v>
      </c>
      <c r="M77" s="74"/>
      <c r="N77" s="60" t="s">
        <v>255</v>
      </c>
      <c r="O77" s="60" t="s">
        <v>143</v>
      </c>
      <c r="P77" s="60" t="s">
        <v>256</v>
      </c>
      <c r="Q77" s="34" t="s">
        <v>257</v>
      </c>
    </row>
    <row r="78" spans="1:18" s="76" customFormat="1" ht="24.95" customHeight="1">
      <c r="A78" s="61">
        <v>35</v>
      </c>
      <c r="B78" s="74" t="s">
        <v>239</v>
      </c>
      <c r="C78" s="99" t="s">
        <v>258</v>
      </c>
      <c r="D78" s="99" t="s">
        <v>259</v>
      </c>
      <c r="E78" s="71" t="s">
        <v>260</v>
      </c>
      <c r="F78" s="63" t="s">
        <v>261</v>
      </c>
      <c r="G78" s="91" t="s">
        <v>262</v>
      </c>
      <c r="H78" s="60" t="s">
        <v>24</v>
      </c>
      <c r="I78" s="57">
        <v>990000</v>
      </c>
      <c r="J78" s="61">
        <v>495000</v>
      </c>
      <c r="K78" s="62">
        <v>400000</v>
      </c>
      <c r="L78" s="74" t="s">
        <v>25</v>
      </c>
      <c r="M78" s="74"/>
      <c r="N78" s="60"/>
      <c r="O78" s="60" t="s">
        <v>143</v>
      </c>
      <c r="P78" s="60" t="s">
        <v>256</v>
      </c>
      <c r="Q78" s="34" t="s">
        <v>257</v>
      </c>
    </row>
    <row r="79" spans="1:18" s="76" customFormat="1" ht="24.95" customHeight="1">
      <c r="A79" s="61">
        <v>36</v>
      </c>
      <c r="B79" s="74" t="s">
        <v>250</v>
      </c>
      <c r="C79" s="99" t="s">
        <v>263</v>
      </c>
      <c r="D79" s="99" t="s">
        <v>264</v>
      </c>
      <c r="E79" s="124" t="s">
        <v>265</v>
      </c>
      <c r="F79" s="63" t="s">
        <v>266</v>
      </c>
      <c r="G79" s="99" t="s">
        <v>243</v>
      </c>
      <c r="H79" s="60" t="s">
        <v>24</v>
      </c>
      <c r="I79" s="57">
        <v>60000</v>
      </c>
      <c r="J79" s="61">
        <v>18000</v>
      </c>
      <c r="K79" s="62">
        <v>18000</v>
      </c>
      <c r="L79" s="74" t="s">
        <v>216</v>
      </c>
      <c r="M79" s="74"/>
      <c r="N79" s="60" t="s">
        <v>267</v>
      </c>
      <c r="O79" s="60" t="s">
        <v>143</v>
      </c>
      <c r="P79" s="60" t="s">
        <v>245</v>
      </c>
      <c r="Q79" s="34"/>
    </row>
    <row r="80" spans="1:18" s="76" customFormat="1" ht="24.95" customHeight="1">
      <c r="A80" s="61">
        <v>37</v>
      </c>
      <c r="B80" s="60" t="s">
        <v>132</v>
      </c>
      <c r="C80" s="99" t="s">
        <v>268</v>
      </c>
      <c r="D80" s="99" t="s">
        <v>269</v>
      </c>
      <c r="E80" s="124" t="s">
        <v>270</v>
      </c>
      <c r="F80" s="63" t="s">
        <v>271</v>
      </c>
      <c r="G80" s="99" t="s">
        <v>272</v>
      </c>
      <c r="H80" s="60" t="s">
        <v>273</v>
      </c>
      <c r="I80" s="57">
        <v>3500</v>
      </c>
      <c r="J80" s="61">
        <v>0</v>
      </c>
      <c r="K80" s="62">
        <v>3500</v>
      </c>
      <c r="L80" s="74" t="s">
        <v>25</v>
      </c>
      <c r="M80" s="74"/>
      <c r="N80" s="60"/>
      <c r="O80" s="60" t="s">
        <v>274</v>
      </c>
      <c r="P80" s="60" t="s">
        <v>256</v>
      </c>
      <c r="Q80" s="34" t="s">
        <v>275</v>
      </c>
    </row>
    <row r="81" spans="1:17" s="76" customFormat="1" ht="24.95" customHeight="1">
      <c r="A81" s="61">
        <v>38</v>
      </c>
      <c r="B81" s="60" t="s">
        <v>132</v>
      </c>
      <c r="C81" s="99" t="s">
        <v>276</v>
      </c>
      <c r="D81" s="99" t="s">
        <v>277</v>
      </c>
      <c r="E81" s="124" t="s">
        <v>242</v>
      </c>
      <c r="F81" s="63" t="s">
        <v>278</v>
      </c>
      <c r="G81" s="99" t="s">
        <v>279</v>
      </c>
      <c r="H81" s="60" t="s">
        <v>24</v>
      </c>
      <c r="I81" s="57">
        <v>9200</v>
      </c>
      <c r="J81" s="61">
        <v>0</v>
      </c>
      <c r="K81" s="62">
        <v>9200</v>
      </c>
      <c r="L81" s="74" t="s">
        <v>280</v>
      </c>
      <c r="M81" s="74"/>
      <c r="N81" s="60" t="s">
        <v>281</v>
      </c>
      <c r="O81" s="60" t="s">
        <v>219</v>
      </c>
      <c r="P81" s="60" t="s">
        <v>245</v>
      </c>
      <c r="Q81" s="34" t="s">
        <v>275</v>
      </c>
    </row>
    <row r="82" spans="1:17" s="76" customFormat="1" ht="24.95" customHeight="1">
      <c r="A82" s="61">
        <v>39</v>
      </c>
      <c r="B82" s="60" t="s">
        <v>132</v>
      </c>
      <c r="C82" s="99" t="s">
        <v>282</v>
      </c>
      <c r="D82" s="99" t="s">
        <v>283</v>
      </c>
      <c r="E82" s="124" t="s">
        <v>284</v>
      </c>
      <c r="F82" s="63" t="s">
        <v>285</v>
      </c>
      <c r="G82" s="99" t="s">
        <v>272</v>
      </c>
      <c r="H82" s="60" t="s">
        <v>286</v>
      </c>
      <c r="I82" s="57">
        <v>4000</v>
      </c>
      <c r="J82" s="61">
        <v>0</v>
      </c>
      <c r="K82" s="62">
        <v>4000</v>
      </c>
      <c r="L82" s="74" t="s">
        <v>25</v>
      </c>
      <c r="M82" s="74"/>
      <c r="N82" s="60" t="s">
        <v>281</v>
      </c>
      <c r="O82" s="60" t="s">
        <v>274</v>
      </c>
      <c r="P82" s="60" t="s">
        <v>287</v>
      </c>
      <c r="Q82" s="34" t="s">
        <v>257</v>
      </c>
    </row>
    <row r="83" spans="1:17" s="76" customFormat="1" ht="24.95" customHeight="1">
      <c r="A83" s="61">
        <v>41</v>
      </c>
      <c r="B83" s="74"/>
      <c r="C83" s="99"/>
      <c r="D83" s="99" t="s">
        <v>288</v>
      </c>
      <c r="E83" s="125" t="s">
        <v>289</v>
      </c>
      <c r="F83" s="72" t="s">
        <v>290</v>
      </c>
      <c r="G83" s="91" t="s">
        <v>291</v>
      </c>
      <c r="H83" s="87" t="s">
        <v>32</v>
      </c>
      <c r="I83" s="57">
        <v>246400</v>
      </c>
      <c r="J83" s="61">
        <f>I83*0.6</f>
        <v>147840</v>
      </c>
      <c r="K83" s="62">
        <f>I83*0.3</f>
        <v>73920</v>
      </c>
      <c r="L83" s="74" t="s">
        <v>216</v>
      </c>
      <c r="M83" s="74"/>
      <c r="N83" s="60" t="s">
        <v>292</v>
      </c>
      <c r="O83" s="60" t="s">
        <v>219</v>
      </c>
      <c r="P83" s="60" t="s">
        <v>293</v>
      </c>
      <c r="Q83" s="34"/>
    </row>
    <row r="84" spans="1:17" s="76" customFormat="1" ht="24.95" customHeight="1">
      <c r="A84" s="61">
        <v>42</v>
      </c>
      <c r="B84" s="74" t="s">
        <v>294</v>
      </c>
      <c r="C84" s="99"/>
      <c r="D84" s="99"/>
      <c r="E84" s="125" t="s">
        <v>295</v>
      </c>
      <c r="F84" s="72"/>
      <c r="G84" s="91" t="s">
        <v>243</v>
      </c>
      <c r="H84" s="87"/>
      <c r="I84" s="57">
        <v>390000</v>
      </c>
      <c r="J84" s="61">
        <v>0</v>
      </c>
      <c r="K84" s="62">
        <f>I84*0.3</f>
        <v>117000</v>
      </c>
      <c r="L84" s="74" t="s">
        <v>216</v>
      </c>
      <c r="M84" s="74"/>
      <c r="N84" s="60"/>
      <c r="O84" s="60"/>
      <c r="P84" s="60"/>
      <c r="Q84" s="34"/>
    </row>
    <row r="85" spans="1:17" s="76" customFormat="1" ht="24.95" customHeight="1">
      <c r="A85" s="61">
        <v>43</v>
      </c>
      <c r="B85" s="74"/>
      <c r="C85" s="99" t="s">
        <v>296</v>
      </c>
      <c r="D85" s="99" t="s">
        <v>297</v>
      </c>
      <c r="E85" s="71" t="s">
        <v>156</v>
      </c>
      <c r="F85" s="118"/>
      <c r="G85" s="91"/>
      <c r="H85" s="60" t="s">
        <v>273</v>
      </c>
      <c r="I85" s="57">
        <v>6500</v>
      </c>
      <c r="J85" s="61"/>
      <c r="K85" s="62">
        <v>6500</v>
      </c>
      <c r="L85" s="74" t="s">
        <v>108</v>
      </c>
      <c r="M85" s="74"/>
      <c r="N85" s="60"/>
      <c r="O85" s="60" t="s">
        <v>274</v>
      </c>
      <c r="P85" s="60" t="s">
        <v>293</v>
      </c>
      <c r="Q85" s="34"/>
    </row>
    <row r="86" spans="1:17" s="70" customFormat="1" ht="24.95" customHeight="1">
      <c r="A86" s="54">
        <v>44</v>
      </c>
      <c r="B86" s="106" t="s">
        <v>298</v>
      </c>
      <c r="C86" s="126"/>
      <c r="D86" s="126"/>
      <c r="E86" s="127" t="s">
        <v>299</v>
      </c>
      <c r="F86" s="128"/>
      <c r="G86" s="129" t="s">
        <v>254</v>
      </c>
      <c r="H86" s="53" t="s">
        <v>24</v>
      </c>
      <c r="I86" s="103">
        <v>184942.23</v>
      </c>
      <c r="J86" s="104">
        <v>0</v>
      </c>
      <c r="K86" s="103">
        <v>184942.23</v>
      </c>
      <c r="L86" s="69" t="s">
        <v>108</v>
      </c>
      <c r="M86" s="106"/>
      <c r="N86" s="53"/>
      <c r="O86" s="53" t="s">
        <v>143</v>
      </c>
      <c r="P86" s="101" t="s">
        <v>300</v>
      </c>
      <c r="Q86" s="24"/>
    </row>
    <row r="87" spans="1:17" s="135" customFormat="1" ht="24.95" customHeight="1">
      <c r="A87" s="162" t="s">
        <v>301</v>
      </c>
      <c r="B87" s="162"/>
      <c r="C87" s="162"/>
      <c r="D87" s="162"/>
      <c r="E87" s="162"/>
      <c r="F87" s="162"/>
      <c r="G87" s="163"/>
      <c r="H87" s="162"/>
      <c r="I87" s="130">
        <f>SUM(I46:I86)</f>
        <v>7519000.3600000003</v>
      </c>
      <c r="J87" s="131"/>
      <c r="K87" s="132">
        <f>SUM(K46:K86)</f>
        <v>2589889.7149999999</v>
      </c>
      <c r="L87" s="133"/>
      <c r="M87" s="134"/>
      <c r="N87" s="133"/>
      <c r="O87" s="133"/>
      <c r="P87" s="133"/>
      <c r="Q87" s="133"/>
    </row>
    <row r="88" spans="1:17" s="135" customFormat="1" ht="20.25" customHeight="1">
      <c r="A88" s="162" t="s">
        <v>302</v>
      </c>
      <c r="B88" s="162"/>
      <c r="C88" s="162"/>
      <c r="D88" s="162"/>
      <c r="E88" s="162"/>
      <c r="F88" s="162"/>
      <c r="G88" s="163"/>
      <c r="H88" s="162"/>
      <c r="I88" s="130">
        <f>I87+I45+I39</f>
        <v>8369538.5899999999</v>
      </c>
      <c r="J88" s="131"/>
      <c r="K88" s="132">
        <f>K87+K45+K39</f>
        <v>3372497.5949999997</v>
      </c>
      <c r="L88" s="133"/>
      <c r="M88" s="134"/>
      <c r="N88" s="133"/>
      <c r="O88" s="134"/>
      <c r="P88" s="133"/>
      <c r="Q88" s="133"/>
    </row>
    <row r="91" spans="1:17" ht="15.75">
      <c r="K91" s="142" t="s">
        <v>303</v>
      </c>
    </row>
  </sheetData>
  <mergeCells count="6">
    <mergeCell ref="A88:H88"/>
    <mergeCell ref="A1:Q3"/>
    <mergeCell ref="A4:Q4"/>
    <mergeCell ref="A39:H39"/>
    <mergeCell ref="A45:H45"/>
    <mergeCell ref="A87:H87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abSelected="1" topLeftCell="D46" zoomScale="70" zoomScaleNormal="70" workbookViewId="0">
      <selection activeCell="G69" sqref="G69"/>
    </sheetView>
  </sheetViews>
  <sheetFormatPr defaultColWidth="9" defaultRowHeight="14.25"/>
  <cols>
    <col min="1" max="1" width="8.375" style="9" customWidth="1"/>
    <col min="2" max="2" width="11.875" style="9" customWidth="1"/>
    <col min="3" max="3" width="23" style="9" customWidth="1"/>
    <col min="4" max="4" width="20.625" style="136" customWidth="1"/>
    <col min="5" max="5" width="51.625" style="137" customWidth="1"/>
    <col min="6" max="6" width="19.25" style="138" customWidth="1"/>
    <col min="7" max="7" width="23.625" style="139" customWidth="1"/>
    <col min="8" max="8" width="18.125" style="140" customWidth="1"/>
    <col min="9" max="9" width="20.625" style="138" customWidth="1"/>
    <col min="10" max="10" width="17.875" style="141" customWidth="1"/>
    <col min="11" max="11" width="27" style="141" customWidth="1"/>
    <col min="12" max="12" width="22.875" style="143" customWidth="1"/>
    <col min="13" max="13" width="21.5" style="143" customWidth="1"/>
    <col min="14" max="14" width="22.25" style="137" customWidth="1"/>
    <col min="15" max="15" width="20.5" style="1" customWidth="1"/>
    <col min="16" max="16" width="19.875" style="137" customWidth="1"/>
    <col min="17" max="17" width="20.875" style="1" customWidth="1"/>
    <col min="18" max="16384" width="9" style="1"/>
  </cols>
  <sheetData>
    <row r="1" spans="1:17" ht="16.5" customHeight="1">
      <c r="A1" s="156" t="s">
        <v>304</v>
      </c>
      <c r="B1" s="156"/>
      <c r="C1" s="156"/>
      <c r="D1" s="156"/>
      <c r="E1" s="156"/>
      <c r="F1" s="156"/>
      <c r="G1" s="157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16.5" customHeight="1">
      <c r="A2" s="156"/>
      <c r="B2" s="156"/>
      <c r="C2" s="156"/>
      <c r="D2" s="156"/>
      <c r="E2" s="156"/>
      <c r="F2" s="156"/>
      <c r="G2" s="157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16.5" customHeight="1">
      <c r="A3" s="156"/>
      <c r="B3" s="156"/>
      <c r="C3" s="156"/>
      <c r="D3" s="156"/>
      <c r="E3" s="156"/>
      <c r="F3" s="156"/>
      <c r="G3" s="157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7" ht="39.950000000000003" customHeight="1">
      <c r="A4" s="158" t="s">
        <v>410</v>
      </c>
      <c r="B4" s="158"/>
      <c r="C4" s="158"/>
      <c r="D4" s="158"/>
      <c r="E4" s="158"/>
      <c r="F4" s="158"/>
      <c r="G4" s="159"/>
      <c r="H4" s="158"/>
      <c r="I4" s="158"/>
      <c r="J4" s="158"/>
      <c r="K4" s="158"/>
      <c r="L4" s="158"/>
      <c r="M4" s="158"/>
      <c r="N4" s="158"/>
      <c r="O4" s="158"/>
      <c r="P4" s="158"/>
      <c r="Q4" s="158"/>
    </row>
    <row r="5" spans="1:17" s="9" customFormat="1" ht="24.95" customHeight="1">
      <c r="A5" s="2" t="s">
        <v>2</v>
      </c>
      <c r="B5" s="2" t="s">
        <v>3</v>
      </c>
      <c r="C5" s="2" t="s">
        <v>4</v>
      </c>
      <c r="D5" s="3" t="s">
        <v>5</v>
      </c>
      <c r="E5" s="4" t="s">
        <v>6</v>
      </c>
      <c r="F5" s="5" t="s">
        <v>7</v>
      </c>
      <c r="G5" s="3" t="s">
        <v>8</v>
      </c>
      <c r="H5" s="2" t="s">
        <v>9</v>
      </c>
      <c r="I5" s="5" t="s">
        <v>10</v>
      </c>
      <c r="J5" s="6" t="s">
        <v>11</v>
      </c>
      <c r="K5" s="7" t="s">
        <v>12</v>
      </c>
      <c r="L5" s="8" t="s">
        <v>13</v>
      </c>
      <c r="M5" s="8" t="s">
        <v>14</v>
      </c>
      <c r="N5" s="3" t="s">
        <v>15</v>
      </c>
      <c r="O5" s="2" t="s">
        <v>16</v>
      </c>
      <c r="P5" s="2" t="s">
        <v>17</v>
      </c>
      <c r="Q5" s="2" t="s">
        <v>18</v>
      </c>
    </row>
    <row r="6" spans="1:17" s="19" customFormat="1" ht="24.95" customHeight="1">
      <c r="A6" s="10">
        <v>1</v>
      </c>
      <c r="B6" s="11" t="s">
        <v>305</v>
      </c>
      <c r="C6" s="10" t="s">
        <v>20</v>
      </c>
      <c r="D6" s="12" t="s">
        <v>21</v>
      </c>
      <c r="E6" s="13" t="s">
        <v>22</v>
      </c>
      <c r="F6" s="10"/>
      <c r="G6" s="14" t="s">
        <v>23</v>
      </c>
      <c r="H6" s="11" t="s">
        <v>24</v>
      </c>
      <c r="I6" s="10">
        <v>61945.59</v>
      </c>
      <c r="J6" s="15"/>
      <c r="K6" s="16">
        <v>61945.59</v>
      </c>
      <c r="L6" s="17" t="s">
        <v>306</v>
      </c>
      <c r="M6" s="18" t="s">
        <v>26</v>
      </c>
      <c r="N6" s="15" t="s">
        <v>27</v>
      </c>
      <c r="O6" s="11" t="s">
        <v>28</v>
      </c>
      <c r="P6" s="11" t="s">
        <v>307</v>
      </c>
      <c r="Q6" s="11"/>
    </row>
    <row r="7" spans="1:17" s="29" customFormat="1" ht="24.95" customHeight="1">
      <c r="A7" s="20">
        <v>2</v>
      </c>
      <c r="B7" s="21" t="s">
        <v>305</v>
      </c>
      <c r="C7" s="20" t="s">
        <v>20</v>
      </c>
      <c r="D7" s="22" t="s">
        <v>30</v>
      </c>
      <c r="E7" s="23" t="s">
        <v>31</v>
      </c>
      <c r="F7" s="20"/>
      <c r="G7" s="24" t="s">
        <v>23</v>
      </c>
      <c r="H7" s="21" t="s">
        <v>32</v>
      </c>
      <c r="I7" s="20">
        <v>3651.58</v>
      </c>
      <c r="J7" s="25"/>
      <c r="K7" s="26">
        <v>3651.58</v>
      </c>
      <c r="L7" s="27" t="s">
        <v>280</v>
      </c>
      <c r="M7" s="28" t="s">
        <v>33</v>
      </c>
      <c r="N7" s="25" t="s">
        <v>308</v>
      </c>
      <c r="O7" s="21" t="s">
        <v>28</v>
      </c>
      <c r="P7" s="21" t="s">
        <v>309</v>
      </c>
      <c r="Q7" s="21"/>
    </row>
    <row r="8" spans="1:17" s="29" customFormat="1" ht="24.95" customHeight="1">
      <c r="A8" s="10">
        <v>3</v>
      </c>
      <c r="B8" s="21" t="s">
        <v>310</v>
      </c>
      <c r="C8" s="20" t="s">
        <v>20</v>
      </c>
      <c r="D8" s="22" t="s">
        <v>35</v>
      </c>
      <c r="E8" s="23" t="s">
        <v>36</v>
      </c>
      <c r="F8" s="20"/>
      <c r="G8" s="24" t="s">
        <v>23</v>
      </c>
      <c r="H8" s="21" t="s">
        <v>32</v>
      </c>
      <c r="I8" s="20">
        <v>1884.94</v>
      </c>
      <c r="J8" s="25"/>
      <c r="K8" s="26">
        <v>1884.94</v>
      </c>
      <c r="L8" s="27" t="s">
        <v>280</v>
      </c>
      <c r="M8" s="28" t="s">
        <v>37</v>
      </c>
      <c r="N8" s="25"/>
      <c r="O8" s="21" t="s">
        <v>38</v>
      </c>
      <c r="P8" s="21" t="s">
        <v>307</v>
      </c>
      <c r="Q8" s="21"/>
    </row>
    <row r="9" spans="1:17" s="29" customFormat="1" ht="24.95" customHeight="1">
      <c r="A9" s="20">
        <v>4</v>
      </c>
      <c r="B9" s="21" t="s">
        <v>305</v>
      </c>
      <c r="C9" s="20" t="s">
        <v>39</v>
      </c>
      <c r="D9" s="22" t="s">
        <v>40</v>
      </c>
      <c r="E9" s="23" t="s">
        <v>41</v>
      </c>
      <c r="F9" s="20"/>
      <c r="G9" s="24" t="s">
        <v>23</v>
      </c>
      <c r="H9" s="21" t="s">
        <v>24</v>
      </c>
      <c r="I9" s="20">
        <v>25453.25</v>
      </c>
      <c r="J9" s="25"/>
      <c r="K9" s="26">
        <v>25453.25</v>
      </c>
      <c r="L9" s="27" t="s">
        <v>280</v>
      </c>
      <c r="M9" s="28" t="s">
        <v>42</v>
      </c>
      <c r="N9" s="25"/>
      <c r="O9" s="21" t="s">
        <v>43</v>
      </c>
      <c r="P9" s="21" t="s">
        <v>311</v>
      </c>
      <c r="Q9" s="21"/>
    </row>
    <row r="10" spans="1:17" s="29" customFormat="1" ht="24.95" customHeight="1">
      <c r="A10" s="10">
        <v>5</v>
      </c>
      <c r="B10" s="21" t="s">
        <v>305</v>
      </c>
      <c r="C10" s="20" t="s">
        <v>39</v>
      </c>
      <c r="D10" s="22" t="s">
        <v>44</v>
      </c>
      <c r="E10" s="23" t="s">
        <v>45</v>
      </c>
      <c r="F10" s="20"/>
      <c r="G10" s="24" t="s">
        <v>23</v>
      </c>
      <c r="H10" s="21" t="s">
        <v>24</v>
      </c>
      <c r="I10" s="20">
        <v>30065.02</v>
      </c>
      <c r="J10" s="25"/>
      <c r="K10" s="26">
        <v>30065.02</v>
      </c>
      <c r="L10" s="27" t="s">
        <v>280</v>
      </c>
      <c r="M10" s="28" t="s">
        <v>42</v>
      </c>
      <c r="N10" s="25"/>
      <c r="O10" s="21" t="s">
        <v>43</v>
      </c>
      <c r="P10" s="21" t="s">
        <v>307</v>
      </c>
      <c r="Q10" s="21"/>
    </row>
    <row r="11" spans="1:17" s="29" customFormat="1" ht="24.95" customHeight="1">
      <c r="A11" s="20">
        <v>6</v>
      </c>
      <c r="B11" s="21" t="s">
        <v>305</v>
      </c>
      <c r="C11" s="20" t="s">
        <v>46</v>
      </c>
      <c r="D11" s="22" t="s">
        <v>47</v>
      </c>
      <c r="E11" s="23" t="s">
        <v>48</v>
      </c>
      <c r="F11" s="20"/>
      <c r="G11" s="24" t="s">
        <v>23</v>
      </c>
      <c r="H11" s="21" t="s">
        <v>24</v>
      </c>
      <c r="I11" s="20">
        <v>29754.03</v>
      </c>
      <c r="J11" s="25"/>
      <c r="K11" s="26">
        <v>29754.03</v>
      </c>
      <c r="L11" s="27" t="s">
        <v>280</v>
      </c>
      <c r="M11" s="28">
        <v>45096</v>
      </c>
      <c r="N11" s="25" t="s">
        <v>49</v>
      </c>
      <c r="O11" s="21" t="s">
        <v>43</v>
      </c>
      <c r="P11" s="21" t="s">
        <v>307</v>
      </c>
      <c r="Q11" s="21"/>
    </row>
    <row r="12" spans="1:17" s="29" customFormat="1" ht="24.95" customHeight="1">
      <c r="A12" s="20">
        <v>8</v>
      </c>
      <c r="B12" s="21" t="s">
        <v>312</v>
      </c>
      <c r="C12" s="20" t="s">
        <v>39</v>
      </c>
      <c r="D12" s="22" t="s">
        <v>54</v>
      </c>
      <c r="E12" s="23" t="s">
        <v>55</v>
      </c>
      <c r="F12" s="20"/>
      <c r="G12" s="24" t="s">
        <v>23</v>
      </c>
      <c r="H12" s="21" t="s">
        <v>32</v>
      </c>
      <c r="I12" s="20">
        <v>22047.54</v>
      </c>
      <c r="J12" s="25"/>
      <c r="K12" s="26">
        <v>22047.54</v>
      </c>
      <c r="L12" s="27" t="s">
        <v>280</v>
      </c>
      <c r="M12" s="28" t="s">
        <v>53</v>
      </c>
      <c r="N12" s="25"/>
      <c r="O12" s="21" t="s">
        <v>43</v>
      </c>
      <c r="P12" s="21" t="s">
        <v>309</v>
      </c>
      <c r="Q12" s="21"/>
    </row>
    <row r="13" spans="1:17" s="29" customFormat="1" ht="24.95" customHeight="1">
      <c r="A13" s="10">
        <v>9</v>
      </c>
      <c r="B13" s="21" t="s">
        <v>305</v>
      </c>
      <c r="C13" s="20" t="s">
        <v>56</v>
      </c>
      <c r="D13" s="22" t="s">
        <v>30</v>
      </c>
      <c r="E13" s="23" t="s">
        <v>31</v>
      </c>
      <c r="F13" s="20"/>
      <c r="G13" s="24" t="s">
        <v>23</v>
      </c>
      <c r="H13" s="21" t="s">
        <v>32</v>
      </c>
      <c r="I13" s="20">
        <v>1062</v>
      </c>
      <c r="J13" s="25"/>
      <c r="K13" s="26">
        <v>1062</v>
      </c>
      <c r="L13" s="27" t="s">
        <v>313</v>
      </c>
      <c r="M13" s="28" t="s">
        <v>53</v>
      </c>
      <c r="N13" s="25" t="s">
        <v>57</v>
      </c>
      <c r="O13" s="21" t="s">
        <v>43</v>
      </c>
      <c r="P13" s="21" t="s">
        <v>307</v>
      </c>
      <c r="Q13" s="21"/>
    </row>
    <row r="14" spans="1:17" s="29" customFormat="1" ht="24.95" customHeight="1">
      <c r="A14" s="20">
        <v>10</v>
      </c>
      <c r="B14" s="21" t="s">
        <v>305</v>
      </c>
      <c r="C14" s="20" t="s">
        <v>58</v>
      </c>
      <c r="D14" s="22" t="s">
        <v>59</v>
      </c>
      <c r="E14" s="23" t="s">
        <v>60</v>
      </c>
      <c r="F14" s="20"/>
      <c r="G14" s="24" t="s">
        <v>23</v>
      </c>
      <c r="H14" s="21" t="s">
        <v>32</v>
      </c>
      <c r="I14" s="20">
        <v>11496</v>
      </c>
      <c r="J14" s="25"/>
      <c r="K14" s="26">
        <v>11496</v>
      </c>
      <c r="L14" s="27" t="s">
        <v>280</v>
      </c>
      <c r="M14" s="28" t="s">
        <v>53</v>
      </c>
      <c r="N14" s="25" t="s">
        <v>57</v>
      </c>
      <c r="O14" s="21" t="s">
        <v>61</v>
      </c>
      <c r="P14" s="21" t="s">
        <v>307</v>
      </c>
      <c r="Q14" s="21"/>
    </row>
    <row r="15" spans="1:17" s="29" customFormat="1" ht="24.95" customHeight="1">
      <c r="A15" s="10">
        <v>11</v>
      </c>
      <c r="B15" s="21" t="s">
        <v>305</v>
      </c>
      <c r="C15" s="20" t="s">
        <v>64</v>
      </c>
      <c r="D15" s="22" t="s">
        <v>65</v>
      </c>
      <c r="E15" s="23" t="s">
        <v>66</v>
      </c>
      <c r="F15" s="20"/>
      <c r="G15" s="24" t="s">
        <v>23</v>
      </c>
      <c r="H15" s="21" t="s">
        <v>32</v>
      </c>
      <c r="I15" s="20">
        <v>921.5</v>
      </c>
      <c r="J15" s="25"/>
      <c r="K15" s="26">
        <v>921.5</v>
      </c>
      <c r="L15" s="27" t="s">
        <v>314</v>
      </c>
      <c r="M15" s="28" t="s">
        <v>53</v>
      </c>
      <c r="N15" s="25" t="s">
        <v>57</v>
      </c>
      <c r="O15" s="21" t="s">
        <v>38</v>
      </c>
      <c r="P15" s="21" t="s">
        <v>307</v>
      </c>
      <c r="Q15" s="21"/>
    </row>
    <row r="16" spans="1:17" s="29" customFormat="1" ht="24.95" customHeight="1">
      <c r="A16" s="20">
        <v>12</v>
      </c>
      <c r="B16" s="21" t="s">
        <v>305</v>
      </c>
      <c r="C16" s="20" t="s">
        <v>67</v>
      </c>
      <c r="D16" s="22" t="s">
        <v>68</v>
      </c>
      <c r="E16" s="23" t="s">
        <v>69</v>
      </c>
      <c r="F16" s="20"/>
      <c r="G16" s="24" t="s">
        <v>23</v>
      </c>
      <c r="H16" s="21" t="s">
        <v>32</v>
      </c>
      <c r="I16" s="20">
        <v>4011.5</v>
      </c>
      <c r="J16" s="25"/>
      <c r="K16" s="26">
        <v>4011.5</v>
      </c>
      <c r="L16" s="27" t="s">
        <v>280</v>
      </c>
      <c r="M16" s="28" t="s">
        <v>53</v>
      </c>
      <c r="N16" s="25" t="s">
        <v>57</v>
      </c>
      <c r="O16" s="21" t="s">
        <v>38</v>
      </c>
      <c r="P16" s="21" t="s">
        <v>307</v>
      </c>
      <c r="Q16" s="21"/>
    </row>
    <row r="17" spans="1:17" s="29" customFormat="1" ht="24.95" customHeight="1">
      <c r="A17" s="10">
        <v>13</v>
      </c>
      <c r="B17" s="21" t="s">
        <v>315</v>
      </c>
      <c r="C17" s="20" t="s">
        <v>70</v>
      </c>
      <c r="D17" s="22" t="s">
        <v>71</v>
      </c>
      <c r="E17" s="23" t="s">
        <v>72</v>
      </c>
      <c r="F17" s="20"/>
      <c r="G17" s="24" t="s">
        <v>23</v>
      </c>
      <c r="H17" s="21" t="s">
        <v>32</v>
      </c>
      <c r="I17" s="20">
        <v>62344.480000000003</v>
      </c>
      <c r="J17" s="25"/>
      <c r="K17" s="26">
        <v>62344.480000000003</v>
      </c>
      <c r="L17" s="27" t="s">
        <v>280</v>
      </c>
      <c r="M17" s="28">
        <v>45120</v>
      </c>
      <c r="N17" s="25" t="s">
        <v>73</v>
      </c>
      <c r="O17" s="21" t="s">
        <v>43</v>
      </c>
      <c r="P17" s="21" t="s">
        <v>307</v>
      </c>
      <c r="Q17" s="21"/>
    </row>
    <row r="18" spans="1:17" s="29" customFormat="1" ht="24.95" customHeight="1">
      <c r="A18" s="20">
        <v>14</v>
      </c>
      <c r="B18" s="21" t="s">
        <v>305</v>
      </c>
      <c r="C18" s="20" t="s">
        <v>74</v>
      </c>
      <c r="D18" s="22" t="s">
        <v>59</v>
      </c>
      <c r="E18" s="23" t="s">
        <v>60</v>
      </c>
      <c r="F18" s="20"/>
      <c r="G18" s="24" t="s">
        <v>23</v>
      </c>
      <c r="H18" s="21" t="s">
        <v>32</v>
      </c>
      <c r="I18" s="20">
        <v>7500</v>
      </c>
      <c r="J18" s="25"/>
      <c r="K18" s="26">
        <v>7500</v>
      </c>
      <c r="L18" s="27" t="s">
        <v>280</v>
      </c>
      <c r="M18" s="28">
        <v>45120</v>
      </c>
      <c r="N18" s="25" t="s">
        <v>73</v>
      </c>
      <c r="O18" s="21" t="s">
        <v>43</v>
      </c>
      <c r="P18" s="21" t="s">
        <v>307</v>
      </c>
      <c r="Q18" s="21"/>
    </row>
    <row r="19" spans="1:17" s="29" customFormat="1" ht="24.95" customHeight="1">
      <c r="A19" s="10">
        <v>15</v>
      </c>
      <c r="B19" s="21" t="s">
        <v>305</v>
      </c>
      <c r="C19" s="20" t="s">
        <v>75</v>
      </c>
      <c r="D19" s="22" t="s">
        <v>59</v>
      </c>
      <c r="E19" s="23" t="s">
        <v>60</v>
      </c>
      <c r="F19" s="20"/>
      <c r="G19" s="24" t="s">
        <v>23</v>
      </c>
      <c r="H19" s="21" t="s">
        <v>32</v>
      </c>
      <c r="I19" s="20">
        <v>7298</v>
      </c>
      <c r="J19" s="25"/>
      <c r="K19" s="26">
        <v>7298</v>
      </c>
      <c r="L19" s="27" t="s">
        <v>280</v>
      </c>
      <c r="M19" s="28">
        <v>45124</v>
      </c>
      <c r="N19" s="25" t="s">
        <v>73</v>
      </c>
      <c r="O19" s="21" t="s">
        <v>43</v>
      </c>
      <c r="P19" s="21" t="s">
        <v>307</v>
      </c>
      <c r="Q19" s="21"/>
    </row>
    <row r="20" spans="1:17" s="49" customFormat="1" ht="24.95" customHeight="1">
      <c r="A20" s="20">
        <v>16</v>
      </c>
      <c r="B20" s="41" t="s">
        <v>305</v>
      </c>
      <c r="C20" s="40" t="s">
        <v>75</v>
      </c>
      <c r="D20" s="42" t="s">
        <v>76</v>
      </c>
      <c r="E20" s="43" t="s">
        <v>77</v>
      </c>
      <c r="F20" s="40"/>
      <c r="G20" s="44" t="s">
        <v>23</v>
      </c>
      <c r="H20" s="41" t="s">
        <v>32</v>
      </c>
      <c r="I20" s="40">
        <f>37855+1084.8</f>
        <v>38939.800000000003</v>
      </c>
      <c r="J20" s="45"/>
      <c r="K20" s="46">
        <f>37855+1084.8</f>
        <v>38939.800000000003</v>
      </c>
      <c r="L20" s="47" t="s">
        <v>280</v>
      </c>
      <c r="M20" s="48">
        <v>45127</v>
      </c>
      <c r="N20" s="45" t="s">
        <v>73</v>
      </c>
      <c r="O20" s="41" t="s">
        <v>43</v>
      </c>
      <c r="P20" s="41" t="s">
        <v>307</v>
      </c>
      <c r="Q20" s="41"/>
    </row>
    <row r="21" spans="1:17" s="29" customFormat="1" ht="24.95" customHeight="1">
      <c r="A21" s="10">
        <v>17</v>
      </c>
      <c r="B21" s="21" t="s">
        <v>305</v>
      </c>
      <c r="C21" s="20" t="s">
        <v>78</v>
      </c>
      <c r="D21" s="22" t="s">
        <v>79</v>
      </c>
      <c r="E21" s="23" t="s">
        <v>80</v>
      </c>
      <c r="F21" s="20"/>
      <c r="G21" s="24" t="s">
        <v>23</v>
      </c>
      <c r="H21" s="21" t="s">
        <v>32</v>
      </c>
      <c r="I21" s="20">
        <v>3745.95</v>
      </c>
      <c r="J21" s="25"/>
      <c r="K21" s="26">
        <v>3745.95</v>
      </c>
      <c r="L21" s="27" t="s">
        <v>280</v>
      </c>
      <c r="M21" s="28">
        <v>45120</v>
      </c>
      <c r="N21" s="25"/>
      <c r="O21" s="21" t="s">
        <v>43</v>
      </c>
      <c r="P21" s="21" t="s">
        <v>307</v>
      </c>
      <c r="Q21" s="21"/>
    </row>
    <row r="22" spans="1:17" s="29" customFormat="1" ht="24.95" customHeight="1">
      <c r="A22" s="20">
        <v>18</v>
      </c>
      <c r="B22" s="21" t="s">
        <v>310</v>
      </c>
      <c r="C22" s="20" t="s">
        <v>78</v>
      </c>
      <c r="D22" s="22" t="s">
        <v>44</v>
      </c>
      <c r="E22" s="23" t="s">
        <v>81</v>
      </c>
      <c r="F22" s="20"/>
      <c r="G22" s="24" t="s">
        <v>23</v>
      </c>
      <c r="H22" s="21" t="s">
        <v>32</v>
      </c>
      <c r="I22" s="20">
        <v>6916.31</v>
      </c>
      <c r="J22" s="25"/>
      <c r="K22" s="26">
        <v>6916.31</v>
      </c>
      <c r="L22" s="27" t="s">
        <v>280</v>
      </c>
      <c r="M22" s="28">
        <v>45127</v>
      </c>
      <c r="N22" s="25" t="s">
        <v>73</v>
      </c>
      <c r="O22" s="21" t="s">
        <v>43</v>
      </c>
      <c r="P22" s="21" t="s">
        <v>307</v>
      </c>
      <c r="Q22" s="21"/>
    </row>
    <row r="23" spans="1:17" s="19" customFormat="1" ht="24.95" customHeight="1">
      <c r="A23" s="10">
        <v>19</v>
      </c>
      <c r="B23" s="11" t="s">
        <v>305</v>
      </c>
      <c r="C23" s="10" t="s">
        <v>82</v>
      </c>
      <c r="D23" s="12" t="s">
        <v>71</v>
      </c>
      <c r="E23" s="13" t="s">
        <v>83</v>
      </c>
      <c r="F23" s="10"/>
      <c r="G23" s="14" t="s">
        <v>23</v>
      </c>
      <c r="H23" s="11" t="s">
        <v>32</v>
      </c>
      <c r="I23" s="10">
        <v>26321.8</v>
      </c>
      <c r="J23" s="15"/>
      <c r="K23" s="16">
        <v>26321.8</v>
      </c>
      <c r="L23" s="17" t="s">
        <v>280</v>
      </c>
      <c r="M23" s="18">
        <v>45120</v>
      </c>
      <c r="N23" s="15" t="s">
        <v>73</v>
      </c>
      <c r="O23" s="11" t="s">
        <v>43</v>
      </c>
      <c r="P23" s="11" t="s">
        <v>307</v>
      </c>
      <c r="Q23" s="11"/>
    </row>
    <row r="24" spans="1:17" s="29" customFormat="1" ht="24.95" customHeight="1">
      <c r="A24" s="20">
        <v>20</v>
      </c>
      <c r="B24" s="21" t="s">
        <v>312</v>
      </c>
      <c r="C24" s="20" t="s">
        <v>86</v>
      </c>
      <c r="D24" s="22" t="s">
        <v>35</v>
      </c>
      <c r="E24" s="23" t="s">
        <v>87</v>
      </c>
      <c r="F24" s="20"/>
      <c r="G24" s="24" t="s">
        <v>23</v>
      </c>
      <c r="H24" s="21" t="s">
        <v>32</v>
      </c>
      <c r="I24" s="20">
        <v>1145.8399999999999</v>
      </c>
      <c r="J24" s="25"/>
      <c r="K24" s="26">
        <v>1145.8399999999999</v>
      </c>
      <c r="L24" s="27" t="s">
        <v>280</v>
      </c>
      <c r="M24" s="28">
        <v>45197</v>
      </c>
      <c r="N24" s="25"/>
      <c r="O24" s="21" t="s">
        <v>43</v>
      </c>
      <c r="P24" s="21" t="s">
        <v>316</v>
      </c>
      <c r="Q24" s="21"/>
    </row>
    <row r="25" spans="1:17" s="29" customFormat="1" ht="24.95" customHeight="1">
      <c r="A25" s="10">
        <v>21</v>
      </c>
      <c r="B25" s="21" t="s">
        <v>305</v>
      </c>
      <c r="C25" s="50" t="s">
        <v>88</v>
      </c>
      <c r="D25" s="51" t="s">
        <v>89</v>
      </c>
      <c r="E25" s="52" t="s">
        <v>87</v>
      </c>
      <c r="F25" s="50"/>
      <c r="G25" s="24" t="s">
        <v>23</v>
      </c>
      <c r="H25" s="53" t="s">
        <v>32</v>
      </c>
      <c r="I25" s="50">
        <v>1275</v>
      </c>
      <c r="J25" s="54"/>
      <c r="K25" s="55">
        <v>1275</v>
      </c>
      <c r="L25" s="20" t="s">
        <v>280</v>
      </c>
      <c r="M25" s="56">
        <v>45224</v>
      </c>
      <c r="N25" s="54"/>
      <c r="O25" s="53" t="s">
        <v>43</v>
      </c>
      <c r="P25" s="21" t="s">
        <v>307</v>
      </c>
      <c r="Q25" s="53"/>
    </row>
    <row r="26" spans="1:17" s="29" customFormat="1" ht="24.95" customHeight="1">
      <c r="A26" s="10">
        <v>23</v>
      </c>
      <c r="B26" s="21" t="s">
        <v>312</v>
      </c>
      <c r="C26" s="50" t="s">
        <v>75</v>
      </c>
      <c r="D26" s="51" t="s">
        <v>59</v>
      </c>
      <c r="E26" s="52" t="s">
        <v>92</v>
      </c>
      <c r="F26" s="50"/>
      <c r="G26" s="24" t="s">
        <v>23</v>
      </c>
      <c r="H26" s="53" t="s">
        <v>32</v>
      </c>
      <c r="I26" s="50">
        <v>5200</v>
      </c>
      <c r="J26" s="54"/>
      <c r="K26" s="55">
        <v>5200</v>
      </c>
      <c r="L26" s="20" t="s">
        <v>306</v>
      </c>
      <c r="M26" s="56">
        <v>45254</v>
      </c>
      <c r="N26" s="54"/>
      <c r="O26" s="53" t="s">
        <v>43</v>
      </c>
      <c r="P26" s="21" t="s">
        <v>307</v>
      </c>
      <c r="Q26" s="53"/>
    </row>
    <row r="27" spans="1:17" s="29" customFormat="1" ht="24.95" customHeight="1">
      <c r="A27" s="20">
        <v>24</v>
      </c>
      <c r="B27" s="21" t="s">
        <v>312</v>
      </c>
      <c r="C27" s="50" t="s">
        <v>93</v>
      </c>
      <c r="D27" s="51" t="s">
        <v>59</v>
      </c>
      <c r="E27" s="52" t="s">
        <v>92</v>
      </c>
      <c r="F27" s="50"/>
      <c r="G27" s="24" t="s">
        <v>23</v>
      </c>
      <c r="H27" s="53" t="s">
        <v>32</v>
      </c>
      <c r="I27" s="50">
        <v>15908.8</v>
      </c>
      <c r="J27" s="54"/>
      <c r="K27" s="55">
        <v>15908.8</v>
      </c>
      <c r="L27" s="20" t="s">
        <v>280</v>
      </c>
      <c r="M27" s="56">
        <v>45271</v>
      </c>
      <c r="N27" s="54"/>
      <c r="O27" s="53" t="s">
        <v>43</v>
      </c>
      <c r="P27" s="21" t="s">
        <v>307</v>
      </c>
      <c r="Q27" s="53"/>
    </row>
    <row r="28" spans="1:17" s="29" customFormat="1" ht="24.95" customHeight="1">
      <c r="A28" s="10">
        <v>25</v>
      </c>
      <c r="B28" s="21" t="s">
        <v>315</v>
      </c>
      <c r="C28" s="50"/>
      <c r="D28" s="51"/>
      <c r="E28" s="52" t="s">
        <v>94</v>
      </c>
      <c r="F28" s="50"/>
      <c r="G28" s="24" t="s">
        <v>23</v>
      </c>
      <c r="H28" s="53" t="s">
        <v>95</v>
      </c>
      <c r="I28" s="50">
        <v>87202.73</v>
      </c>
      <c r="J28" s="54"/>
      <c r="K28" s="55">
        <v>87202.73</v>
      </c>
      <c r="L28" s="20" t="s">
        <v>280</v>
      </c>
      <c r="M28" s="56">
        <v>45265</v>
      </c>
      <c r="N28" s="54"/>
      <c r="O28" s="53" t="s">
        <v>43</v>
      </c>
      <c r="P28" s="21" t="s">
        <v>311</v>
      </c>
      <c r="Q28" s="53"/>
    </row>
    <row r="29" spans="1:17" s="29" customFormat="1" ht="24.95" customHeight="1">
      <c r="A29" s="20">
        <v>26</v>
      </c>
      <c r="B29" s="21" t="s">
        <v>315</v>
      </c>
      <c r="C29" s="50" t="s">
        <v>317</v>
      </c>
      <c r="D29" s="51"/>
      <c r="E29" s="52" t="s">
        <v>94</v>
      </c>
      <c r="F29" s="50"/>
      <c r="G29" s="24" t="s">
        <v>23</v>
      </c>
      <c r="H29" s="53" t="s">
        <v>95</v>
      </c>
      <c r="I29" s="50">
        <v>85645.7</v>
      </c>
      <c r="J29" s="54"/>
      <c r="K29" s="55">
        <v>85645.7</v>
      </c>
      <c r="L29" s="20" t="s">
        <v>280</v>
      </c>
      <c r="M29" s="56">
        <v>45279</v>
      </c>
      <c r="N29" s="54"/>
      <c r="O29" s="53" t="s">
        <v>38</v>
      </c>
      <c r="P29" s="21" t="s">
        <v>307</v>
      </c>
      <c r="Q29" s="53"/>
    </row>
    <row r="30" spans="1:17" s="9" customFormat="1" ht="24.95" customHeight="1">
      <c r="A30" s="10">
        <v>27</v>
      </c>
      <c r="B30" s="24" t="s">
        <v>100</v>
      </c>
      <c r="C30" s="24" t="s">
        <v>101</v>
      </c>
      <c r="D30" s="53"/>
      <c r="E30" s="64" t="s">
        <v>102</v>
      </c>
      <c r="F30" s="65"/>
      <c r="G30" s="53" t="s">
        <v>23</v>
      </c>
      <c r="H30" s="53" t="s">
        <v>32</v>
      </c>
      <c r="I30" s="65">
        <v>1300.6300000000001</v>
      </c>
      <c r="J30" s="66"/>
      <c r="K30" s="66">
        <v>1300.6300000000001</v>
      </c>
      <c r="L30" s="50" t="s">
        <v>318</v>
      </c>
      <c r="M30" s="50"/>
      <c r="N30" s="67"/>
      <c r="O30" s="53" t="s">
        <v>38</v>
      </c>
      <c r="P30" s="21" t="s">
        <v>319</v>
      </c>
      <c r="Q30" s="68"/>
    </row>
    <row r="31" spans="1:17" s="70" customFormat="1" ht="36.75" customHeight="1">
      <c r="A31" s="20">
        <v>28</v>
      </c>
      <c r="B31" s="53" t="s">
        <v>104</v>
      </c>
      <c r="C31" s="53" t="s">
        <v>105</v>
      </c>
      <c r="D31" s="24" t="s">
        <v>106</v>
      </c>
      <c r="E31" s="64" t="s">
        <v>320</v>
      </c>
      <c r="F31" s="50"/>
      <c r="G31" s="24" t="s">
        <v>23</v>
      </c>
      <c r="H31" s="53" t="s">
        <v>32</v>
      </c>
      <c r="I31" s="50">
        <v>678</v>
      </c>
      <c r="J31" s="54">
        <v>0</v>
      </c>
      <c r="K31" s="55">
        <v>678</v>
      </c>
      <c r="L31" s="69" t="s">
        <v>108</v>
      </c>
      <c r="M31" s="69"/>
      <c r="N31" s="53"/>
      <c r="O31" s="53" t="s">
        <v>38</v>
      </c>
      <c r="P31" s="53" t="s">
        <v>109</v>
      </c>
      <c r="Q31" s="24" t="s">
        <v>110</v>
      </c>
    </row>
    <row r="32" spans="1:17" s="70" customFormat="1" ht="36.75" customHeight="1">
      <c r="A32" s="20">
        <v>29</v>
      </c>
      <c r="B32" s="24" t="s">
        <v>100</v>
      </c>
      <c r="C32" s="53" t="s">
        <v>405</v>
      </c>
      <c r="D32" s="24" t="s">
        <v>406</v>
      </c>
      <c r="E32" s="64" t="s">
        <v>407</v>
      </c>
      <c r="F32" s="50"/>
      <c r="G32" s="24" t="s">
        <v>408</v>
      </c>
      <c r="H32" s="53" t="s">
        <v>32</v>
      </c>
      <c r="I32" s="50">
        <v>58895.6</v>
      </c>
      <c r="J32" s="54">
        <v>0</v>
      </c>
      <c r="K32" s="55">
        <f>I32-J32</f>
        <v>58895.6</v>
      </c>
      <c r="L32" s="69" t="s">
        <v>108</v>
      </c>
      <c r="M32" s="69"/>
      <c r="N32" s="53"/>
      <c r="O32" s="53" t="s">
        <v>43</v>
      </c>
      <c r="P32" s="53" t="s">
        <v>409</v>
      </c>
      <c r="Q32" s="24"/>
    </row>
    <row r="33" spans="1:18" s="70" customFormat="1" ht="24.95" customHeight="1">
      <c r="A33" s="10">
        <v>30</v>
      </c>
      <c r="B33" s="69" t="s">
        <v>86</v>
      </c>
      <c r="C33" s="69" t="s">
        <v>86</v>
      </c>
      <c r="D33" s="69" t="s">
        <v>116</v>
      </c>
      <c r="E33" s="77" t="s">
        <v>117</v>
      </c>
      <c r="F33" s="78"/>
      <c r="G33" s="24" t="s">
        <v>321</v>
      </c>
      <c r="H33" s="79" t="s">
        <v>32</v>
      </c>
      <c r="I33" s="65">
        <v>18428.439999999999</v>
      </c>
      <c r="J33" s="66">
        <v>0</v>
      </c>
      <c r="K33" s="55">
        <v>18428.439999999999</v>
      </c>
      <c r="L33" s="69" t="s">
        <v>108</v>
      </c>
      <c r="M33" s="53"/>
      <c r="N33" s="53"/>
      <c r="O33" s="80" t="s">
        <v>43</v>
      </c>
      <c r="P33" s="53" t="s">
        <v>120</v>
      </c>
      <c r="Q33" s="53" t="s">
        <v>121</v>
      </c>
    </row>
    <row r="34" spans="1:18" s="84" customFormat="1" ht="24.95" customHeight="1">
      <c r="A34" s="160" t="s">
        <v>122</v>
      </c>
      <c r="B34" s="160"/>
      <c r="C34" s="160"/>
      <c r="D34" s="160"/>
      <c r="E34" s="160"/>
      <c r="F34" s="160"/>
      <c r="G34" s="161"/>
      <c r="H34" s="160"/>
      <c r="I34" s="81">
        <f>SUM(I6:I33)</f>
        <v>621040.02999999991</v>
      </c>
      <c r="J34" s="82"/>
      <c r="K34" s="83">
        <f>SUM(K6:K33)</f>
        <v>621040.02999999991</v>
      </c>
      <c r="L34" s="69"/>
      <c r="M34" s="69"/>
      <c r="N34" s="53"/>
      <c r="O34" s="80"/>
      <c r="P34" s="79"/>
      <c r="Q34" s="53"/>
    </row>
    <row r="35" spans="1:18" s="145" customFormat="1" ht="24.95" customHeight="1">
      <c r="A35" s="144" t="s">
        <v>322</v>
      </c>
      <c r="B35" s="101" t="s">
        <v>123</v>
      </c>
      <c r="C35" s="101" t="s">
        <v>124</v>
      </c>
      <c r="D35" s="101" t="s">
        <v>123</v>
      </c>
      <c r="E35" s="101" t="s">
        <v>125</v>
      </c>
      <c r="F35" s="101" t="s">
        <v>126</v>
      </c>
      <c r="G35" s="101" t="s">
        <v>23</v>
      </c>
      <c r="H35" s="101" t="s">
        <v>32</v>
      </c>
      <c r="I35" s="122">
        <v>27206.880000000001</v>
      </c>
      <c r="J35" s="122">
        <v>0</v>
      </c>
      <c r="K35" s="122">
        <f t="shared" ref="K35:K36" si="0">I35-J35</f>
        <v>27206.880000000001</v>
      </c>
      <c r="L35" s="106" t="s">
        <v>108</v>
      </c>
      <c r="M35" s="106"/>
      <c r="N35" s="101"/>
      <c r="O35" s="144"/>
      <c r="P35" s="121"/>
      <c r="Q35" s="101"/>
    </row>
    <row r="36" spans="1:18" s="145" customFormat="1" ht="24.95" customHeight="1">
      <c r="A36" s="144" t="s">
        <v>323</v>
      </c>
      <c r="B36" s="101" t="s">
        <v>123</v>
      </c>
      <c r="C36" s="101" t="s">
        <v>124</v>
      </c>
      <c r="D36" s="101" t="s">
        <v>123</v>
      </c>
      <c r="E36" s="101" t="s">
        <v>125</v>
      </c>
      <c r="F36" s="101" t="s">
        <v>126</v>
      </c>
      <c r="G36" s="101" t="s">
        <v>23</v>
      </c>
      <c r="H36" s="101" t="s">
        <v>32</v>
      </c>
      <c r="I36" s="146">
        <v>43619.3</v>
      </c>
      <c r="J36" s="122">
        <v>0</v>
      </c>
      <c r="K36" s="122">
        <f t="shared" si="0"/>
        <v>43619.3</v>
      </c>
      <c r="L36" s="106" t="s">
        <v>108</v>
      </c>
      <c r="M36" s="106"/>
      <c r="N36" s="101"/>
      <c r="O36" s="101"/>
      <c r="P36" s="101"/>
      <c r="Q36" s="14"/>
    </row>
    <row r="37" spans="1:18" s="90" customFormat="1" ht="24.95" customHeight="1">
      <c r="A37" s="160" t="s">
        <v>131</v>
      </c>
      <c r="B37" s="160"/>
      <c r="C37" s="160"/>
      <c r="D37" s="160"/>
      <c r="E37" s="160"/>
      <c r="F37" s="160"/>
      <c r="G37" s="161"/>
      <c r="H37" s="160"/>
      <c r="I37" s="153">
        <f>I36+I35</f>
        <v>70826.180000000008</v>
      </c>
      <c r="J37" s="89"/>
      <c r="K37" s="89">
        <f>K36+K35</f>
        <v>70826.180000000008</v>
      </c>
      <c r="L37" s="53"/>
      <c r="M37" s="69"/>
      <c r="N37" s="53"/>
      <c r="O37" s="53"/>
      <c r="P37" s="53"/>
      <c r="Q37" s="53"/>
    </row>
    <row r="38" spans="1:18" s="96" customFormat="1" ht="24.95" customHeight="1">
      <c r="A38" s="54">
        <v>1</v>
      </c>
      <c r="B38" s="53" t="s">
        <v>137</v>
      </c>
      <c r="C38" s="53" t="s">
        <v>324</v>
      </c>
      <c r="D38" s="24" t="s">
        <v>150</v>
      </c>
      <c r="E38" s="64" t="s">
        <v>151</v>
      </c>
      <c r="F38" s="50" t="s">
        <v>152</v>
      </c>
      <c r="G38" s="24" t="s">
        <v>23</v>
      </c>
      <c r="H38" s="53" t="s">
        <v>24</v>
      </c>
      <c r="I38" s="50">
        <v>24295</v>
      </c>
      <c r="J38" s="54">
        <v>0</v>
      </c>
      <c r="K38" s="55">
        <v>24295</v>
      </c>
      <c r="L38" s="69" t="s">
        <v>108</v>
      </c>
      <c r="M38" s="69"/>
      <c r="N38" s="53"/>
      <c r="O38" s="53" t="s">
        <v>143</v>
      </c>
      <c r="P38" s="53" t="s">
        <v>109</v>
      </c>
      <c r="Q38" s="24" t="s">
        <v>153</v>
      </c>
    </row>
    <row r="39" spans="1:18" s="97" customFormat="1" ht="24.95" customHeight="1">
      <c r="A39" s="54">
        <v>2</v>
      </c>
      <c r="B39" s="53" t="s">
        <v>132</v>
      </c>
      <c r="C39" s="53" t="s">
        <v>154</v>
      </c>
      <c r="D39" s="24" t="s">
        <v>155</v>
      </c>
      <c r="E39" s="64" t="s">
        <v>156</v>
      </c>
      <c r="F39" s="50" t="s">
        <v>157</v>
      </c>
      <c r="G39" s="24" t="s">
        <v>118</v>
      </c>
      <c r="H39" s="53" t="s">
        <v>32</v>
      </c>
      <c r="I39" s="50">
        <v>3000</v>
      </c>
      <c r="J39" s="54">
        <v>0</v>
      </c>
      <c r="K39" s="55">
        <v>3000</v>
      </c>
      <c r="L39" s="69" t="s">
        <v>108</v>
      </c>
      <c r="M39" s="69"/>
      <c r="N39" s="53" t="s">
        <v>136</v>
      </c>
      <c r="O39" s="53" t="s">
        <v>43</v>
      </c>
      <c r="P39" s="53" t="s">
        <v>109</v>
      </c>
      <c r="Q39" s="24" t="s">
        <v>110</v>
      </c>
    </row>
    <row r="40" spans="1:18" s="97" customFormat="1" ht="24.95" customHeight="1">
      <c r="A40" s="54">
        <v>3</v>
      </c>
      <c r="B40" s="53" t="s">
        <v>132</v>
      </c>
      <c r="C40" s="53" t="s">
        <v>158</v>
      </c>
      <c r="D40" s="24" t="s">
        <v>133</v>
      </c>
      <c r="E40" s="64" t="s">
        <v>156</v>
      </c>
      <c r="F40" s="50" t="s">
        <v>159</v>
      </c>
      <c r="G40" s="24" t="s">
        <v>23</v>
      </c>
      <c r="H40" s="53" t="s">
        <v>24</v>
      </c>
      <c r="I40" s="50">
        <v>2000</v>
      </c>
      <c r="J40" s="54">
        <v>0</v>
      </c>
      <c r="K40" s="55">
        <v>2000</v>
      </c>
      <c r="L40" s="69" t="s">
        <v>108</v>
      </c>
      <c r="M40" s="69"/>
      <c r="N40" s="53" t="s">
        <v>136</v>
      </c>
      <c r="O40" s="53" t="s">
        <v>43</v>
      </c>
      <c r="P40" s="53" t="s">
        <v>109</v>
      </c>
      <c r="Q40" s="24" t="s">
        <v>110</v>
      </c>
    </row>
    <row r="41" spans="1:18" s="70" customFormat="1" ht="24.95" customHeight="1">
      <c r="A41" s="54">
        <v>4</v>
      </c>
      <c r="B41" s="53" t="s">
        <v>132</v>
      </c>
      <c r="C41" s="53" t="s">
        <v>164</v>
      </c>
      <c r="D41" s="24" t="s">
        <v>133</v>
      </c>
      <c r="E41" s="98" t="s">
        <v>165</v>
      </c>
      <c r="F41" s="50" t="s">
        <v>166</v>
      </c>
      <c r="G41" s="24" t="s">
        <v>23</v>
      </c>
      <c r="H41" s="53" t="s">
        <v>32</v>
      </c>
      <c r="I41" s="65">
        <v>2000</v>
      </c>
      <c r="J41" s="66">
        <v>0</v>
      </c>
      <c r="K41" s="54">
        <f>I41-J41</f>
        <v>2000</v>
      </c>
      <c r="L41" s="69" t="s">
        <v>108</v>
      </c>
      <c r="M41" s="69"/>
      <c r="N41" s="53" t="s">
        <v>136</v>
      </c>
      <c r="O41" s="53" t="s">
        <v>43</v>
      </c>
      <c r="P41" s="53" t="s">
        <v>109</v>
      </c>
      <c r="Q41" s="24" t="s">
        <v>110</v>
      </c>
    </row>
    <row r="42" spans="1:18" s="94" customFormat="1" ht="24.95" customHeight="1">
      <c r="A42" s="54">
        <v>5</v>
      </c>
      <c r="B42" s="101" t="s">
        <v>132</v>
      </c>
      <c r="C42" s="101" t="s">
        <v>20</v>
      </c>
      <c r="D42" s="14" t="s">
        <v>325</v>
      </c>
      <c r="E42" s="102" t="s">
        <v>183</v>
      </c>
      <c r="F42" s="103" t="s">
        <v>184</v>
      </c>
      <c r="G42" s="14" t="s">
        <v>326</v>
      </c>
      <c r="H42" s="101" t="s">
        <v>24</v>
      </c>
      <c r="I42" s="103">
        <v>10000</v>
      </c>
      <c r="J42" s="104">
        <v>0</v>
      </c>
      <c r="K42" s="105">
        <f>I42-J42</f>
        <v>10000</v>
      </c>
      <c r="L42" s="106" t="s">
        <v>108</v>
      </c>
      <c r="M42" s="106"/>
      <c r="N42" s="101" t="s">
        <v>136</v>
      </c>
      <c r="O42" s="101" t="s">
        <v>38</v>
      </c>
      <c r="P42" s="101" t="s">
        <v>109</v>
      </c>
      <c r="Q42" s="14" t="s">
        <v>110</v>
      </c>
    </row>
    <row r="43" spans="1:18" s="70" customFormat="1" ht="24.95" customHeight="1">
      <c r="A43" s="54">
        <v>6</v>
      </c>
      <c r="B43" s="53" t="s">
        <v>198</v>
      </c>
      <c r="C43" s="69" t="s">
        <v>199</v>
      </c>
      <c r="D43" s="69" t="s">
        <v>199</v>
      </c>
      <c r="E43" s="77" t="s">
        <v>200</v>
      </c>
      <c r="F43" s="50" t="s">
        <v>201</v>
      </c>
      <c r="G43" s="44" t="s">
        <v>202</v>
      </c>
      <c r="H43" s="79" t="s">
        <v>32</v>
      </c>
      <c r="I43" s="65">
        <v>390000</v>
      </c>
      <c r="J43" s="66">
        <v>117000</v>
      </c>
      <c r="K43" s="54">
        <v>117000</v>
      </c>
      <c r="L43" s="69" t="s">
        <v>108</v>
      </c>
      <c r="M43" s="69" t="s">
        <v>203</v>
      </c>
      <c r="N43" s="53"/>
      <c r="O43" s="53" t="s">
        <v>43</v>
      </c>
      <c r="P43" s="53" t="s">
        <v>204</v>
      </c>
      <c r="Q43" s="79" t="s">
        <v>121</v>
      </c>
    </row>
    <row r="44" spans="1:18" s="94" customFormat="1" ht="36" customHeight="1">
      <c r="A44" s="54">
        <v>7</v>
      </c>
      <c r="B44" s="101" t="s">
        <v>198</v>
      </c>
      <c r="C44" s="101" t="s">
        <v>205</v>
      </c>
      <c r="D44" s="101" t="s">
        <v>150</v>
      </c>
      <c r="E44" s="102" t="s">
        <v>206</v>
      </c>
      <c r="F44" s="103" t="s">
        <v>207</v>
      </c>
      <c r="G44" s="14" t="s">
        <v>208</v>
      </c>
      <c r="H44" s="101" t="s">
        <v>32</v>
      </c>
      <c r="I44" s="117">
        <v>200000</v>
      </c>
      <c r="J44" s="122">
        <v>120000</v>
      </c>
      <c r="K44" s="104">
        <v>60000</v>
      </c>
      <c r="L44" s="126" t="s">
        <v>108</v>
      </c>
      <c r="M44" s="106"/>
      <c r="N44" s="101"/>
      <c r="O44" s="144" t="s">
        <v>143</v>
      </c>
      <c r="P44" s="101" t="s">
        <v>204</v>
      </c>
      <c r="Q44" s="101" t="s">
        <v>209</v>
      </c>
    </row>
    <row r="45" spans="1:18" s="94" customFormat="1" ht="30" customHeight="1">
      <c r="A45" s="54">
        <v>8</v>
      </c>
      <c r="B45" s="101" t="s">
        <v>198</v>
      </c>
      <c r="C45" s="101" t="s">
        <v>205</v>
      </c>
      <c r="D45" s="101" t="s">
        <v>210</v>
      </c>
      <c r="E45" s="102" t="s">
        <v>206</v>
      </c>
      <c r="F45" s="103" t="s">
        <v>207</v>
      </c>
      <c r="G45" s="14" t="s">
        <v>118</v>
      </c>
      <c r="H45" s="101" t="s">
        <v>32</v>
      </c>
      <c r="I45" s="117">
        <v>5329.08</v>
      </c>
      <c r="J45" s="122">
        <v>0</v>
      </c>
      <c r="K45" s="122">
        <v>5329.08</v>
      </c>
      <c r="L45" s="126" t="s">
        <v>108</v>
      </c>
      <c r="M45" s="106"/>
      <c r="N45" s="101"/>
      <c r="O45" s="144" t="s">
        <v>143</v>
      </c>
      <c r="P45" s="101" t="s">
        <v>204</v>
      </c>
      <c r="Q45" s="101" t="s">
        <v>209</v>
      </c>
    </row>
    <row r="46" spans="1:18" s="94" customFormat="1" ht="24.95" customHeight="1">
      <c r="A46" s="54">
        <v>9</v>
      </c>
      <c r="B46" s="101" t="s">
        <v>198</v>
      </c>
      <c r="C46" s="126"/>
      <c r="D46" s="126" t="s">
        <v>288</v>
      </c>
      <c r="E46" s="147" t="s">
        <v>327</v>
      </c>
      <c r="F46" s="103" t="s">
        <v>207</v>
      </c>
      <c r="G46" s="129" t="s">
        <v>328</v>
      </c>
      <c r="H46" s="121" t="s">
        <v>32</v>
      </c>
      <c r="I46" s="103">
        <v>221000</v>
      </c>
      <c r="J46" s="104">
        <f>147840+23100</f>
        <v>170940</v>
      </c>
      <c r="K46" s="148">
        <f>51060-23100</f>
        <v>27960</v>
      </c>
      <c r="L46" s="110" t="s">
        <v>108</v>
      </c>
      <c r="M46" s="106"/>
      <c r="N46" s="101" t="s">
        <v>329</v>
      </c>
      <c r="O46" s="101" t="s">
        <v>330</v>
      </c>
      <c r="P46" s="101" t="s">
        <v>331</v>
      </c>
      <c r="Q46" s="14"/>
    </row>
    <row r="47" spans="1:18" s="70" customFormat="1" ht="24.95" customHeight="1">
      <c r="A47" s="54">
        <v>10</v>
      </c>
      <c r="B47" s="24" t="s">
        <v>198</v>
      </c>
      <c r="C47" s="53" t="s">
        <v>39</v>
      </c>
      <c r="D47" s="53" t="s">
        <v>150</v>
      </c>
      <c r="E47" s="107" t="s">
        <v>211</v>
      </c>
      <c r="F47" s="103" t="s">
        <v>332</v>
      </c>
      <c r="G47" s="109" t="s">
        <v>141</v>
      </c>
      <c r="H47" s="53" t="s">
        <v>24</v>
      </c>
      <c r="I47" s="65">
        <f>137400</f>
        <v>137400</v>
      </c>
      <c r="J47" s="66">
        <f>I47*0.6</f>
        <v>82440</v>
      </c>
      <c r="K47" s="66">
        <f>I47*0.3</f>
        <v>41220</v>
      </c>
      <c r="L47" s="110" t="s">
        <v>108</v>
      </c>
      <c r="M47" s="53"/>
      <c r="N47" s="24"/>
      <c r="O47" s="24" t="s">
        <v>143</v>
      </c>
      <c r="P47" s="24" t="s">
        <v>204</v>
      </c>
      <c r="Q47" s="24"/>
      <c r="R47" s="111"/>
    </row>
    <row r="48" spans="1:18" s="70" customFormat="1" ht="24.95" customHeight="1">
      <c r="A48" s="54">
        <v>11</v>
      </c>
      <c r="B48" s="24" t="s">
        <v>198</v>
      </c>
      <c r="C48" s="53" t="s">
        <v>39</v>
      </c>
      <c r="D48" s="53" t="s">
        <v>150</v>
      </c>
      <c r="E48" s="107" t="s">
        <v>211</v>
      </c>
      <c r="F48" s="103" t="s">
        <v>333</v>
      </c>
      <c r="G48" s="109" t="s">
        <v>23</v>
      </c>
      <c r="H48" s="53" t="s">
        <v>24</v>
      </c>
      <c r="I48" s="65">
        <v>25000</v>
      </c>
      <c r="J48" s="66">
        <v>0</v>
      </c>
      <c r="K48" s="66">
        <f>I48-J48</f>
        <v>25000</v>
      </c>
      <c r="L48" s="110" t="s">
        <v>108</v>
      </c>
      <c r="M48" s="53"/>
      <c r="N48" s="24"/>
      <c r="O48" s="24" t="s">
        <v>143</v>
      </c>
      <c r="P48" s="24" t="s">
        <v>204</v>
      </c>
      <c r="Q48" s="24"/>
      <c r="R48" s="111"/>
    </row>
    <row r="49" spans="1:18" s="70" customFormat="1" ht="24.95" customHeight="1">
      <c r="A49" s="54">
        <v>12</v>
      </c>
      <c r="B49" s="24" t="s">
        <v>198</v>
      </c>
      <c r="C49" s="53" t="s">
        <v>39</v>
      </c>
      <c r="D49" s="53" t="s">
        <v>150</v>
      </c>
      <c r="E49" s="107" t="s">
        <v>212</v>
      </c>
      <c r="F49" s="103" t="s">
        <v>334</v>
      </c>
      <c r="G49" s="109" t="s">
        <v>141</v>
      </c>
      <c r="H49" s="53" t="s">
        <v>24</v>
      </c>
      <c r="I49" s="65">
        <v>205480</v>
      </c>
      <c r="J49" s="66">
        <f>I49*0.6</f>
        <v>123288</v>
      </c>
      <c r="K49" s="66">
        <f>I49*0.3</f>
        <v>61644</v>
      </c>
      <c r="L49" s="110" t="s">
        <v>108</v>
      </c>
      <c r="M49" s="53"/>
      <c r="N49" s="24"/>
      <c r="O49" s="24" t="s">
        <v>143</v>
      </c>
      <c r="P49" s="24" t="s">
        <v>204</v>
      </c>
      <c r="Q49" s="24"/>
      <c r="R49" s="111"/>
    </row>
    <row r="50" spans="1:18" s="70" customFormat="1" ht="24.95" customHeight="1">
      <c r="A50" s="54">
        <v>13</v>
      </c>
      <c r="B50" s="24" t="s">
        <v>198</v>
      </c>
      <c r="C50" s="24" t="s">
        <v>213</v>
      </c>
      <c r="D50" s="53" t="s">
        <v>150</v>
      </c>
      <c r="E50" s="107" t="s">
        <v>335</v>
      </c>
      <c r="F50" s="103"/>
      <c r="G50" s="112" t="s">
        <v>336</v>
      </c>
      <c r="H50" s="53" t="s">
        <v>24</v>
      </c>
      <c r="I50" s="65">
        <v>113700</v>
      </c>
      <c r="J50" s="66">
        <f>I50-K50</f>
        <v>88470</v>
      </c>
      <c r="K50" s="66">
        <v>25230</v>
      </c>
      <c r="L50" s="110" t="s">
        <v>108</v>
      </c>
      <c r="M50" s="53"/>
      <c r="N50" s="24"/>
      <c r="O50" s="24" t="s">
        <v>143</v>
      </c>
      <c r="P50" s="24" t="s">
        <v>204</v>
      </c>
      <c r="Q50" s="24"/>
      <c r="R50" s="111"/>
    </row>
    <row r="51" spans="1:18" s="94" customFormat="1" ht="24.95" customHeight="1">
      <c r="A51" s="54">
        <v>14</v>
      </c>
      <c r="B51" s="14" t="s">
        <v>337</v>
      </c>
      <c r="C51" s="101"/>
      <c r="D51" s="106"/>
      <c r="E51" s="120" t="s">
        <v>338</v>
      </c>
      <c r="F51" s="103"/>
      <c r="G51" s="119"/>
      <c r="H51" s="121"/>
      <c r="I51" s="117">
        <v>0</v>
      </c>
      <c r="J51" s="122">
        <v>0</v>
      </c>
      <c r="K51" s="105">
        <v>200000</v>
      </c>
      <c r="L51" s="110" t="s">
        <v>108</v>
      </c>
      <c r="M51" s="149"/>
      <c r="N51" s="101"/>
      <c r="O51" s="14" t="s">
        <v>219</v>
      </c>
      <c r="P51" s="14" t="s">
        <v>204</v>
      </c>
      <c r="Q51" s="101"/>
    </row>
    <row r="52" spans="1:18" s="94" customFormat="1" ht="24.95" customHeight="1">
      <c r="A52" s="54">
        <v>15</v>
      </c>
      <c r="B52" s="14" t="s">
        <v>198</v>
      </c>
      <c r="C52" s="101" t="s">
        <v>168</v>
      </c>
      <c r="D52" s="106" t="s">
        <v>339</v>
      </c>
      <c r="E52" s="120" t="s">
        <v>340</v>
      </c>
      <c r="F52" s="103"/>
      <c r="G52" s="119" t="s">
        <v>341</v>
      </c>
      <c r="H52" s="121" t="s">
        <v>32</v>
      </c>
      <c r="I52" s="150">
        <v>178540</v>
      </c>
      <c r="J52" s="122">
        <v>0</v>
      </c>
      <c r="K52" s="105">
        <f>I52*0.5</f>
        <v>89270</v>
      </c>
      <c r="L52" s="110" t="s">
        <v>108</v>
      </c>
      <c r="M52" s="149"/>
      <c r="N52" s="101"/>
      <c r="O52" s="14" t="s">
        <v>143</v>
      </c>
      <c r="P52" s="14" t="s">
        <v>204</v>
      </c>
      <c r="Q52" s="101"/>
    </row>
    <row r="53" spans="1:18" s="94" customFormat="1" ht="24.95" customHeight="1">
      <c r="A53" s="54"/>
      <c r="B53" s="14"/>
      <c r="C53" s="101"/>
      <c r="D53" s="106"/>
      <c r="E53" s="120" t="s">
        <v>340</v>
      </c>
      <c r="F53" s="103"/>
      <c r="G53" s="119" t="s">
        <v>341</v>
      </c>
      <c r="H53" s="121" t="s">
        <v>32</v>
      </c>
      <c r="I53" s="150">
        <v>512840</v>
      </c>
      <c r="J53" s="122">
        <v>0</v>
      </c>
      <c r="K53" s="105">
        <f>I53/2</f>
        <v>256420</v>
      </c>
      <c r="L53" s="110"/>
      <c r="M53" s="149"/>
      <c r="N53" s="101"/>
      <c r="O53" s="14"/>
      <c r="P53" s="14"/>
      <c r="Q53" s="101"/>
    </row>
    <row r="54" spans="1:18" s="70" customFormat="1" ht="24.95" customHeight="1">
      <c r="A54" s="54">
        <v>16</v>
      </c>
      <c r="B54" s="24" t="s">
        <v>198</v>
      </c>
      <c r="C54" s="24" t="s">
        <v>220</v>
      </c>
      <c r="D54" s="24" t="s">
        <v>221</v>
      </c>
      <c r="E54" s="107" t="s">
        <v>342</v>
      </c>
      <c r="F54" s="51" t="s">
        <v>223</v>
      </c>
      <c r="G54" s="24" t="s">
        <v>343</v>
      </c>
      <c r="H54" s="24" t="s">
        <v>32</v>
      </c>
      <c r="I54" s="65">
        <v>36000</v>
      </c>
      <c r="J54" s="116">
        <f>I54*0.6</f>
        <v>21600</v>
      </c>
      <c r="K54" s="116">
        <v>10800</v>
      </c>
      <c r="L54" s="110" t="s">
        <v>108</v>
      </c>
      <c r="M54" s="24"/>
      <c r="N54" s="24"/>
      <c r="O54" s="24" t="s">
        <v>225</v>
      </c>
      <c r="P54" s="24" t="s">
        <v>204</v>
      </c>
      <c r="Q54" s="24" t="s">
        <v>209</v>
      </c>
    </row>
    <row r="55" spans="1:18" s="70" customFormat="1" ht="24.95" customHeight="1">
      <c r="A55" s="54">
        <v>17</v>
      </c>
      <c r="B55" s="24" t="s">
        <v>198</v>
      </c>
      <c r="C55" s="24" t="s">
        <v>168</v>
      </c>
      <c r="D55" s="24" t="s">
        <v>150</v>
      </c>
      <c r="E55" s="107" t="s">
        <v>206</v>
      </c>
      <c r="F55" s="51" t="s">
        <v>226</v>
      </c>
      <c r="G55" s="24" t="s">
        <v>208</v>
      </c>
      <c r="H55" s="24" t="s">
        <v>32</v>
      </c>
      <c r="I55" s="65">
        <v>220000</v>
      </c>
      <c r="J55" s="116">
        <v>0</v>
      </c>
      <c r="K55" s="116">
        <f>I55*0.3</f>
        <v>66000</v>
      </c>
      <c r="L55" s="110" t="s">
        <v>108</v>
      </c>
      <c r="M55" s="24"/>
      <c r="N55" s="24"/>
      <c r="O55" s="24" t="s">
        <v>225</v>
      </c>
      <c r="P55" s="24" t="s">
        <v>204</v>
      </c>
      <c r="Q55" s="24" t="s">
        <v>209</v>
      </c>
    </row>
    <row r="56" spans="1:18" s="70" customFormat="1" ht="24.95" customHeight="1">
      <c r="A56" s="54">
        <v>18</v>
      </c>
      <c r="B56" s="24" t="s">
        <v>227</v>
      </c>
      <c r="C56" s="24" t="s">
        <v>228</v>
      </c>
      <c r="D56" s="24" t="s">
        <v>227</v>
      </c>
      <c r="E56" s="107" t="s">
        <v>229</v>
      </c>
      <c r="F56" s="51" t="s">
        <v>230</v>
      </c>
      <c r="G56" s="24" t="s">
        <v>231</v>
      </c>
      <c r="H56" s="24" t="s">
        <v>32</v>
      </c>
      <c r="I56" s="65">
        <v>13000</v>
      </c>
      <c r="J56" s="116">
        <v>0</v>
      </c>
      <c r="K56" s="116">
        <f>I56*0.9</f>
        <v>11700</v>
      </c>
      <c r="L56" s="110" t="s">
        <v>108</v>
      </c>
      <c r="M56" s="24"/>
      <c r="N56" s="24"/>
      <c r="O56" s="24" t="s">
        <v>225</v>
      </c>
      <c r="P56" s="24" t="s">
        <v>204</v>
      </c>
      <c r="Q56" s="24"/>
    </row>
    <row r="57" spans="1:18" s="70" customFormat="1" ht="24.95" customHeight="1">
      <c r="A57" s="54">
        <v>19</v>
      </c>
      <c r="B57" s="24" t="s">
        <v>227</v>
      </c>
      <c r="C57" s="24" t="s">
        <v>97</v>
      </c>
      <c r="D57" s="24" t="s">
        <v>227</v>
      </c>
      <c r="E57" s="107" t="s">
        <v>344</v>
      </c>
      <c r="F57" s="51" t="s">
        <v>233</v>
      </c>
      <c r="G57" s="24" t="s">
        <v>141</v>
      </c>
      <c r="H57" s="24" t="s">
        <v>32</v>
      </c>
      <c r="I57" s="65">
        <v>30000</v>
      </c>
      <c r="J57" s="116">
        <f>I57*0.3</f>
        <v>9000</v>
      </c>
      <c r="K57" s="116">
        <f>I57*0.6</f>
        <v>18000</v>
      </c>
      <c r="L57" s="110" t="s">
        <v>108</v>
      </c>
      <c r="M57" s="24"/>
      <c r="N57" s="24"/>
      <c r="O57" s="24" t="s">
        <v>225</v>
      </c>
      <c r="P57" s="24" t="s">
        <v>204</v>
      </c>
      <c r="Q57" s="24"/>
    </row>
    <row r="58" spans="1:18" s="70" customFormat="1" ht="24.95" customHeight="1">
      <c r="A58" s="54">
        <v>20</v>
      </c>
      <c r="B58" s="69" t="s">
        <v>345</v>
      </c>
      <c r="C58" s="69" t="s">
        <v>235</v>
      </c>
      <c r="D58" s="69"/>
      <c r="E58" s="77" t="s">
        <v>346</v>
      </c>
      <c r="F58" s="117" t="s">
        <v>237</v>
      </c>
      <c r="G58" s="44" t="s">
        <v>347</v>
      </c>
      <c r="H58" s="79" t="s">
        <v>32</v>
      </c>
      <c r="I58" s="50">
        <v>510000</v>
      </c>
      <c r="J58" s="55">
        <v>0</v>
      </c>
      <c r="K58" s="55">
        <f>I58*0.5</f>
        <v>255000</v>
      </c>
      <c r="L58" s="110" t="s">
        <v>108</v>
      </c>
      <c r="M58" s="79"/>
      <c r="N58" s="79"/>
      <c r="O58" s="79" t="s">
        <v>38</v>
      </c>
      <c r="P58" s="24"/>
      <c r="Q58" s="53"/>
    </row>
    <row r="59" spans="1:18" s="123" customFormat="1" ht="24.95" customHeight="1">
      <c r="A59" s="54">
        <v>21</v>
      </c>
      <c r="B59" s="101" t="s">
        <v>198</v>
      </c>
      <c r="C59" s="106" t="s">
        <v>246</v>
      </c>
      <c r="D59" s="119" t="s">
        <v>247</v>
      </c>
      <c r="E59" s="120" t="s">
        <v>348</v>
      </c>
      <c r="F59" s="117" t="s">
        <v>249</v>
      </c>
      <c r="G59" s="119" t="s">
        <v>202</v>
      </c>
      <c r="H59" s="121" t="s">
        <v>32</v>
      </c>
      <c r="I59" s="117">
        <v>260000</v>
      </c>
      <c r="J59" s="122">
        <v>65000</v>
      </c>
      <c r="K59" s="104">
        <v>65000</v>
      </c>
      <c r="L59" s="110" t="s">
        <v>108</v>
      </c>
      <c r="M59" s="106"/>
      <c r="N59" s="101"/>
      <c r="O59" s="101" t="s">
        <v>225</v>
      </c>
      <c r="P59" s="101" t="s">
        <v>204</v>
      </c>
      <c r="Q59" s="121" t="s">
        <v>121</v>
      </c>
    </row>
    <row r="60" spans="1:18" s="94" customFormat="1" ht="24.95" customHeight="1">
      <c r="A60" s="54">
        <v>22</v>
      </c>
      <c r="B60" s="106" t="s">
        <v>349</v>
      </c>
      <c r="C60" s="126"/>
      <c r="D60" s="126"/>
      <c r="E60" s="147" t="s">
        <v>350</v>
      </c>
      <c r="F60" s="117"/>
      <c r="G60" s="129" t="s">
        <v>291</v>
      </c>
      <c r="H60" s="121"/>
      <c r="I60" s="103">
        <v>390000</v>
      </c>
      <c r="J60" s="104">
        <v>80000</v>
      </c>
      <c r="K60" s="148">
        <f>117000-80000</f>
        <v>37000</v>
      </c>
      <c r="L60" s="106" t="s">
        <v>351</v>
      </c>
      <c r="M60" s="106"/>
      <c r="N60" s="101"/>
      <c r="O60" s="101" t="s">
        <v>352</v>
      </c>
      <c r="P60" s="101" t="s">
        <v>353</v>
      </c>
      <c r="Q60" s="14"/>
    </row>
    <row r="61" spans="1:18" s="70" customFormat="1" ht="24.95" customHeight="1">
      <c r="A61" s="54">
        <v>23</v>
      </c>
      <c r="B61" s="106" t="s">
        <v>354</v>
      </c>
      <c r="C61" s="126"/>
      <c r="D61" s="126"/>
      <c r="E61" s="127" t="s">
        <v>355</v>
      </c>
      <c r="F61" s="128"/>
      <c r="G61" s="129" t="s">
        <v>356</v>
      </c>
      <c r="H61" s="53" t="s">
        <v>24</v>
      </c>
      <c r="I61" s="103">
        <f>184942.23+281232.53</f>
        <v>466174.76</v>
      </c>
      <c r="J61" s="104">
        <v>29873.19</v>
      </c>
      <c r="K61" s="104">
        <f>I61-J61</f>
        <v>436301.57</v>
      </c>
      <c r="L61" s="110" t="s">
        <v>108</v>
      </c>
      <c r="M61" s="106"/>
      <c r="N61" s="53"/>
      <c r="O61" s="53" t="s">
        <v>143</v>
      </c>
      <c r="P61" s="101" t="s">
        <v>357</v>
      </c>
      <c r="Q61" s="24"/>
    </row>
    <row r="62" spans="1:18" s="70" customFormat="1" ht="24.95" customHeight="1">
      <c r="A62" s="104">
        <v>24</v>
      </c>
      <c r="B62" s="106" t="s">
        <v>358</v>
      </c>
      <c r="C62" s="126" t="s">
        <v>359</v>
      </c>
      <c r="D62" s="126" t="s">
        <v>325</v>
      </c>
      <c r="E62" s="127" t="s">
        <v>360</v>
      </c>
      <c r="F62" s="128" t="s">
        <v>361</v>
      </c>
      <c r="G62" s="129" t="s">
        <v>362</v>
      </c>
      <c r="H62" s="101" t="s">
        <v>24</v>
      </c>
      <c r="I62" s="155">
        <v>110740</v>
      </c>
      <c r="J62" s="105">
        <v>0</v>
      </c>
      <c r="K62" s="105">
        <v>110740</v>
      </c>
      <c r="L62" s="126" t="s">
        <v>363</v>
      </c>
      <c r="M62" s="106"/>
      <c r="N62" s="101"/>
      <c r="O62" s="14" t="s">
        <v>364</v>
      </c>
      <c r="P62" s="101" t="s">
        <v>245</v>
      </c>
      <c r="Q62" s="24"/>
    </row>
    <row r="63" spans="1:18" s="70" customFormat="1" ht="24.95" customHeight="1">
      <c r="A63" s="104">
        <v>25</v>
      </c>
      <c r="B63" s="106" t="s">
        <v>358</v>
      </c>
      <c r="C63" s="126" t="s">
        <v>365</v>
      </c>
      <c r="D63" s="126" t="s">
        <v>366</v>
      </c>
      <c r="E63" s="127" t="s">
        <v>367</v>
      </c>
      <c r="F63" s="128" t="s">
        <v>368</v>
      </c>
      <c r="G63" s="129" t="s">
        <v>369</v>
      </c>
      <c r="H63" s="101" t="s">
        <v>24</v>
      </c>
      <c r="I63" s="155">
        <v>10500</v>
      </c>
      <c r="J63" s="105">
        <v>0</v>
      </c>
      <c r="K63" s="105">
        <v>10500</v>
      </c>
      <c r="L63" s="126" t="s">
        <v>351</v>
      </c>
      <c r="M63" s="106"/>
      <c r="N63" s="101"/>
      <c r="O63" s="14" t="s">
        <v>364</v>
      </c>
      <c r="P63" s="101" t="s">
        <v>245</v>
      </c>
      <c r="Q63" s="24"/>
    </row>
    <row r="64" spans="1:18" s="70" customFormat="1" ht="24.95" customHeight="1">
      <c r="A64" s="104">
        <v>26</v>
      </c>
      <c r="B64" s="106" t="s">
        <v>358</v>
      </c>
      <c r="C64" s="126" t="s">
        <v>370</v>
      </c>
      <c r="D64" s="126" t="s">
        <v>371</v>
      </c>
      <c r="E64" s="127" t="s">
        <v>367</v>
      </c>
      <c r="F64" s="128" t="s">
        <v>372</v>
      </c>
      <c r="G64" s="129" t="s">
        <v>362</v>
      </c>
      <c r="H64" s="101" t="s">
        <v>24</v>
      </c>
      <c r="I64" s="155">
        <v>32000</v>
      </c>
      <c r="J64" s="105">
        <v>0</v>
      </c>
      <c r="K64" s="105">
        <v>32000</v>
      </c>
      <c r="L64" s="126" t="s">
        <v>363</v>
      </c>
      <c r="M64" s="106"/>
      <c r="N64" s="101"/>
      <c r="O64" s="14" t="s">
        <v>219</v>
      </c>
      <c r="P64" s="101" t="s">
        <v>373</v>
      </c>
      <c r="Q64" s="24"/>
    </row>
    <row r="65" spans="1:17" s="70" customFormat="1" ht="36" customHeight="1">
      <c r="A65" s="104">
        <v>27</v>
      </c>
      <c r="B65" s="106" t="s">
        <v>374</v>
      </c>
      <c r="C65" s="126" t="s">
        <v>375</v>
      </c>
      <c r="D65" s="126" t="s">
        <v>376</v>
      </c>
      <c r="E65" s="127" t="s">
        <v>253</v>
      </c>
      <c r="F65" s="128" t="s">
        <v>377</v>
      </c>
      <c r="G65" s="129" t="s">
        <v>356</v>
      </c>
      <c r="H65" s="101" t="s">
        <v>24</v>
      </c>
      <c r="I65" s="155">
        <v>59600</v>
      </c>
      <c r="J65" s="105">
        <v>0</v>
      </c>
      <c r="K65" s="105">
        <v>59600</v>
      </c>
      <c r="L65" s="126" t="s">
        <v>280</v>
      </c>
      <c r="M65" s="106"/>
      <c r="N65" s="101"/>
      <c r="O65" s="14" t="s">
        <v>364</v>
      </c>
      <c r="P65" s="101" t="s">
        <v>373</v>
      </c>
      <c r="Q65" s="24"/>
    </row>
    <row r="66" spans="1:17" s="70" customFormat="1" ht="36" customHeight="1">
      <c r="A66" s="104">
        <v>28</v>
      </c>
      <c r="B66" s="106" t="s">
        <v>378</v>
      </c>
      <c r="C66" s="126" t="s">
        <v>379</v>
      </c>
      <c r="D66" s="126" t="s">
        <v>380</v>
      </c>
      <c r="E66" s="127" t="s">
        <v>381</v>
      </c>
      <c r="F66" s="128" t="s">
        <v>382</v>
      </c>
      <c r="G66" s="129" t="s">
        <v>362</v>
      </c>
      <c r="H66" s="121" t="s">
        <v>383</v>
      </c>
      <c r="I66" s="155">
        <v>7910</v>
      </c>
      <c r="J66" s="105">
        <v>0</v>
      </c>
      <c r="K66" s="105">
        <v>7910</v>
      </c>
      <c r="L66" s="126" t="s">
        <v>384</v>
      </c>
      <c r="M66" s="106"/>
      <c r="N66" s="101"/>
      <c r="O66" s="14" t="s">
        <v>364</v>
      </c>
      <c r="P66" s="101" t="s">
        <v>373</v>
      </c>
      <c r="Q66" s="24"/>
    </row>
    <row r="67" spans="1:17" s="70" customFormat="1" ht="36" customHeight="1">
      <c r="A67" s="104">
        <v>29</v>
      </c>
      <c r="B67" s="106" t="s">
        <v>385</v>
      </c>
      <c r="C67" s="126" t="s">
        <v>386</v>
      </c>
      <c r="D67" s="126" t="s">
        <v>387</v>
      </c>
      <c r="E67" s="127" t="s">
        <v>260</v>
      </c>
      <c r="F67" s="128" t="s">
        <v>388</v>
      </c>
      <c r="G67" s="129" t="s">
        <v>356</v>
      </c>
      <c r="H67" s="101" t="s">
        <v>24</v>
      </c>
      <c r="I67" s="155">
        <v>990000</v>
      </c>
      <c r="J67" s="105">
        <v>895000</v>
      </c>
      <c r="K67" s="105">
        <v>95000</v>
      </c>
      <c r="L67" s="126" t="s">
        <v>351</v>
      </c>
      <c r="M67" s="106"/>
      <c r="N67" s="101"/>
      <c r="O67" s="101" t="s">
        <v>389</v>
      </c>
      <c r="P67" s="101" t="s">
        <v>390</v>
      </c>
      <c r="Q67" s="24"/>
    </row>
    <row r="68" spans="1:17" s="70" customFormat="1" ht="36" customHeight="1">
      <c r="A68" s="104">
        <v>30</v>
      </c>
      <c r="B68" s="106" t="s">
        <v>385</v>
      </c>
      <c r="C68" s="126" t="s">
        <v>386</v>
      </c>
      <c r="D68" s="126" t="s">
        <v>391</v>
      </c>
      <c r="E68" s="127" t="s">
        <v>392</v>
      </c>
      <c r="F68" s="128" t="s">
        <v>393</v>
      </c>
      <c r="G68" s="129" t="s">
        <v>394</v>
      </c>
      <c r="H68" s="101" t="s">
        <v>24</v>
      </c>
      <c r="I68" s="155">
        <v>20</v>
      </c>
      <c r="J68" s="105">
        <v>117700</v>
      </c>
      <c r="K68" s="105">
        <v>82300</v>
      </c>
      <c r="L68" s="126" t="s">
        <v>351</v>
      </c>
      <c r="M68" s="106"/>
      <c r="N68" s="101"/>
      <c r="O68" s="101" t="s">
        <v>395</v>
      </c>
      <c r="P68" s="101" t="s">
        <v>390</v>
      </c>
      <c r="Q68" s="24"/>
    </row>
    <row r="69" spans="1:17" s="70" customFormat="1" ht="36" customHeight="1">
      <c r="A69" s="104">
        <v>31</v>
      </c>
      <c r="B69" s="106" t="s">
        <v>396</v>
      </c>
      <c r="C69" s="126" t="s">
        <v>397</v>
      </c>
      <c r="D69" s="126" t="s">
        <v>398</v>
      </c>
      <c r="E69" s="127" t="s">
        <v>399</v>
      </c>
      <c r="F69" s="128" t="s">
        <v>400</v>
      </c>
      <c r="G69" s="129" t="s">
        <v>356</v>
      </c>
      <c r="H69" s="101" t="s">
        <v>24</v>
      </c>
      <c r="I69" s="155">
        <v>424000</v>
      </c>
      <c r="J69" s="105">
        <v>0</v>
      </c>
      <c r="K69" s="105">
        <v>212000</v>
      </c>
      <c r="L69" s="126" t="s">
        <v>351</v>
      </c>
      <c r="M69" s="106"/>
      <c r="N69" s="101"/>
      <c r="O69" s="101" t="s">
        <v>395</v>
      </c>
      <c r="P69" s="101" t="s">
        <v>245</v>
      </c>
      <c r="Q69" s="24"/>
    </row>
    <row r="70" spans="1:17" s="94" customFormat="1" ht="36" customHeight="1">
      <c r="A70" s="104">
        <v>32</v>
      </c>
      <c r="B70" s="106" t="s">
        <v>411</v>
      </c>
      <c r="C70" s="126" t="s">
        <v>412</v>
      </c>
      <c r="D70" s="126" t="s">
        <v>413</v>
      </c>
      <c r="E70" s="127" t="s">
        <v>414</v>
      </c>
      <c r="F70" s="128" t="s">
        <v>415</v>
      </c>
      <c r="G70" s="129" t="s">
        <v>416</v>
      </c>
      <c r="H70" s="101" t="s">
        <v>24</v>
      </c>
      <c r="I70" s="155">
        <v>60000</v>
      </c>
      <c r="J70" s="105">
        <v>18000</v>
      </c>
      <c r="K70" s="105">
        <v>36000</v>
      </c>
      <c r="L70" s="126" t="s">
        <v>417</v>
      </c>
      <c r="M70" s="106"/>
      <c r="N70" s="101"/>
      <c r="O70" s="101" t="s">
        <v>418</v>
      </c>
      <c r="P70" s="101" t="s">
        <v>419</v>
      </c>
      <c r="Q70" s="14"/>
    </row>
    <row r="71" spans="1:17" s="94" customFormat="1" ht="36" customHeight="1">
      <c r="A71" s="104">
        <v>33</v>
      </c>
      <c r="B71" s="106" t="s">
        <v>420</v>
      </c>
      <c r="C71" s="126" t="s">
        <v>421</v>
      </c>
      <c r="D71" s="126" t="s">
        <v>422</v>
      </c>
      <c r="E71" s="127" t="s">
        <v>423</v>
      </c>
      <c r="F71" s="128" t="s">
        <v>424</v>
      </c>
      <c r="G71" s="129" t="s">
        <v>425</v>
      </c>
      <c r="H71" s="101" t="s">
        <v>426</v>
      </c>
      <c r="I71" s="155">
        <v>35000</v>
      </c>
      <c r="J71" s="105">
        <v>14000</v>
      </c>
      <c r="K71" s="105">
        <v>17500</v>
      </c>
      <c r="L71" s="126" t="s">
        <v>351</v>
      </c>
      <c r="M71" s="106"/>
      <c r="N71" s="101"/>
      <c r="O71" s="101" t="s">
        <v>427</v>
      </c>
      <c r="P71" s="101" t="s">
        <v>428</v>
      </c>
      <c r="Q71" s="14"/>
    </row>
    <row r="72" spans="1:17" s="70" customFormat="1" ht="36" customHeight="1">
      <c r="A72" s="104">
        <v>32</v>
      </c>
      <c r="B72" s="106" t="s">
        <v>378</v>
      </c>
      <c r="C72" s="126" t="s">
        <v>401</v>
      </c>
      <c r="D72" s="126" t="s">
        <v>325</v>
      </c>
      <c r="E72" s="127" t="s">
        <v>402</v>
      </c>
      <c r="F72" s="128" t="s">
        <v>403</v>
      </c>
      <c r="G72" s="129" t="s">
        <v>362</v>
      </c>
      <c r="H72" s="101" t="s">
        <v>404</v>
      </c>
      <c r="I72" s="155">
        <v>3390</v>
      </c>
      <c r="J72" s="105">
        <v>0</v>
      </c>
      <c r="K72" s="105">
        <v>3390</v>
      </c>
      <c r="L72" s="126" t="s">
        <v>351</v>
      </c>
      <c r="M72" s="106"/>
      <c r="N72" s="101"/>
      <c r="O72" s="14" t="s">
        <v>364</v>
      </c>
      <c r="P72" s="101" t="s">
        <v>390</v>
      </c>
      <c r="Q72" s="24"/>
    </row>
    <row r="73" spans="1:17" s="135" customFormat="1" ht="24.95" customHeight="1">
      <c r="A73" s="162" t="s">
        <v>301</v>
      </c>
      <c r="B73" s="162"/>
      <c r="C73" s="162"/>
      <c r="D73" s="162"/>
      <c r="E73" s="162"/>
      <c r="F73" s="162"/>
      <c r="G73" s="163"/>
      <c r="H73" s="162"/>
      <c r="I73" s="130">
        <f>SUM(I38:I72)</f>
        <v>5688918.8399999999</v>
      </c>
      <c r="J73" s="131"/>
      <c r="K73" s="132">
        <f>SUM(K38:K72)</f>
        <v>2517109.6500000004</v>
      </c>
      <c r="L73" s="133"/>
      <c r="M73" s="134"/>
      <c r="N73" s="133"/>
      <c r="O73" s="133"/>
      <c r="P73" s="133"/>
      <c r="Q73" s="133"/>
    </row>
    <row r="74" spans="1:17" s="135" customFormat="1" ht="20.25" customHeight="1">
      <c r="A74" s="151" t="s">
        <v>302</v>
      </c>
      <c r="B74" s="151"/>
      <c r="C74" s="151"/>
      <c r="D74" s="151"/>
      <c r="E74" s="151"/>
      <c r="F74" s="151"/>
      <c r="G74" s="152"/>
      <c r="H74" s="151"/>
      <c r="I74" s="154">
        <f>I73+I37+I34</f>
        <v>6380785.0499999998</v>
      </c>
      <c r="J74" s="131"/>
      <c r="K74" s="132">
        <f>K73+K37+K34</f>
        <v>3208975.8600000003</v>
      </c>
      <c r="L74" s="133"/>
      <c r="M74" s="134"/>
      <c r="N74" s="133"/>
      <c r="O74" s="134"/>
      <c r="P74" s="133"/>
      <c r="Q74" s="133"/>
    </row>
    <row r="76" spans="1:17" ht="15.75">
      <c r="K76" s="142"/>
    </row>
  </sheetData>
  <mergeCells count="5">
    <mergeCell ref="A1:Q3"/>
    <mergeCell ref="A4:Q4"/>
    <mergeCell ref="A34:H34"/>
    <mergeCell ref="A37:H37"/>
    <mergeCell ref="A73:H73"/>
  </mergeCells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2024-02-05T02:47:08Z</dcterms:created>
  <dcterms:modified xsi:type="dcterms:W3CDTF">2024-02-05T03:42:57Z</dcterms:modified>
</cp:coreProperties>
</file>