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225" tabRatio="935" firstSheet="4" activeTab="10"/>
  </bookViews>
  <sheets>
    <sheet name="8月(未付) " sheetId="7" state="hidden" r:id="rId1"/>
    <sheet name="11-12月初版" sheetId="16" state="hidden" r:id="rId2"/>
    <sheet name="10月打印" sheetId="13" state="hidden" r:id="rId3"/>
    <sheet name="9月打印（最终数据）" sheetId="11" state="hidden" r:id="rId4"/>
    <sheet name="2023年1月" sheetId="72" r:id="rId5"/>
    <sheet name="2023年3月" sheetId="73" r:id="rId6"/>
    <sheet name="2023年6月" sheetId="74" r:id="rId7"/>
    <sheet name="2023年8月" sheetId="76" r:id="rId8"/>
    <sheet name="2023年11月" sheetId="77" r:id="rId9"/>
    <sheet name="2023年12月" sheetId="79" r:id="rId10"/>
    <sheet name="2024年2月" sheetId="80" r:id="rId11"/>
  </sheets>
  <externalReferences>
    <externalReference r:id="rId12"/>
  </externalReferences>
  <definedNames>
    <definedName name="_xlnm._FilterDatabase" localSheetId="2" hidden="1">'10月打印'!$A$5:$M$39</definedName>
    <definedName name="_xlnm._FilterDatabase" localSheetId="1" hidden="1">'11-12月初版'!$A$5:$N$63</definedName>
    <definedName name="_xlnm._FilterDatabase" localSheetId="3" hidden="1">'9月打印（最终数据）'!$A$5:$N$48</definedName>
    <definedName name="去">#REF!</definedName>
    <definedName name="销售出库序时簿" localSheetId="2">#REF!</definedName>
    <definedName name="销售出库序时簿" localSheetId="1">#REF!</definedName>
    <definedName name="销售出库序时簿" localSheetId="0">#REF!</definedName>
    <definedName name="销售出库序时簿" localSheetId="3">#REF!</definedName>
    <definedName name="销售出库序时簿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8" i="80" l="1"/>
  <c r="K78" i="80"/>
  <c r="J78" i="80"/>
  <c r="I78" i="80"/>
  <c r="H78" i="80"/>
  <c r="G78" i="80"/>
  <c r="F78" i="80"/>
  <c r="E78" i="80"/>
  <c r="L78" i="79"/>
  <c r="K78" i="79"/>
  <c r="E78" i="79"/>
  <c r="L74" i="77"/>
  <c r="K74" i="77"/>
  <c r="J74" i="77"/>
  <c r="I74" i="77"/>
  <c r="H74" i="77"/>
  <c r="G74" i="77"/>
  <c r="F74" i="77"/>
  <c r="E74" i="77"/>
  <c r="J73" i="77"/>
  <c r="I73" i="77"/>
  <c r="J72" i="77"/>
  <c r="I72" i="77"/>
  <c r="I71" i="77"/>
  <c r="J70" i="77"/>
  <c r="I70" i="77"/>
  <c r="J69" i="77"/>
  <c r="I69" i="77"/>
  <c r="J68" i="77"/>
  <c r="I68" i="77"/>
  <c r="J67" i="77"/>
  <c r="I67" i="77"/>
  <c r="J66" i="77"/>
  <c r="I66" i="77"/>
  <c r="J65" i="77"/>
  <c r="I65" i="77"/>
  <c r="J64" i="77"/>
  <c r="I64" i="77"/>
  <c r="J63" i="77"/>
  <c r="I63" i="77"/>
  <c r="J62" i="77"/>
  <c r="I62" i="77"/>
  <c r="J61" i="77"/>
  <c r="I61" i="77"/>
  <c r="J60" i="77"/>
  <c r="I60" i="77"/>
  <c r="J59" i="77"/>
  <c r="I59" i="77"/>
  <c r="J58" i="77"/>
  <c r="I58" i="77"/>
  <c r="J57" i="77"/>
  <c r="I57" i="77"/>
  <c r="J56" i="77"/>
  <c r="I56" i="77"/>
  <c r="J55" i="77"/>
  <c r="I55" i="77"/>
  <c r="J54" i="77"/>
  <c r="I54" i="77"/>
  <c r="I53" i="77"/>
  <c r="J52" i="77"/>
  <c r="I52" i="77"/>
  <c r="J51" i="77"/>
  <c r="I51" i="77"/>
  <c r="J50" i="77"/>
  <c r="I50" i="77"/>
  <c r="J49" i="77"/>
  <c r="I49" i="77"/>
  <c r="J48" i="77"/>
  <c r="I48" i="77"/>
  <c r="J47" i="77"/>
  <c r="I47" i="77"/>
  <c r="J46" i="77"/>
  <c r="I46" i="77"/>
  <c r="J45" i="77"/>
  <c r="I45" i="77"/>
  <c r="J44" i="77"/>
  <c r="I44" i="77"/>
  <c r="J43" i="77"/>
  <c r="I43" i="77"/>
  <c r="J42" i="77"/>
  <c r="I42" i="77"/>
  <c r="J41" i="77"/>
  <c r="I41" i="77"/>
  <c r="J40" i="77"/>
  <c r="I40" i="77"/>
  <c r="J39" i="77"/>
  <c r="I39" i="77"/>
  <c r="I38" i="77"/>
  <c r="J37" i="77"/>
  <c r="I37" i="77"/>
  <c r="J36" i="77"/>
  <c r="I36" i="77"/>
  <c r="I35" i="77"/>
  <c r="J34" i="77"/>
  <c r="I34" i="77"/>
  <c r="J33" i="77"/>
  <c r="I33" i="77"/>
  <c r="J32" i="77"/>
  <c r="I32" i="77"/>
  <c r="J31" i="77"/>
  <c r="I31" i="77"/>
  <c r="J30" i="77"/>
  <c r="I30" i="77"/>
  <c r="I29" i="77"/>
  <c r="J28" i="77"/>
  <c r="I28" i="77"/>
  <c r="J27" i="77"/>
  <c r="I27" i="77"/>
  <c r="I26" i="77"/>
  <c r="I25" i="77"/>
  <c r="J24" i="77"/>
  <c r="I24" i="77"/>
  <c r="J23" i="77"/>
  <c r="I23" i="77"/>
  <c r="J22" i="77"/>
  <c r="I22" i="77"/>
  <c r="J21" i="77"/>
  <c r="I21" i="77"/>
  <c r="J20" i="77"/>
  <c r="I20" i="77"/>
  <c r="J19" i="77"/>
  <c r="I19" i="77"/>
  <c r="J18" i="77"/>
  <c r="I18" i="77"/>
  <c r="J17" i="77"/>
  <c r="I17" i="77"/>
  <c r="J16" i="77"/>
  <c r="I16" i="77"/>
  <c r="J15" i="77"/>
  <c r="I15" i="77"/>
  <c r="J14" i="77"/>
  <c r="I14" i="77"/>
  <c r="J13" i="77"/>
  <c r="I13" i="77"/>
  <c r="J12" i="77"/>
  <c r="I12" i="77"/>
  <c r="J11" i="77"/>
  <c r="I11" i="77"/>
  <c r="J10" i="77"/>
  <c r="I10" i="77"/>
  <c r="J9" i="77"/>
  <c r="I9" i="77"/>
  <c r="J8" i="77"/>
  <c r="I8" i="77"/>
  <c r="J7" i="77"/>
  <c r="I7" i="77"/>
  <c r="J6" i="77"/>
  <c r="I6" i="77"/>
  <c r="J5" i="77"/>
  <c r="I5" i="77"/>
  <c r="L72" i="76"/>
  <c r="K72" i="76"/>
  <c r="J72" i="76"/>
  <c r="I72" i="76"/>
  <c r="H72" i="76"/>
  <c r="G72" i="76"/>
  <c r="F72" i="76"/>
  <c r="E72" i="76"/>
  <c r="J71" i="76"/>
  <c r="I71" i="76"/>
  <c r="J70" i="76"/>
  <c r="I70" i="76"/>
  <c r="J69" i="76"/>
  <c r="I69" i="76"/>
  <c r="I68" i="76"/>
  <c r="J67" i="76"/>
  <c r="I67" i="76"/>
  <c r="J66" i="76"/>
  <c r="I66" i="76"/>
  <c r="J65" i="76"/>
  <c r="I65" i="76"/>
  <c r="J64" i="76"/>
  <c r="I64" i="76"/>
  <c r="J63" i="76"/>
  <c r="J62" i="76"/>
  <c r="J61" i="76"/>
  <c r="J60" i="76"/>
  <c r="I60" i="76"/>
  <c r="J59" i="76"/>
  <c r="I59" i="76"/>
  <c r="J58" i="76"/>
  <c r="I58" i="76"/>
  <c r="J57" i="76"/>
  <c r="I57" i="76"/>
  <c r="J56" i="76"/>
  <c r="I56" i="76"/>
  <c r="J55" i="76"/>
  <c r="I55" i="76"/>
  <c r="J54" i="76"/>
  <c r="I54" i="76"/>
  <c r="J53" i="76"/>
  <c r="I53" i="76"/>
  <c r="J52" i="76"/>
  <c r="I52" i="76"/>
  <c r="J51" i="76"/>
  <c r="I51" i="76"/>
  <c r="J50" i="76"/>
  <c r="I50" i="76"/>
  <c r="J49" i="76"/>
  <c r="I49" i="76"/>
  <c r="J48" i="76"/>
  <c r="I48" i="76"/>
  <c r="J47" i="76"/>
  <c r="I47" i="76"/>
  <c r="J46" i="76"/>
  <c r="I46" i="76"/>
  <c r="I45" i="76"/>
  <c r="J44" i="76"/>
  <c r="I44" i="76"/>
  <c r="J43" i="76"/>
  <c r="I43" i="76"/>
  <c r="J42" i="76"/>
  <c r="I42" i="76"/>
  <c r="J41" i="76"/>
  <c r="I41" i="76"/>
  <c r="J40" i="76"/>
  <c r="I40" i="76"/>
  <c r="J39" i="76"/>
  <c r="I39" i="76"/>
  <c r="J38" i="76"/>
  <c r="I38" i="76"/>
  <c r="J37" i="76"/>
  <c r="I37" i="76"/>
  <c r="J36" i="76"/>
  <c r="I36" i="76"/>
  <c r="J35" i="76"/>
  <c r="I35" i="76"/>
  <c r="J34" i="76"/>
  <c r="I34" i="76"/>
  <c r="J33" i="76"/>
  <c r="I33" i="76"/>
  <c r="I32" i="76"/>
  <c r="J31" i="76"/>
  <c r="I31" i="76"/>
  <c r="J30" i="76"/>
  <c r="I30" i="76"/>
  <c r="I29" i="76"/>
  <c r="J28" i="76"/>
  <c r="I28" i="76"/>
  <c r="J27" i="76"/>
  <c r="I27" i="76"/>
  <c r="J26" i="76"/>
  <c r="I26" i="76"/>
  <c r="J25" i="76"/>
  <c r="I25" i="76"/>
  <c r="J24" i="76"/>
  <c r="I24" i="76"/>
  <c r="J23" i="76"/>
  <c r="I23" i="76"/>
  <c r="J22" i="76"/>
  <c r="I22" i="76"/>
  <c r="J21" i="76"/>
  <c r="I21" i="76"/>
  <c r="J20" i="76"/>
  <c r="I20" i="76"/>
  <c r="J19" i="76"/>
  <c r="I19" i="76"/>
  <c r="J18" i="76"/>
  <c r="I18" i="76"/>
  <c r="J17" i="76"/>
  <c r="I17" i="76"/>
  <c r="J16" i="76"/>
  <c r="I16" i="76"/>
  <c r="J15" i="76"/>
  <c r="I15" i="76"/>
  <c r="J14" i="76"/>
  <c r="I14" i="76"/>
  <c r="J13" i="76"/>
  <c r="I13" i="76"/>
  <c r="J12" i="76"/>
  <c r="I12" i="76"/>
  <c r="J11" i="76"/>
  <c r="I11" i="76"/>
  <c r="J10" i="76"/>
  <c r="I10" i="76"/>
  <c r="J9" i="76"/>
  <c r="I9" i="76"/>
  <c r="J8" i="76"/>
  <c r="I8" i="76"/>
  <c r="J7" i="76"/>
  <c r="I7" i="76"/>
  <c r="J6" i="76"/>
  <c r="I6" i="76"/>
  <c r="J5" i="76"/>
  <c r="I5" i="76"/>
  <c r="L72" i="74"/>
  <c r="K72" i="74"/>
  <c r="J72" i="74"/>
  <c r="I72" i="74"/>
  <c r="H72" i="74"/>
  <c r="G72" i="74"/>
  <c r="F72" i="74"/>
  <c r="E72" i="74"/>
  <c r="J71" i="74"/>
  <c r="I71" i="74"/>
  <c r="J70" i="74"/>
  <c r="I70" i="74"/>
  <c r="J69" i="74"/>
  <c r="I69" i="74"/>
  <c r="I68" i="74"/>
  <c r="J67" i="74"/>
  <c r="I67" i="74"/>
  <c r="J66" i="74"/>
  <c r="I66" i="74"/>
  <c r="J65" i="74"/>
  <c r="I65" i="74"/>
  <c r="J64" i="74"/>
  <c r="I64" i="74"/>
  <c r="J63" i="74"/>
  <c r="J62" i="74"/>
  <c r="J61" i="74"/>
  <c r="J60" i="74"/>
  <c r="I60" i="74"/>
  <c r="J59" i="74"/>
  <c r="I59" i="74"/>
  <c r="J58" i="74"/>
  <c r="I58" i="74"/>
  <c r="J57" i="74"/>
  <c r="I57" i="74"/>
  <c r="J56" i="74"/>
  <c r="I56" i="74"/>
  <c r="J55" i="74"/>
  <c r="I55" i="74"/>
  <c r="J54" i="74"/>
  <c r="I54" i="74"/>
  <c r="J53" i="74"/>
  <c r="I53" i="74"/>
  <c r="J52" i="74"/>
  <c r="I52" i="74"/>
  <c r="J51" i="74"/>
  <c r="I51" i="74"/>
  <c r="J50" i="74"/>
  <c r="I50" i="74"/>
  <c r="J49" i="74"/>
  <c r="I49" i="74"/>
  <c r="J48" i="74"/>
  <c r="I48" i="74"/>
  <c r="J47" i="74"/>
  <c r="I47" i="74"/>
  <c r="J46" i="74"/>
  <c r="I46" i="74"/>
  <c r="I45" i="74"/>
  <c r="J44" i="74"/>
  <c r="I44" i="74"/>
  <c r="J43" i="74"/>
  <c r="I43" i="74"/>
  <c r="J42" i="74"/>
  <c r="I42" i="74"/>
  <c r="J41" i="74"/>
  <c r="I41" i="74"/>
  <c r="J40" i="74"/>
  <c r="I40" i="74"/>
  <c r="J39" i="74"/>
  <c r="I39" i="74"/>
  <c r="J38" i="74"/>
  <c r="I38" i="74"/>
  <c r="J37" i="74"/>
  <c r="I37" i="74"/>
  <c r="J36" i="74"/>
  <c r="I36" i="74"/>
  <c r="J35" i="74"/>
  <c r="I35" i="74"/>
  <c r="J34" i="74"/>
  <c r="I34" i="74"/>
  <c r="J33" i="74"/>
  <c r="I33" i="74"/>
  <c r="I32" i="74"/>
  <c r="J31" i="74"/>
  <c r="I31" i="74"/>
  <c r="J30" i="74"/>
  <c r="I30" i="74"/>
  <c r="I29" i="74"/>
  <c r="J28" i="74"/>
  <c r="I28" i="74"/>
  <c r="J27" i="74"/>
  <c r="I27" i="74"/>
  <c r="J26" i="74"/>
  <c r="I26" i="74"/>
  <c r="J25" i="74"/>
  <c r="I25" i="74"/>
  <c r="J24" i="74"/>
  <c r="I24" i="74"/>
  <c r="J23" i="74"/>
  <c r="I23" i="74"/>
  <c r="J22" i="74"/>
  <c r="I22" i="74"/>
  <c r="J21" i="74"/>
  <c r="I21" i="74"/>
  <c r="J20" i="74"/>
  <c r="I20" i="74"/>
  <c r="J19" i="74"/>
  <c r="I19" i="74"/>
  <c r="J18" i="74"/>
  <c r="I18" i="74"/>
  <c r="J17" i="74"/>
  <c r="I17" i="74"/>
  <c r="J16" i="74"/>
  <c r="I16" i="74"/>
  <c r="J15" i="74"/>
  <c r="I15" i="74"/>
  <c r="J14" i="74"/>
  <c r="I14" i="74"/>
  <c r="J13" i="74"/>
  <c r="I13" i="74"/>
  <c r="J12" i="74"/>
  <c r="I12" i="74"/>
  <c r="J11" i="74"/>
  <c r="I11" i="74"/>
  <c r="J10" i="74"/>
  <c r="I10" i="74"/>
  <c r="J9" i="74"/>
  <c r="I9" i="74"/>
  <c r="J8" i="74"/>
  <c r="I8" i="74"/>
  <c r="J7" i="74"/>
  <c r="I7" i="74"/>
  <c r="J6" i="74"/>
  <c r="I6" i="74"/>
  <c r="J5" i="74"/>
  <c r="I5" i="74"/>
  <c r="L70" i="73"/>
  <c r="K70" i="73"/>
  <c r="J70" i="73"/>
  <c r="I70" i="73"/>
  <c r="H70" i="73"/>
  <c r="G70" i="73"/>
  <c r="F70" i="73"/>
  <c r="E70" i="73"/>
  <c r="J69" i="73"/>
  <c r="I69" i="73"/>
  <c r="J68" i="73"/>
  <c r="I68" i="73"/>
  <c r="I67" i="73"/>
  <c r="J66" i="73"/>
  <c r="I66" i="73"/>
  <c r="J65" i="73"/>
  <c r="I65" i="73"/>
  <c r="J64" i="73"/>
  <c r="I64" i="73"/>
  <c r="I63" i="73"/>
  <c r="J62" i="73"/>
  <c r="I62" i="73"/>
  <c r="J61" i="73"/>
  <c r="J60" i="73"/>
  <c r="J59" i="73"/>
  <c r="J58" i="73"/>
  <c r="I58" i="73"/>
  <c r="J57" i="73"/>
  <c r="I57" i="73"/>
  <c r="J56" i="73"/>
  <c r="I56" i="73"/>
  <c r="J55" i="73"/>
  <c r="I55" i="73"/>
  <c r="J54" i="73"/>
  <c r="I54" i="73"/>
  <c r="J53" i="73"/>
  <c r="I53" i="73"/>
  <c r="J52" i="73"/>
  <c r="I52" i="73"/>
  <c r="J51" i="73"/>
  <c r="I51" i="73"/>
  <c r="J50" i="73"/>
  <c r="I50" i="73"/>
  <c r="J49" i="73"/>
  <c r="I49" i="73"/>
  <c r="J48" i="73"/>
  <c r="I48" i="73"/>
  <c r="J47" i="73"/>
  <c r="I47" i="73"/>
  <c r="J46" i="73"/>
  <c r="I46" i="73"/>
  <c r="J45" i="73"/>
  <c r="I45" i="73"/>
  <c r="J44" i="73"/>
  <c r="I44" i="73"/>
  <c r="J43" i="73"/>
  <c r="I43" i="73"/>
  <c r="J42" i="73"/>
  <c r="I42" i="73"/>
  <c r="J41" i="73"/>
  <c r="I41" i="73"/>
  <c r="J40" i="73"/>
  <c r="I40" i="73"/>
  <c r="J39" i="73"/>
  <c r="I39" i="73"/>
  <c r="J38" i="73"/>
  <c r="I38" i="73"/>
  <c r="J37" i="73"/>
  <c r="I37" i="73"/>
  <c r="J36" i="73"/>
  <c r="I36" i="73"/>
  <c r="J35" i="73"/>
  <c r="I35" i="73"/>
  <c r="J34" i="73"/>
  <c r="I34" i="73"/>
  <c r="J33" i="73"/>
  <c r="I33" i="73"/>
  <c r="J32" i="73"/>
  <c r="I32" i="73"/>
  <c r="J31" i="73"/>
  <c r="I31" i="73"/>
  <c r="J30" i="73"/>
  <c r="I30" i="73"/>
  <c r="I29" i="73"/>
  <c r="J28" i="73"/>
  <c r="I28" i="73"/>
  <c r="J27" i="73"/>
  <c r="I27" i="73"/>
  <c r="J26" i="73"/>
  <c r="I26" i="73"/>
  <c r="J25" i="73"/>
  <c r="I25" i="73"/>
  <c r="J24" i="73"/>
  <c r="I24" i="73"/>
  <c r="J23" i="73"/>
  <c r="I23" i="73"/>
  <c r="J22" i="73"/>
  <c r="I22" i="73"/>
  <c r="J21" i="73"/>
  <c r="I21" i="73"/>
  <c r="J20" i="73"/>
  <c r="I20" i="73"/>
  <c r="J19" i="73"/>
  <c r="I19" i="73"/>
  <c r="J18" i="73"/>
  <c r="I18" i="73"/>
  <c r="J17" i="73"/>
  <c r="I17" i="73"/>
  <c r="J16" i="73"/>
  <c r="I16" i="73"/>
  <c r="J15" i="73"/>
  <c r="I15" i="73"/>
  <c r="J14" i="73"/>
  <c r="I14" i="73"/>
  <c r="J13" i="73"/>
  <c r="I13" i="73"/>
  <c r="J12" i="73"/>
  <c r="I12" i="73"/>
  <c r="J11" i="73"/>
  <c r="I11" i="73"/>
  <c r="J10" i="73"/>
  <c r="I10" i="73"/>
  <c r="J9" i="73"/>
  <c r="I9" i="73"/>
  <c r="J8" i="73"/>
  <c r="I8" i="73"/>
  <c r="J7" i="73"/>
  <c r="I7" i="73"/>
  <c r="J6" i="73"/>
  <c r="I6" i="73"/>
  <c r="J5" i="73"/>
  <c r="I5" i="73"/>
  <c r="L68" i="72"/>
  <c r="K68" i="72"/>
  <c r="J68" i="72"/>
  <c r="I68" i="72"/>
  <c r="H68" i="72"/>
  <c r="G68" i="72"/>
  <c r="J67" i="72"/>
  <c r="I67" i="72"/>
  <c r="J66" i="72"/>
  <c r="I66" i="72"/>
  <c r="J65" i="72"/>
  <c r="I65" i="72"/>
  <c r="J64" i="72"/>
  <c r="I64" i="72"/>
  <c r="J63" i="72"/>
  <c r="I63" i="72"/>
  <c r="J62" i="72"/>
  <c r="I62" i="72"/>
  <c r="J60" i="72"/>
  <c r="J59" i="72"/>
  <c r="J58" i="72"/>
  <c r="I58" i="72"/>
  <c r="J57" i="72"/>
  <c r="I57" i="72"/>
  <c r="J56" i="72"/>
  <c r="I56" i="72"/>
  <c r="J55" i="72"/>
  <c r="I55" i="72"/>
  <c r="J54" i="72"/>
  <c r="I54" i="72"/>
  <c r="J53" i="72"/>
  <c r="I53" i="72"/>
  <c r="J52" i="72"/>
  <c r="I52" i="72"/>
  <c r="J51" i="72"/>
  <c r="I51" i="72"/>
  <c r="J50" i="72"/>
  <c r="I50" i="72"/>
  <c r="J49" i="72"/>
  <c r="I49" i="72"/>
  <c r="J48" i="72"/>
  <c r="I48" i="72"/>
  <c r="J47" i="72"/>
  <c r="I47" i="72"/>
  <c r="J46" i="72"/>
  <c r="I46" i="72"/>
  <c r="J45" i="72"/>
  <c r="I45" i="72"/>
  <c r="J44" i="72"/>
  <c r="I44" i="72"/>
  <c r="J43" i="72"/>
  <c r="I43" i="72"/>
  <c r="J42" i="72"/>
  <c r="I42" i="72"/>
  <c r="J41" i="72"/>
  <c r="I41" i="72"/>
  <c r="J40" i="72"/>
  <c r="I40" i="72"/>
  <c r="J39" i="72"/>
  <c r="I39" i="72"/>
  <c r="J38" i="72"/>
  <c r="I38" i="72"/>
  <c r="J37" i="72"/>
  <c r="I37" i="72"/>
  <c r="J36" i="72"/>
  <c r="I36" i="72"/>
  <c r="J35" i="72"/>
  <c r="I35" i="72"/>
  <c r="J34" i="72"/>
  <c r="I34" i="72"/>
  <c r="J33" i="72"/>
  <c r="I33" i="72"/>
  <c r="J32" i="72"/>
  <c r="I32" i="72"/>
  <c r="J31" i="72"/>
  <c r="I31" i="72"/>
  <c r="J30" i="72"/>
  <c r="I30" i="72"/>
  <c r="J29" i="72"/>
  <c r="I29" i="72"/>
  <c r="J28" i="72"/>
  <c r="I28" i="72"/>
  <c r="J27" i="72"/>
  <c r="I27" i="72"/>
  <c r="J26" i="72"/>
  <c r="I26" i="72"/>
  <c r="J25" i="72"/>
  <c r="I25" i="72"/>
  <c r="J24" i="72"/>
  <c r="I24" i="72"/>
  <c r="J23" i="72"/>
  <c r="I23" i="72"/>
  <c r="J22" i="72"/>
  <c r="I22" i="72"/>
  <c r="J21" i="72"/>
  <c r="I21" i="72"/>
  <c r="J20" i="72"/>
  <c r="I20" i="72"/>
  <c r="J19" i="72"/>
  <c r="I19" i="72"/>
  <c r="J18" i="72"/>
  <c r="I18" i="72"/>
  <c r="J17" i="72"/>
  <c r="I17" i="72"/>
  <c r="J16" i="72"/>
  <c r="I16" i="72"/>
  <c r="J15" i="72"/>
  <c r="I15" i="72"/>
  <c r="J14" i="72"/>
  <c r="I14" i="72"/>
  <c r="J13" i="72"/>
  <c r="I13" i="72"/>
  <c r="J12" i="72"/>
  <c r="I12" i="72"/>
  <c r="J11" i="72"/>
  <c r="I11" i="72"/>
  <c r="J10" i="72"/>
  <c r="I10" i="72"/>
  <c r="J9" i="72"/>
  <c r="I9" i="72"/>
  <c r="J8" i="72"/>
  <c r="I8" i="72"/>
  <c r="E8" i="72"/>
  <c r="J7" i="72"/>
  <c r="I7" i="72"/>
  <c r="J6" i="72"/>
  <c r="I6" i="72"/>
  <c r="J5" i="72"/>
  <c r="I5" i="72"/>
  <c r="E5" i="72"/>
  <c r="M48" i="11"/>
  <c r="L48" i="11"/>
  <c r="K48" i="11"/>
  <c r="J48" i="11"/>
  <c r="I48" i="11"/>
  <c r="H48" i="11"/>
  <c r="G48" i="11"/>
  <c r="F48" i="11"/>
  <c r="E48" i="11"/>
  <c r="K47" i="11"/>
  <c r="J47" i="11"/>
  <c r="H47" i="11"/>
  <c r="K46" i="11"/>
  <c r="J46" i="11"/>
  <c r="H46" i="11"/>
  <c r="K45" i="11"/>
  <c r="J45" i="11"/>
  <c r="H45" i="11"/>
  <c r="K44" i="11"/>
  <c r="J44" i="11"/>
  <c r="H44" i="11"/>
  <c r="K43" i="11"/>
  <c r="J43" i="11"/>
  <c r="K42" i="11"/>
  <c r="J42" i="11"/>
  <c r="K41" i="11"/>
  <c r="J41" i="11"/>
  <c r="K40" i="11"/>
  <c r="K39" i="11"/>
  <c r="J39" i="11"/>
  <c r="K38" i="11"/>
  <c r="J38" i="11"/>
  <c r="K37" i="11"/>
  <c r="J37" i="11"/>
  <c r="H37" i="11"/>
  <c r="K36" i="11"/>
  <c r="J36" i="11"/>
  <c r="H36" i="11"/>
  <c r="K35" i="11"/>
  <c r="J35" i="11"/>
  <c r="H35" i="11"/>
  <c r="K34" i="11"/>
  <c r="J34" i="11"/>
  <c r="H34" i="11"/>
  <c r="K33" i="11"/>
  <c r="J33" i="11"/>
  <c r="H33" i="11"/>
  <c r="K32" i="11"/>
  <c r="J32" i="11"/>
  <c r="H32" i="11"/>
  <c r="K31" i="11"/>
  <c r="J31" i="11"/>
  <c r="H31" i="11"/>
  <c r="K30" i="11"/>
  <c r="J30" i="11"/>
  <c r="H30" i="11"/>
  <c r="J29" i="11"/>
  <c r="H29" i="11"/>
  <c r="K28" i="11"/>
  <c r="J28" i="11"/>
  <c r="H28" i="11"/>
  <c r="K27" i="11"/>
  <c r="J27" i="11"/>
  <c r="H27" i="11"/>
  <c r="K26" i="11"/>
  <c r="J26" i="11"/>
  <c r="H26" i="11"/>
  <c r="K25" i="11"/>
  <c r="J25" i="11"/>
  <c r="H25" i="11"/>
  <c r="K24" i="11"/>
  <c r="J24" i="11"/>
  <c r="H24" i="11"/>
  <c r="K23" i="11"/>
  <c r="J23" i="11"/>
  <c r="H23" i="11"/>
  <c r="K22" i="11"/>
  <c r="J22" i="11"/>
  <c r="H22" i="11"/>
  <c r="K21" i="11"/>
  <c r="J21" i="11"/>
  <c r="H21" i="11"/>
  <c r="K20" i="11"/>
  <c r="J20" i="11"/>
  <c r="H20" i="11"/>
  <c r="K19" i="11"/>
  <c r="J19" i="11"/>
  <c r="H19" i="11"/>
  <c r="K18" i="11"/>
  <c r="J18" i="11"/>
  <c r="H18" i="11"/>
  <c r="K17" i="11"/>
  <c r="J17" i="11"/>
  <c r="K16" i="11"/>
  <c r="J16" i="11"/>
  <c r="K15" i="11"/>
  <c r="J15" i="11"/>
  <c r="H15" i="11"/>
  <c r="K14" i="11"/>
  <c r="J14" i="11"/>
  <c r="H14" i="11"/>
  <c r="K13" i="11"/>
  <c r="J13" i="11"/>
  <c r="H13" i="11"/>
  <c r="K12" i="11"/>
  <c r="J12" i="11"/>
  <c r="H12" i="11"/>
  <c r="K11" i="11"/>
  <c r="J11" i="11"/>
  <c r="H11" i="11"/>
  <c r="H10" i="11"/>
  <c r="G10" i="11"/>
  <c r="J9" i="11"/>
  <c r="K8" i="11"/>
  <c r="J8" i="11"/>
  <c r="K7" i="11"/>
  <c r="J7" i="11"/>
  <c r="K6" i="11"/>
  <c r="J6" i="11"/>
  <c r="L39" i="13"/>
  <c r="K39" i="13"/>
  <c r="J39" i="13"/>
  <c r="I39" i="13"/>
  <c r="H39" i="13"/>
  <c r="G39" i="13"/>
  <c r="F39" i="13"/>
  <c r="E39" i="13"/>
  <c r="J38" i="13"/>
  <c r="J36" i="13"/>
  <c r="J35" i="13"/>
  <c r="J34" i="13"/>
  <c r="J33" i="13"/>
  <c r="J32" i="13"/>
  <c r="J31" i="13"/>
  <c r="J30" i="13"/>
  <c r="J29" i="13"/>
  <c r="J28" i="13"/>
  <c r="J27" i="13"/>
  <c r="J26" i="13"/>
  <c r="J24" i="13"/>
  <c r="J23" i="13"/>
  <c r="J22" i="13"/>
  <c r="J21" i="13"/>
  <c r="J20" i="13"/>
  <c r="I20" i="13"/>
  <c r="J19" i="13"/>
  <c r="J18" i="13"/>
  <c r="J17" i="13"/>
  <c r="J16" i="13"/>
  <c r="J14" i="13"/>
  <c r="J13" i="13"/>
  <c r="J12" i="13"/>
  <c r="J11" i="13"/>
  <c r="J10" i="13"/>
  <c r="J8" i="13"/>
  <c r="J7" i="13"/>
  <c r="J6" i="13"/>
  <c r="M61" i="16"/>
  <c r="L61" i="16"/>
  <c r="K61" i="16"/>
  <c r="J61" i="16"/>
  <c r="I61" i="16"/>
  <c r="H61" i="16"/>
  <c r="G61" i="16"/>
  <c r="F61" i="16"/>
  <c r="E61" i="16"/>
  <c r="K60" i="16"/>
  <c r="J60" i="16"/>
  <c r="K59" i="16"/>
  <c r="J59" i="16"/>
  <c r="J58" i="16"/>
  <c r="K57" i="16"/>
  <c r="J57" i="16"/>
  <c r="K56" i="16"/>
  <c r="J56" i="16"/>
  <c r="K55" i="16"/>
  <c r="J55" i="16"/>
  <c r="K54" i="16"/>
  <c r="J54" i="16"/>
  <c r="K53" i="16"/>
  <c r="J53" i="16"/>
  <c r="K52" i="16"/>
  <c r="J52" i="16"/>
  <c r="K51" i="16"/>
  <c r="J51" i="16"/>
  <c r="K50" i="16"/>
  <c r="J50" i="16"/>
  <c r="K49" i="16"/>
  <c r="J49" i="16"/>
  <c r="K48" i="16"/>
  <c r="J48" i="16"/>
  <c r="K47" i="16"/>
  <c r="J47" i="16"/>
  <c r="K46" i="16"/>
  <c r="J46" i="16"/>
  <c r="K45" i="16"/>
  <c r="J45" i="16"/>
  <c r="J44" i="16"/>
  <c r="K43" i="16"/>
  <c r="J43" i="16"/>
  <c r="K42" i="16"/>
  <c r="J42" i="16"/>
  <c r="K41" i="16"/>
  <c r="J41" i="16"/>
  <c r="K40" i="16"/>
  <c r="J40" i="16"/>
  <c r="K39" i="16"/>
  <c r="J39" i="16"/>
  <c r="K38" i="16"/>
  <c r="J38" i="16"/>
  <c r="K37" i="16"/>
  <c r="J37" i="16"/>
  <c r="K36" i="16"/>
  <c r="J36" i="16"/>
  <c r="J35" i="16"/>
  <c r="M34" i="16"/>
  <c r="K34" i="16"/>
  <c r="J34" i="16"/>
  <c r="K33" i="16"/>
  <c r="J33" i="16"/>
  <c r="K32" i="16"/>
  <c r="J32" i="16"/>
  <c r="K31" i="16"/>
  <c r="J31" i="16"/>
  <c r="K30" i="16"/>
  <c r="J30" i="16"/>
  <c r="K29" i="16"/>
  <c r="J29" i="16"/>
  <c r="K28" i="16"/>
  <c r="J28" i="16"/>
  <c r="K27" i="16"/>
  <c r="J27" i="16"/>
  <c r="J26" i="16"/>
  <c r="J25" i="16"/>
  <c r="K24" i="16"/>
  <c r="J24" i="16"/>
  <c r="K23" i="16"/>
  <c r="J23" i="16"/>
  <c r="J22" i="16"/>
  <c r="K21" i="16"/>
  <c r="J21" i="16"/>
  <c r="K20" i="16"/>
  <c r="J20" i="16"/>
  <c r="K19" i="16"/>
  <c r="J19" i="16"/>
  <c r="K18" i="16"/>
  <c r="J18" i="16"/>
  <c r="K17" i="16"/>
  <c r="J17" i="16"/>
  <c r="K16" i="16"/>
  <c r="J16" i="16"/>
  <c r="K15" i="16"/>
  <c r="J15" i="16"/>
  <c r="K14" i="16"/>
  <c r="J14" i="16"/>
  <c r="K13" i="16"/>
  <c r="J13" i="16"/>
  <c r="K12" i="16"/>
  <c r="J12" i="16"/>
  <c r="K11" i="16"/>
  <c r="J11" i="16"/>
  <c r="K10" i="16"/>
  <c r="J10" i="16"/>
  <c r="K9" i="16"/>
  <c r="J9" i="16"/>
  <c r="J8" i="16"/>
  <c r="K7" i="16"/>
  <c r="J7" i="16"/>
  <c r="K6" i="16"/>
  <c r="J6" i="16"/>
  <c r="L66" i="7"/>
  <c r="K66" i="7"/>
  <c r="J66" i="7"/>
  <c r="I66" i="7"/>
  <c r="H66" i="7"/>
  <c r="G66" i="7"/>
  <c r="F66" i="7"/>
  <c r="E66" i="7"/>
  <c r="H65" i="7"/>
  <c r="E65" i="7"/>
  <c r="J64" i="7"/>
  <c r="I64" i="7"/>
  <c r="J63" i="7"/>
  <c r="I63" i="7"/>
  <c r="J62" i="7"/>
  <c r="I62" i="7"/>
  <c r="H61" i="7"/>
  <c r="E61" i="7"/>
  <c r="J60" i="7"/>
  <c r="I60" i="7"/>
  <c r="H60" i="7"/>
  <c r="E60" i="7"/>
  <c r="J59" i="7"/>
  <c r="I59" i="7"/>
  <c r="E59" i="7"/>
  <c r="J58" i="7"/>
  <c r="I58" i="7"/>
  <c r="H58" i="7"/>
  <c r="E58" i="7"/>
  <c r="J57" i="7"/>
  <c r="I57" i="7"/>
  <c r="H57" i="7"/>
  <c r="E57" i="7"/>
  <c r="I56" i="7"/>
  <c r="H56" i="7"/>
  <c r="E56" i="7"/>
  <c r="J55" i="7"/>
  <c r="I55" i="7"/>
  <c r="H55" i="7"/>
  <c r="E55" i="7"/>
  <c r="J54" i="7"/>
  <c r="I54" i="7"/>
  <c r="H54" i="7"/>
  <c r="E54" i="7"/>
  <c r="J53" i="7"/>
  <c r="I53" i="7"/>
  <c r="H53" i="7"/>
  <c r="E53" i="7"/>
  <c r="J52" i="7"/>
  <c r="I52" i="7"/>
  <c r="H52" i="7"/>
  <c r="E52" i="7"/>
  <c r="J51" i="7"/>
  <c r="I51" i="7"/>
  <c r="H51" i="7"/>
  <c r="E51" i="7"/>
  <c r="J50" i="7"/>
  <c r="I50" i="7"/>
  <c r="H50" i="7"/>
  <c r="E50" i="7"/>
  <c r="J49" i="7"/>
  <c r="I49" i="7"/>
  <c r="H49" i="7"/>
  <c r="E49" i="7"/>
  <c r="J48" i="7"/>
  <c r="I48" i="7"/>
  <c r="H48" i="7"/>
  <c r="E48" i="7"/>
  <c r="J47" i="7"/>
  <c r="I47" i="7"/>
  <c r="H47" i="7"/>
  <c r="E47" i="7"/>
  <c r="J46" i="7"/>
  <c r="I46" i="7"/>
  <c r="H46" i="7"/>
  <c r="E46" i="7"/>
  <c r="J45" i="7"/>
  <c r="I45" i="7"/>
  <c r="H45" i="7"/>
  <c r="E45" i="7"/>
  <c r="J44" i="7"/>
  <c r="I44" i="7"/>
  <c r="H44" i="7"/>
  <c r="E44" i="7"/>
  <c r="J43" i="7"/>
  <c r="I43" i="7"/>
  <c r="J42" i="7"/>
  <c r="I42" i="7"/>
  <c r="J41" i="7"/>
  <c r="I41" i="7"/>
  <c r="E40" i="7"/>
  <c r="J39" i="7"/>
  <c r="I39" i="7"/>
  <c r="J38" i="7"/>
  <c r="I38" i="7"/>
  <c r="J37" i="7"/>
  <c r="I37" i="7"/>
  <c r="H37" i="7"/>
  <c r="E37" i="7"/>
  <c r="L36" i="7"/>
  <c r="J36" i="7"/>
  <c r="I36" i="7"/>
  <c r="H36" i="7"/>
  <c r="E36" i="7"/>
  <c r="J35" i="7"/>
  <c r="I35" i="7"/>
  <c r="H35" i="7"/>
  <c r="E35" i="7"/>
  <c r="J34" i="7"/>
  <c r="I34" i="7"/>
  <c r="H34" i="7"/>
  <c r="E34" i="7"/>
  <c r="J33" i="7"/>
  <c r="I33" i="7"/>
  <c r="H33" i="7"/>
  <c r="E33" i="7"/>
  <c r="J32" i="7"/>
  <c r="I32" i="7"/>
  <c r="H32" i="7"/>
  <c r="E32" i="7"/>
  <c r="J31" i="7"/>
  <c r="I31" i="7"/>
  <c r="H31" i="7"/>
  <c r="E31" i="7"/>
  <c r="J30" i="7"/>
  <c r="I30" i="7"/>
  <c r="H30" i="7"/>
  <c r="E30" i="7"/>
  <c r="I29" i="7"/>
  <c r="H29" i="7"/>
  <c r="E29" i="7"/>
  <c r="J28" i="7"/>
  <c r="I28" i="7"/>
  <c r="H28" i="7"/>
  <c r="E28" i="7"/>
  <c r="J27" i="7"/>
  <c r="I27" i="7"/>
  <c r="H27" i="7"/>
  <c r="E27" i="7"/>
  <c r="J26" i="7"/>
  <c r="I26" i="7"/>
  <c r="H26" i="7"/>
  <c r="E26" i="7"/>
  <c r="J25" i="7"/>
  <c r="I25" i="7"/>
  <c r="H25" i="7"/>
  <c r="E25" i="7"/>
  <c r="J24" i="7"/>
  <c r="I24" i="7"/>
  <c r="H24" i="7"/>
  <c r="E24" i="7"/>
  <c r="J23" i="7"/>
  <c r="I23" i="7"/>
  <c r="H23" i="7"/>
  <c r="E23" i="7"/>
  <c r="J22" i="7"/>
  <c r="I22" i="7"/>
  <c r="H22" i="7"/>
  <c r="E22" i="7"/>
  <c r="J21" i="7"/>
  <c r="I21" i="7"/>
  <c r="H21" i="7"/>
  <c r="E21" i="7"/>
  <c r="J20" i="7"/>
  <c r="I20" i="7"/>
  <c r="H20" i="7"/>
  <c r="E20" i="7"/>
  <c r="J19" i="7"/>
  <c r="I19" i="7"/>
  <c r="H19" i="7"/>
  <c r="E19" i="7"/>
  <c r="J18" i="7"/>
  <c r="I18" i="7"/>
  <c r="H18" i="7"/>
  <c r="E18" i="7"/>
  <c r="J17" i="7"/>
  <c r="I17" i="7"/>
  <c r="E17" i="7"/>
  <c r="J16" i="7"/>
  <c r="I16" i="7"/>
  <c r="E16" i="7"/>
  <c r="J15" i="7"/>
  <c r="I15" i="7"/>
  <c r="H15" i="7"/>
  <c r="E15" i="7"/>
  <c r="J14" i="7"/>
  <c r="I14" i="7"/>
  <c r="H14" i="7"/>
  <c r="E14" i="7"/>
  <c r="J13" i="7"/>
  <c r="I13" i="7"/>
  <c r="H13" i="7"/>
  <c r="E13" i="7"/>
  <c r="J12" i="7"/>
  <c r="I12" i="7"/>
  <c r="H12" i="7"/>
  <c r="E12" i="7"/>
  <c r="J11" i="7"/>
  <c r="I11" i="7"/>
  <c r="H11" i="7"/>
  <c r="E11" i="7"/>
  <c r="H10" i="7"/>
  <c r="G10" i="7"/>
  <c r="E10" i="7"/>
  <c r="J9" i="7"/>
  <c r="I9" i="7"/>
  <c r="E9" i="7"/>
  <c r="J8" i="7"/>
  <c r="I8" i="7"/>
  <c r="E8" i="7"/>
  <c r="J7" i="7"/>
  <c r="I7" i="7"/>
  <c r="E7" i="7"/>
  <c r="J6" i="7"/>
  <c r="I6" i="7"/>
  <c r="E6" i="7"/>
</calcChain>
</file>

<file path=xl/comments1.xml><?xml version="1.0" encoding="utf-8"?>
<comments xmlns="http://schemas.openxmlformats.org/spreadsheetml/2006/main">
  <authors>
    <author>Windows 用户</author>
  </authors>
  <commentList>
    <comment ref="J28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30天付款</t>
        </r>
      </text>
    </comment>
  </commentList>
</comments>
</file>

<file path=xl/comments2.xml><?xml version="1.0" encoding="utf-8"?>
<comments xmlns="http://schemas.openxmlformats.org/spreadsheetml/2006/main">
  <authors>
    <author>Windows 用户</author>
    <author>administrator</author>
  </authors>
  <commentList>
    <comment ref="D22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</t>
        </r>
      </text>
    </comment>
    <comment ref="D34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</t>
        </r>
      </text>
    </comment>
    <comment ref="D39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</t>
        </r>
      </text>
    </comment>
    <comment ref="K42" authorId="1" shapeId="0">
      <text>
        <r>
          <rPr>
            <b/>
            <sz val="9"/>
            <rFont val="宋体"/>
            <charset val="134"/>
          </rPr>
          <t>提前</t>
        </r>
        <r>
          <rPr>
            <b/>
            <sz val="9"/>
            <rFont val="Tahoma"/>
            <family val="2"/>
          </rPr>
          <t>1</t>
        </r>
        <r>
          <rPr>
            <b/>
            <sz val="9"/>
            <rFont val="宋体"/>
            <charset val="134"/>
          </rPr>
          <t>个月</t>
        </r>
        <r>
          <rPr>
            <sz val="9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Windows 用户</author>
  </authors>
  <commentList>
    <comment ref="L16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现金折扣5%</t>
        </r>
      </text>
    </comment>
    <comment ref="D20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</t>
        </r>
      </text>
    </comment>
  </commentList>
</comments>
</file>

<file path=xl/comments4.xml><?xml version="1.0" encoding="utf-8"?>
<comments xmlns="http://schemas.openxmlformats.org/spreadsheetml/2006/main">
  <authors>
    <author>Windows 用户</author>
  </authors>
  <commentList>
    <comment ref="L7" authorId="0" shapeId="0">
      <text>
        <r>
          <rPr>
            <sz val="9"/>
            <rFont val="Tahoma"/>
            <family val="2"/>
          </rPr>
          <t>4-5</t>
        </r>
        <r>
          <rPr>
            <sz val="9"/>
            <rFont val="宋体"/>
            <charset val="134"/>
          </rPr>
          <t>月对账单延迟挂账</t>
        </r>
        <r>
          <rPr>
            <sz val="9"/>
            <rFont val="Tahoma"/>
            <family val="2"/>
          </rPr>
          <t xml:space="preserve">698052.33
</t>
        </r>
      </text>
    </comment>
    <comment ref="N12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</t>
        </r>
        <r>
          <rPr>
            <b/>
            <sz val="9"/>
            <rFont val="宋体"/>
            <charset val="134"/>
          </rPr>
          <t>万元延迟。</t>
        </r>
      </text>
    </comment>
    <comment ref="N24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</t>
        </r>
        <r>
          <rPr>
            <b/>
            <sz val="9"/>
            <rFont val="宋体"/>
            <charset val="134"/>
          </rPr>
          <t>万元延迟。</t>
        </r>
      </text>
    </comment>
    <comment ref="K28" authorId="0" shapeId="0">
      <text>
        <r>
          <rPr>
            <b/>
            <sz val="9"/>
            <rFont val="宋体"/>
            <charset val="134"/>
          </rPr>
          <t>Windows 用户:</t>
        </r>
        <r>
          <rPr>
            <sz val="9"/>
            <rFont val="宋体"/>
            <charset val="134"/>
          </rPr>
          <t xml:space="preserve">
30天付款</t>
        </r>
      </text>
    </comment>
    <comment ref="L30" authorId="0" shapeId="0">
      <text>
        <r>
          <rPr>
            <sz val="9"/>
            <rFont val="Tahoma"/>
            <family val="2"/>
          </rPr>
          <t>7</t>
        </r>
        <r>
          <rPr>
            <sz val="9"/>
            <rFont val="宋体"/>
            <charset val="134"/>
          </rPr>
          <t>月供应商评价最后一名延迟付款</t>
        </r>
        <r>
          <rPr>
            <sz val="9"/>
            <rFont val="Tahoma"/>
            <family val="2"/>
          </rPr>
          <t xml:space="preserve">20%
</t>
        </r>
      </text>
    </comment>
    <comment ref="N35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15</t>
        </r>
        <r>
          <rPr>
            <b/>
            <sz val="9"/>
            <rFont val="宋体"/>
            <charset val="134"/>
          </rPr>
          <t>万元延迟。</t>
        </r>
      </text>
    </comment>
    <comment ref="N39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16</t>
        </r>
        <r>
          <rPr>
            <b/>
            <sz val="9"/>
            <rFont val="宋体"/>
            <charset val="134"/>
          </rPr>
          <t>万元延迟。</t>
        </r>
      </text>
    </comment>
    <comment ref="N40" authorId="0" shapeId="0">
      <text>
        <r>
          <rPr>
            <b/>
            <sz val="9"/>
            <rFont val="宋体"/>
            <charset val="134"/>
          </rPr>
          <t>未回复供应商清货款邮件，故本月应付60万元延迟。</t>
        </r>
      </text>
    </comment>
    <comment ref="N41" authorId="0" shapeId="0">
      <text>
        <r>
          <rPr>
            <b/>
            <sz val="9"/>
            <rFont val="宋体"/>
            <charset val="134"/>
          </rPr>
          <t>未回复供应商清货款邮件，故本月应付</t>
        </r>
        <r>
          <rPr>
            <b/>
            <sz val="9"/>
            <rFont val="Tahoma"/>
            <family val="2"/>
          </rPr>
          <t>19</t>
        </r>
        <r>
          <rPr>
            <b/>
            <sz val="9"/>
            <rFont val="宋体"/>
            <charset val="134"/>
          </rPr>
          <t>万元延迟。</t>
        </r>
      </text>
    </comment>
    <comment ref="N43" authorId="0" shapeId="0">
      <text>
        <r>
          <rPr>
            <b/>
            <sz val="9"/>
            <rFont val="宋体"/>
            <charset val="134"/>
          </rPr>
          <t>未回复供应商清货款邮件，故本月应付35万元延迟。</t>
        </r>
      </text>
    </comment>
  </commentList>
</comments>
</file>

<file path=xl/sharedStrings.xml><?xml version="1.0" encoding="utf-8"?>
<sst xmlns="http://schemas.openxmlformats.org/spreadsheetml/2006/main" count="1378" uniqueCount="359">
  <si>
    <r>
      <rPr>
        <b/>
        <u/>
        <sz val="16"/>
        <color theme="1"/>
        <rFont val="宋体"/>
        <charset val="134"/>
        <scheme val="minor"/>
      </rPr>
      <t xml:space="preserve">  八  </t>
    </r>
    <r>
      <rPr>
        <b/>
        <sz val="16"/>
        <color theme="1"/>
        <rFont val="宋体"/>
        <charset val="134"/>
        <scheme val="minor"/>
      </rPr>
      <t>月份回款计划（2015年）</t>
    </r>
  </si>
  <si>
    <t>编制时间</t>
  </si>
  <si>
    <t>编制</t>
  </si>
  <si>
    <t>审核</t>
  </si>
  <si>
    <t>采购部审核</t>
  </si>
  <si>
    <t>财务部审核</t>
  </si>
  <si>
    <t>总经理批准</t>
  </si>
  <si>
    <t>2015.08.03</t>
  </si>
  <si>
    <t>类别</t>
  </si>
  <si>
    <t>序号</t>
  </si>
  <si>
    <t>供应商代码</t>
  </si>
  <si>
    <t>供应商名称</t>
  </si>
  <si>
    <t>8月初结余款</t>
  </si>
  <si>
    <t>实际挂账情况</t>
  </si>
  <si>
    <t>货款到期情况</t>
  </si>
  <si>
    <t>8月实际安排货款</t>
  </si>
  <si>
    <t>说明</t>
  </si>
  <si>
    <t>5月份挂账金额</t>
  </si>
  <si>
    <t>6月份挂账金额</t>
  </si>
  <si>
    <t>7月份挂账金额</t>
  </si>
  <si>
    <t>8月份未到期货款</t>
  </si>
  <si>
    <t>8月到期应付款</t>
  </si>
  <si>
    <t>承兑</t>
  </si>
  <si>
    <t>电汇</t>
  </si>
  <si>
    <t>合格供方</t>
  </si>
  <si>
    <t>36.01</t>
  </si>
  <si>
    <t>江西昌兴汽车配件有限公司</t>
  </si>
  <si>
    <t>36.02</t>
  </si>
  <si>
    <t>江西省仁义航空机械加工有限公司</t>
  </si>
  <si>
    <t>35.010</t>
  </si>
  <si>
    <t>厦门凯平化工有限公司</t>
  </si>
  <si>
    <t>万华化学（北京）有限公司</t>
  </si>
  <si>
    <t>1-4月货款延迟挂账340万</t>
  </si>
  <si>
    <t>河北光华荣昌汽车部件有限公司</t>
  </si>
  <si>
    <t>北京盛奥金华包装有限公司</t>
  </si>
  <si>
    <t>北京市橡塑减震器材厂</t>
  </si>
  <si>
    <t>北京德实汽车饰件有限公司</t>
  </si>
  <si>
    <t>深州市安广顺机械配件有限公司</t>
  </si>
  <si>
    <t>海兴中盛弹簧有限公司</t>
  </si>
  <si>
    <t>黄骅市雍丰塑料制品有限公司塑料件</t>
  </si>
  <si>
    <t>黄骅市雍丰塑料制品有限公司包装膜</t>
  </si>
  <si>
    <t>黄骅市鑫祺汽车配件有限公司</t>
  </si>
  <si>
    <t>沧州临港明康汽车配件有限公司</t>
  </si>
  <si>
    <t>黄骅市广亿汽车部件有限公司</t>
  </si>
  <si>
    <t>江苏忠明祥和精工股份有限公司</t>
  </si>
  <si>
    <t>江阴市达安汽车零部件有限公司</t>
  </si>
  <si>
    <t>溧阳市鑫岩车辆配件厂</t>
  </si>
  <si>
    <t>江苏力乐汽车部件股份有限公司</t>
  </si>
  <si>
    <t>德清三和塑胶有限公司</t>
  </si>
  <si>
    <t>浙江华远汽车零部件有限公司</t>
  </si>
  <si>
    <t>武汉德锐隆科技有限公司</t>
  </si>
  <si>
    <t>衡阳县标准件厂株洲销售处</t>
  </si>
  <si>
    <t>湘潭润达汽车配件有限公司</t>
  </si>
  <si>
    <t>株洲博雅实业有限公司</t>
  </si>
  <si>
    <t>湖南星宇龙机械有限公司</t>
  </si>
  <si>
    <t>湘潭湘和汽车零部件制造有限公司</t>
  </si>
  <si>
    <t>株洲市凡美斯汽车配件有限公司</t>
  </si>
  <si>
    <t>江门东科化工有限公司</t>
  </si>
  <si>
    <t>河北岳钢数控设备有限公司</t>
  </si>
  <si>
    <t>重庆聚贤汽车零部件制造有限公司</t>
  </si>
  <si>
    <t>尾款清账</t>
  </si>
  <si>
    <t>湘乡简美汽车部件有限公司</t>
  </si>
  <si>
    <t>13.047</t>
  </si>
  <si>
    <t>威县永盛汽车配件制造有限公司</t>
  </si>
  <si>
    <t>13.049</t>
  </si>
  <si>
    <t>黄骅市京港机电设备有限公司</t>
  </si>
  <si>
    <t>43.084</t>
  </si>
  <si>
    <t>永州亚太汽车零部件有限责任公司</t>
  </si>
  <si>
    <t>2-5月货款延迟挂账205万</t>
  </si>
  <si>
    <t>44.079</t>
  </si>
  <si>
    <t>东莞市双和机车拉索有限公司</t>
  </si>
  <si>
    <t>50.014</t>
  </si>
  <si>
    <t>重庆光大产业有限公司</t>
  </si>
  <si>
    <t>50.015</t>
  </si>
  <si>
    <t>重庆幻速汽车配件有限公司</t>
  </si>
  <si>
    <t>临时
供方</t>
  </si>
  <si>
    <t>13.050</t>
  </si>
  <si>
    <t>黄骅市成卓汽车部件厂</t>
  </si>
  <si>
    <t>13.056</t>
  </si>
  <si>
    <t>黄骅市志承车业有限公司</t>
  </si>
  <si>
    <t>13.086</t>
  </si>
  <si>
    <t>沧州威达聚氨酯高科股份有限公司</t>
  </si>
  <si>
    <t>32.080</t>
  </si>
  <si>
    <t>芜湖海川汽车部件有限公司</t>
  </si>
  <si>
    <t>32.081</t>
  </si>
  <si>
    <t>常州市武进创新模具注塑有限公司</t>
  </si>
  <si>
    <t>33.086</t>
  </si>
  <si>
    <t>浙江龙生汽车部件有限公司</t>
  </si>
  <si>
    <t>43.035</t>
  </si>
  <si>
    <t>株洲美佳机械实业有限公司</t>
  </si>
  <si>
    <t>43.043</t>
  </si>
  <si>
    <t>株洲飞马橡胶实业有限公司</t>
  </si>
  <si>
    <t>43.068</t>
  </si>
  <si>
    <t>株洲博锐服装辅料有限公司</t>
  </si>
  <si>
    <t>44.077</t>
  </si>
  <si>
    <t>深圳市和和机械有限公司</t>
  </si>
  <si>
    <t>44.078</t>
  </si>
  <si>
    <t>广州市增城永达汽车用品厂</t>
  </si>
  <si>
    <t>44.081</t>
  </si>
  <si>
    <t>广州市耐迪涂料有限公司</t>
  </si>
  <si>
    <t>43.092</t>
  </si>
  <si>
    <t>湖南中道机械设备有限公司</t>
  </si>
  <si>
    <t>42.070</t>
  </si>
  <si>
    <t>森织汽车内饰（武汉）有限公司</t>
  </si>
  <si>
    <t>43.059</t>
  </si>
  <si>
    <t>长沙市自翔机械有限公司</t>
  </si>
  <si>
    <t>13.080</t>
  </si>
  <si>
    <t>黄骅骅泰机动车配件有限公司</t>
  </si>
  <si>
    <t>43.028</t>
  </si>
  <si>
    <t>湖南精正设备制造有限公司</t>
  </si>
  <si>
    <t>13.034</t>
  </si>
  <si>
    <t>江阴长青工艺品有限公司</t>
  </si>
  <si>
    <t>13.023</t>
  </si>
  <si>
    <t>黄骅市泰行汽车配件厂</t>
  </si>
  <si>
    <t>13.079</t>
  </si>
  <si>
    <t>黄骅市泽方模具有限公司</t>
  </si>
  <si>
    <t>13.088</t>
  </si>
  <si>
    <t>黄骅市震雄塑料模具有限公司</t>
  </si>
  <si>
    <t>11.052</t>
  </si>
  <si>
    <t>北京瑞隆祥模具有限公司</t>
  </si>
  <si>
    <t>合计</t>
  </si>
  <si>
    <t>A4（297×210）</t>
  </si>
  <si>
    <t>页码：1/1</t>
  </si>
  <si>
    <r>
      <rPr>
        <b/>
        <u/>
        <sz val="16"/>
        <color theme="1"/>
        <rFont val="宋体"/>
        <charset val="134"/>
        <scheme val="minor"/>
      </rPr>
      <t xml:space="preserve">  十一、十二  </t>
    </r>
    <r>
      <rPr>
        <b/>
        <sz val="16"/>
        <color theme="1"/>
        <rFont val="宋体"/>
        <charset val="134"/>
        <scheme val="minor"/>
      </rPr>
      <t>月份回款计划（2015年）</t>
    </r>
  </si>
  <si>
    <t>财务总监</t>
  </si>
  <si>
    <t>总经理</t>
  </si>
  <si>
    <t>2015.12.01</t>
  </si>
  <si>
    <t>12月期初结余款</t>
  </si>
  <si>
    <t>11月实际安排货款</t>
  </si>
  <si>
    <t>8月挂账金额</t>
  </si>
  <si>
    <t>9月挂账金额</t>
  </si>
  <si>
    <t>10月挂账金额</t>
  </si>
  <si>
    <t>11月挂账金额</t>
  </si>
  <si>
    <t>12月未到期货款</t>
  </si>
  <si>
    <t>12月到期应付款</t>
  </si>
  <si>
    <t>现金</t>
  </si>
  <si>
    <t>9月份后没供货</t>
  </si>
  <si>
    <t>保供支持</t>
  </si>
  <si>
    <t>质保金，暂不付</t>
  </si>
  <si>
    <t>9月份发票10月挂账</t>
  </si>
  <si>
    <t>数未清不付</t>
  </si>
  <si>
    <t>自配料支持</t>
  </si>
  <si>
    <t>佳化化学（滨州）有限公司</t>
  </si>
  <si>
    <t>武汉市名声实业有限公司</t>
  </si>
  <si>
    <t>32.082</t>
  </si>
  <si>
    <t>常州华阳万联汽车附件有限公司</t>
  </si>
  <si>
    <t>C33D骨架支持</t>
  </si>
  <si>
    <t>9月份部分发票10月挂账</t>
  </si>
  <si>
    <t>临时供方</t>
  </si>
  <si>
    <t>清账 2014年所供货</t>
  </si>
  <si>
    <t>轻卡</t>
  </si>
  <si>
    <t>清账</t>
  </si>
  <si>
    <t>36.04</t>
  </si>
  <si>
    <t>景德镇市骏达金属结构厂</t>
  </si>
  <si>
    <t>43.100</t>
  </si>
  <si>
    <t>湘潭鼎鑫机电设备有限公司</t>
  </si>
  <si>
    <t>43.096</t>
  </si>
  <si>
    <t>株洲精艺塑胶有限公司</t>
  </si>
  <si>
    <t>2014年所供货</t>
  </si>
  <si>
    <t>另有C33D发泡模具款126500元需付。</t>
  </si>
  <si>
    <r>
      <rPr>
        <b/>
        <u/>
        <sz val="16"/>
        <color theme="1"/>
        <rFont val="宋体"/>
        <charset val="134"/>
        <scheme val="minor"/>
      </rPr>
      <t xml:space="preserve">  十  </t>
    </r>
    <r>
      <rPr>
        <b/>
        <sz val="16"/>
        <color theme="1"/>
        <rFont val="宋体"/>
        <charset val="134"/>
        <scheme val="minor"/>
      </rPr>
      <t>月份回款计划（2015年）</t>
    </r>
  </si>
  <si>
    <t>2015.10.06</t>
  </si>
  <si>
    <t>10月初结余款</t>
  </si>
  <si>
    <t>10月实际安排货款</t>
  </si>
  <si>
    <t>7月挂账金额</t>
  </si>
  <si>
    <t>10月未到期货款</t>
  </si>
  <si>
    <t>10月到期应付款</t>
  </si>
  <si>
    <r>
      <rPr>
        <b/>
        <u/>
        <sz val="16"/>
        <color theme="1"/>
        <rFont val="宋体"/>
        <charset val="134"/>
        <scheme val="minor"/>
      </rPr>
      <t xml:space="preserve">  八-九  </t>
    </r>
    <r>
      <rPr>
        <b/>
        <sz val="16"/>
        <color theme="1"/>
        <rFont val="宋体"/>
        <charset val="134"/>
        <scheme val="minor"/>
      </rPr>
      <t>月份回款计划（2015年）</t>
    </r>
  </si>
  <si>
    <t>2015.09.10</t>
  </si>
  <si>
    <t>9月初结余款</t>
  </si>
  <si>
    <t>9月实际安排货款</t>
  </si>
  <si>
    <t>5月挂账金额</t>
  </si>
  <si>
    <t>6月挂账金额</t>
  </si>
  <si>
    <t>9月未到期货款</t>
  </si>
  <si>
    <t>9月到期应付款</t>
  </si>
  <si>
    <t>5%现金扣点</t>
  </si>
  <si>
    <t>背书至株洲博雅</t>
  </si>
  <si>
    <t>2023年2月付款计划</t>
  </si>
  <si>
    <t>编制：</t>
  </si>
  <si>
    <t>1月31日结余款</t>
  </si>
  <si>
    <t>1月实际安排货款</t>
  </si>
  <si>
    <t>备注</t>
  </si>
  <si>
    <t>11月份挂账金额</t>
  </si>
  <si>
    <t>12月份挂账金额</t>
  </si>
  <si>
    <t>1月份挂账金额</t>
  </si>
  <si>
    <t>2月未到期货款</t>
  </si>
  <si>
    <t>2月到期应付款</t>
  </si>
  <si>
    <t>承兑-第1次</t>
  </si>
  <si>
    <t>现金-第1次</t>
  </si>
  <si>
    <t>北京光华荣昌汽车部件有限公司</t>
  </si>
  <si>
    <t>L4480</t>
  </si>
  <si>
    <t>L2124</t>
  </si>
  <si>
    <t>西安光华荣昌汽车部件有限公司</t>
  </si>
  <si>
    <t>天津琪安科技有限公司</t>
  </si>
  <si>
    <t>L5334</t>
  </si>
  <si>
    <t>山东鼎信聚氨酯科技有限公司</t>
  </si>
  <si>
    <t>L4443</t>
  </si>
  <si>
    <t>黄骅市雍丰塑料制品有限公司</t>
  </si>
  <si>
    <t>黄骅市建昌塑料制品有限公司</t>
  </si>
  <si>
    <t>L4469</t>
  </si>
  <si>
    <t>1932389A</t>
  </si>
  <si>
    <t>溧阳鑫岩汽车零部件有限公司</t>
  </si>
  <si>
    <t>太航常青汽车安全系统(苏州)股份有限公司</t>
  </si>
  <si>
    <t>L5372</t>
  </si>
  <si>
    <t>陕西擎创艺汽车零配件制造有限</t>
  </si>
  <si>
    <t>L4494</t>
  </si>
  <si>
    <t>L4527</t>
  </si>
  <si>
    <t>盐城默成汽车内饰科技有限公司</t>
  </si>
  <si>
    <t>上海明芳汽车零件有限公司</t>
  </si>
  <si>
    <t>1933501A</t>
  </si>
  <si>
    <t>浙江华悦汽车零部件股份有限公司</t>
  </si>
  <si>
    <t>文安县德实汽车配件有限公司</t>
  </si>
  <si>
    <t>黄骅市汇铭汽车部件有限公司</t>
  </si>
  <si>
    <t>L4311</t>
  </si>
  <si>
    <t>吉林省方舟电子科技有限公司</t>
  </si>
  <si>
    <t>L5532</t>
  </si>
  <si>
    <t>山东鼎昌智能科技有限公司</t>
  </si>
  <si>
    <t>霸州市自强汽车零部件厂</t>
  </si>
  <si>
    <t>L5361</t>
  </si>
  <si>
    <t>浙江泰极信汽车部件有限公司</t>
  </si>
  <si>
    <t>L5335</t>
  </si>
  <si>
    <t>湖南诺亿科技有限公司</t>
  </si>
  <si>
    <t>L2096</t>
  </si>
  <si>
    <t>长春赛诺汽车材料有限公</t>
  </si>
  <si>
    <t>湘乡简美新材料科技有限公司</t>
  </si>
  <si>
    <t>1944525A</t>
  </si>
  <si>
    <t>广州市永达汽车用品有限公司</t>
  </si>
  <si>
    <t>L4016</t>
  </si>
  <si>
    <t>安莘供应链管理（上海）有限公</t>
  </si>
  <si>
    <t>L4563</t>
  </si>
  <si>
    <t>广州吉中汽车内饰系统有限公司</t>
  </si>
  <si>
    <t>廊坊市烁鑫汽车配件有限公司</t>
  </si>
  <si>
    <t>L4312</t>
  </si>
  <si>
    <t>长春一汽富维安道拓汽车金属</t>
  </si>
  <si>
    <t>L5436</t>
  </si>
  <si>
    <t>湖北欣辰达商贸有限公司</t>
  </si>
  <si>
    <t>L4488</t>
  </si>
  <si>
    <t>景德镇市凯达汽车配件有限公司</t>
  </si>
  <si>
    <t>L5322</t>
  </si>
  <si>
    <t>深州市晶立泰机械配件有限公司</t>
  </si>
  <si>
    <t>L2057</t>
  </si>
  <si>
    <t>佛吉亚（无锡）座椅部件有限公</t>
  </si>
  <si>
    <t>L4533</t>
  </si>
  <si>
    <t>L5380</t>
  </si>
  <si>
    <t>长春超力内饰件有限公司</t>
  </si>
  <si>
    <t>L5474</t>
  </si>
  <si>
    <t>株洲诚康实业有限责任公司</t>
  </si>
  <si>
    <t>L5390</t>
  </si>
  <si>
    <t>麦格纳宏立汽车系统集团有限公</t>
  </si>
  <si>
    <t>L5437</t>
  </si>
  <si>
    <t>湘潭腾华建材有限公司</t>
  </si>
  <si>
    <t>L5475</t>
  </si>
  <si>
    <t>湖南奥瑞格工贸有限公司</t>
  </si>
  <si>
    <t>L5515</t>
  </si>
  <si>
    <t>十堰市盈旭工贸有限公司</t>
  </si>
  <si>
    <t>无锡全盛安仁机械有限公司</t>
  </si>
  <si>
    <t>永州市巴佛莱特车辆饰件有限公司</t>
  </si>
  <si>
    <t>L4164</t>
  </si>
  <si>
    <t>安徽汉升工业部件股份有限公司</t>
  </si>
  <si>
    <t>L5381</t>
  </si>
  <si>
    <t>重庆乐康汽车配件有限公司</t>
  </si>
  <si>
    <t>L5382</t>
  </si>
  <si>
    <t>重庆市宏立摩托车制造有限公司</t>
  </si>
  <si>
    <t>L4917</t>
  </si>
  <si>
    <t>广州市盈尔安防火材料有限公司</t>
  </si>
  <si>
    <t>1933384A</t>
  </si>
  <si>
    <t>浙江松原汽车安全系统股份有限</t>
  </si>
  <si>
    <t>湖北伟士通汽车零件有限公司</t>
  </si>
  <si>
    <t>L4549</t>
  </si>
  <si>
    <t>湘潭市忠强气体有限公司</t>
  </si>
  <si>
    <t>L4538</t>
  </si>
  <si>
    <t>湘潭市得力焊材有限公司</t>
  </si>
  <si>
    <t>L1122</t>
  </si>
  <si>
    <t>厦门劲亨五金工业有限公司</t>
  </si>
  <si>
    <t>L4550</t>
  </si>
  <si>
    <t>湘潭驷马机械有限公司</t>
  </si>
  <si>
    <t>L4473</t>
  </si>
  <si>
    <t>张家港保税区得英达利化工材料有限公司</t>
  </si>
  <si>
    <t>湖南凌天汽车零部件有限公司</t>
  </si>
  <si>
    <t>L4579</t>
  </si>
  <si>
    <t>广州市信征汽车零件有限公司</t>
  </si>
  <si>
    <t>2023年3月付款计划</t>
  </si>
  <si>
    <t>3月27日结余款</t>
  </si>
  <si>
    <t>3月实际安排货款</t>
  </si>
  <si>
    <t>2月份挂账金额</t>
  </si>
  <si>
    <t>3月份挂账金额</t>
  </si>
  <si>
    <t>3月未到期货款</t>
  </si>
  <si>
    <t>3月到期应付款</t>
  </si>
  <si>
    <t>长春赛诺汽车材料有限公司</t>
  </si>
  <si>
    <t>湖南裕腾兴汽车配件有限公司</t>
  </si>
  <si>
    <t>江苏全盛座舱技术股份有限公司</t>
  </si>
  <si>
    <t>L5575</t>
  </si>
  <si>
    <t>株洲市华龙特种气体有限公司</t>
  </si>
  <si>
    <t>L5593</t>
  </si>
  <si>
    <t>汇阅（上海）新材料科技有限公</t>
  </si>
  <si>
    <t>2023年6月付款计划</t>
  </si>
  <si>
    <t>6月30日结余款</t>
  </si>
  <si>
    <t>4月份挂账金额</t>
  </si>
  <si>
    <t>6月未到期货款</t>
  </si>
  <si>
    <t>6月到期应付款</t>
  </si>
  <si>
    <t>L4309</t>
  </si>
  <si>
    <t>吉林省德邦汽车电子有限公司</t>
  </si>
  <si>
    <t>L4925</t>
  </si>
  <si>
    <t>醴陵广仁环保科技有限公司</t>
  </si>
  <si>
    <t>2023年8月付款计划</t>
  </si>
  <si>
    <t>7月31日结余款</t>
  </si>
  <si>
    <t>8月未到期货款</t>
  </si>
  <si>
    <t>2023年11月付款计划</t>
  </si>
  <si>
    <t>10月31日结余款</t>
  </si>
  <si>
    <t>8月份挂账金额</t>
  </si>
  <si>
    <t>9月份挂账金额</t>
  </si>
  <si>
    <t>10月份挂账金额</t>
  </si>
  <si>
    <t>11月未到期货款</t>
  </si>
  <si>
    <t>11月到期应付款</t>
  </si>
  <si>
    <t>S450002</t>
  </si>
  <si>
    <t>重庆厚元汽车配件有限公司</t>
  </si>
  <si>
    <t>L5639</t>
  </si>
  <si>
    <t>上海凯密克新材料有限公司</t>
  </si>
  <si>
    <t>L5675</t>
  </si>
  <si>
    <t>常州立天汽车零部件有限公司</t>
  </si>
  <si>
    <t>S413183</t>
  </si>
  <si>
    <t>河北方基恒达汽车部件有限公司</t>
  </si>
  <si>
    <t>S413201</t>
  </si>
  <si>
    <t>清河县沁园汽车零部件有限公司</t>
  </si>
  <si>
    <t>S431004</t>
  </si>
  <si>
    <t>新梦顶（上海）贸易有限公司</t>
  </si>
  <si>
    <t>S431010</t>
  </si>
  <si>
    <t>上海绽奇汽车部件有限公司</t>
  </si>
  <si>
    <t>S432048</t>
  </si>
  <si>
    <t>徐州睿轴琦机械设备有限公司</t>
  </si>
  <si>
    <t>S433021</t>
  </si>
  <si>
    <t>慈溪市维克多自控元件有限公司</t>
  </si>
  <si>
    <t>S434003</t>
  </si>
  <si>
    <t>芜湖市卓人汽车配件有限责任公</t>
  </si>
  <si>
    <t>S437015</t>
  </si>
  <si>
    <t>山东金达汽车部件制造股份有限</t>
  </si>
  <si>
    <t>L5629</t>
  </si>
  <si>
    <t>无锡市康尼化工有限公司</t>
  </si>
  <si>
    <t>2023年12月付款计划</t>
  </si>
  <si>
    <t>11-12月份实际付款额</t>
  </si>
  <si>
    <t>实际安排货款</t>
  </si>
  <si>
    <t>L4133</t>
  </si>
  <si>
    <t>重庆渝融兴汽车配件有限公司</t>
  </si>
  <si>
    <t>L4964</t>
  </si>
  <si>
    <t>长沙真旺钢铁贸易有限公司</t>
  </si>
  <si>
    <t>E714</t>
  </si>
  <si>
    <t>赵五祥</t>
  </si>
  <si>
    <t>S413132</t>
  </si>
  <si>
    <t>霸州市政锦五金制品有限公司</t>
  </si>
  <si>
    <t>2024年2月付款计划</t>
  </si>
  <si>
    <t>2月26日结余款</t>
  </si>
  <si>
    <t>2月实际安排货款</t>
  </si>
  <si>
    <t>L4896</t>
  </si>
  <si>
    <t>湘乡简美工贸有限公司</t>
  </si>
  <si>
    <t>L5708</t>
  </si>
  <si>
    <t>河北莫特美橡塑科技有限公司</t>
  </si>
  <si>
    <t>S411036</t>
  </si>
  <si>
    <t>北京美好生活家居用品有限公司</t>
  </si>
  <si>
    <t>客户指定（退出）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</si>
</sst>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1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0"/>
      <name val="Arial"/>
    </font>
    <font>
      <b/>
      <sz val="8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u/>
      <sz val="16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Tahoma"/>
      <family val="2"/>
    </font>
    <font>
      <b/>
      <sz val="9"/>
      <name val="Tahoma"/>
      <family val="2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rgb="FFFF0000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5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0" borderId="0"/>
    <xf numFmtId="0" fontId="6" fillId="0" borderId="0"/>
    <xf numFmtId="41" fontId="11" fillId="0" borderId="0" applyFont="0" applyFill="0" applyBorder="0" applyAlignment="0" applyProtection="0"/>
  </cellStyleXfs>
  <cellXfs count="18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shrinkToFit="1"/>
    </xf>
    <xf numFmtId="43" fontId="1" fillId="0" borderId="0" xfId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43" fontId="5" fillId="0" borderId="8" xfId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43" fontId="1" fillId="0" borderId="8" xfId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shrinkToFit="1"/>
    </xf>
    <xf numFmtId="0" fontId="2" fillId="0" borderId="8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shrinkToFit="1"/>
    </xf>
    <xf numFmtId="0" fontId="6" fillId="0" borderId="8" xfId="0" applyNumberFormat="1" applyFont="1" applyFill="1" applyBorder="1" applyAlignment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/>
    <xf numFmtId="0" fontId="4" fillId="0" borderId="1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11" xfId="0" applyFont="1" applyFill="1" applyBorder="1" applyAlignment="1">
      <alignment vertical="center" wrapText="1"/>
    </xf>
    <xf numFmtId="43" fontId="5" fillId="0" borderId="14" xfId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43" fontId="2" fillId="0" borderId="8" xfId="1" applyFont="1" applyFill="1" applyBorder="1" applyAlignment="1">
      <alignment horizontal="center" vertical="center" wrapText="1"/>
    </xf>
    <xf numFmtId="43" fontId="1" fillId="0" borderId="5" xfId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left" vertical="center" shrinkToFit="1"/>
    </xf>
    <xf numFmtId="43" fontId="1" fillId="2" borderId="8" xfId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left" vertical="center" shrinkToFit="1"/>
    </xf>
    <xf numFmtId="0" fontId="1" fillId="0" borderId="16" xfId="0" applyFont="1" applyFill="1" applyBorder="1" applyAlignment="1">
      <alignment horizontal="center" vertical="center" wrapText="1"/>
    </xf>
    <xf numFmtId="43" fontId="5" fillId="0" borderId="16" xfId="1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vertical="center" wrapText="1"/>
    </xf>
    <xf numFmtId="43" fontId="5" fillId="0" borderId="0" xfId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43" fontId="1" fillId="0" borderId="0" xfId="0" applyNumberFormat="1" applyFont="1" applyFill="1" applyAlignment="1">
      <alignment horizontal="center" vertical="center" wrapText="1"/>
    </xf>
    <xf numFmtId="0" fontId="0" fillId="2" borderId="0" xfId="0" applyFill="1">
      <alignment vertical="center"/>
    </xf>
    <xf numFmtId="0" fontId="1" fillId="0" borderId="5" xfId="0" applyNumberFormat="1" applyFont="1" applyFill="1" applyBorder="1" applyAlignment="1">
      <alignment horizontal="left" vertical="center" shrinkToFit="1"/>
    </xf>
    <xf numFmtId="0" fontId="6" fillId="2" borderId="8" xfId="0" applyNumberFormat="1" applyFont="1" applyFill="1" applyBorder="1" applyAlignment="1"/>
    <xf numFmtId="43" fontId="1" fillId="2" borderId="5" xfId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shrinkToFit="1"/>
    </xf>
    <xf numFmtId="43" fontId="1" fillId="0" borderId="0" xfId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3" fontId="8" fillId="0" borderId="16" xfId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43" fontId="1" fillId="3" borderId="8" xfId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left" vertical="center" shrinkToFit="1"/>
    </xf>
    <xf numFmtId="0" fontId="1" fillId="3" borderId="5" xfId="0" applyNumberFormat="1" applyFont="1" applyFill="1" applyBorder="1" applyAlignment="1">
      <alignment horizontal="left" vertical="center" shrinkToFit="1"/>
    </xf>
    <xf numFmtId="0" fontId="1" fillId="0" borderId="5" xfId="0" applyFont="1" applyBorder="1" applyAlignment="1">
      <alignment horizontal="center" vertical="center" wrapText="1"/>
    </xf>
    <xf numFmtId="43" fontId="1" fillId="4" borderId="8" xfId="1" applyFont="1" applyFill="1" applyBorder="1" applyAlignment="1">
      <alignment horizontal="center" vertical="center" wrapText="1"/>
    </xf>
    <xf numFmtId="43" fontId="1" fillId="3" borderId="30" xfId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left" vertical="center" shrinkToFit="1"/>
    </xf>
    <xf numFmtId="0" fontId="1" fillId="5" borderId="8" xfId="0" applyFont="1" applyFill="1" applyBorder="1" applyAlignment="1">
      <alignment horizontal="left" vertical="center" shrinkToFit="1"/>
    </xf>
    <xf numFmtId="0" fontId="1" fillId="4" borderId="8" xfId="0" applyFont="1" applyFill="1" applyBorder="1" applyAlignment="1">
      <alignment horizontal="left" vertical="center" shrinkToFit="1"/>
    </xf>
    <xf numFmtId="0" fontId="1" fillId="6" borderId="8" xfId="0" applyFont="1" applyFill="1" applyBorder="1" applyAlignment="1">
      <alignment horizontal="left" vertical="center" shrinkToFit="1"/>
    </xf>
    <xf numFmtId="0" fontId="2" fillId="6" borderId="8" xfId="0" applyFont="1" applyFill="1" applyBorder="1" applyAlignment="1">
      <alignment horizontal="left" vertical="center" shrinkToFit="1"/>
    </xf>
    <xf numFmtId="0" fontId="1" fillId="4" borderId="5" xfId="0" applyNumberFormat="1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43" fontId="1" fillId="0" borderId="30" xfId="1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5" fillId="0" borderId="18" xfId="0" applyFont="1" applyBorder="1" applyAlignment="1">
      <alignment vertical="center" wrapText="1"/>
    </xf>
    <xf numFmtId="0" fontId="5" fillId="0" borderId="32" xfId="0" applyFont="1" applyBorder="1" applyAlignment="1">
      <alignment vertical="center" wrapText="1"/>
    </xf>
    <xf numFmtId="0" fontId="1" fillId="0" borderId="8" xfId="0" quotePrefix="1" applyNumberFormat="1" applyFont="1" applyBorder="1" applyAlignment="1">
      <alignment horizontal="center" vertical="center"/>
    </xf>
    <xf numFmtId="0" fontId="1" fillId="0" borderId="8" xfId="0" quotePrefix="1" applyNumberFormat="1" applyFont="1" applyFill="1" applyBorder="1" applyAlignment="1">
      <alignment horizontal="left" vertical="center" shrinkToFit="1"/>
    </xf>
    <xf numFmtId="0" fontId="1" fillId="0" borderId="8" xfId="0" quotePrefix="1" applyNumberFormat="1" applyFont="1" applyBorder="1" applyAlignment="1">
      <alignment horizontal="left" vertical="center" shrinkToFit="1"/>
    </xf>
    <xf numFmtId="43" fontId="1" fillId="0" borderId="8" xfId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/>
    </xf>
    <xf numFmtId="43" fontId="1" fillId="0" borderId="8" xfId="1" applyFont="1" applyFill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43" fontId="5" fillId="0" borderId="37" xfId="1" applyFont="1" applyFill="1" applyBorder="1" applyAlignment="1">
      <alignment horizontal="center" vertical="center" wrapText="1"/>
    </xf>
    <xf numFmtId="43" fontId="5" fillId="0" borderId="36" xfId="1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43" fontId="5" fillId="0" borderId="8" xfId="1" applyFont="1" applyFill="1" applyBorder="1" applyAlignment="1">
      <alignment horizontal="center" vertical="center" wrapText="1"/>
    </xf>
    <xf numFmtId="43" fontId="1" fillId="0" borderId="18" xfId="1" applyFont="1" applyFill="1" applyBorder="1" applyAlignment="1">
      <alignment horizontal="center" vertical="center" wrapText="1"/>
    </xf>
    <xf numFmtId="43" fontId="1" fillId="0" borderId="29" xfId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shrinkToFit="1"/>
    </xf>
    <xf numFmtId="0" fontId="5" fillId="0" borderId="15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3" fontId="5" fillId="0" borderId="13" xfId="1" applyFont="1" applyFill="1" applyBorder="1" applyAlignment="1">
      <alignment horizontal="center" vertical="center" wrapText="1"/>
    </xf>
    <xf numFmtId="43" fontId="5" fillId="0" borderId="14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3" fontId="5" fillId="0" borderId="12" xfId="1" applyFont="1" applyFill="1" applyBorder="1" applyAlignment="1">
      <alignment horizontal="center" vertical="center" wrapText="1"/>
    </xf>
    <xf numFmtId="43" fontId="5" fillId="0" borderId="7" xfId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shrinkToFit="1"/>
    </xf>
    <xf numFmtId="43" fontId="5" fillId="0" borderId="18" xfId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vertical="center" shrinkToFit="1"/>
    </xf>
    <xf numFmtId="43" fontId="18" fillId="0" borderId="8" xfId="1" applyFont="1" applyFill="1" applyBorder="1" applyAlignment="1">
      <alignment horizontal="center" vertical="center" wrapText="1"/>
    </xf>
    <xf numFmtId="0" fontId="20" fillId="0" borderId="0" xfId="0" applyFont="1" applyFill="1">
      <alignment vertical="center"/>
    </xf>
    <xf numFmtId="0" fontId="18" fillId="0" borderId="0" xfId="0" applyFont="1" applyFill="1" applyAlignment="1">
      <alignment horizontal="center" vertical="center"/>
    </xf>
  </cellXfs>
  <cellStyles count="5">
    <cellStyle name="常规" xfId="0" builtinId="0"/>
    <cellStyle name="常规 2" xfId="2"/>
    <cellStyle name="常规 3" xfId="3"/>
    <cellStyle name="千位分隔" xfId="1" builtinId="3"/>
    <cellStyle name="千位分隔 2" xfId="4"/>
  </cellStyles>
  <dxfs count="0"/>
  <tableStyles count="0" defaultTableStyle="TableStyleMedium9" defaultPivotStyle="PivotStyleLight16"/>
  <colors>
    <mruColors>
      <color rgb="FFFFFF00"/>
      <color rgb="FF92D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91809</xdr:colOff>
      <xdr:row>0</xdr:row>
      <xdr:rowOff>87907</xdr:rowOff>
    </xdr:from>
    <xdr:to>
      <xdr:col>2</xdr:col>
      <xdr:colOff>540405</xdr:colOff>
      <xdr:row>1</xdr:row>
      <xdr:rowOff>390180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1440" y="87630"/>
          <a:ext cx="1210945" cy="69278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91809</xdr:colOff>
      <xdr:row>0</xdr:row>
      <xdr:rowOff>87907</xdr:rowOff>
    </xdr:from>
    <xdr:to>
      <xdr:col>2</xdr:col>
      <xdr:colOff>537920</xdr:colOff>
      <xdr:row>1</xdr:row>
      <xdr:rowOff>390180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1440" y="87630"/>
          <a:ext cx="1208405" cy="6927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91809</xdr:colOff>
      <xdr:row>0</xdr:row>
      <xdr:rowOff>87907</xdr:rowOff>
    </xdr:from>
    <xdr:to>
      <xdr:col>2</xdr:col>
      <xdr:colOff>537920</xdr:colOff>
      <xdr:row>1</xdr:row>
      <xdr:rowOff>390180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1440" y="87630"/>
          <a:ext cx="1208405" cy="6927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91809</xdr:colOff>
      <xdr:row>0</xdr:row>
      <xdr:rowOff>87907</xdr:rowOff>
    </xdr:from>
    <xdr:to>
      <xdr:col>2</xdr:col>
      <xdr:colOff>540405</xdr:colOff>
      <xdr:row>1</xdr:row>
      <xdr:rowOff>390180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1440" y="87630"/>
          <a:ext cx="1210945" cy="6927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234685</xdr:colOff>
      <xdr:row>0</xdr:row>
      <xdr:rowOff>59332</xdr:rowOff>
    </xdr:from>
    <xdr:to>
      <xdr:col>3</xdr:col>
      <xdr:colOff>285485</xdr:colOff>
      <xdr:row>0</xdr:row>
      <xdr:rowOff>60602</xdr:rowOff>
    </xdr:to>
    <xdr:pic>
      <xdr:nvPicPr>
        <xdr:cNvPr id="2" name="图片 1" descr="光华荣昌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315" y="59055"/>
          <a:ext cx="1184275" cy="127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DreamMail/20124121154145129/18907/2019010216/18/59/7&#26376;&#20221;&#24212;&#20184;&#36134;&#27454;&#20313;&#39069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科目余额表"/>
    </sheetNames>
    <sheetDataSet>
      <sheetData sheetId="0">
        <row r="3">
          <cell r="C3" t="str">
            <v>北京光华荣昌汽车部件有限公司</v>
          </cell>
          <cell r="G3">
            <v>4760000</v>
          </cell>
          <cell r="H3">
            <v>4760000</v>
          </cell>
        </row>
        <row r="4">
          <cell r="C4" t="str">
            <v>万华化学（北京）有限公司</v>
          </cell>
          <cell r="E4">
            <v>4066954.82</v>
          </cell>
          <cell r="F4" t="e">
            <v>#N/A</v>
          </cell>
          <cell r="G4">
            <v>5380000</v>
          </cell>
          <cell r="H4">
            <v>4066954.82</v>
          </cell>
          <cell r="J4">
            <v>4070994.82</v>
          </cell>
        </row>
        <row r="5">
          <cell r="C5" t="str">
            <v>北京兴达恒源商贸有限公司</v>
          </cell>
          <cell r="F5" t="e">
            <v>#N/A</v>
          </cell>
          <cell r="J5">
            <v>0.6</v>
          </cell>
        </row>
        <row r="6">
          <cell r="C6" t="str">
            <v>北京盛奥金华包装有限公司</v>
          </cell>
          <cell r="D6">
            <v>50000</v>
          </cell>
          <cell r="E6">
            <v>3387.15</v>
          </cell>
          <cell r="F6">
            <v>3387.15</v>
          </cell>
          <cell r="G6">
            <v>300000</v>
          </cell>
          <cell r="H6">
            <v>359051.83</v>
          </cell>
          <cell r="J6">
            <v>59584.08</v>
          </cell>
        </row>
        <row r="7">
          <cell r="C7" t="str">
            <v>北京市橡塑减震器材厂</v>
          </cell>
          <cell r="D7">
            <v>20000</v>
          </cell>
          <cell r="E7">
            <v>46</v>
          </cell>
          <cell r="F7">
            <v>46</v>
          </cell>
          <cell r="G7">
            <v>87000</v>
          </cell>
          <cell r="H7">
            <v>56103.33</v>
          </cell>
          <cell r="J7">
            <v>15914.61</v>
          </cell>
        </row>
        <row r="8">
          <cell r="C8" t="str">
            <v>北京恒大气源科技有限公司</v>
          </cell>
          <cell r="F8" t="e">
            <v>#N/A</v>
          </cell>
          <cell r="H8">
            <v>3610</v>
          </cell>
          <cell r="J8">
            <v>3610</v>
          </cell>
        </row>
        <row r="9">
          <cell r="C9" t="str">
            <v>北京德实汽车饰件有限公司</v>
          </cell>
          <cell r="D9">
            <v>250000</v>
          </cell>
          <cell r="E9">
            <v>5885.1</v>
          </cell>
          <cell r="F9">
            <v>5885.1</v>
          </cell>
          <cell r="G9">
            <v>3830000</v>
          </cell>
          <cell r="H9">
            <v>4359780.47</v>
          </cell>
          <cell r="J9">
            <v>2390140.4700000002</v>
          </cell>
        </row>
        <row r="10">
          <cell r="C10" t="str">
            <v>北京瑞隆祥模具有限公司</v>
          </cell>
          <cell r="D10">
            <v>110700</v>
          </cell>
          <cell r="E10">
            <v>123000</v>
          </cell>
          <cell r="F10">
            <v>123000</v>
          </cell>
          <cell r="G10">
            <v>239862</v>
          </cell>
          <cell r="H10">
            <v>123000</v>
          </cell>
          <cell r="J10">
            <v>65600</v>
          </cell>
        </row>
        <row r="11">
          <cell r="C11" t="str">
            <v>北京市金能祥远物流有限公司</v>
          </cell>
          <cell r="F11" t="e">
            <v>#N/A</v>
          </cell>
          <cell r="G11">
            <v>120000</v>
          </cell>
          <cell r="H11">
            <v>67000</v>
          </cell>
          <cell r="J11">
            <v>67000</v>
          </cell>
        </row>
        <row r="12">
          <cell r="C12" t="str">
            <v>北京北汽鹏元汽车销售服务有限公司</v>
          </cell>
          <cell r="F12" t="e">
            <v>#N/A</v>
          </cell>
          <cell r="J12">
            <v>309060</v>
          </cell>
        </row>
        <row r="13">
          <cell r="C13" t="str">
            <v>北京汽车股份有限公司</v>
          </cell>
          <cell r="F13" t="e">
            <v>#N/A</v>
          </cell>
          <cell r="G13">
            <v>15794000</v>
          </cell>
        </row>
        <row r="14">
          <cell r="C14" t="str">
            <v>北京福田智科物流有限公司长沙分公司</v>
          </cell>
          <cell r="E14">
            <v>-9000</v>
          </cell>
          <cell r="F14" t="e">
            <v>#N/A</v>
          </cell>
          <cell r="G14">
            <v>18000</v>
          </cell>
          <cell r="H14">
            <v>9000</v>
          </cell>
          <cell r="J14">
            <v>-9000</v>
          </cell>
        </row>
        <row r="15">
          <cell r="C15" t="str">
            <v>天津君治旺科技有限公司</v>
          </cell>
          <cell r="F15" t="e">
            <v>#N/A</v>
          </cell>
          <cell r="J15">
            <v>15500</v>
          </cell>
        </row>
        <row r="16">
          <cell r="C16" t="str">
            <v>深州市安广顺机械配件有限公司</v>
          </cell>
          <cell r="D16">
            <v>76000</v>
          </cell>
          <cell r="E16">
            <v>106690.75</v>
          </cell>
          <cell r="F16">
            <v>106690.75</v>
          </cell>
          <cell r="G16">
            <v>426000</v>
          </cell>
          <cell r="H16">
            <v>606987.05000000005</v>
          </cell>
          <cell r="J16">
            <v>204443.51</v>
          </cell>
        </row>
        <row r="17">
          <cell r="C17" t="str">
            <v>海兴中盛弹簧有限公司</v>
          </cell>
          <cell r="D17">
            <v>20000</v>
          </cell>
          <cell r="E17">
            <v>1736.72</v>
          </cell>
          <cell r="F17">
            <v>1736.72</v>
          </cell>
          <cell r="G17">
            <v>43000</v>
          </cell>
          <cell r="H17">
            <v>36147.08</v>
          </cell>
          <cell r="J17">
            <v>29317.59</v>
          </cell>
        </row>
        <row r="18">
          <cell r="C18" t="str">
            <v>黄骅市益海五金制品公司</v>
          </cell>
          <cell r="F18" t="e">
            <v>#N/A</v>
          </cell>
          <cell r="J18">
            <v>15610.2</v>
          </cell>
        </row>
        <row r="19">
          <cell r="C19" t="str">
            <v>黄骅市雍丰塑料制品有限公司</v>
          </cell>
          <cell r="D19">
            <v>90000</v>
          </cell>
          <cell r="E19">
            <v>145085.57999999999</v>
          </cell>
          <cell r="F19" t="e">
            <v>#N/A</v>
          </cell>
          <cell r="G19">
            <v>1030000</v>
          </cell>
          <cell r="H19">
            <v>1262630.6000000001</v>
          </cell>
          <cell r="J19">
            <v>602770.35</v>
          </cell>
        </row>
        <row r="20">
          <cell r="C20" t="str">
            <v>黄骅市鑫祺汽车配件有限公司</v>
          </cell>
          <cell r="D20">
            <v>120000</v>
          </cell>
          <cell r="E20">
            <v>93459.199999999997</v>
          </cell>
          <cell r="F20">
            <v>93459.199999999997</v>
          </cell>
          <cell r="G20">
            <v>310000</v>
          </cell>
          <cell r="H20">
            <v>589920.31999999995</v>
          </cell>
          <cell r="J20">
            <v>414445.02</v>
          </cell>
        </row>
        <row r="21">
          <cell r="C21" t="str">
            <v>黄骅市泰行汽车配件厂</v>
          </cell>
          <cell r="F21" t="e">
            <v>#N/A</v>
          </cell>
          <cell r="J21">
            <v>3345.5</v>
          </cell>
        </row>
        <row r="22">
          <cell r="C22" t="str">
            <v>廊坊华文机电设备有限公司</v>
          </cell>
          <cell r="F22" t="e">
            <v>#N/A</v>
          </cell>
          <cell r="J22">
            <v>18500</v>
          </cell>
        </row>
        <row r="23">
          <cell r="C23" t="str">
            <v>江阴长青工艺品有限公司</v>
          </cell>
          <cell r="D23">
            <v>260000</v>
          </cell>
          <cell r="E23">
            <v>260000</v>
          </cell>
          <cell r="F23">
            <v>260000</v>
          </cell>
          <cell r="G23">
            <v>647000</v>
          </cell>
          <cell r="H23">
            <v>647000</v>
          </cell>
        </row>
        <row r="24">
          <cell r="C24" t="str">
            <v>威县永盛汽车配件制造有限公司</v>
          </cell>
          <cell r="F24" t="e">
            <v>#N/A</v>
          </cell>
          <cell r="G24">
            <v>700000</v>
          </cell>
          <cell r="H24">
            <v>571029.4</v>
          </cell>
          <cell r="J24">
            <v>12567.4</v>
          </cell>
        </row>
        <row r="25">
          <cell r="C25" t="str">
            <v>黄骅市亿顺五金制品有限公司</v>
          </cell>
          <cell r="F25" t="e">
            <v>#N/A</v>
          </cell>
          <cell r="G25">
            <v>442525.46</v>
          </cell>
          <cell r="H25">
            <v>268630.36</v>
          </cell>
        </row>
        <row r="26">
          <cell r="C26" t="str">
            <v>黄骅市京港机电设备有限公司</v>
          </cell>
          <cell r="F26" t="e">
            <v>#N/A</v>
          </cell>
          <cell r="G26">
            <v>195000</v>
          </cell>
          <cell r="H26">
            <v>317408.77</v>
          </cell>
          <cell r="J26">
            <v>167575.03</v>
          </cell>
        </row>
        <row r="27">
          <cell r="C27" t="str">
            <v>黄骅市成卓汽车部件厂</v>
          </cell>
          <cell r="F27">
            <v>0</v>
          </cell>
          <cell r="G27">
            <v>200000</v>
          </cell>
          <cell r="H27">
            <v>166344.48000000001</v>
          </cell>
          <cell r="J27">
            <v>17734.650000000001</v>
          </cell>
        </row>
        <row r="28">
          <cell r="C28" t="str">
            <v>黄骅市志承车业有限公司</v>
          </cell>
          <cell r="F28">
            <v>0</v>
          </cell>
          <cell r="H28">
            <v>12459.2</v>
          </cell>
          <cell r="J28">
            <v>12459.2</v>
          </cell>
        </row>
        <row r="29">
          <cell r="C29" t="str">
            <v>河北光华荣昌汽车部件有限公司</v>
          </cell>
          <cell r="D29">
            <v>5000000</v>
          </cell>
          <cell r="E29">
            <v>3418489.17</v>
          </cell>
          <cell r="F29">
            <v>3418489.17</v>
          </cell>
          <cell r="G29">
            <v>31600000</v>
          </cell>
          <cell r="H29">
            <v>34019804.969999999</v>
          </cell>
          <cell r="J29">
            <v>-30931071.620000001</v>
          </cell>
        </row>
        <row r="30">
          <cell r="C30" t="str">
            <v>黄骅市泽方模具有限公司</v>
          </cell>
          <cell r="F30" t="e">
            <v>#N/A</v>
          </cell>
          <cell r="G30">
            <v>29062.799999999999</v>
          </cell>
          <cell r="J30">
            <v>485600</v>
          </cell>
        </row>
        <row r="31">
          <cell r="C31" t="str">
            <v>黄骅骅泰机动车配件有限公司</v>
          </cell>
          <cell r="E31">
            <v>1796.62</v>
          </cell>
          <cell r="F31">
            <v>1796.62</v>
          </cell>
          <cell r="G31">
            <v>50000</v>
          </cell>
          <cell r="H31">
            <v>40927.360000000001</v>
          </cell>
          <cell r="J31">
            <v>11133.08</v>
          </cell>
        </row>
        <row r="32">
          <cell r="C32" t="str">
            <v>沧州华联钢管有限公司</v>
          </cell>
          <cell r="F32" t="e">
            <v>#N/A</v>
          </cell>
          <cell r="G32">
            <v>1051196.5</v>
          </cell>
          <cell r="H32">
            <v>663373</v>
          </cell>
          <cell r="J32">
            <v>-176979</v>
          </cell>
        </row>
        <row r="33">
          <cell r="C33" t="str">
            <v>廊坊市金色时光科技发展有限公司</v>
          </cell>
          <cell r="F33" t="e">
            <v>#N/A</v>
          </cell>
          <cell r="J33">
            <v>129.5</v>
          </cell>
        </row>
        <row r="34">
          <cell r="C34" t="str">
            <v>沧州临港明康汽车配件有限公司</v>
          </cell>
          <cell r="D34">
            <v>500000</v>
          </cell>
          <cell r="E34">
            <v>853757.15</v>
          </cell>
          <cell r="F34">
            <v>853757.15</v>
          </cell>
          <cell r="G34">
            <v>1625000</v>
          </cell>
          <cell r="H34">
            <v>2607991.19</v>
          </cell>
          <cell r="J34">
            <v>1629322.67</v>
          </cell>
        </row>
        <row r="35">
          <cell r="C35" t="str">
            <v>沧州威达聚氨酯高科股份有限公司</v>
          </cell>
          <cell r="F35">
            <v>0</v>
          </cell>
          <cell r="G35">
            <v>15894</v>
          </cell>
          <cell r="H35">
            <v>3090</v>
          </cell>
        </row>
        <row r="36">
          <cell r="C36" t="str">
            <v>黄骅市广亿汽车部件有限公司</v>
          </cell>
          <cell r="D36">
            <v>100000</v>
          </cell>
          <cell r="E36">
            <v>312700.93</v>
          </cell>
          <cell r="F36">
            <v>312700.93</v>
          </cell>
          <cell r="G36">
            <v>698000</v>
          </cell>
          <cell r="H36">
            <v>1509279.88</v>
          </cell>
          <cell r="J36">
            <v>959162.28</v>
          </cell>
        </row>
        <row r="37">
          <cell r="C37" t="str">
            <v>黄骅市震雄塑料模具有限公司</v>
          </cell>
          <cell r="F37" t="e">
            <v>#N/A</v>
          </cell>
          <cell r="J37">
            <v>41850</v>
          </cell>
        </row>
        <row r="38">
          <cell r="C38" t="str">
            <v>河北岳钢数控设备有限公司</v>
          </cell>
          <cell r="D38">
            <v>300000</v>
          </cell>
          <cell r="E38">
            <v>83951.15</v>
          </cell>
          <cell r="F38">
            <v>83951.15</v>
          </cell>
          <cell r="G38">
            <v>300000</v>
          </cell>
          <cell r="H38">
            <v>533559.34</v>
          </cell>
          <cell r="J38">
            <v>233559.34</v>
          </cell>
        </row>
        <row r="39">
          <cell r="C39" t="str">
            <v>上海江川国际贸易有限公司</v>
          </cell>
          <cell r="F39" t="e">
            <v>#N/A</v>
          </cell>
          <cell r="J39">
            <v>19684</v>
          </cell>
        </row>
        <row r="40">
          <cell r="C40" t="str">
            <v>江苏忠明祥和精工股份有限公司</v>
          </cell>
          <cell r="D40">
            <v>3000000</v>
          </cell>
          <cell r="E40">
            <v>2001515.2</v>
          </cell>
          <cell r="F40">
            <v>2001515.2</v>
          </cell>
          <cell r="G40">
            <v>8600000</v>
          </cell>
          <cell r="H40">
            <v>12904827.539999999</v>
          </cell>
          <cell r="J40">
            <v>8561602.2799999993</v>
          </cell>
        </row>
        <row r="41">
          <cell r="C41" t="str">
            <v>江阴市达安汽车零部件有限公司</v>
          </cell>
          <cell r="F41">
            <v>0</v>
          </cell>
          <cell r="G41">
            <v>793000</v>
          </cell>
          <cell r="H41">
            <v>617868.49</v>
          </cell>
          <cell r="J41">
            <v>383712.3</v>
          </cell>
        </row>
        <row r="42">
          <cell r="C42" t="str">
            <v>溧阳市鑫岩车辆配件厂</v>
          </cell>
          <cell r="D42">
            <v>350000</v>
          </cell>
          <cell r="E42">
            <v>6232.8</v>
          </cell>
          <cell r="F42">
            <v>6232.8</v>
          </cell>
          <cell r="G42">
            <v>1968086.61</v>
          </cell>
          <cell r="H42">
            <v>1228083.6000000001</v>
          </cell>
          <cell r="J42">
            <v>11911.19</v>
          </cell>
        </row>
        <row r="43">
          <cell r="C43" t="str">
            <v>张家港环球塑料机械厂</v>
          </cell>
          <cell r="F43" t="e">
            <v>#N/A</v>
          </cell>
          <cell r="J43">
            <v>2200</v>
          </cell>
        </row>
        <row r="44">
          <cell r="C44" t="str">
            <v>江阴市诚信模具有限公司</v>
          </cell>
          <cell r="F44" t="e">
            <v>#N/A</v>
          </cell>
          <cell r="G44">
            <v>106000</v>
          </cell>
          <cell r="H44">
            <v>106000</v>
          </cell>
        </row>
        <row r="45">
          <cell r="C45" t="str">
            <v>江苏力乐汽车部件股份有限公司</v>
          </cell>
          <cell r="D45">
            <v>1500000</v>
          </cell>
          <cell r="E45">
            <v>54242</v>
          </cell>
          <cell r="F45">
            <v>54242</v>
          </cell>
          <cell r="G45">
            <v>7300000</v>
          </cell>
          <cell r="H45">
            <v>5904636.2000000002</v>
          </cell>
          <cell r="J45">
            <v>2972186.4</v>
          </cell>
        </row>
        <row r="46">
          <cell r="C46" t="str">
            <v>芜湖海川汽车部件有限公司</v>
          </cell>
          <cell r="F46">
            <v>0</v>
          </cell>
          <cell r="G46">
            <v>137000</v>
          </cell>
          <cell r="J46">
            <v>23.19</v>
          </cell>
        </row>
        <row r="47">
          <cell r="C47" t="str">
            <v>常州市武进创新模具注塑有限公司</v>
          </cell>
          <cell r="F47">
            <v>0</v>
          </cell>
          <cell r="G47">
            <v>30000</v>
          </cell>
          <cell r="J47">
            <v>15018</v>
          </cell>
        </row>
        <row r="48">
          <cell r="C48" t="str">
            <v>德清三和塑胶有限公司</v>
          </cell>
          <cell r="D48">
            <v>40000</v>
          </cell>
          <cell r="F48">
            <v>0</v>
          </cell>
          <cell r="G48">
            <v>277000</v>
          </cell>
          <cell r="H48">
            <v>216723.5</v>
          </cell>
          <cell r="J48">
            <v>80799.5</v>
          </cell>
        </row>
        <row r="49">
          <cell r="C49" t="str">
            <v>浙江华远汽车零部件有限公司</v>
          </cell>
          <cell r="D49">
            <v>100000</v>
          </cell>
          <cell r="F49">
            <v>0</v>
          </cell>
          <cell r="G49">
            <v>1125000</v>
          </cell>
          <cell r="H49">
            <v>499557.62</v>
          </cell>
          <cell r="J49">
            <v>18123.04</v>
          </cell>
        </row>
        <row r="50">
          <cell r="C50" t="str">
            <v>浙江龙生汽车部件有限公司</v>
          </cell>
          <cell r="D50">
            <v>199300</v>
          </cell>
          <cell r="F50">
            <v>0</v>
          </cell>
          <cell r="G50">
            <v>999300</v>
          </cell>
          <cell r="H50">
            <v>735250</v>
          </cell>
          <cell r="J50">
            <v>1978315</v>
          </cell>
        </row>
        <row r="51">
          <cell r="C51" t="str">
            <v>合肥都维自动给料设备有限公司</v>
          </cell>
          <cell r="F51" t="e">
            <v>#N/A</v>
          </cell>
          <cell r="J51">
            <v>65450</v>
          </cell>
        </row>
        <row r="52">
          <cell r="C52" t="str">
            <v>厦门凯平化工有限公司</v>
          </cell>
          <cell r="E52">
            <v>145000</v>
          </cell>
          <cell r="F52" t="e">
            <v>#N/A</v>
          </cell>
          <cell r="G52">
            <v>525000</v>
          </cell>
          <cell r="H52">
            <v>799300</v>
          </cell>
          <cell r="J52">
            <v>506429.25</v>
          </cell>
        </row>
        <row r="53">
          <cell r="C53" t="str">
            <v>福州环宇汽车零部件研发有限公司</v>
          </cell>
          <cell r="E53">
            <v>50</v>
          </cell>
          <cell r="F53" t="e">
            <v>#N/A</v>
          </cell>
          <cell r="H53">
            <v>50</v>
          </cell>
          <cell r="J53">
            <v>50</v>
          </cell>
        </row>
        <row r="54">
          <cell r="C54" t="str">
            <v>厦门市三友和机械有限公司</v>
          </cell>
          <cell r="F54" t="e">
            <v>#N/A</v>
          </cell>
          <cell r="G54">
            <v>101430</v>
          </cell>
          <cell r="J54">
            <v>57000</v>
          </cell>
        </row>
        <row r="55">
          <cell r="C55" t="str">
            <v>江西昌兴汽车配件有限公司</v>
          </cell>
          <cell r="E55">
            <v>435388.14</v>
          </cell>
          <cell r="F55" t="e">
            <v>#N/A</v>
          </cell>
          <cell r="H55">
            <v>435388.14</v>
          </cell>
          <cell r="J55">
            <v>435388.14</v>
          </cell>
        </row>
        <row r="56">
          <cell r="C56" t="str">
            <v>江西省仁义航空机械加工有限公司</v>
          </cell>
          <cell r="E56">
            <v>698052.33</v>
          </cell>
          <cell r="F56" t="e">
            <v>#N/A</v>
          </cell>
          <cell r="H56">
            <v>1540991.25</v>
          </cell>
          <cell r="J56">
            <v>1540991.25</v>
          </cell>
        </row>
        <row r="57">
          <cell r="C57" t="str">
            <v>武汉市名声实业有限公司</v>
          </cell>
          <cell r="F57" t="e">
            <v>#N/A</v>
          </cell>
          <cell r="G57">
            <v>154160.01999999999</v>
          </cell>
          <cell r="H57">
            <v>121360.04</v>
          </cell>
          <cell r="J57">
            <v>0.06</v>
          </cell>
        </row>
        <row r="58">
          <cell r="C58" t="str">
            <v>武汉德锐隆科技有限公司</v>
          </cell>
          <cell r="D58">
            <v>100000</v>
          </cell>
          <cell r="E58">
            <v>33503.29</v>
          </cell>
          <cell r="F58">
            <v>33503.29</v>
          </cell>
          <cell r="G58">
            <v>577430.01</v>
          </cell>
          <cell r="H58">
            <v>685863.13</v>
          </cell>
          <cell r="J58">
            <v>290495.56</v>
          </cell>
        </row>
        <row r="59">
          <cell r="C59" t="str">
            <v>森织汽车内饰（武汉）有限公司</v>
          </cell>
          <cell r="D59">
            <v>50000</v>
          </cell>
          <cell r="F59">
            <v>0</v>
          </cell>
          <cell r="G59">
            <v>190000</v>
          </cell>
          <cell r="H59">
            <v>191292.76</v>
          </cell>
          <cell r="J59">
            <v>1292.76</v>
          </cell>
        </row>
        <row r="60">
          <cell r="C60" t="str">
            <v>株洲华宇焊割机电有限公司</v>
          </cell>
          <cell r="F60" t="e">
            <v>#N/A</v>
          </cell>
          <cell r="G60">
            <v>16500</v>
          </cell>
          <cell r="H60">
            <v>16500</v>
          </cell>
        </row>
        <row r="61">
          <cell r="C61" t="str">
            <v>湖南精正设备制造有限公司</v>
          </cell>
          <cell r="F61">
            <v>0</v>
          </cell>
          <cell r="J61">
            <v>32250</v>
          </cell>
        </row>
        <row r="62">
          <cell r="C62" t="str">
            <v>湖南红海人力资源有限公司株洲分公司</v>
          </cell>
          <cell r="F62" t="e">
            <v>#N/A</v>
          </cell>
          <cell r="G62">
            <v>122872.48</v>
          </cell>
          <cell r="H62">
            <v>122872.48</v>
          </cell>
        </row>
        <row r="63">
          <cell r="C63" t="str">
            <v>湖南鑫起人力资源管理有限公司</v>
          </cell>
          <cell r="F63" t="e">
            <v>#N/A</v>
          </cell>
          <cell r="G63">
            <v>108979.35</v>
          </cell>
          <cell r="H63">
            <v>108979.35</v>
          </cell>
        </row>
        <row r="64">
          <cell r="C64" t="str">
            <v>湖南天平正大有限责任会计事务所</v>
          </cell>
          <cell r="D64">
            <v>15000</v>
          </cell>
          <cell r="F64" t="e">
            <v>#N/A</v>
          </cell>
          <cell r="G64">
            <v>15000</v>
          </cell>
          <cell r="H64">
            <v>15000</v>
          </cell>
        </row>
        <row r="65">
          <cell r="C65" t="str">
            <v>株洲美佳机械实业有限公司</v>
          </cell>
          <cell r="D65">
            <v>500000</v>
          </cell>
          <cell r="F65">
            <v>0</v>
          </cell>
          <cell r="G65">
            <v>1200000</v>
          </cell>
          <cell r="H65">
            <v>784345.55</v>
          </cell>
          <cell r="J65">
            <v>561508.81000000006</v>
          </cell>
        </row>
        <row r="66">
          <cell r="C66" t="str">
            <v>衡阳县标准件厂株洲销售处</v>
          </cell>
          <cell r="D66">
            <v>360000</v>
          </cell>
          <cell r="E66">
            <v>150615.15</v>
          </cell>
          <cell r="F66">
            <v>150615.15</v>
          </cell>
          <cell r="G66">
            <v>1204932.5</v>
          </cell>
          <cell r="H66">
            <v>1334037.19</v>
          </cell>
          <cell r="J66">
            <v>370853.43</v>
          </cell>
        </row>
        <row r="67">
          <cell r="C67" t="str">
            <v>株洲飞马橡胶实业有限公司</v>
          </cell>
          <cell r="F67">
            <v>0</v>
          </cell>
          <cell r="G67">
            <v>10000</v>
          </cell>
          <cell r="H67">
            <v>2989.3</v>
          </cell>
          <cell r="J67">
            <v>117.55</v>
          </cell>
        </row>
        <row r="68">
          <cell r="C68" t="str">
            <v>湘潭润达汽车配件有限公司</v>
          </cell>
          <cell r="D68">
            <v>214410</v>
          </cell>
          <cell r="E68">
            <v>699683.08</v>
          </cell>
          <cell r="F68">
            <v>699683.08</v>
          </cell>
          <cell r="G68">
            <v>3129442</v>
          </cell>
          <cell r="H68">
            <v>2939862.29</v>
          </cell>
          <cell r="J68">
            <v>589518.31000000006</v>
          </cell>
        </row>
        <row r="69">
          <cell r="C69" t="str">
            <v>湘乡简美服装有限公司</v>
          </cell>
          <cell r="F69" t="e">
            <v>#N/A</v>
          </cell>
          <cell r="G69">
            <v>4347039.79</v>
          </cell>
          <cell r="H69">
            <v>2175920.25</v>
          </cell>
        </row>
        <row r="70">
          <cell r="C70" t="str">
            <v>株洲博雅实业有限公司</v>
          </cell>
          <cell r="D70">
            <v>4000000</v>
          </cell>
          <cell r="F70">
            <v>0</v>
          </cell>
          <cell r="G70">
            <v>22812756.350000001</v>
          </cell>
          <cell r="H70">
            <v>25765839.91</v>
          </cell>
          <cell r="J70">
            <v>9120359.4299999997</v>
          </cell>
        </row>
        <row r="71">
          <cell r="C71" t="str">
            <v>湖南省邵阳市汽车附件一厂（普通合伙）</v>
          </cell>
          <cell r="F71" t="e">
            <v>#N/A</v>
          </cell>
          <cell r="G71">
            <v>51012</v>
          </cell>
        </row>
        <row r="72">
          <cell r="C72" t="str">
            <v>株洲市芦淞区博易广告有限公司</v>
          </cell>
          <cell r="F72" t="e">
            <v>#N/A</v>
          </cell>
          <cell r="G72">
            <v>4050</v>
          </cell>
        </row>
        <row r="73">
          <cell r="C73" t="str">
            <v>长沙仙岛信息技术有限公司</v>
          </cell>
          <cell r="F73" t="e">
            <v>#N/A</v>
          </cell>
          <cell r="G73">
            <v>34000</v>
          </cell>
        </row>
        <row r="74">
          <cell r="C74" t="str">
            <v>长沙市自翔机械有限公司</v>
          </cell>
          <cell r="F74">
            <v>0</v>
          </cell>
          <cell r="H74">
            <v>8600</v>
          </cell>
          <cell r="J74">
            <v>8600</v>
          </cell>
        </row>
        <row r="75">
          <cell r="C75" t="str">
            <v>株洲县德鲲物流有限责任公司</v>
          </cell>
          <cell r="F75" t="e">
            <v>#N/A</v>
          </cell>
          <cell r="H75">
            <v>7.0000000000000007E-2</v>
          </cell>
          <cell r="J75">
            <v>7.0000000000000007E-2</v>
          </cell>
        </row>
        <row r="76">
          <cell r="C76" t="str">
            <v>株洲博锐服装辅料有限公司</v>
          </cell>
          <cell r="F76">
            <v>0</v>
          </cell>
          <cell r="J76">
            <v>10486.2</v>
          </cell>
        </row>
        <row r="77">
          <cell r="C77" t="str">
            <v>湖南星宇龙机械有限公司</v>
          </cell>
          <cell r="D77">
            <v>1100000</v>
          </cell>
          <cell r="F77">
            <v>0</v>
          </cell>
          <cell r="G77">
            <v>5147440</v>
          </cell>
          <cell r="H77">
            <v>4337814.58</v>
          </cell>
          <cell r="J77">
            <v>1841549.37</v>
          </cell>
        </row>
        <row r="78">
          <cell r="C78" t="str">
            <v>长沙晶丰轻钢结构工程有限公司</v>
          </cell>
          <cell r="F78" t="e">
            <v>#N/A</v>
          </cell>
          <cell r="J78">
            <v>3730</v>
          </cell>
        </row>
        <row r="79">
          <cell r="C79" t="str">
            <v>株洲国铁实业有限公司</v>
          </cell>
          <cell r="F79" t="e">
            <v>#N/A</v>
          </cell>
          <cell r="J79">
            <v>3005</v>
          </cell>
        </row>
        <row r="80">
          <cell r="C80" t="str">
            <v>永州亚太汽车零部件有限责任公司</v>
          </cell>
          <cell r="F80" t="e">
            <v>#N/A</v>
          </cell>
          <cell r="G80">
            <v>1900000</v>
          </cell>
          <cell r="H80">
            <v>2315944.96</v>
          </cell>
          <cell r="J80">
            <v>645443.6</v>
          </cell>
        </row>
        <row r="81">
          <cell r="C81" t="str">
            <v>湘潭湘和汽车零部件制造有限公司</v>
          </cell>
          <cell r="D81">
            <v>200000</v>
          </cell>
          <cell r="E81">
            <v>140514.23999999999</v>
          </cell>
          <cell r="F81">
            <v>140514.23999999999</v>
          </cell>
          <cell r="G81">
            <v>850000</v>
          </cell>
          <cell r="H81">
            <v>1081257.26</v>
          </cell>
          <cell r="J81">
            <v>439339.5</v>
          </cell>
        </row>
        <row r="82">
          <cell r="C82" t="str">
            <v>株洲市凡美斯汽车配件有限公司</v>
          </cell>
          <cell r="D82">
            <v>300000</v>
          </cell>
          <cell r="E82">
            <v>1001151.46</v>
          </cell>
          <cell r="F82">
            <v>1001151.46</v>
          </cell>
          <cell r="G82">
            <v>1600000</v>
          </cell>
          <cell r="H82">
            <v>3958005.94</v>
          </cell>
          <cell r="J82">
            <v>2586776.08</v>
          </cell>
        </row>
        <row r="83">
          <cell r="C83" t="str">
            <v>株洲申泰物资有限公司</v>
          </cell>
          <cell r="F83" t="e">
            <v>#N/A</v>
          </cell>
          <cell r="G83">
            <v>190585.7</v>
          </cell>
          <cell r="H83">
            <v>39967.199999999997</v>
          </cell>
        </row>
        <row r="84">
          <cell r="C84" t="str">
            <v>湖南中道机械设备有限公司</v>
          </cell>
          <cell r="E84">
            <v>5204.25</v>
          </cell>
          <cell r="F84">
            <v>5204.25</v>
          </cell>
          <cell r="G84">
            <v>163200</v>
          </cell>
          <cell r="H84">
            <v>207025.76</v>
          </cell>
          <cell r="J84">
            <v>43825.760000000002</v>
          </cell>
        </row>
        <row r="85">
          <cell r="C85" t="str">
            <v>株洲开元自动焊接装备有限公司</v>
          </cell>
          <cell r="F85" t="e">
            <v>#N/A</v>
          </cell>
          <cell r="G85">
            <v>82000</v>
          </cell>
        </row>
        <row r="86">
          <cell r="C86" t="str">
            <v>株洲久润物资贸易有限公司</v>
          </cell>
          <cell r="E86">
            <v>13145</v>
          </cell>
          <cell r="F86" t="e">
            <v>#N/A</v>
          </cell>
          <cell r="G86">
            <v>135431</v>
          </cell>
          <cell r="H86">
            <v>105891</v>
          </cell>
          <cell r="J86">
            <v>13145</v>
          </cell>
        </row>
        <row r="87">
          <cell r="C87" t="str">
            <v>株洲新雅金属制管有限责任公司</v>
          </cell>
          <cell r="F87" t="e">
            <v>#N/A</v>
          </cell>
          <cell r="G87">
            <v>5650</v>
          </cell>
        </row>
        <row r="88">
          <cell r="C88" t="str">
            <v>湘乡简美汽车部件有限公司</v>
          </cell>
          <cell r="D88">
            <v>1500000</v>
          </cell>
          <cell r="E88">
            <v>246835.47</v>
          </cell>
          <cell r="F88">
            <v>246835.47</v>
          </cell>
          <cell r="G88">
            <v>3421292.75</v>
          </cell>
          <cell r="H88">
            <v>6910829.9900000002</v>
          </cell>
          <cell r="J88">
            <v>3489537.24</v>
          </cell>
        </row>
        <row r="89">
          <cell r="C89" t="str">
            <v>湘潭市得力焊材有限公司</v>
          </cell>
          <cell r="D89">
            <v>24000</v>
          </cell>
          <cell r="F89" t="e">
            <v>#N/A</v>
          </cell>
          <cell r="G89">
            <v>24000</v>
          </cell>
          <cell r="H89">
            <v>24000</v>
          </cell>
        </row>
        <row r="90">
          <cell r="C90" t="str">
            <v>江门东科化工有限公司</v>
          </cell>
          <cell r="D90">
            <v>1000000</v>
          </cell>
          <cell r="E90">
            <v>831942</v>
          </cell>
          <cell r="F90">
            <v>831942</v>
          </cell>
          <cell r="G90">
            <v>6000000</v>
          </cell>
          <cell r="H90">
            <v>6812454.96</v>
          </cell>
          <cell r="J90">
            <v>4407107.5599999996</v>
          </cell>
        </row>
        <row r="91">
          <cell r="C91" t="str">
            <v>深圳市和和机械有限公司</v>
          </cell>
          <cell r="F91">
            <v>0</v>
          </cell>
          <cell r="G91">
            <v>315000</v>
          </cell>
          <cell r="J91">
            <v>35000</v>
          </cell>
        </row>
        <row r="92">
          <cell r="C92" t="str">
            <v>广州市增城永达汽车用品厂</v>
          </cell>
          <cell r="D92">
            <v>1200000</v>
          </cell>
          <cell r="E92">
            <v>2688767.26</v>
          </cell>
          <cell r="F92">
            <v>2688767.26</v>
          </cell>
          <cell r="G92">
            <v>5500000</v>
          </cell>
          <cell r="H92">
            <v>12808666.77</v>
          </cell>
          <cell r="J92">
            <v>6151687.0599999996</v>
          </cell>
        </row>
        <row r="93">
          <cell r="C93" t="str">
            <v>东莞市双和机车拉索有限公司</v>
          </cell>
          <cell r="F93" t="e">
            <v>#N/A</v>
          </cell>
          <cell r="G93">
            <v>200000</v>
          </cell>
          <cell r="H93">
            <v>289569.59999999998</v>
          </cell>
          <cell r="J93">
            <v>191208.4</v>
          </cell>
        </row>
        <row r="94">
          <cell r="C94" t="str">
            <v>广州市耐迪涂料有限公司</v>
          </cell>
          <cell r="F94">
            <v>0</v>
          </cell>
          <cell r="J94">
            <v>760</v>
          </cell>
        </row>
        <row r="95">
          <cell r="C95" t="str">
            <v>重庆光大产业有限公司</v>
          </cell>
          <cell r="F95" t="e">
            <v>#N/A</v>
          </cell>
          <cell r="G95">
            <v>133000</v>
          </cell>
          <cell r="H95">
            <v>357470.66</v>
          </cell>
          <cell r="J95">
            <v>364948.62</v>
          </cell>
        </row>
        <row r="96">
          <cell r="C96" t="str">
            <v>重庆幻速汽车配件有限公司</v>
          </cell>
          <cell r="D96">
            <v>1100000</v>
          </cell>
          <cell r="F96" t="e">
            <v>#N/A</v>
          </cell>
          <cell r="G96">
            <v>11667725.9</v>
          </cell>
          <cell r="H96">
            <v>7040190.1600000001</v>
          </cell>
          <cell r="J96">
            <v>350190.16</v>
          </cell>
        </row>
        <row r="97">
          <cell r="C97" t="str">
            <v>重庆聚贤汽车零部件制造有限公司</v>
          </cell>
          <cell r="D97">
            <v>180000</v>
          </cell>
          <cell r="F97">
            <v>0</v>
          </cell>
          <cell r="G97">
            <v>3058476.52</v>
          </cell>
          <cell r="H97">
            <v>185639.87</v>
          </cell>
          <cell r="J97">
            <v>5639.87</v>
          </cell>
        </row>
        <row r="98">
          <cell r="D98">
            <v>23929410</v>
          </cell>
          <cell r="E98">
            <v>18619782.010000002</v>
          </cell>
          <cell r="G98">
            <v>166225333.74000001</v>
          </cell>
          <cell r="H98">
            <v>163397950.81999999</v>
          </cell>
          <cell r="J98">
            <v>28947138.219999999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68"/>
  <sheetViews>
    <sheetView workbookViewId="0">
      <pane xSplit="4" ySplit="5" topLeftCell="E39" activePane="bottomRight" state="frozen"/>
      <selection pane="topRight"/>
      <selection pane="bottomLeft"/>
      <selection pane="bottomRight" activeCell="B49" sqref="A44:XFD65"/>
    </sheetView>
  </sheetViews>
  <sheetFormatPr defaultColWidth="9" defaultRowHeight="18.95" customHeight="1" x14ac:dyDescent="0.15"/>
  <cols>
    <col min="1" max="2" width="5" style="51" customWidth="1"/>
    <col min="3" max="3" width="8.5" style="51" customWidth="1"/>
    <col min="4" max="4" width="29.375" style="51" customWidth="1"/>
    <col min="5" max="5" width="17.25" style="53" customWidth="1"/>
    <col min="6" max="11" width="17.25" style="54" customWidth="1"/>
    <col min="12" max="13" width="9.125" style="54" customWidth="1"/>
    <col min="14" max="14" width="20.75" style="51" customWidth="1"/>
    <col min="15" max="16384" width="9" style="51"/>
  </cols>
  <sheetData>
    <row r="1" spans="1:14" ht="30.75" customHeight="1" x14ac:dyDescent="0.15">
      <c r="A1" s="122"/>
      <c r="B1" s="123"/>
      <c r="C1" s="123"/>
      <c r="D1" s="124" t="s">
        <v>0</v>
      </c>
      <c r="E1" s="124"/>
      <c r="F1" s="124"/>
      <c r="G1" s="55" t="s">
        <v>1</v>
      </c>
      <c r="H1" s="55" t="s">
        <v>2</v>
      </c>
      <c r="I1" s="55" t="s">
        <v>3</v>
      </c>
      <c r="J1" s="55" t="s">
        <v>4</v>
      </c>
      <c r="K1" s="87" t="s">
        <v>5</v>
      </c>
      <c r="L1" s="115" t="s">
        <v>6</v>
      </c>
      <c r="M1" s="115"/>
      <c r="N1" s="116"/>
    </row>
    <row r="2" spans="1:14" ht="35.25" customHeight="1" x14ac:dyDescent="0.15">
      <c r="A2" s="118"/>
      <c r="B2" s="119"/>
      <c r="C2" s="119"/>
      <c r="D2" s="125"/>
      <c r="E2" s="125"/>
      <c r="F2" s="125"/>
      <c r="G2" s="56" t="s">
        <v>7</v>
      </c>
      <c r="H2" s="56"/>
      <c r="I2" s="56"/>
      <c r="J2" s="56"/>
      <c r="K2" s="88"/>
      <c r="L2" s="117"/>
      <c r="M2" s="117"/>
      <c r="N2" s="89"/>
    </row>
    <row r="3" spans="1:14" ht="10.5" customHeight="1" x14ac:dyDescent="0.15">
      <c r="A3" s="118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20"/>
    </row>
    <row r="4" spans="1:14" ht="18" customHeight="1" x14ac:dyDescent="0.15">
      <c r="A4" s="104" t="s">
        <v>8</v>
      </c>
      <c r="B4" s="108" t="s">
        <v>9</v>
      </c>
      <c r="C4" s="108" t="s">
        <v>10</v>
      </c>
      <c r="D4" s="111" t="s">
        <v>11</v>
      </c>
      <c r="E4" s="112" t="s">
        <v>12</v>
      </c>
      <c r="F4" s="108" t="s">
        <v>13</v>
      </c>
      <c r="G4" s="108"/>
      <c r="H4" s="108"/>
      <c r="I4" s="108" t="s">
        <v>14</v>
      </c>
      <c r="J4" s="108"/>
      <c r="K4" s="112" t="s">
        <v>15</v>
      </c>
      <c r="L4" s="112"/>
      <c r="M4" s="112"/>
      <c r="N4" s="121" t="s">
        <v>16</v>
      </c>
    </row>
    <row r="5" spans="1:14" ht="18" customHeight="1" x14ac:dyDescent="0.15">
      <c r="A5" s="104"/>
      <c r="B5" s="108"/>
      <c r="C5" s="108"/>
      <c r="D5" s="111"/>
      <c r="E5" s="112"/>
      <c r="F5" s="12" t="s">
        <v>17</v>
      </c>
      <c r="G5" s="12" t="s">
        <v>18</v>
      </c>
      <c r="H5" s="12" t="s">
        <v>19</v>
      </c>
      <c r="I5" s="12" t="s">
        <v>20</v>
      </c>
      <c r="J5" s="12" t="s">
        <v>21</v>
      </c>
      <c r="K5" s="12" t="s">
        <v>22</v>
      </c>
      <c r="L5" s="112" t="s">
        <v>23</v>
      </c>
      <c r="M5" s="112"/>
      <c r="N5" s="121"/>
    </row>
    <row r="6" spans="1:14" ht="15" customHeight="1" x14ac:dyDescent="0.15">
      <c r="A6" s="105" t="s">
        <v>24</v>
      </c>
      <c r="B6" s="57">
        <v>1</v>
      </c>
      <c r="C6" s="57" t="s">
        <v>25</v>
      </c>
      <c r="D6" s="13" t="s">
        <v>26</v>
      </c>
      <c r="E6" s="16">
        <f>VLOOKUP(D6:D65,[1]科目余额表!$C$3:$J$98,8,0)</f>
        <v>435388.14</v>
      </c>
      <c r="F6" s="16"/>
      <c r="G6" s="16"/>
      <c r="H6" s="16">
        <v>435388.14</v>
      </c>
      <c r="I6" s="16">
        <f>E6-J6</f>
        <v>435388.14</v>
      </c>
      <c r="J6" s="16">
        <f>E6-G6-H6</f>
        <v>0</v>
      </c>
      <c r="K6" s="16"/>
      <c r="L6" s="113"/>
      <c r="M6" s="114"/>
      <c r="N6" s="63"/>
    </row>
    <row r="7" spans="1:14" ht="15" customHeight="1" x14ac:dyDescent="0.15">
      <c r="A7" s="106"/>
      <c r="B7" s="57">
        <v>2</v>
      </c>
      <c r="C7" s="57" t="s">
        <v>27</v>
      </c>
      <c r="D7" s="13" t="s">
        <v>28</v>
      </c>
      <c r="E7" s="16">
        <f>VLOOKUP(D7:D66,[1]科目余额表!$C$3:$J$98,8,0)</f>
        <v>1540991.25</v>
      </c>
      <c r="F7" s="16">
        <v>842938.92</v>
      </c>
      <c r="G7" s="16"/>
      <c r="H7" s="16">
        <v>698052.33</v>
      </c>
      <c r="I7" s="16">
        <f>E7-J7</f>
        <v>698052.33</v>
      </c>
      <c r="J7" s="16">
        <f>E7-G7-H7</f>
        <v>842938.92</v>
      </c>
      <c r="K7" s="16">
        <v>800000</v>
      </c>
      <c r="L7" s="113"/>
      <c r="M7" s="114"/>
      <c r="N7" s="63"/>
    </row>
    <row r="8" spans="1:14" ht="15" customHeight="1" x14ac:dyDescent="0.15">
      <c r="A8" s="106"/>
      <c r="B8" s="57">
        <v>3</v>
      </c>
      <c r="C8" s="57" t="s">
        <v>29</v>
      </c>
      <c r="D8" s="13" t="s">
        <v>30</v>
      </c>
      <c r="E8" s="16">
        <f>VLOOKUP(D8:D67,[1]科目余额表!$C$3:$J$98,8,0)</f>
        <v>506429.25</v>
      </c>
      <c r="F8" s="16">
        <v>567300</v>
      </c>
      <c r="G8" s="16"/>
      <c r="H8" s="16">
        <v>145000</v>
      </c>
      <c r="I8" s="16">
        <f>E8-J8</f>
        <v>145000</v>
      </c>
      <c r="J8" s="16">
        <f>E8-G8-H8</f>
        <v>361429.25</v>
      </c>
      <c r="K8" s="16">
        <v>300000</v>
      </c>
      <c r="L8" s="113"/>
      <c r="M8" s="114"/>
      <c r="N8" s="63"/>
    </row>
    <row r="9" spans="1:14" s="1" customFormat="1" ht="15" customHeight="1" x14ac:dyDescent="0.15">
      <c r="A9" s="106"/>
      <c r="B9" s="13">
        <v>4</v>
      </c>
      <c r="C9" s="13">
        <v>11.002000000000001</v>
      </c>
      <c r="D9" s="13" t="s">
        <v>31</v>
      </c>
      <c r="E9" s="16">
        <f>VLOOKUP(D9:D68,[1]科目余额表!$C$3:$J$98,8,0)</f>
        <v>4070994.82</v>
      </c>
      <c r="F9" s="16"/>
      <c r="G9" s="16"/>
      <c r="H9" s="16">
        <v>4066954.82</v>
      </c>
      <c r="I9" s="16">
        <f>E9-J9</f>
        <v>4066954.82</v>
      </c>
      <c r="J9" s="16">
        <f>E9-G9-H9</f>
        <v>4040</v>
      </c>
      <c r="K9" s="16">
        <v>3000000</v>
      </c>
      <c r="L9" s="113"/>
      <c r="M9" s="114"/>
      <c r="N9" s="28" t="s">
        <v>32</v>
      </c>
    </row>
    <row r="10" spans="1:14" ht="15" customHeight="1" x14ac:dyDescent="0.15">
      <c r="A10" s="106"/>
      <c r="B10" s="57">
        <v>5</v>
      </c>
      <c r="C10" s="57">
        <v>13.077999999999999</v>
      </c>
      <c r="D10" s="71" t="s">
        <v>33</v>
      </c>
      <c r="E10" s="16">
        <f>VLOOKUP(D10:D68,[1]科目余额表!$C$3:$J$98,8,0)</f>
        <v>-30931071.620000001</v>
      </c>
      <c r="F10" s="16">
        <v>8928248.2699999996</v>
      </c>
      <c r="G10" s="16">
        <f>9375169.2-5000000</f>
        <v>4375169.2</v>
      </c>
      <c r="H10" s="16">
        <f>VLOOKUP(D10:D65,[1]科目余额表!$C$3:$E$97,3,0)</f>
        <v>3418489.17</v>
      </c>
      <c r="I10" s="16">
        <v>7793658.3700000001</v>
      </c>
      <c r="J10" s="16"/>
      <c r="K10" s="16"/>
      <c r="L10" s="113"/>
      <c r="M10" s="114"/>
      <c r="N10" s="63"/>
    </row>
    <row r="11" spans="1:14" ht="15" customHeight="1" x14ac:dyDescent="0.15">
      <c r="A11" s="106"/>
      <c r="B11" s="57">
        <v>6</v>
      </c>
      <c r="C11" s="57">
        <v>11.004</v>
      </c>
      <c r="D11" s="71" t="s">
        <v>34</v>
      </c>
      <c r="E11" s="16">
        <f>VLOOKUP(D11:D68,[1]科目余额表!$C$3:$J$98,8,0)</f>
        <v>59584.08</v>
      </c>
      <c r="F11" s="16">
        <v>23142.3</v>
      </c>
      <c r="G11" s="16">
        <v>27597.32</v>
      </c>
      <c r="H11" s="16">
        <f>VLOOKUP(D11:D66,[1]科目余额表!$C$3:$E$97,3,0)</f>
        <v>3387.15</v>
      </c>
      <c r="I11" s="16">
        <f t="shared" ref="I11:I39" si="0">E11-J11</f>
        <v>30984.47</v>
      </c>
      <c r="J11" s="16">
        <f t="shared" ref="J11:J27" si="1">E11-G11-H11</f>
        <v>28599.61</v>
      </c>
      <c r="K11" s="16">
        <v>20000</v>
      </c>
      <c r="L11" s="113"/>
      <c r="M11" s="114"/>
      <c r="N11" s="63"/>
    </row>
    <row r="12" spans="1:14" ht="15" customHeight="1" x14ac:dyDescent="0.15">
      <c r="A12" s="106"/>
      <c r="B12" s="57">
        <v>7</v>
      </c>
      <c r="C12" s="57">
        <v>11.005000000000001</v>
      </c>
      <c r="D12" s="71" t="s">
        <v>35</v>
      </c>
      <c r="E12" s="16">
        <f>VLOOKUP(D12:D68,[1]科目余额表!$C$3:$J$98,8,0)</f>
        <v>15914.61</v>
      </c>
      <c r="F12" s="16">
        <v>9162.3799999999992</v>
      </c>
      <c r="G12" s="16">
        <v>5183.3999999999996</v>
      </c>
      <c r="H12" s="16">
        <f>VLOOKUP(D12:D67,[1]科目余额表!$C$3:$E$97,3,0)</f>
        <v>46</v>
      </c>
      <c r="I12" s="16">
        <f t="shared" si="0"/>
        <v>5229.3999999999996</v>
      </c>
      <c r="J12" s="16">
        <f t="shared" si="1"/>
        <v>10685.21</v>
      </c>
      <c r="K12" s="16">
        <v>10000</v>
      </c>
      <c r="L12" s="113"/>
      <c r="M12" s="114"/>
      <c r="N12" s="63"/>
    </row>
    <row r="13" spans="1:14" ht="15" customHeight="1" x14ac:dyDescent="0.15">
      <c r="A13" s="106"/>
      <c r="B13" s="57">
        <v>8</v>
      </c>
      <c r="C13" s="57">
        <v>11.04</v>
      </c>
      <c r="D13" s="71" t="s">
        <v>36</v>
      </c>
      <c r="E13" s="16">
        <f>VLOOKUP(D13:D68,[1]科目余额表!$C$3:$J$98,8,0)</f>
        <v>2390140.4700000002</v>
      </c>
      <c r="F13" s="16">
        <v>1601077.52</v>
      </c>
      <c r="G13" s="16">
        <v>962789.73</v>
      </c>
      <c r="H13" s="16">
        <f>VLOOKUP(D13:D68,[1]科目余额表!$C$3:$E$97,3,0)</f>
        <v>5885.1</v>
      </c>
      <c r="I13" s="16">
        <f t="shared" si="0"/>
        <v>968674.83</v>
      </c>
      <c r="J13" s="16">
        <f t="shared" si="1"/>
        <v>1421465.64</v>
      </c>
      <c r="K13" s="16">
        <v>1400000</v>
      </c>
      <c r="L13" s="113"/>
      <c r="M13" s="114"/>
      <c r="N13" s="63"/>
    </row>
    <row r="14" spans="1:14" ht="15" customHeight="1" x14ac:dyDescent="0.15">
      <c r="A14" s="106"/>
      <c r="B14" s="57">
        <v>9</v>
      </c>
      <c r="C14" s="57">
        <v>13.007999999999999</v>
      </c>
      <c r="D14" s="71" t="s">
        <v>37</v>
      </c>
      <c r="E14" s="16">
        <f>VLOOKUP(D14:D68,[1]科目余额表!$C$3:$J$98,8,0)</f>
        <v>204443.51</v>
      </c>
      <c r="F14" s="16">
        <v>97596.45</v>
      </c>
      <c r="G14" s="16">
        <v>0</v>
      </c>
      <c r="H14" s="16">
        <f>VLOOKUP(D14:D68,[1]科目余额表!$C$3:$E$97,3,0)</f>
        <v>106690.75</v>
      </c>
      <c r="I14" s="16">
        <f t="shared" si="0"/>
        <v>106690.75</v>
      </c>
      <c r="J14" s="16">
        <f t="shared" si="1"/>
        <v>97752.76</v>
      </c>
      <c r="K14" s="16">
        <v>100000</v>
      </c>
      <c r="L14" s="113"/>
      <c r="M14" s="114"/>
      <c r="N14" s="63"/>
    </row>
    <row r="15" spans="1:14" ht="15" customHeight="1" x14ac:dyDescent="0.15">
      <c r="A15" s="106"/>
      <c r="B15" s="57">
        <v>10</v>
      </c>
      <c r="C15" s="57">
        <v>13.013</v>
      </c>
      <c r="D15" s="71" t="s">
        <v>38</v>
      </c>
      <c r="E15" s="16">
        <f>VLOOKUP(D15:D68,[1]科目余额表!$C$3:$J$98,8,0)</f>
        <v>29317.59</v>
      </c>
      <c r="F15" s="16">
        <v>9422.2800000000007</v>
      </c>
      <c r="G15" s="16">
        <v>9834.9</v>
      </c>
      <c r="H15" s="16">
        <f>VLOOKUP(D15:D68,[1]科目余额表!$C$3:$E$97,3,0)</f>
        <v>1736.72</v>
      </c>
      <c r="I15" s="16">
        <f t="shared" si="0"/>
        <v>11571.62</v>
      </c>
      <c r="J15" s="16">
        <f t="shared" si="1"/>
        <v>17745.97</v>
      </c>
      <c r="K15" s="16">
        <v>10000</v>
      </c>
      <c r="L15" s="113"/>
      <c r="M15" s="114"/>
      <c r="N15" s="63"/>
    </row>
    <row r="16" spans="1:14" ht="15" customHeight="1" x14ac:dyDescent="0.15">
      <c r="A16" s="106"/>
      <c r="B16" s="57">
        <v>11</v>
      </c>
      <c r="C16" s="109">
        <v>13.021000000000001</v>
      </c>
      <c r="D16" s="71" t="s">
        <v>39</v>
      </c>
      <c r="E16" s="16">
        <f>234123.22-90000+60128.55</f>
        <v>204251.77</v>
      </c>
      <c r="F16" s="16">
        <v>79329.710000000006</v>
      </c>
      <c r="G16" s="16">
        <v>61313.38</v>
      </c>
      <c r="H16" s="16">
        <v>60128.55</v>
      </c>
      <c r="I16" s="16">
        <f t="shared" si="0"/>
        <v>121441.93</v>
      </c>
      <c r="J16" s="16">
        <f t="shared" si="1"/>
        <v>82809.84</v>
      </c>
      <c r="K16" s="16">
        <v>80000</v>
      </c>
      <c r="L16" s="113"/>
      <c r="M16" s="114"/>
      <c r="N16" s="63"/>
    </row>
    <row r="17" spans="1:14" ht="15" customHeight="1" x14ac:dyDescent="0.15">
      <c r="A17" s="106"/>
      <c r="B17" s="57">
        <v>12</v>
      </c>
      <c r="C17" s="110"/>
      <c r="D17" s="71" t="s">
        <v>40</v>
      </c>
      <c r="E17" s="16">
        <f>313561.55+84957.03</f>
        <v>398518.58</v>
      </c>
      <c r="F17" s="16">
        <v>174613.39</v>
      </c>
      <c r="G17" s="16">
        <v>138490.13</v>
      </c>
      <c r="H17" s="16">
        <v>84957.03</v>
      </c>
      <c r="I17" s="16">
        <f t="shared" si="0"/>
        <v>223447.16</v>
      </c>
      <c r="J17" s="16">
        <f t="shared" si="1"/>
        <v>175071.42</v>
      </c>
      <c r="K17" s="16">
        <v>170000</v>
      </c>
      <c r="L17" s="113"/>
      <c r="M17" s="114"/>
      <c r="N17" s="63"/>
    </row>
    <row r="18" spans="1:14" ht="15" customHeight="1" x14ac:dyDescent="0.15">
      <c r="A18" s="106"/>
      <c r="B18" s="57">
        <v>13</v>
      </c>
      <c r="C18" s="57">
        <v>13.022</v>
      </c>
      <c r="D18" s="71" t="s">
        <v>41</v>
      </c>
      <c r="E18" s="16">
        <f>VLOOKUP(D18:D68,[1]科目余额表!$C$3:$J$98,8,0)</f>
        <v>414445.02</v>
      </c>
      <c r="F18" s="16">
        <v>216697.82</v>
      </c>
      <c r="G18" s="16">
        <v>97915.49</v>
      </c>
      <c r="H18" s="16">
        <f>VLOOKUP(D18:D68,[1]科目余额表!$C$3:$E$97,3,0)</f>
        <v>93459.199999999997</v>
      </c>
      <c r="I18" s="16">
        <f t="shared" si="0"/>
        <v>191374.69</v>
      </c>
      <c r="J18" s="16">
        <f t="shared" si="1"/>
        <v>223070.33</v>
      </c>
      <c r="K18" s="16">
        <v>200000</v>
      </c>
      <c r="L18" s="113"/>
      <c r="M18" s="114"/>
      <c r="N18" s="63"/>
    </row>
    <row r="19" spans="1:14" ht="15" customHeight="1" x14ac:dyDescent="0.15">
      <c r="A19" s="106"/>
      <c r="B19" s="57">
        <v>14</v>
      </c>
      <c r="C19" s="57">
        <v>13.084</v>
      </c>
      <c r="D19" s="71" t="s">
        <v>42</v>
      </c>
      <c r="E19" s="16">
        <f>VLOOKUP(D19:D68,[1]科目余额表!$C$3:$J$98,8,0)</f>
        <v>1629322.67</v>
      </c>
      <c r="F19" s="16">
        <v>701141.5</v>
      </c>
      <c r="G19" s="16">
        <v>0</v>
      </c>
      <c r="H19" s="16">
        <f>VLOOKUP(D19:D68,[1]科目余额表!$C$3:$E$97,3,0)</f>
        <v>853757.15</v>
      </c>
      <c r="I19" s="16">
        <f t="shared" si="0"/>
        <v>853757.15</v>
      </c>
      <c r="J19" s="16">
        <f t="shared" si="1"/>
        <v>775565.52</v>
      </c>
      <c r="K19" s="16">
        <v>700000</v>
      </c>
      <c r="L19" s="113"/>
      <c r="M19" s="114"/>
      <c r="N19" s="63"/>
    </row>
    <row r="20" spans="1:14" ht="15" customHeight="1" x14ac:dyDescent="0.15">
      <c r="A20" s="106"/>
      <c r="B20" s="57">
        <v>15</v>
      </c>
      <c r="C20" s="57">
        <v>13.087</v>
      </c>
      <c r="D20" s="71" t="s">
        <v>43</v>
      </c>
      <c r="E20" s="16">
        <f>VLOOKUP(D20:D68,[1]科目余额表!$C$3:$J$98,8,0)</f>
        <v>959162.28</v>
      </c>
      <c r="F20" s="16">
        <v>369839.55</v>
      </c>
      <c r="G20" s="16">
        <v>275402.71999999997</v>
      </c>
      <c r="H20" s="16">
        <f>VLOOKUP(D20:D68,[1]科目余额表!$C$3:$E$97,3,0)</f>
        <v>312700.93</v>
      </c>
      <c r="I20" s="16">
        <f t="shared" si="0"/>
        <v>588103.65</v>
      </c>
      <c r="J20" s="16">
        <f t="shared" si="1"/>
        <v>371058.63</v>
      </c>
      <c r="K20" s="16">
        <v>300000</v>
      </c>
      <c r="L20" s="113"/>
      <c r="M20" s="114"/>
      <c r="N20" s="63"/>
    </row>
    <row r="21" spans="1:14" ht="15" customHeight="1" x14ac:dyDescent="0.15">
      <c r="A21" s="106"/>
      <c r="B21" s="57">
        <v>16</v>
      </c>
      <c r="C21" s="57">
        <v>32.009</v>
      </c>
      <c r="D21" s="71" t="s">
        <v>44</v>
      </c>
      <c r="E21" s="16">
        <f>VLOOKUP(D21:D68,[1]科目余额表!$C$3:$J$98,8,0)</f>
        <v>8561602.2799999993</v>
      </c>
      <c r="F21" s="16">
        <v>3336912.84</v>
      </c>
      <c r="G21" s="16">
        <v>2200797.56</v>
      </c>
      <c r="H21" s="16">
        <f>VLOOKUP(D21:D68,[1]科目余额表!$C$3:$E$97,3,0)</f>
        <v>2001515.2</v>
      </c>
      <c r="I21" s="16">
        <f t="shared" si="0"/>
        <v>4202312.76</v>
      </c>
      <c r="J21" s="16">
        <f t="shared" si="1"/>
        <v>4359289.5199999996</v>
      </c>
      <c r="K21" s="16">
        <v>3000000</v>
      </c>
      <c r="L21" s="113"/>
      <c r="M21" s="114"/>
      <c r="N21" s="63"/>
    </row>
    <row r="22" spans="1:14" ht="15" customHeight="1" x14ac:dyDescent="0.15">
      <c r="A22" s="106"/>
      <c r="B22" s="57">
        <v>17</v>
      </c>
      <c r="C22" s="57">
        <v>32.011000000000003</v>
      </c>
      <c r="D22" s="71" t="s">
        <v>45</v>
      </c>
      <c r="E22" s="16">
        <f>VLOOKUP(D22:D68,[1]科目余额表!$C$3:$J$98,8,0)</f>
        <v>383712.3</v>
      </c>
      <c r="F22" s="16">
        <v>199613.9</v>
      </c>
      <c r="G22" s="16">
        <v>164136.42000000001</v>
      </c>
      <c r="H22" s="16">
        <f>VLOOKUP(D22:D68,[1]科目余额表!$C$3:$E$97,3,0)</f>
        <v>0</v>
      </c>
      <c r="I22" s="16">
        <f t="shared" si="0"/>
        <v>164136.42000000001</v>
      </c>
      <c r="J22" s="16">
        <f t="shared" si="1"/>
        <v>219575.88</v>
      </c>
      <c r="K22" s="16">
        <v>200000</v>
      </c>
      <c r="L22" s="113"/>
      <c r="M22" s="114"/>
      <c r="N22" s="63"/>
    </row>
    <row r="23" spans="1:14" ht="15" customHeight="1" x14ac:dyDescent="0.15">
      <c r="A23" s="106"/>
      <c r="B23" s="57">
        <v>18</v>
      </c>
      <c r="C23" s="57">
        <v>32.042000000000002</v>
      </c>
      <c r="D23" s="71" t="s">
        <v>46</v>
      </c>
      <c r="E23" s="16">
        <f>VLOOKUP(D23:D68,[1]科目余额表!$C$3:$J$98,8,0)</f>
        <v>11911.19</v>
      </c>
      <c r="F23" s="16">
        <v>0</v>
      </c>
      <c r="G23" s="16">
        <v>0</v>
      </c>
      <c r="H23" s="16">
        <f>VLOOKUP(D23:D68,[1]科目余额表!$C$3:$E$97,3,0)</f>
        <v>6232.8</v>
      </c>
      <c r="I23" s="16">
        <f t="shared" si="0"/>
        <v>6232.8</v>
      </c>
      <c r="J23" s="16">
        <f t="shared" si="1"/>
        <v>5678.39</v>
      </c>
      <c r="K23" s="16"/>
      <c r="L23" s="113"/>
      <c r="M23" s="114"/>
      <c r="N23" s="63"/>
    </row>
    <row r="24" spans="1:14" ht="15" customHeight="1" x14ac:dyDescent="0.15">
      <c r="A24" s="106"/>
      <c r="B24" s="57">
        <v>19</v>
      </c>
      <c r="C24" s="57">
        <v>32.064</v>
      </c>
      <c r="D24" s="71" t="s">
        <v>47</v>
      </c>
      <c r="E24" s="16">
        <f>VLOOKUP(D24:D68,[1]科目余额表!$C$3:$J$98,8,0)</f>
        <v>2972186.4</v>
      </c>
      <c r="F24" s="16">
        <v>1336912</v>
      </c>
      <c r="G24" s="16">
        <v>990326.2</v>
      </c>
      <c r="H24" s="16">
        <f>VLOOKUP(D24:D68,[1]科目余额表!$C$3:$E$97,3,0)</f>
        <v>54242</v>
      </c>
      <c r="I24" s="16">
        <f t="shared" si="0"/>
        <v>1044568.2</v>
      </c>
      <c r="J24" s="16">
        <f t="shared" si="1"/>
        <v>1927618.2</v>
      </c>
      <c r="K24" s="16">
        <v>1900000</v>
      </c>
      <c r="L24" s="113"/>
      <c r="M24" s="114"/>
      <c r="N24" s="63"/>
    </row>
    <row r="25" spans="1:14" ht="15" customHeight="1" x14ac:dyDescent="0.15">
      <c r="A25" s="106"/>
      <c r="B25" s="57">
        <v>20</v>
      </c>
      <c r="C25" s="57">
        <v>33.037999999999997</v>
      </c>
      <c r="D25" s="71" t="s">
        <v>48</v>
      </c>
      <c r="E25" s="16">
        <f>VLOOKUP(D25:D68,[1]科目余额表!$C$3:$J$98,8,0)</f>
        <v>80799.5</v>
      </c>
      <c r="F25" s="16">
        <v>28028</v>
      </c>
      <c r="G25" s="16">
        <v>44242</v>
      </c>
      <c r="H25" s="16">
        <f>VLOOKUP(D25:D68,[1]科目余额表!$C$3:$E$97,3,0)</f>
        <v>0</v>
      </c>
      <c r="I25" s="16">
        <f t="shared" si="0"/>
        <v>44242</v>
      </c>
      <c r="J25" s="16">
        <f t="shared" si="1"/>
        <v>36557.5</v>
      </c>
      <c r="K25" s="16">
        <v>30000</v>
      </c>
      <c r="L25" s="113"/>
      <c r="M25" s="114"/>
      <c r="N25" s="63"/>
    </row>
    <row r="26" spans="1:14" ht="15" customHeight="1" x14ac:dyDescent="0.15">
      <c r="A26" s="106"/>
      <c r="B26" s="57">
        <v>21</v>
      </c>
      <c r="C26" s="57">
        <v>33.072000000000003</v>
      </c>
      <c r="D26" s="71" t="s">
        <v>49</v>
      </c>
      <c r="E26" s="16">
        <f>VLOOKUP(D26:D68,[1]科目余额表!$C$3:$J$98,8,0)</f>
        <v>18123.04</v>
      </c>
      <c r="F26" s="16">
        <v>0</v>
      </c>
      <c r="G26" s="16">
        <v>0</v>
      </c>
      <c r="H26" s="16">
        <f>VLOOKUP(D26:D68,[1]科目余额表!$C$3:$E$97,3,0)</f>
        <v>0</v>
      </c>
      <c r="I26" s="16">
        <f t="shared" si="0"/>
        <v>0</v>
      </c>
      <c r="J26" s="16">
        <f t="shared" si="1"/>
        <v>18123.04</v>
      </c>
      <c r="K26" s="16"/>
      <c r="L26" s="113"/>
      <c r="M26" s="114"/>
      <c r="N26" s="63"/>
    </row>
    <row r="27" spans="1:14" ht="15" customHeight="1" x14ac:dyDescent="0.15">
      <c r="A27" s="106"/>
      <c r="B27" s="57">
        <v>22</v>
      </c>
      <c r="C27" s="57">
        <v>42.069000000000003</v>
      </c>
      <c r="D27" s="71" t="s">
        <v>50</v>
      </c>
      <c r="E27" s="16">
        <f>VLOOKUP(D27:D68,[1]科目余额表!$C$3:$J$98,8,0)</f>
        <v>290495.56</v>
      </c>
      <c r="F27" s="16">
        <v>137723.20000000001</v>
      </c>
      <c r="G27" s="16">
        <v>116560.92</v>
      </c>
      <c r="H27" s="16">
        <f>VLOOKUP(D27:D68,[1]科目余额表!$C$3:$E$97,3,0)</f>
        <v>33503.29</v>
      </c>
      <c r="I27" s="16">
        <f t="shared" si="0"/>
        <v>150064.21</v>
      </c>
      <c r="J27" s="16">
        <f t="shared" si="1"/>
        <v>140431.35</v>
      </c>
      <c r="K27" s="16">
        <v>140000</v>
      </c>
      <c r="L27" s="113"/>
      <c r="M27" s="114"/>
      <c r="N27" s="63"/>
    </row>
    <row r="28" spans="1:14" ht="15" customHeight="1" x14ac:dyDescent="0.15">
      <c r="A28" s="106"/>
      <c r="B28" s="57">
        <v>23</v>
      </c>
      <c r="C28" s="57">
        <v>43.040999999999997</v>
      </c>
      <c r="D28" s="71" t="s">
        <v>51</v>
      </c>
      <c r="E28" s="16">
        <f>VLOOKUP(D28:D68,[1]科目余额表!$C$3:$J$98,8,0)</f>
        <v>370853.43</v>
      </c>
      <c r="F28" s="16">
        <v>301728.65000000002</v>
      </c>
      <c r="G28" s="16">
        <v>217138.37</v>
      </c>
      <c r="H28" s="16">
        <f>VLOOKUP(D28:D68,[1]科目余额表!$C$3:$E$97,3,0)</f>
        <v>150615.15</v>
      </c>
      <c r="I28" s="16">
        <f t="shared" si="0"/>
        <v>150615.15</v>
      </c>
      <c r="J28" s="16">
        <f>E28-H28</f>
        <v>220238.28</v>
      </c>
      <c r="K28" s="16">
        <v>220000</v>
      </c>
      <c r="L28" s="113"/>
      <c r="M28" s="114"/>
      <c r="N28" s="63"/>
    </row>
    <row r="29" spans="1:14" ht="15" customHeight="1" x14ac:dyDescent="0.15">
      <c r="A29" s="106"/>
      <c r="B29" s="57">
        <v>24</v>
      </c>
      <c r="C29" s="57">
        <v>43.043999999999997</v>
      </c>
      <c r="D29" s="71" t="s">
        <v>52</v>
      </c>
      <c r="E29" s="16">
        <f>VLOOKUP(D29:D68,[1]科目余额表!$C$3:$J$98,8,0)</f>
        <v>589518.31000000006</v>
      </c>
      <c r="F29" s="16">
        <v>10132.56</v>
      </c>
      <c r="G29" s="16">
        <v>0</v>
      </c>
      <c r="H29" s="16">
        <f>VLOOKUP(D29:D68,[1]科目余额表!$C$3:$E$97,3,0)</f>
        <v>699683.08</v>
      </c>
      <c r="I29" s="16">
        <f t="shared" si="0"/>
        <v>589518.31000000006</v>
      </c>
      <c r="J29" s="16">
        <v>0</v>
      </c>
      <c r="K29" s="16"/>
      <c r="L29" s="113"/>
      <c r="M29" s="114"/>
      <c r="N29" s="28"/>
    </row>
    <row r="30" spans="1:14" ht="15" customHeight="1" x14ac:dyDescent="0.15">
      <c r="A30" s="106"/>
      <c r="B30" s="57">
        <v>25</v>
      </c>
      <c r="C30" s="57">
        <v>43.054000000000002</v>
      </c>
      <c r="D30" s="71" t="s">
        <v>53</v>
      </c>
      <c r="E30" s="16">
        <f>VLOOKUP(D30:D68,[1]科目余额表!$C$3:$J$98,8,0)</f>
        <v>9120359.4299999997</v>
      </c>
      <c r="F30" s="16">
        <v>4786527.1900000004</v>
      </c>
      <c r="G30" s="16">
        <v>4436041.1100000003</v>
      </c>
      <c r="H30" s="16">
        <f>VLOOKUP(D30:D68,[1]科目余额表!$C$3:$E$97,3,0)</f>
        <v>0</v>
      </c>
      <c r="I30" s="16">
        <f t="shared" si="0"/>
        <v>4436041.1100000003</v>
      </c>
      <c r="J30" s="16">
        <f t="shared" ref="J30:J39" si="2">E30-G30-H30</f>
        <v>4684318.32</v>
      </c>
      <c r="K30" s="16">
        <v>4600000</v>
      </c>
      <c r="L30" s="113"/>
      <c r="M30" s="114"/>
      <c r="N30" s="63"/>
    </row>
    <row r="31" spans="1:14" ht="15" customHeight="1" x14ac:dyDescent="0.15">
      <c r="A31" s="106"/>
      <c r="B31" s="57">
        <v>26</v>
      </c>
      <c r="C31" s="57">
        <v>43.073</v>
      </c>
      <c r="D31" s="71" t="s">
        <v>54</v>
      </c>
      <c r="E31" s="16">
        <f>VLOOKUP(D31:D68,[1]科目余额表!$C$3:$J$98,8,0)</f>
        <v>1841549.37</v>
      </c>
      <c r="F31" s="16">
        <v>1244741.99</v>
      </c>
      <c r="G31" s="16">
        <v>597284.84</v>
      </c>
      <c r="H31" s="16">
        <f>VLOOKUP(D31:D68,[1]科目余额表!$C$3:$E$97,3,0)</f>
        <v>0</v>
      </c>
      <c r="I31" s="16">
        <f t="shared" si="0"/>
        <v>597284.84</v>
      </c>
      <c r="J31" s="16">
        <f t="shared" si="2"/>
        <v>1244264.53</v>
      </c>
      <c r="K31" s="16">
        <v>1200000</v>
      </c>
      <c r="L31" s="113"/>
      <c r="M31" s="114"/>
      <c r="N31" s="63"/>
    </row>
    <row r="32" spans="1:14" ht="15" customHeight="1" x14ac:dyDescent="0.15">
      <c r="A32" s="106"/>
      <c r="B32" s="57">
        <v>27</v>
      </c>
      <c r="C32" s="57">
        <v>43.085000000000001</v>
      </c>
      <c r="D32" s="71" t="s">
        <v>55</v>
      </c>
      <c r="E32" s="16">
        <f>VLOOKUP(D32:D68,[1]科目余额表!$C$3:$J$98,8,0)</f>
        <v>439339.5</v>
      </c>
      <c r="F32" s="16">
        <v>210041.8</v>
      </c>
      <c r="G32" s="16">
        <v>184077.49</v>
      </c>
      <c r="H32" s="16">
        <f>VLOOKUP(D32:D68,[1]科目余额表!$C$3:$E$97,3,0)</f>
        <v>140514.23999999999</v>
      </c>
      <c r="I32" s="16">
        <f t="shared" si="0"/>
        <v>324591.73</v>
      </c>
      <c r="J32" s="16">
        <f t="shared" si="2"/>
        <v>114747.77</v>
      </c>
      <c r="K32" s="16">
        <v>100000</v>
      </c>
      <c r="L32" s="113"/>
      <c r="M32" s="114"/>
      <c r="N32" s="63"/>
    </row>
    <row r="33" spans="1:14" ht="15" customHeight="1" x14ac:dyDescent="0.15">
      <c r="A33" s="106"/>
      <c r="B33" s="57">
        <v>28</v>
      </c>
      <c r="C33" s="57">
        <v>43.088999999999999</v>
      </c>
      <c r="D33" s="71" t="s">
        <v>56</v>
      </c>
      <c r="E33" s="16">
        <f>VLOOKUP(D33:D68,[1]科目余额表!$C$3:$J$98,8,0)</f>
        <v>2586776.08</v>
      </c>
      <c r="F33" s="16">
        <v>822013.96</v>
      </c>
      <c r="G33" s="16">
        <v>909654.83</v>
      </c>
      <c r="H33" s="16">
        <f>VLOOKUP(D33:D68,[1]科目余额表!$C$3:$E$97,3,0)</f>
        <v>1001151.46</v>
      </c>
      <c r="I33" s="16">
        <f t="shared" si="0"/>
        <v>1910806.29</v>
      </c>
      <c r="J33" s="16">
        <f t="shared" si="2"/>
        <v>675969.79</v>
      </c>
      <c r="K33" s="16">
        <v>600000</v>
      </c>
      <c r="L33" s="113"/>
      <c r="M33" s="114"/>
      <c r="N33" s="63"/>
    </row>
    <row r="34" spans="1:14" ht="15" customHeight="1" x14ac:dyDescent="0.15">
      <c r="A34" s="106"/>
      <c r="B34" s="57">
        <v>29</v>
      </c>
      <c r="C34" s="57">
        <v>44.051000000000002</v>
      </c>
      <c r="D34" s="71" t="s">
        <v>57</v>
      </c>
      <c r="E34" s="16">
        <f>VLOOKUP(D34:D68,[1]科目余额表!$C$3:$J$98,8,0)</f>
        <v>4407107.5599999996</v>
      </c>
      <c r="F34" s="16">
        <v>1251414</v>
      </c>
      <c r="G34" s="16">
        <v>1770300</v>
      </c>
      <c r="H34" s="16">
        <f>VLOOKUP(D34:D68,[1]科目余额表!$C$3:$E$97,3,0)</f>
        <v>831942</v>
      </c>
      <c r="I34" s="16">
        <f t="shared" si="0"/>
        <v>2602242</v>
      </c>
      <c r="J34" s="16">
        <f t="shared" si="2"/>
        <v>1804865.56</v>
      </c>
      <c r="K34" s="16">
        <v>1800000</v>
      </c>
      <c r="L34" s="113"/>
      <c r="M34" s="114"/>
      <c r="N34" s="63"/>
    </row>
    <row r="35" spans="1:14" ht="15" customHeight="1" x14ac:dyDescent="0.15">
      <c r="A35" s="106"/>
      <c r="B35" s="57">
        <v>30</v>
      </c>
      <c r="C35" s="57">
        <v>13.089</v>
      </c>
      <c r="D35" s="71" t="s">
        <v>58</v>
      </c>
      <c r="E35" s="16">
        <f>VLOOKUP(D35:D68,[1]科目余额表!$C$3:$J$98,8,0)</f>
        <v>233559.34</v>
      </c>
      <c r="F35" s="16">
        <v>111693.7</v>
      </c>
      <c r="G35" s="16">
        <v>133832.20000000001</v>
      </c>
      <c r="H35" s="16">
        <f>VLOOKUP(D35:D68,[1]科目余额表!$C$3:$E$97,3,0)</f>
        <v>83951.15</v>
      </c>
      <c r="I35" s="16">
        <f t="shared" si="0"/>
        <v>217783.35</v>
      </c>
      <c r="J35" s="16">
        <f t="shared" si="2"/>
        <v>15775.99</v>
      </c>
      <c r="K35" s="16"/>
      <c r="L35" s="98"/>
      <c r="M35" s="98"/>
      <c r="N35" s="63"/>
    </row>
    <row r="36" spans="1:14" ht="15" customHeight="1" x14ac:dyDescent="0.15">
      <c r="A36" s="106"/>
      <c r="B36" s="57">
        <v>31</v>
      </c>
      <c r="C36" s="57">
        <v>50.015999999999998</v>
      </c>
      <c r="D36" s="71" t="s">
        <v>59</v>
      </c>
      <c r="E36" s="16">
        <f>VLOOKUP(D36:D68,[1]科目余额表!$C$3:$J$98,8,0)</f>
        <v>5639.87</v>
      </c>
      <c r="F36" s="16">
        <v>0</v>
      </c>
      <c r="G36" s="16">
        <v>0</v>
      </c>
      <c r="H36" s="16">
        <f>VLOOKUP(D36:D68,[1]科目余额表!$C$3:$E$97,3,0)</f>
        <v>0</v>
      </c>
      <c r="I36" s="16">
        <f t="shared" si="0"/>
        <v>0</v>
      </c>
      <c r="J36" s="16">
        <f t="shared" si="2"/>
        <v>5639.87</v>
      </c>
      <c r="K36" s="16"/>
      <c r="L36" s="98">
        <f>+J36</f>
        <v>5639.87</v>
      </c>
      <c r="M36" s="98"/>
      <c r="N36" s="63" t="s">
        <v>60</v>
      </c>
    </row>
    <row r="37" spans="1:14" ht="15" customHeight="1" x14ac:dyDescent="0.15">
      <c r="A37" s="106"/>
      <c r="B37" s="57">
        <v>32</v>
      </c>
      <c r="C37" s="57">
        <v>43.097000000000001</v>
      </c>
      <c r="D37" s="71" t="s">
        <v>61</v>
      </c>
      <c r="E37" s="16">
        <f>VLOOKUP(D37:D68,[1]科目余额表!$C$3:$J$98,8,0)</f>
        <v>3489537.24</v>
      </c>
      <c r="F37" s="16">
        <v>2059681.2</v>
      </c>
      <c r="G37" s="16">
        <v>1821851.3</v>
      </c>
      <c r="H37" s="16">
        <f>VLOOKUP(D37:D68,[1]科目余额表!$C$3:$E$97,3,0)</f>
        <v>246835.47</v>
      </c>
      <c r="I37" s="16">
        <f t="shared" si="0"/>
        <v>2068686.77</v>
      </c>
      <c r="J37" s="16">
        <f t="shared" si="2"/>
        <v>1420850.47</v>
      </c>
      <c r="K37" s="16">
        <v>1400000</v>
      </c>
      <c r="L37" s="98"/>
      <c r="M37" s="98"/>
      <c r="N37" s="63"/>
    </row>
    <row r="38" spans="1:14" ht="15" customHeight="1" x14ac:dyDescent="0.15">
      <c r="A38" s="106"/>
      <c r="B38" s="57">
        <v>33</v>
      </c>
      <c r="C38" s="32" t="s">
        <v>62</v>
      </c>
      <c r="D38" s="84" t="s">
        <v>63</v>
      </c>
      <c r="E38" s="16">
        <v>12567.4</v>
      </c>
      <c r="F38" s="16">
        <v>219463.3</v>
      </c>
      <c r="G38" s="16"/>
      <c r="H38" s="16"/>
      <c r="I38" s="16">
        <f t="shared" si="0"/>
        <v>0</v>
      </c>
      <c r="J38" s="16">
        <f t="shared" si="2"/>
        <v>12567.4</v>
      </c>
      <c r="K38" s="16"/>
      <c r="L38" s="98"/>
      <c r="M38" s="98"/>
      <c r="N38" s="63"/>
    </row>
    <row r="39" spans="1:14" ht="15" customHeight="1" x14ac:dyDescent="0.15">
      <c r="A39" s="106"/>
      <c r="B39" s="57">
        <v>34</v>
      </c>
      <c r="C39" s="32" t="s">
        <v>64</v>
      </c>
      <c r="D39" s="84" t="s">
        <v>65</v>
      </c>
      <c r="E39" s="16">
        <v>167575.03</v>
      </c>
      <c r="F39" s="16">
        <v>86777.38</v>
      </c>
      <c r="G39" s="16">
        <v>80694.38</v>
      </c>
      <c r="H39" s="16"/>
      <c r="I39" s="16">
        <f t="shared" si="0"/>
        <v>80694.38</v>
      </c>
      <c r="J39" s="16">
        <f t="shared" si="2"/>
        <v>86880.65</v>
      </c>
      <c r="K39" s="16">
        <v>70000</v>
      </c>
      <c r="L39" s="98"/>
      <c r="M39" s="98"/>
      <c r="N39" s="63"/>
    </row>
    <row r="40" spans="1:14" ht="15" customHeight="1" x14ac:dyDescent="0.15">
      <c r="A40" s="106"/>
      <c r="B40" s="57">
        <v>35</v>
      </c>
      <c r="C40" s="32" t="s">
        <v>66</v>
      </c>
      <c r="D40" s="84" t="s">
        <v>67</v>
      </c>
      <c r="E40" s="16">
        <f>645443.6+500423</f>
        <v>1145866.6000000001</v>
      </c>
      <c r="F40" s="16"/>
      <c r="G40" s="16">
        <v>2094890.76</v>
      </c>
      <c r="H40" s="16">
        <v>500423</v>
      </c>
      <c r="I40" s="16">
        <v>2595313.7599999998</v>
      </c>
      <c r="J40" s="16">
        <v>0</v>
      </c>
      <c r="K40" s="16">
        <v>1000000</v>
      </c>
      <c r="L40" s="98"/>
      <c r="M40" s="98"/>
      <c r="N40" s="63" t="s">
        <v>68</v>
      </c>
    </row>
    <row r="41" spans="1:14" ht="15" customHeight="1" x14ac:dyDescent="0.15">
      <c r="A41" s="106"/>
      <c r="B41" s="57">
        <v>36</v>
      </c>
      <c r="C41" s="32" t="s">
        <v>69</v>
      </c>
      <c r="D41" s="84" t="s">
        <v>70</v>
      </c>
      <c r="E41" s="16">
        <v>191208.4</v>
      </c>
      <c r="F41" s="16">
        <v>51216.800000000003</v>
      </c>
      <c r="G41" s="16">
        <v>124980.4</v>
      </c>
      <c r="H41" s="16"/>
      <c r="I41" s="16">
        <f t="shared" ref="I41:I60" si="3">E41-J41</f>
        <v>124980.4</v>
      </c>
      <c r="J41" s="16">
        <f t="shared" ref="J41:J55" si="4">E41-G41-H41</f>
        <v>66228</v>
      </c>
      <c r="K41" s="16"/>
      <c r="L41" s="98"/>
      <c r="M41" s="98"/>
      <c r="N41" s="63"/>
    </row>
    <row r="42" spans="1:14" ht="15" customHeight="1" x14ac:dyDescent="0.15">
      <c r="A42" s="106"/>
      <c r="B42" s="57">
        <v>37</v>
      </c>
      <c r="C42" s="32" t="s">
        <v>71</v>
      </c>
      <c r="D42" s="84" t="s">
        <v>72</v>
      </c>
      <c r="E42" s="16">
        <v>364948.62</v>
      </c>
      <c r="F42" s="16">
        <v>306411.59999999998</v>
      </c>
      <c r="G42" s="16">
        <v>30503.79</v>
      </c>
      <c r="H42" s="16"/>
      <c r="I42" s="16">
        <f t="shared" si="3"/>
        <v>30503.79</v>
      </c>
      <c r="J42" s="16">
        <f t="shared" si="4"/>
        <v>334444.83</v>
      </c>
      <c r="K42" s="16">
        <v>300000</v>
      </c>
      <c r="L42" s="98"/>
      <c r="M42" s="98"/>
      <c r="N42" s="63"/>
    </row>
    <row r="43" spans="1:14" ht="15" customHeight="1" x14ac:dyDescent="0.15">
      <c r="A43" s="106"/>
      <c r="B43" s="57">
        <v>38</v>
      </c>
      <c r="C43" s="32" t="s">
        <v>73</v>
      </c>
      <c r="D43" s="84" t="s">
        <v>74</v>
      </c>
      <c r="E43" s="16">
        <v>350190.16</v>
      </c>
      <c r="F43" s="16">
        <v>1800100</v>
      </c>
      <c r="G43" s="16"/>
      <c r="H43" s="16"/>
      <c r="I43" s="16">
        <f t="shared" si="3"/>
        <v>0</v>
      </c>
      <c r="J43" s="16">
        <f t="shared" si="4"/>
        <v>350190.16</v>
      </c>
      <c r="K43" s="16">
        <v>350000</v>
      </c>
      <c r="L43" s="98"/>
      <c r="M43" s="98"/>
      <c r="N43" s="63"/>
    </row>
    <row r="44" spans="1:14" ht="15" customHeight="1" x14ac:dyDescent="0.15">
      <c r="A44" s="105" t="s">
        <v>75</v>
      </c>
      <c r="B44" s="57">
        <v>33</v>
      </c>
      <c r="C44" s="57" t="s">
        <v>76</v>
      </c>
      <c r="D44" s="90" t="s">
        <v>77</v>
      </c>
      <c r="E44" s="16">
        <f>VLOOKUP(D44:D68,[1]科目余额表!$C$3:$J$98,8,0)</f>
        <v>17734.650000000001</v>
      </c>
      <c r="F44" s="16">
        <v>8577.94</v>
      </c>
      <c r="G44" s="16">
        <v>3388.02</v>
      </c>
      <c r="H44" s="16">
        <f>VLOOKUP(D44:D68,[1]科目余额表!$C$3:$E$97,3,0)</f>
        <v>0</v>
      </c>
      <c r="I44" s="16">
        <f t="shared" si="3"/>
        <v>3388.02</v>
      </c>
      <c r="J44" s="16">
        <f t="shared" si="4"/>
        <v>14346.63</v>
      </c>
      <c r="K44" s="16"/>
      <c r="L44" s="98"/>
      <c r="M44" s="98"/>
      <c r="N44" s="63"/>
    </row>
    <row r="45" spans="1:14" ht="15" customHeight="1" x14ac:dyDescent="0.15">
      <c r="A45" s="106"/>
      <c r="B45" s="57">
        <v>34</v>
      </c>
      <c r="C45" s="57" t="s">
        <v>78</v>
      </c>
      <c r="D45" s="90" t="s">
        <v>79</v>
      </c>
      <c r="E45" s="16">
        <f>VLOOKUP(D45:D68,[1]科目余额表!$C$3:$J$98,8,0)</f>
        <v>12459.2</v>
      </c>
      <c r="F45" s="16">
        <v>0</v>
      </c>
      <c r="G45" s="16">
        <v>0</v>
      </c>
      <c r="H45" s="16">
        <f>VLOOKUP(D45:D68,[1]科目余额表!$C$3:$E$97,3,0)</f>
        <v>0</v>
      </c>
      <c r="I45" s="16">
        <f t="shared" si="3"/>
        <v>0</v>
      </c>
      <c r="J45" s="16">
        <f t="shared" si="4"/>
        <v>12459.2</v>
      </c>
      <c r="K45" s="16"/>
      <c r="L45" s="98"/>
      <c r="M45" s="98"/>
      <c r="N45" s="63"/>
    </row>
    <row r="46" spans="1:14" ht="15" customHeight="1" x14ac:dyDescent="0.15">
      <c r="A46" s="106"/>
      <c r="B46" s="57">
        <v>35</v>
      </c>
      <c r="C46" s="57" t="s">
        <v>80</v>
      </c>
      <c r="D46" s="90" t="s">
        <v>81</v>
      </c>
      <c r="E46" s="16">
        <f>VLOOKUP(D46:D68,[1]科目余额表!$C$3:$J$98,8,0)</f>
        <v>0</v>
      </c>
      <c r="F46" s="16">
        <v>0</v>
      </c>
      <c r="G46" s="16">
        <v>0</v>
      </c>
      <c r="H46" s="16">
        <f>VLOOKUP(D46:D68,[1]科目余额表!$C$3:$E$97,3,0)</f>
        <v>0</v>
      </c>
      <c r="I46" s="16">
        <f t="shared" si="3"/>
        <v>0</v>
      </c>
      <c r="J46" s="16">
        <f t="shared" si="4"/>
        <v>0</v>
      </c>
      <c r="K46" s="16"/>
      <c r="L46" s="98"/>
      <c r="M46" s="98"/>
      <c r="N46" s="63"/>
    </row>
    <row r="47" spans="1:14" ht="15" customHeight="1" x14ac:dyDescent="0.15">
      <c r="A47" s="106"/>
      <c r="B47" s="57">
        <v>36</v>
      </c>
      <c r="C47" s="57" t="s">
        <v>82</v>
      </c>
      <c r="D47" s="90" t="s">
        <v>83</v>
      </c>
      <c r="E47" s="16">
        <f>VLOOKUP(D47:D68,[1]科目余额表!$C$3:$J$98,8,0)</f>
        <v>23.19</v>
      </c>
      <c r="F47" s="16">
        <v>0</v>
      </c>
      <c r="G47" s="16">
        <v>0</v>
      </c>
      <c r="H47" s="16">
        <f>VLOOKUP(D47:D68,[1]科目余额表!$C$3:$E$97,3,0)</f>
        <v>0</v>
      </c>
      <c r="I47" s="16">
        <f t="shared" si="3"/>
        <v>0</v>
      </c>
      <c r="J47" s="16">
        <f t="shared" si="4"/>
        <v>23.19</v>
      </c>
      <c r="K47" s="16"/>
      <c r="L47" s="98"/>
      <c r="M47" s="98"/>
      <c r="N47" s="63"/>
    </row>
    <row r="48" spans="1:14" ht="15" customHeight="1" x14ac:dyDescent="0.15">
      <c r="A48" s="106"/>
      <c r="B48" s="57">
        <v>37</v>
      </c>
      <c r="C48" s="57" t="s">
        <v>84</v>
      </c>
      <c r="D48" s="90" t="s">
        <v>85</v>
      </c>
      <c r="E48" s="16">
        <f>VLOOKUP(D48:D68,[1]科目余额表!$C$3:$J$98,8,0)</f>
        <v>15018</v>
      </c>
      <c r="F48" s="16">
        <v>0</v>
      </c>
      <c r="G48" s="16">
        <v>0</v>
      </c>
      <c r="H48" s="16">
        <f>VLOOKUP(D48:D68,[1]科目余额表!$C$3:$E$97,3,0)</f>
        <v>0</v>
      </c>
      <c r="I48" s="16">
        <f t="shared" si="3"/>
        <v>0</v>
      </c>
      <c r="J48" s="16">
        <f t="shared" si="4"/>
        <v>15018</v>
      </c>
      <c r="K48" s="16"/>
      <c r="L48" s="98"/>
      <c r="M48" s="98"/>
      <c r="N48" s="63"/>
    </row>
    <row r="49" spans="1:14" ht="15" customHeight="1" x14ac:dyDescent="0.15">
      <c r="A49" s="106"/>
      <c r="B49" s="57">
        <v>38</v>
      </c>
      <c r="C49" s="57" t="s">
        <v>86</v>
      </c>
      <c r="D49" s="90" t="s">
        <v>87</v>
      </c>
      <c r="E49" s="16">
        <f>VLOOKUP(D49:D68,[1]科目余额表!$C$3:$J$98,8,0)</f>
        <v>1978315</v>
      </c>
      <c r="F49" s="16">
        <v>0</v>
      </c>
      <c r="G49" s="16">
        <v>0</v>
      </c>
      <c r="H49" s="16">
        <f>VLOOKUP(D49:D68,[1]科目余额表!$C$3:$E$97,3,0)</f>
        <v>0</v>
      </c>
      <c r="I49" s="16">
        <f t="shared" si="3"/>
        <v>0</v>
      </c>
      <c r="J49" s="16">
        <f t="shared" si="4"/>
        <v>1978315</v>
      </c>
      <c r="K49" s="16"/>
      <c r="L49" s="98"/>
      <c r="M49" s="98"/>
      <c r="N49" s="63"/>
    </row>
    <row r="50" spans="1:14" ht="15" customHeight="1" x14ac:dyDescent="0.15">
      <c r="A50" s="106"/>
      <c r="B50" s="57">
        <v>39</v>
      </c>
      <c r="C50" s="57" t="s">
        <v>88</v>
      </c>
      <c r="D50" s="90" t="s">
        <v>89</v>
      </c>
      <c r="E50" s="16">
        <f>VLOOKUP(D50:D68,[1]科目余额表!$C$3:$J$98,8,0)</f>
        <v>561508.81000000006</v>
      </c>
      <c r="F50" s="16">
        <v>743448</v>
      </c>
      <c r="G50" s="16">
        <v>0</v>
      </c>
      <c r="H50" s="16">
        <f>VLOOKUP(D50:D68,[1]科目余额表!$C$3:$E$97,3,0)</f>
        <v>0</v>
      </c>
      <c r="I50" s="16">
        <f t="shared" si="3"/>
        <v>0</v>
      </c>
      <c r="J50" s="16">
        <f t="shared" si="4"/>
        <v>561508.81000000006</v>
      </c>
      <c r="K50" s="16"/>
      <c r="L50" s="113"/>
      <c r="M50" s="114"/>
      <c r="N50" s="63"/>
    </row>
    <row r="51" spans="1:14" ht="15" customHeight="1" x14ac:dyDescent="0.15">
      <c r="A51" s="106"/>
      <c r="B51" s="57">
        <v>40</v>
      </c>
      <c r="C51" s="57" t="s">
        <v>90</v>
      </c>
      <c r="D51" s="90" t="s">
        <v>91</v>
      </c>
      <c r="E51" s="16">
        <f>VLOOKUP(D51:D68,[1]科目余额表!$C$3:$J$98,8,0)</f>
        <v>117.55</v>
      </c>
      <c r="F51" s="16">
        <v>0</v>
      </c>
      <c r="G51" s="16">
        <v>0</v>
      </c>
      <c r="H51" s="16">
        <f>VLOOKUP(D51:D68,[1]科目余额表!$C$3:$E$97,3,0)</f>
        <v>0</v>
      </c>
      <c r="I51" s="16">
        <f t="shared" si="3"/>
        <v>0</v>
      </c>
      <c r="J51" s="16">
        <f t="shared" si="4"/>
        <v>117.55</v>
      </c>
      <c r="K51" s="16"/>
      <c r="L51" s="113"/>
      <c r="M51" s="114"/>
      <c r="N51" s="63"/>
    </row>
    <row r="52" spans="1:14" ht="15" customHeight="1" x14ac:dyDescent="0.15">
      <c r="A52" s="106"/>
      <c r="B52" s="57">
        <v>41</v>
      </c>
      <c r="C52" s="57" t="s">
        <v>92</v>
      </c>
      <c r="D52" s="90" t="s">
        <v>93</v>
      </c>
      <c r="E52" s="16">
        <f>VLOOKUP(D52:D68,[1]科目余额表!$C$3:$J$98,8,0)</f>
        <v>10486.2</v>
      </c>
      <c r="F52" s="16">
        <v>0</v>
      </c>
      <c r="G52" s="16">
        <v>0</v>
      </c>
      <c r="H52" s="16">
        <f>VLOOKUP(D52:D68,[1]科目余额表!$C$3:$E$97,3,0)</f>
        <v>0</v>
      </c>
      <c r="I52" s="16">
        <f t="shared" si="3"/>
        <v>0</v>
      </c>
      <c r="J52" s="16">
        <f t="shared" si="4"/>
        <v>10486.2</v>
      </c>
      <c r="K52" s="16"/>
      <c r="L52" s="113"/>
      <c r="M52" s="114"/>
      <c r="N52" s="63"/>
    </row>
    <row r="53" spans="1:14" ht="15" customHeight="1" x14ac:dyDescent="0.15">
      <c r="A53" s="106"/>
      <c r="B53" s="57">
        <v>42</v>
      </c>
      <c r="C53" s="57" t="s">
        <v>94</v>
      </c>
      <c r="D53" s="90" t="s">
        <v>95</v>
      </c>
      <c r="E53" s="16">
        <f>VLOOKUP(D53:D68,[1]科目余额表!$C$3:$J$98,8,0)</f>
        <v>35000</v>
      </c>
      <c r="F53" s="16">
        <v>0</v>
      </c>
      <c r="G53" s="16">
        <v>0</v>
      </c>
      <c r="H53" s="16">
        <f>VLOOKUP(D53:D68,[1]科目余额表!$C$3:$E$97,3,0)</f>
        <v>0</v>
      </c>
      <c r="I53" s="16">
        <f t="shared" si="3"/>
        <v>0</v>
      </c>
      <c r="J53" s="16">
        <f t="shared" si="4"/>
        <v>35000</v>
      </c>
      <c r="K53" s="16"/>
      <c r="L53" s="113"/>
      <c r="M53" s="114"/>
      <c r="N53" s="63"/>
    </row>
    <row r="54" spans="1:14" ht="15" customHeight="1" x14ac:dyDescent="0.15">
      <c r="A54" s="106"/>
      <c r="B54" s="57">
        <v>43</v>
      </c>
      <c r="C54" s="57" t="s">
        <v>96</v>
      </c>
      <c r="D54" s="90" t="s">
        <v>97</v>
      </c>
      <c r="E54" s="16">
        <f>VLOOKUP(D54:D68,[1]科目余额表!$C$3:$J$98,8,0)</f>
        <v>6151687.0599999996</v>
      </c>
      <c r="F54" s="16">
        <v>1679693.54</v>
      </c>
      <c r="G54" s="16">
        <v>1741970.59</v>
      </c>
      <c r="H54" s="16">
        <f>VLOOKUP(D54:D68,[1]科目余额表!$C$3:$E$97,3,0)</f>
        <v>2688767.26</v>
      </c>
      <c r="I54" s="16">
        <f t="shared" si="3"/>
        <v>4430737.8499999996</v>
      </c>
      <c r="J54" s="16">
        <f t="shared" si="4"/>
        <v>1720949.21</v>
      </c>
      <c r="K54" s="16">
        <v>1000000</v>
      </c>
      <c r="L54" s="98"/>
      <c r="M54" s="98"/>
      <c r="N54" s="63"/>
    </row>
    <row r="55" spans="1:14" ht="15" customHeight="1" x14ac:dyDescent="0.15">
      <c r="A55" s="106"/>
      <c r="B55" s="57">
        <v>44</v>
      </c>
      <c r="C55" s="57" t="s">
        <v>98</v>
      </c>
      <c r="D55" s="90" t="s">
        <v>99</v>
      </c>
      <c r="E55" s="16">
        <f>VLOOKUP(D55:D68,[1]科目余额表!$C$3:$J$98,8,0)</f>
        <v>760</v>
      </c>
      <c r="F55" s="16">
        <v>0</v>
      </c>
      <c r="G55" s="16">
        <v>0</v>
      </c>
      <c r="H55" s="16">
        <f>VLOOKUP(D55:D68,[1]科目余额表!$C$3:$E$97,3,0)</f>
        <v>0</v>
      </c>
      <c r="I55" s="16">
        <f t="shared" si="3"/>
        <v>0</v>
      </c>
      <c r="J55" s="16">
        <f t="shared" si="4"/>
        <v>760</v>
      </c>
      <c r="K55" s="16"/>
      <c r="L55" s="113"/>
      <c r="M55" s="114"/>
      <c r="N55" s="63"/>
    </row>
    <row r="56" spans="1:14" ht="15" customHeight="1" x14ac:dyDescent="0.15">
      <c r="A56" s="106"/>
      <c r="B56" s="57">
        <v>45</v>
      </c>
      <c r="C56" s="57" t="s">
        <v>100</v>
      </c>
      <c r="D56" s="90" t="s">
        <v>101</v>
      </c>
      <c r="E56" s="16">
        <f>VLOOKUP(D56:D68,[1]科目余额表!$C$3:$J$98,8,0)</f>
        <v>43825.760000000002</v>
      </c>
      <c r="F56" s="16">
        <v>19764.21</v>
      </c>
      <c r="G56" s="16">
        <v>102944.86</v>
      </c>
      <c r="H56" s="16">
        <f>VLOOKUP(D56:D68,[1]科目余额表!$C$3:$E$97,3,0)</f>
        <v>5204.25</v>
      </c>
      <c r="I56" s="16">
        <f t="shared" si="3"/>
        <v>43825.760000000002</v>
      </c>
      <c r="J56" s="16">
        <v>0</v>
      </c>
      <c r="K56" s="16"/>
      <c r="L56" s="113"/>
      <c r="M56" s="114"/>
      <c r="N56" s="63"/>
    </row>
    <row r="57" spans="1:14" ht="15" customHeight="1" x14ac:dyDescent="0.15">
      <c r="A57" s="106"/>
      <c r="B57" s="57">
        <v>46</v>
      </c>
      <c r="C57" s="57" t="s">
        <v>102</v>
      </c>
      <c r="D57" s="90" t="s">
        <v>103</v>
      </c>
      <c r="E57" s="16">
        <f>VLOOKUP(D57:D68,[1]科目余额表!$C$3:$J$98,8,0)</f>
        <v>1292.76</v>
      </c>
      <c r="F57" s="16">
        <v>0</v>
      </c>
      <c r="G57" s="16">
        <v>0</v>
      </c>
      <c r="H57" s="16">
        <f>VLOOKUP(D57:D68,[1]科目余额表!$C$3:$E$97,3,0)</f>
        <v>0</v>
      </c>
      <c r="I57" s="16">
        <f t="shared" si="3"/>
        <v>0</v>
      </c>
      <c r="J57" s="16">
        <f>E57-G57-H57</f>
        <v>1292.76</v>
      </c>
      <c r="K57" s="16"/>
      <c r="L57" s="98"/>
      <c r="M57" s="98"/>
      <c r="N57" s="63"/>
    </row>
    <row r="58" spans="1:14" ht="15" customHeight="1" x14ac:dyDescent="0.15">
      <c r="A58" s="106"/>
      <c r="B58" s="57">
        <v>47</v>
      </c>
      <c r="C58" s="57" t="s">
        <v>104</v>
      </c>
      <c r="D58" s="90" t="s">
        <v>105</v>
      </c>
      <c r="E58" s="16">
        <f>VLOOKUP(D58:D68,[1]科目余额表!$C$3:$J$98,8,0)</f>
        <v>8600</v>
      </c>
      <c r="F58" s="16">
        <v>0</v>
      </c>
      <c r="G58" s="16">
        <v>0</v>
      </c>
      <c r="H58" s="16">
        <f>VLOOKUP(D58:D68,[1]科目余额表!$C$3:$E$97,3,0)</f>
        <v>0</v>
      </c>
      <c r="I58" s="16">
        <f t="shared" si="3"/>
        <v>0</v>
      </c>
      <c r="J58" s="16">
        <f>E58-G58-H58</f>
        <v>8600</v>
      </c>
      <c r="K58" s="16"/>
      <c r="L58" s="113"/>
      <c r="M58" s="114"/>
      <c r="N58" s="63"/>
    </row>
    <row r="59" spans="1:14" ht="15" customHeight="1" x14ac:dyDescent="0.15">
      <c r="A59" s="106"/>
      <c r="B59" s="57">
        <v>48</v>
      </c>
      <c r="C59" s="57" t="s">
        <v>106</v>
      </c>
      <c r="D59" s="90" t="s">
        <v>107</v>
      </c>
      <c r="E59" s="16">
        <f>VLOOKUP(D59:D68,[1]科目余额表!$C$3:$J$98,8,0)</f>
        <v>11133.08</v>
      </c>
      <c r="F59" s="16">
        <v>6240.34</v>
      </c>
      <c r="G59" s="16">
        <v>5935.92</v>
      </c>
      <c r="H59" s="16">
        <v>1796.62</v>
      </c>
      <c r="I59" s="16">
        <f t="shared" si="3"/>
        <v>7732.54</v>
      </c>
      <c r="J59" s="16">
        <f>E59-G59-H59</f>
        <v>3400.54</v>
      </c>
      <c r="K59" s="16"/>
      <c r="L59" s="113"/>
      <c r="M59" s="114"/>
      <c r="N59" s="63"/>
    </row>
    <row r="60" spans="1:14" ht="15" customHeight="1" x14ac:dyDescent="0.15">
      <c r="A60" s="106"/>
      <c r="B60" s="57">
        <v>49</v>
      </c>
      <c r="C60" s="57" t="s">
        <v>108</v>
      </c>
      <c r="D60" s="85" t="s">
        <v>109</v>
      </c>
      <c r="E60" s="16">
        <f>VLOOKUP(D60:D68,[1]科目余额表!$C$3:$J$98,8,0)</f>
        <v>32250</v>
      </c>
      <c r="F60" s="16"/>
      <c r="G60" s="16"/>
      <c r="H60" s="16">
        <f>VLOOKUP(D60:D68,[1]科目余额表!$C$3:$E$97,3,0)</f>
        <v>0</v>
      </c>
      <c r="I60" s="16">
        <f t="shared" si="3"/>
        <v>0</v>
      </c>
      <c r="J60" s="16">
        <f>E60-G60-H60</f>
        <v>32250</v>
      </c>
      <c r="K60" s="16"/>
      <c r="L60" s="98"/>
      <c r="M60" s="98"/>
      <c r="N60" s="28"/>
    </row>
    <row r="61" spans="1:14" ht="15" customHeight="1" x14ac:dyDescent="0.15">
      <c r="A61" s="106"/>
      <c r="B61" s="57">
        <v>50</v>
      </c>
      <c r="C61" s="57" t="s">
        <v>110</v>
      </c>
      <c r="D61" s="85" t="s">
        <v>111</v>
      </c>
      <c r="E61" s="16">
        <f>VLOOKUP(D61:D68,[1]科目余额表!$C$3:$J$98,8,0)</f>
        <v>0</v>
      </c>
      <c r="F61" s="16"/>
      <c r="G61" s="16"/>
      <c r="H61" s="16">
        <f>VLOOKUP(D61:D68,[1]科目余额表!$C$3:$E$97,3,0)</f>
        <v>260000</v>
      </c>
      <c r="I61" s="16">
        <v>260000</v>
      </c>
      <c r="J61" s="16">
        <v>0</v>
      </c>
      <c r="K61" s="16"/>
      <c r="L61" s="98"/>
      <c r="M61" s="98"/>
      <c r="N61" s="28"/>
    </row>
    <row r="62" spans="1:14" ht="15" customHeight="1" x14ac:dyDescent="0.15">
      <c r="A62" s="106"/>
      <c r="B62" s="57">
        <v>51</v>
      </c>
      <c r="C62" s="32" t="s">
        <v>112</v>
      </c>
      <c r="D62" s="86" t="s">
        <v>113</v>
      </c>
      <c r="E62" s="16">
        <v>3345.5</v>
      </c>
      <c r="F62" s="16"/>
      <c r="G62" s="16"/>
      <c r="H62" s="16"/>
      <c r="I62" s="16">
        <f>E62-J62</f>
        <v>0</v>
      </c>
      <c r="J62" s="16">
        <f>E62-G62-H62</f>
        <v>3345.5</v>
      </c>
      <c r="K62" s="16"/>
      <c r="L62" s="98"/>
      <c r="M62" s="98"/>
      <c r="N62" s="28"/>
    </row>
    <row r="63" spans="1:14" ht="15" customHeight="1" x14ac:dyDescent="0.15">
      <c r="A63" s="106"/>
      <c r="B63" s="57">
        <v>52</v>
      </c>
      <c r="C63" s="32" t="s">
        <v>114</v>
      </c>
      <c r="D63" s="86" t="s">
        <v>115</v>
      </c>
      <c r="E63" s="16">
        <v>485600</v>
      </c>
      <c r="F63" s="16"/>
      <c r="G63" s="16"/>
      <c r="H63" s="16"/>
      <c r="I63" s="16">
        <f>E63-J63</f>
        <v>0</v>
      </c>
      <c r="J63" s="16">
        <f>E63-G63-H63</f>
        <v>485600</v>
      </c>
      <c r="K63" s="16"/>
      <c r="L63" s="98"/>
      <c r="M63" s="98"/>
      <c r="N63" s="28"/>
    </row>
    <row r="64" spans="1:14" ht="15" customHeight="1" x14ac:dyDescent="0.15">
      <c r="A64" s="106"/>
      <c r="B64" s="57">
        <v>53</v>
      </c>
      <c r="C64" s="32" t="s">
        <v>116</v>
      </c>
      <c r="D64" s="86" t="s">
        <v>117</v>
      </c>
      <c r="E64" s="16">
        <v>41850</v>
      </c>
      <c r="F64" s="16"/>
      <c r="G64" s="16"/>
      <c r="H64" s="16"/>
      <c r="I64" s="16">
        <f>E64-J64</f>
        <v>0</v>
      </c>
      <c r="J64" s="16">
        <f>E64-G64-H64</f>
        <v>41850</v>
      </c>
      <c r="K64" s="16"/>
      <c r="L64" s="98"/>
      <c r="M64" s="98"/>
      <c r="N64" s="28"/>
    </row>
    <row r="65" spans="1:14" ht="15" customHeight="1" x14ac:dyDescent="0.15">
      <c r="A65" s="107"/>
      <c r="B65" s="57">
        <v>54</v>
      </c>
      <c r="C65" s="32" t="s">
        <v>118</v>
      </c>
      <c r="D65" s="86" t="s">
        <v>119</v>
      </c>
      <c r="E65" s="16">
        <f>VLOOKUP(D65:D68,[1]科目余额表!$C$3:$J$98,8,0)</f>
        <v>65600</v>
      </c>
      <c r="F65" s="16"/>
      <c r="G65" s="16"/>
      <c r="H65" s="16">
        <f>VLOOKUP(D65:D68,[1]科目余额表!$C$3:$E$97,3,0)</f>
        <v>123000</v>
      </c>
      <c r="I65" s="16">
        <v>123000</v>
      </c>
      <c r="J65" s="16">
        <v>0</v>
      </c>
      <c r="K65" s="16"/>
      <c r="L65" s="98"/>
      <c r="M65" s="98"/>
      <c r="N65" s="28"/>
    </row>
    <row r="66" spans="1:14" ht="15" customHeight="1" x14ac:dyDescent="0.15">
      <c r="A66" s="99" t="s">
        <v>120</v>
      </c>
      <c r="B66" s="100"/>
      <c r="C66" s="100"/>
      <c r="D66" s="101"/>
      <c r="E66" s="38">
        <f>SUM(E6:E65)</f>
        <v>29039865.789999999</v>
      </c>
      <c r="F66" s="38">
        <f t="shared" ref="F66:K66" si="5">SUM(F6:F65)</f>
        <v>34379368.189999998</v>
      </c>
      <c r="G66" s="38">
        <f t="shared" si="5"/>
        <v>23725248.23</v>
      </c>
      <c r="H66" s="38">
        <f t="shared" si="5"/>
        <v>19116010.010000002</v>
      </c>
      <c r="I66" s="38">
        <f t="shared" si="5"/>
        <v>42449631.75</v>
      </c>
      <c r="J66" s="38">
        <f t="shared" si="5"/>
        <v>27081811.190000001</v>
      </c>
      <c r="K66" s="38">
        <f t="shared" si="5"/>
        <v>25000000</v>
      </c>
      <c r="L66" s="102">
        <f>SUM(L6:M65)</f>
        <v>5639.87</v>
      </c>
      <c r="M66" s="103"/>
      <c r="N66" s="64"/>
    </row>
    <row r="68" spans="1:14" ht="18.95" customHeight="1" x14ac:dyDescent="0.15">
      <c r="C68" s="51" t="s">
        <v>121</v>
      </c>
      <c r="M68" s="54" t="s">
        <v>122</v>
      </c>
    </row>
  </sheetData>
  <mergeCells count="80">
    <mergeCell ref="L1:N1"/>
    <mergeCell ref="L2:M2"/>
    <mergeCell ref="A3:N3"/>
    <mergeCell ref="F4:H4"/>
    <mergeCell ref="I4:J4"/>
    <mergeCell ref="K4:M4"/>
    <mergeCell ref="N4:N5"/>
    <mergeCell ref="A1:C2"/>
    <mergeCell ref="D1:F2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65:M65"/>
    <mergeCell ref="A66:D66"/>
    <mergeCell ref="L66:M66"/>
    <mergeCell ref="A4:A5"/>
    <mergeCell ref="A6:A43"/>
    <mergeCell ref="A44:A65"/>
    <mergeCell ref="B4:B5"/>
    <mergeCell ref="C4:C5"/>
    <mergeCell ref="C16:C17"/>
    <mergeCell ref="D4:D5"/>
    <mergeCell ref="E4:E5"/>
    <mergeCell ref="L60:M60"/>
    <mergeCell ref="L61:M61"/>
    <mergeCell ref="L62:M62"/>
    <mergeCell ref="L63:M63"/>
    <mergeCell ref="L64:M64"/>
  </mergeCells>
  <phoneticPr fontId="19" type="noConversion"/>
  <pageMargins left="0.118055555555556" right="0.118055555555556" top="0.196527777777778" bottom="0.196527777777778" header="0.31388888888888899" footer="0.31388888888888899"/>
  <pageSetup paperSize="8" orientation="landscape" horizontalDpi="100" verticalDpi="100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6"/>
  <sheetViews>
    <sheetView workbookViewId="0">
      <selection activeCell="G11" sqref="G11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5" customWidth="1"/>
    <col min="5" max="5" width="17.5" style="6" customWidth="1"/>
    <col min="6" max="6" width="16" style="7" customWidth="1" outlineLevel="1"/>
    <col min="7" max="8" width="17.125" style="7" customWidth="1" outlineLevel="1"/>
    <col min="9" max="10" width="16.625" style="7" customWidth="1" outlineLevel="1"/>
    <col min="11" max="12" width="15.75" style="7" customWidth="1" outlineLevel="1"/>
    <col min="13" max="13" width="15.75" style="7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1" t="s">
        <v>338</v>
      </c>
      <c r="B1" s="131"/>
      <c r="C1" s="131"/>
      <c r="D1" s="131"/>
      <c r="E1" s="132"/>
      <c r="F1" s="8" t="s">
        <v>178</v>
      </c>
      <c r="G1" s="8"/>
      <c r="H1" s="8"/>
      <c r="I1" s="8" t="s">
        <v>3</v>
      </c>
      <c r="J1" s="8" t="s">
        <v>4</v>
      </c>
      <c r="K1" s="8" t="s">
        <v>5</v>
      </c>
      <c r="L1" s="8" t="s">
        <v>124</v>
      </c>
      <c r="M1" s="24" t="s">
        <v>125</v>
      </c>
      <c r="XFA1" s="2"/>
      <c r="XFB1" s="2"/>
    </row>
    <row r="2" spans="1:13 16381:16382" s="1" customFormat="1" ht="12" customHeight="1" x14ac:dyDescent="0.15">
      <c r="A2" s="165"/>
      <c r="B2" s="165"/>
      <c r="C2" s="165"/>
      <c r="D2" s="165"/>
      <c r="E2" s="166"/>
      <c r="F2" s="9"/>
      <c r="G2" s="9"/>
      <c r="H2" s="9"/>
      <c r="I2" s="9"/>
      <c r="J2" s="9"/>
      <c r="K2" s="25"/>
      <c r="L2" s="25"/>
      <c r="M2" s="26"/>
      <c r="XFA2" s="2"/>
      <c r="XFB2" s="2"/>
    </row>
    <row r="3" spans="1:13 16381:16382" s="1" customFormat="1" ht="13.5" customHeight="1" x14ac:dyDescent="0.15">
      <c r="A3" s="167" t="s">
        <v>9</v>
      </c>
      <c r="B3" s="167" t="s">
        <v>10</v>
      </c>
      <c r="C3" s="170" t="s">
        <v>10</v>
      </c>
      <c r="D3" s="172" t="s">
        <v>11</v>
      </c>
      <c r="E3" s="174" t="s">
        <v>339</v>
      </c>
      <c r="F3" s="10"/>
      <c r="G3" s="10"/>
      <c r="H3" s="10"/>
      <c r="I3" s="167" t="s">
        <v>14</v>
      </c>
      <c r="J3" s="167"/>
      <c r="K3" s="168" t="s">
        <v>340</v>
      </c>
      <c r="L3" s="169"/>
      <c r="M3" s="163" t="s">
        <v>181</v>
      </c>
      <c r="XFA3" s="2"/>
      <c r="XFB3" s="2"/>
    </row>
    <row r="4" spans="1:13 16381:16382" s="1" customFormat="1" ht="13.5" x14ac:dyDescent="0.15">
      <c r="A4" s="111"/>
      <c r="B4" s="111"/>
      <c r="C4" s="171"/>
      <c r="D4" s="142"/>
      <c r="E4" s="175"/>
      <c r="F4" s="12" t="s">
        <v>311</v>
      </c>
      <c r="G4" s="12" t="s">
        <v>182</v>
      </c>
      <c r="H4" s="12" t="s">
        <v>183</v>
      </c>
      <c r="I4" s="12" t="s">
        <v>133</v>
      </c>
      <c r="J4" s="12" t="s">
        <v>134</v>
      </c>
      <c r="K4" s="12" t="s">
        <v>187</v>
      </c>
      <c r="L4" s="12" t="s">
        <v>188</v>
      </c>
      <c r="M4" s="164"/>
      <c r="XFA4" s="2"/>
      <c r="XFB4" s="2"/>
    </row>
    <row r="5" spans="1:13 16381:16382" s="1" customFormat="1" ht="14.1" customHeight="1" x14ac:dyDescent="0.15">
      <c r="A5" s="13">
        <v>1</v>
      </c>
      <c r="B5" s="13"/>
      <c r="C5" s="14">
        <v>1911037</v>
      </c>
      <c r="D5" s="15" t="s">
        <v>189</v>
      </c>
      <c r="E5" s="16"/>
      <c r="F5" s="16"/>
      <c r="G5" s="16"/>
      <c r="H5" s="16"/>
      <c r="I5" s="16"/>
      <c r="J5" s="16"/>
      <c r="K5" s="12"/>
      <c r="L5" s="12"/>
      <c r="M5" s="27"/>
      <c r="XFA5" s="2"/>
      <c r="XFB5" s="2"/>
    </row>
    <row r="6" spans="1:13 16381:16382" s="1" customFormat="1" ht="14.1" customHeight="1" x14ac:dyDescent="0.15">
      <c r="A6" s="13">
        <v>2</v>
      </c>
      <c r="B6" s="13"/>
      <c r="C6" s="13" t="s">
        <v>190</v>
      </c>
      <c r="D6" s="17" t="s">
        <v>26</v>
      </c>
      <c r="E6" s="16"/>
      <c r="F6" s="16"/>
      <c r="G6" s="16"/>
      <c r="H6" s="16"/>
      <c r="I6" s="16"/>
      <c r="J6" s="16"/>
      <c r="K6" s="16"/>
      <c r="L6" s="16"/>
      <c r="M6" s="28"/>
      <c r="XFA6" s="2"/>
      <c r="XFB6" s="2"/>
    </row>
    <row r="7" spans="1:13 16381:16382" s="1" customFormat="1" ht="14.1" customHeight="1" x14ac:dyDescent="0.15">
      <c r="A7" s="13">
        <v>3</v>
      </c>
      <c r="B7" s="13"/>
      <c r="C7" s="13" t="s">
        <v>191</v>
      </c>
      <c r="D7" s="17" t="s">
        <v>192</v>
      </c>
      <c r="E7" s="16"/>
      <c r="F7" s="16"/>
      <c r="G7" s="16"/>
      <c r="H7" s="16"/>
      <c r="I7" s="16"/>
      <c r="J7" s="16"/>
      <c r="K7" s="16"/>
      <c r="L7" s="16"/>
      <c r="M7" s="28"/>
      <c r="XFA7" s="2"/>
      <c r="XFB7" s="2"/>
    </row>
    <row r="8" spans="1:13 16381:16382" s="1" customFormat="1" ht="14.1" customHeight="1" x14ac:dyDescent="0.15">
      <c r="A8" s="13">
        <v>4</v>
      </c>
      <c r="B8" s="13"/>
      <c r="C8" s="14">
        <v>1913037</v>
      </c>
      <c r="D8" s="17" t="s">
        <v>33</v>
      </c>
      <c r="E8" s="16">
        <v>370000</v>
      </c>
      <c r="F8" s="16"/>
      <c r="G8" s="16"/>
      <c r="H8" s="16"/>
      <c r="I8" s="16"/>
      <c r="J8" s="16"/>
      <c r="K8" s="16"/>
      <c r="L8" s="16"/>
      <c r="M8" s="28"/>
      <c r="XFA8" s="2"/>
      <c r="XFB8" s="2"/>
    </row>
    <row r="9" spans="1:13 16381:16382" s="1" customFormat="1" ht="14.1" customHeight="1" x14ac:dyDescent="0.15">
      <c r="A9" s="13">
        <v>5</v>
      </c>
      <c r="B9" s="13"/>
      <c r="C9" s="13">
        <v>1912608</v>
      </c>
      <c r="D9" s="17" t="s">
        <v>193</v>
      </c>
      <c r="E9" s="16">
        <v>100000</v>
      </c>
      <c r="F9" s="16"/>
      <c r="G9" s="16"/>
      <c r="H9" s="16"/>
      <c r="I9" s="16"/>
      <c r="J9" s="16"/>
      <c r="K9" s="16"/>
      <c r="L9" s="16"/>
      <c r="M9" s="28"/>
      <c r="XFA9" s="2"/>
      <c r="XFB9" s="2"/>
    </row>
    <row r="10" spans="1:13 16381:16382" s="1" customFormat="1" ht="14.1" customHeight="1" x14ac:dyDescent="0.15">
      <c r="A10" s="13">
        <v>6</v>
      </c>
      <c r="B10" s="13"/>
      <c r="C10" s="14">
        <v>1935367</v>
      </c>
      <c r="D10" s="17" t="s">
        <v>30</v>
      </c>
      <c r="E10" s="16">
        <v>500000</v>
      </c>
      <c r="F10" s="16"/>
      <c r="G10" s="16"/>
      <c r="H10" s="16"/>
      <c r="I10" s="16"/>
      <c r="J10" s="16"/>
      <c r="K10" s="16"/>
      <c r="L10" s="16"/>
      <c r="M10" s="28"/>
      <c r="XFA10" s="2"/>
      <c r="XFB10" s="2"/>
    </row>
    <row r="11" spans="1:13 16381:16382" s="1" customFormat="1" ht="14.1" customHeight="1" x14ac:dyDescent="0.15">
      <c r="A11" s="13">
        <v>7</v>
      </c>
      <c r="B11" s="13"/>
      <c r="C11" s="14" t="s">
        <v>194</v>
      </c>
      <c r="D11" s="17" t="s">
        <v>195</v>
      </c>
      <c r="E11" s="16">
        <v>100000</v>
      </c>
      <c r="F11" s="16"/>
      <c r="G11" s="16"/>
      <c r="H11" s="16"/>
      <c r="I11" s="16"/>
      <c r="J11" s="16"/>
      <c r="K11" s="16"/>
      <c r="L11" s="16"/>
      <c r="M11" s="28"/>
      <c r="XFA11" s="2"/>
      <c r="XFB11" s="2"/>
    </row>
    <row r="12" spans="1:13 16381:16382" s="1" customFormat="1" ht="14.1" customHeight="1" x14ac:dyDescent="0.15">
      <c r="A12" s="13">
        <v>8</v>
      </c>
      <c r="B12" s="13"/>
      <c r="C12" s="13" t="s">
        <v>196</v>
      </c>
      <c r="D12" s="17" t="s">
        <v>197</v>
      </c>
      <c r="E12" s="16"/>
      <c r="F12" s="16"/>
      <c r="G12" s="16"/>
      <c r="H12" s="16"/>
      <c r="I12" s="16"/>
      <c r="J12" s="16"/>
      <c r="K12" s="16"/>
      <c r="L12" s="16"/>
      <c r="M12" s="28"/>
      <c r="XFA12" s="2"/>
      <c r="XFB12" s="2"/>
    </row>
    <row r="13" spans="1:13 16381:16382" s="1" customFormat="1" ht="14.1" customHeight="1" x14ac:dyDescent="0.15">
      <c r="A13" s="13">
        <v>9</v>
      </c>
      <c r="B13" s="13"/>
      <c r="C13" s="14">
        <v>1913101</v>
      </c>
      <c r="D13" s="17" t="s">
        <v>198</v>
      </c>
      <c r="E13" s="16">
        <v>50000</v>
      </c>
      <c r="F13" s="16"/>
      <c r="G13" s="16"/>
      <c r="H13" s="16"/>
      <c r="I13" s="16"/>
      <c r="J13" s="16"/>
      <c r="K13" s="16"/>
      <c r="L13" s="16"/>
      <c r="M13" s="28"/>
      <c r="XFA13" s="2"/>
      <c r="XFB13" s="2"/>
    </row>
    <row r="14" spans="1:13 16381:16382" s="1" customFormat="1" ht="14.1" customHeight="1" x14ac:dyDescent="0.15">
      <c r="A14" s="13">
        <v>10</v>
      </c>
      <c r="B14" s="13"/>
      <c r="C14" s="14">
        <v>1913100</v>
      </c>
      <c r="D14" s="17" t="s">
        <v>42</v>
      </c>
      <c r="E14" s="16"/>
      <c r="F14" s="16"/>
      <c r="G14" s="16"/>
      <c r="H14" s="16"/>
      <c r="I14" s="16"/>
      <c r="J14" s="16"/>
      <c r="K14" s="16"/>
      <c r="L14" s="16"/>
      <c r="M14" s="28"/>
      <c r="XFA14" s="2"/>
      <c r="XFB14" s="2"/>
    </row>
    <row r="15" spans="1:13 16381:16382" s="1" customFormat="1" ht="14.1" customHeight="1" x14ac:dyDescent="0.15">
      <c r="A15" s="13">
        <v>11</v>
      </c>
      <c r="B15" s="13"/>
      <c r="C15" s="14">
        <v>1913006</v>
      </c>
      <c r="D15" s="17" t="s">
        <v>43</v>
      </c>
      <c r="E15" s="16">
        <v>50000</v>
      </c>
      <c r="F15" s="16"/>
      <c r="G15" s="16"/>
      <c r="H15" s="16"/>
      <c r="I15" s="16"/>
      <c r="J15" s="16"/>
      <c r="K15" s="16"/>
      <c r="L15" s="16"/>
      <c r="M15" s="28"/>
      <c r="XFA15" s="2"/>
      <c r="XFB15" s="2"/>
    </row>
    <row r="16" spans="1:13 16381:16382" s="1" customFormat="1" ht="14.1" customHeight="1" x14ac:dyDescent="0.15">
      <c r="A16" s="13">
        <v>12</v>
      </c>
      <c r="B16" s="13"/>
      <c r="C16" s="13" t="s">
        <v>200</v>
      </c>
      <c r="D16" s="17" t="s">
        <v>201</v>
      </c>
      <c r="E16" s="16">
        <v>200000</v>
      </c>
      <c r="F16" s="16"/>
      <c r="G16" s="16"/>
      <c r="H16" s="16"/>
      <c r="I16" s="16"/>
      <c r="J16" s="16"/>
      <c r="K16" s="13"/>
      <c r="L16" s="16"/>
      <c r="M16" s="28"/>
      <c r="XFA16" s="2"/>
      <c r="XFB16" s="2"/>
    </row>
    <row r="17" spans="1:16383" s="1" customFormat="1" ht="13.5" x14ac:dyDescent="0.15">
      <c r="A17" s="13">
        <v>13</v>
      </c>
      <c r="B17" s="13"/>
      <c r="C17" s="14">
        <v>1932313</v>
      </c>
      <c r="D17" s="17" t="s">
        <v>47</v>
      </c>
      <c r="E17" s="16">
        <v>100000</v>
      </c>
      <c r="F17" s="16"/>
      <c r="G17" s="16"/>
      <c r="H17" s="16"/>
      <c r="I17" s="16"/>
      <c r="J17" s="16"/>
      <c r="K17" s="16"/>
      <c r="L17" s="16"/>
      <c r="M17" s="28"/>
      <c r="XFA17" s="2"/>
      <c r="XFB17" s="2"/>
    </row>
    <row r="18" spans="1:16383" ht="14.1" customHeight="1" x14ac:dyDescent="0.15">
      <c r="A18" s="13">
        <v>14</v>
      </c>
      <c r="B18" s="13"/>
      <c r="C18" s="14" t="s">
        <v>203</v>
      </c>
      <c r="D18" s="17" t="s">
        <v>204</v>
      </c>
      <c r="E18" s="16"/>
      <c r="F18" s="16"/>
      <c r="G18" s="16"/>
      <c r="H18" s="16"/>
      <c r="I18" s="16"/>
      <c r="J18" s="16"/>
      <c r="K18" s="16"/>
      <c r="L18" s="16"/>
      <c r="M18" s="28"/>
    </row>
    <row r="19" spans="1:16383" s="1" customFormat="1" ht="14.1" customHeight="1" x14ac:dyDescent="0.15">
      <c r="A19" s="13">
        <v>15</v>
      </c>
      <c r="B19" s="13"/>
      <c r="C19" s="14" t="s">
        <v>205</v>
      </c>
      <c r="D19" s="17" t="s">
        <v>50</v>
      </c>
      <c r="E19" s="16">
        <v>170000</v>
      </c>
      <c r="F19" s="16"/>
      <c r="G19" s="16"/>
      <c r="H19" s="16"/>
      <c r="I19" s="16"/>
      <c r="J19" s="16"/>
      <c r="K19" s="16"/>
      <c r="L19" s="16"/>
      <c r="M19" s="28"/>
      <c r="XFA19" s="2"/>
      <c r="XFB19" s="2"/>
      <c r="XFC19" s="2"/>
    </row>
    <row r="20" spans="1:16383" s="1" customFormat="1" ht="14.1" customHeight="1" x14ac:dyDescent="0.15">
      <c r="A20" s="13">
        <v>16</v>
      </c>
      <c r="B20" s="13"/>
      <c r="C20" s="14">
        <v>1943003</v>
      </c>
      <c r="D20" s="17" t="s">
        <v>51</v>
      </c>
      <c r="E20" s="16"/>
      <c r="F20" s="16"/>
      <c r="G20" s="16"/>
      <c r="H20" s="16"/>
      <c r="I20" s="16"/>
      <c r="J20" s="16"/>
      <c r="K20" s="16"/>
      <c r="L20" s="16"/>
      <c r="M20" s="28"/>
      <c r="XFA20" s="2"/>
      <c r="XFB20" s="2"/>
      <c r="XFC20" s="2"/>
    </row>
    <row r="21" spans="1:16383" s="1" customFormat="1" ht="13.5" x14ac:dyDescent="0.15">
      <c r="A21" s="13">
        <v>17</v>
      </c>
      <c r="B21" s="13"/>
      <c r="C21" s="13" t="s">
        <v>206</v>
      </c>
      <c r="D21" s="17" t="s">
        <v>55</v>
      </c>
      <c r="E21" s="16">
        <v>200000</v>
      </c>
      <c r="F21" s="16"/>
      <c r="G21" s="16"/>
      <c r="H21" s="16"/>
      <c r="I21" s="16"/>
      <c r="J21" s="16"/>
      <c r="K21" s="16"/>
      <c r="L21" s="16"/>
      <c r="M21" s="28"/>
      <c r="XFA21" s="2"/>
      <c r="XFB21" s="2"/>
      <c r="XFC21" s="2"/>
    </row>
    <row r="22" spans="1:16383" s="1" customFormat="1" ht="14.1" customHeight="1" x14ac:dyDescent="0.15">
      <c r="A22" s="13">
        <v>18</v>
      </c>
      <c r="B22" s="13"/>
      <c r="C22" s="14">
        <v>1950401</v>
      </c>
      <c r="D22" s="17" t="s">
        <v>72</v>
      </c>
      <c r="E22" s="16"/>
      <c r="F22" s="16"/>
      <c r="G22" s="16"/>
      <c r="H22" s="16"/>
      <c r="I22" s="16"/>
      <c r="J22" s="16"/>
      <c r="K22" s="16"/>
      <c r="L22" s="16"/>
      <c r="M22" s="28"/>
      <c r="XFA22" s="2"/>
      <c r="XFB22" s="2"/>
      <c r="XFC22" s="2"/>
    </row>
    <row r="23" spans="1:16383" s="1" customFormat="1" ht="14.1" customHeight="1" x14ac:dyDescent="0.15">
      <c r="A23" s="13">
        <v>19</v>
      </c>
      <c r="B23" s="13"/>
      <c r="C23" s="14">
        <v>1931528</v>
      </c>
      <c r="D23" s="17" t="s">
        <v>208</v>
      </c>
      <c r="E23" s="16">
        <v>200000</v>
      </c>
      <c r="F23" s="16"/>
      <c r="G23" s="16"/>
      <c r="H23" s="16"/>
      <c r="I23" s="16"/>
      <c r="J23" s="16"/>
      <c r="K23" s="16"/>
      <c r="L23" s="16"/>
      <c r="M23" s="28"/>
      <c r="XFA23" s="2"/>
      <c r="XFB23" s="2"/>
      <c r="XFC23" s="2"/>
    </row>
    <row r="24" spans="1:16383" s="3" customFormat="1" ht="13.5" x14ac:dyDescent="0.15">
      <c r="A24" s="13">
        <v>20</v>
      </c>
      <c r="B24" s="18"/>
      <c r="C24" s="13" t="s">
        <v>209</v>
      </c>
      <c r="D24" s="17" t="s">
        <v>210</v>
      </c>
      <c r="E24" s="16"/>
      <c r="F24" s="16"/>
      <c r="G24" s="16"/>
      <c r="H24" s="16"/>
      <c r="I24" s="16"/>
      <c r="J24" s="16"/>
      <c r="K24" s="29"/>
      <c r="L24" s="29"/>
      <c r="M24" s="28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2"/>
      <c r="XFB24" s="2"/>
      <c r="XFC24" s="2"/>
    </row>
    <row r="25" spans="1:16383" s="1" customFormat="1" ht="14.1" customHeight="1" x14ac:dyDescent="0.15">
      <c r="A25" s="13">
        <v>21</v>
      </c>
      <c r="B25" s="19"/>
      <c r="C25" s="14">
        <v>1913289</v>
      </c>
      <c r="D25" s="17" t="s">
        <v>211</v>
      </c>
      <c r="E25" s="16"/>
      <c r="F25" s="16"/>
      <c r="G25" s="16"/>
      <c r="H25" s="16"/>
      <c r="I25" s="16"/>
      <c r="J25" s="16"/>
      <c r="K25" s="30"/>
      <c r="L25" s="30"/>
      <c r="M25" s="31"/>
      <c r="XFA25" s="2"/>
      <c r="XFB25" s="2"/>
      <c r="XFC25" s="2"/>
    </row>
    <row r="26" spans="1:16383" s="1" customFormat="1" ht="14.1" customHeight="1" x14ac:dyDescent="0.15">
      <c r="A26" s="13">
        <v>22</v>
      </c>
      <c r="B26" s="19"/>
      <c r="C26" s="14">
        <v>1913717</v>
      </c>
      <c r="D26" s="17" t="s">
        <v>212</v>
      </c>
      <c r="E26" s="16"/>
      <c r="F26" s="16"/>
      <c r="G26" s="16"/>
      <c r="H26" s="16"/>
      <c r="I26" s="16"/>
      <c r="J26" s="16"/>
      <c r="K26" s="30"/>
      <c r="L26" s="30"/>
      <c r="M26" s="31"/>
      <c r="XFA26" s="2"/>
      <c r="XFB26" s="2"/>
      <c r="XFC26" s="2"/>
    </row>
    <row r="27" spans="1:16383" s="1" customFormat="1" ht="12" customHeight="1" x14ac:dyDescent="0.15">
      <c r="A27" s="13">
        <v>23</v>
      </c>
      <c r="B27" s="13"/>
      <c r="C27" s="13" t="s">
        <v>213</v>
      </c>
      <c r="D27" s="17" t="s">
        <v>214</v>
      </c>
      <c r="E27" s="16">
        <v>200000</v>
      </c>
      <c r="F27" s="16"/>
      <c r="G27" s="16"/>
      <c r="H27" s="16"/>
      <c r="I27" s="16"/>
      <c r="J27" s="16"/>
      <c r="K27" s="30"/>
      <c r="L27" s="30"/>
      <c r="M27" s="31"/>
      <c r="XFA27" s="2"/>
      <c r="XFB27" s="2"/>
      <c r="XFC27" s="2"/>
    </row>
    <row r="28" spans="1:16383" s="1" customFormat="1" ht="12" customHeight="1" x14ac:dyDescent="0.15">
      <c r="A28" s="13">
        <v>24</v>
      </c>
      <c r="B28" s="13"/>
      <c r="C28" s="13" t="s">
        <v>215</v>
      </c>
      <c r="D28" s="17" t="s">
        <v>216</v>
      </c>
      <c r="E28" s="16">
        <v>100000</v>
      </c>
      <c r="F28" s="16"/>
      <c r="G28" s="16"/>
      <c r="H28" s="16"/>
      <c r="I28" s="16"/>
      <c r="J28" s="16"/>
      <c r="K28" s="30"/>
      <c r="L28" s="30"/>
      <c r="M28" s="31"/>
      <c r="XFA28" s="2"/>
      <c r="XFB28" s="2"/>
      <c r="XFC28" s="2"/>
    </row>
    <row r="29" spans="1:16383" s="1" customFormat="1" ht="14.1" customHeight="1" x14ac:dyDescent="0.15">
      <c r="A29" s="13">
        <v>25</v>
      </c>
      <c r="B29" s="13"/>
      <c r="C29" s="14">
        <v>1913022</v>
      </c>
      <c r="D29" s="17" t="s">
        <v>217</v>
      </c>
      <c r="E29" s="16"/>
      <c r="F29" s="16"/>
      <c r="G29" s="16"/>
      <c r="H29" s="16"/>
      <c r="I29" s="16"/>
      <c r="J29" s="16"/>
      <c r="K29" s="30"/>
      <c r="L29" s="30"/>
      <c r="M29" s="31"/>
      <c r="XFA29" s="2"/>
      <c r="XFB29" s="2"/>
      <c r="XFC29" s="2"/>
    </row>
    <row r="30" spans="1:16383" s="1" customFormat="1" ht="13.5" x14ac:dyDescent="0.15">
      <c r="A30" s="13">
        <v>26</v>
      </c>
      <c r="B30" s="13"/>
      <c r="C30" s="14" t="s">
        <v>220</v>
      </c>
      <c r="D30" s="17" t="s">
        <v>221</v>
      </c>
      <c r="E30" s="16">
        <v>100000</v>
      </c>
      <c r="F30" s="16"/>
      <c r="G30" s="16"/>
      <c r="H30" s="16"/>
      <c r="I30" s="16"/>
      <c r="J30" s="16"/>
      <c r="K30" s="30"/>
      <c r="L30" s="30"/>
      <c r="M30" s="31"/>
      <c r="XFA30" s="2"/>
      <c r="XFB30" s="2"/>
      <c r="XFC30" s="2"/>
    </row>
    <row r="31" spans="1:16383" s="1" customFormat="1" ht="13.5" x14ac:dyDescent="0.15">
      <c r="A31" s="13">
        <v>27</v>
      </c>
      <c r="B31" s="13"/>
      <c r="C31" s="14">
        <v>2143048</v>
      </c>
      <c r="D31" s="20" t="s">
        <v>224</v>
      </c>
      <c r="E31" s="16">
        <v>1650000</v>
      </c>
      <c r="F31" s="16"/>
      <c r="G31" s="16"/>
      <c r="H31" s="16"/>
      <c r="I31" s="16"/>
      <c r="J31" s="16"/>
      <c r="K31" s="30"/>
      <c r="L31" s="30"/>
      <c r="M31" s="31"/>
      <c r="XFA31" s="2"/>
      <c r="XFB31" s="2"/>
      <c r="XFC31" s="2"/>
    </row>
    <row r="32" spans="1:16383" s="1" customFormat="1" ht="14.1" customHeight="1" x14ac:dyDescent="0.15">
      <c r="A32" s="13">
        <v>28</v>
      </c>
      <c r="B32" s="13"/>
      <c r="C32" s="13" t="s">
        <v>229</v>
      </c>
      <c r="D32" s="20" t="s">
        <v>230</v>
      </c>
      <c r="E32" s="16"/>
      <c r="F32" s="16"/>
      <c r="G32" s="16"/>
      <c r="H32" s="16"/>
      <c r="I32" s="16"/>
      <c r="J32" s="16"/>
      <c r="K32" s="30"/>
      <c r="L32" s="30"/>
      <c r="M32" s="31"/>
      <c r="XFA32" s="2"/>
      <c r="XFB32" s="2"/>
      <c r="XFC32" s="2"/>
    </row>
    <row r="33" spans="1:13 16381:16383" s="1" customFormat="1" ht="14.1" customHeight="1" x14ac:dyDescent="0.15">
      <c r="A33" s="13">
        <v>29</v>
      </c>
      <c r="B33" s="13"/>
      <c r="C33" s="14">
        <v>1913517</v>
      </c>
      <c r="D33" s="20" t="s">
        <v>231</v>
      </c>
      <c r="E33" s="16"/>
      <c r="F33" s="16"/>
      <c r="G33" s="16"/>
      <c r="H33" s="16"/>
      <c r="I33" s="16"/>
      <c r="J33" s="16"/>
      <c r="K33" s="30"/>
      <c r="L33" s="30"/>
      <c r="M33" s="31"/>
      <c r="XFA33" s="2"/>
      <c r="XFB33" s="2"/>
      <c r="XFC33" s="2"/>
    </row>
    <row r="34" spans="1:13 16381:16383" s="1" customFormat="1" ht="14.1" customHeight="1" x14ac:dyDescent="0.15">
      <c r="A34" s="13">
        <v>30</v>
      </c>
      <c r="B34" s="13"/>
      <c r="C34" s="14" t="s">
        <v>232</v>
      </c>
      <c r="D34" s="20" t="s">
        <v>233</v>
      </c>
      <c r="E34" s="16">
        <v>469127.29</v>
      </c>
      <c r="F34" s="16"/>
      <c r="G34" s="16"/>
      <c r="H34" s="16"/>
      <c r="I34" s="16"/>
      <c r="J34" s="16"/>
      <c r="K34" s="30"/>
      <c r="L34" s="30"/>
      <c r="M34" s="31"/>
      <c r="XFA34" s="2"/>
      <c r="XFB34" s="2"/>
      <c r="XFC34" s="2"/>
    </row>
    <row r="35" spans="1:13 16381:16383" s="1" customFormat="1" ht="14.1" customHeight="1" x14ac:dyDescent="0.15">
      <c r="A35" s="13">
        <v>31</v>
      </c>
      <c r="B35" s="13"/>
      <c r="C35" s="14" t="s">
        <v>234</v>
      </c>
      <c r="D35" s="20" t="s">
        <v>235</v>
      </c>
      <c r="E35" s="16">
        <v>905682</v>
      </c>
      <c r="F35" s="16"/>
      <c r="G35" s="16"/>
      <c r="H35" s="16"/>
      <c r="I35" s="16"/>
      <c r="J35" s="16"/>
      <c r="K35" s="30"/>
      <c r="L35" s="30"/>
      <c r="M35" s="31"/>
      <c r="XFA35" s="2"/>
      <c r="XFB35" s="2"/>
      <c r="XFC35" s="2"/>
    </row>
    <row r="36" spans="1:13 16381:16383" s="1" customFormat="1" ht="14.1" customHeight="1" x14ac:dyDescent="0.15">
      <c r="A36" s="13">
        <v>32</v>
      </c>
      <c r="B36" s="13"/>
      <c r="C36" s="13" t="s">
        <v>236</v>
      </c>
      <c r="D36" s="21" t="s">
        <v>237</v>
      </c>
      <c r="E36" s="16">
        <v>500000</v>
      </c>
      <c r="F36" s="16"/>
      <c r="G36" s="16"/>
      <c r="H36" s="16"/>
      <c r="I36" s="16"/>
      <c r="J36" s="16"/>
      <c r="K36" s="30"/>
      <c r="L36" s="30"/>
      <c r="M36" s="31"/>
      <c r="XFA36" s="2"/>
      <c r="XFB36" s="2"/>
      <c r="XFC36" s="2"/>
    </row>
    <row r="37" spans="1:13 16381:16383" s="1" customFormat="1" ht="14.1" customHeight="1" x14ac:dyDescent="0.15">
      <c r="A37" s="13">
        <v>33</v>
      </c>
      <c r="B37" s="13"/>
      <c r="C37" s="13" t="s">
        <v>314</v>
      </c>
      <c r="D37" s="21" t="s">
        <v>315</v>
      </c>
      <c r="E37" s="16"/>
      <c r="F37" s="16"/>
      <c r="G37" s="16"/>
      <c r="H37" s="16"/>
      <c r="I37" s="16"/>
      <c r="J37" s="16"/>
      <c r="K37" s="30"/>
      <c r="L37" s="30"/>
      <c r="M37" s="31"/>
      <c r="XFA37" s="2"/>
      <c r="XFB37" s="2"/>
      <c r="XFC37" s="2"/>
    </row>
    <row r="38" spans="1:13 16381:16383" s="1" customFormat="1" ht="14.1" customHeight="1" x14ac:dyDescent="0.15">
      <c r="A38" s="13">
        <v>34</v>
      </c>
      <c r="B38" s="13"/>
      <c r="C38" s="13">
        <v>1913023</v>
      </c>
      <c r="D38" s="21" t="s">
        <v>38</v>
      </c>
      <c r="E38" s="16"/>
      <c r="F38" s="16"/>
      <c r="G38" s="16"/>
      <c r="H38" s="16"/>
      <c r="I38" s="16"/>
      <c r="J38" s="16"/>
      <c r="K38" s="30"/>
      <c r="L38" s="30"/>
      <c r="M38" s="31"/>
      <c r="XFA38" s="2"/>
      <c r="XFB38" s="2"/>
      <c r="XFC38" s="2"/>
    </row>
    <row r="39" spans="1:13 16381:16383" s="1" customFormat="1" ht="14.1" customHeight="1" x14ac:dyDescent="0.15">
      <c r="A39" s="13">
        <v>35</v>
      </c>
      <c r="B39" s="13"/>
      <c r="C39" s="13">
        <v>1913102</v>
      </c>
      <c r="D39" s="21" t="s">
        <v>77</v>
      </c>
      <c r="E39" s="16"/>
      <c r="F39" s="16"/>
      <c r="G39" s="16"/>
      <c r="H39" s="16"/>
      <c r="I39" s="16"/>
      <c r="J39" s="16"/>
      <c r="K39" s="30"/>
      <c r="L39" s="30"/>
      <c r="M39" s="31"/>
      <c r="XFA39" s="2"/>
      <c r="XFB39" s="2"/>
      <c r="XFC39" s="2"/>
    </row>
    <row r="40" spans="1:13 16381:16383" s="1" customFormat="1" ht="14.1" customHeight="1" x14ac:dyDescent="0.15">
      <c r="A40" s="13">
        <v>36</v>
      </c>
      <c r="B40" s="13"/>
      <c r="C40" s="13" t="s">
        <v>316</v>
      </c>
      <c r="D40" s="21" t="s">
        <v>317</v>
      </c>
      <c r="E40" s="16">
        <v>563940</v>
      </c>
      <c r="F40" s="16"/>
      <c r="G40" s="16"/>
      <c r="H40" s="16"/>
      <c r="I40" s="16"/>
      <c r="J40" s="16"/>
      <c r="K40" s="30"/>
      <c r="L40" s="30"/>
      <c r="M40" s="31"/>
      <c r="XFA40" s="2"/>
      <c r="XFB40" s="2"/>
      <c r="XFC40" s="2"/>
    </row>
    <row r="41" spans="1:13 16381:16383" s="1" customFormat="1" ht="14.1" customHeight="1" x14ac:dyDescent="0.15">
      <c r="A41" s="13">
        <v>37</v>
      </c>
      <c r="B41" s="13"/>
      <c r="C41" s="13" t="s">
        <v>318</v>
      </c>
      <c r="D41" s="21" t="s">
        <v>319</v>
      </c>
      <c r="E41" s="16">
        <v>81807.48</v>
      </c>
      <c r="F41" s="16"/>
      <c r="G41" s="16"/>
      <c r="H41" s="16"/>
      <c r="I41" s="16"/>
      <c r="J41" s="16"/>
      <c r="K41" s="30"/>
      <c r="L41" s="30"/>
      <c r="M41" s="31"/>
      <c r="XFA41" s="2"/>
      <c r="XFB41" s="2"/>
      <c r="XFC41" s="2"/>
    </row>
    <row r="42" spans="1:13 16381:16383" s="1" customFormat="1" ht="14.1" customHeight="1" x14ac:dyDescent="0.15">
      <c r="A42" s="13">
        <v>38</v>
      </c>
      <c r="B42" s="13"/>
      <c r="C42" s="13" t="s">
        <v>320</v>
      </c>
      <c r="D42" s="21" t="s">
        <v>321</v>
      </c>
      <c r="E42" s="16"/>
      <c r="F42" s="16"/>
      <c r="G42" s="16"/>
      <c r="H42" s="16"/>
      <c r="I42" s="16"/>
      <c r="J42" s="16"/>
      <c r="K42" s="30"/>
      <c r="L42" s="30"/>
      <c r="M42" s="31"/>
      <c r="XFA42" s="2"/>
      <c r="XFB42" s="2"/>
      <c r="XFC42" s="2"/>
    </row>
    <row r="43" spans="1:13 16381:16383" s="1" customFormat="1" ht="14.1" customHeight="1" x14ac:dyDescent="0.15">
      <c r="A43" s="13">
        <v>39</v>
      </c>
      <c r="B43" s="13"/>
      <c r="C43" s="13" t="s">
        <v>322</v>
      </c>
      <c r="D43" s="21" t="s">
        <v>323</v>
      </c>
      <c r="E43" s="16"/>
      <c r="F43" s="16"/>
      <c r="G43" s="16"/>
      <c r="H43" s="16"/>
      <c r="I43" s="16"/>
      <c r="J43" s="16"/>
      <c r="K43" s="30"/>
      <c r="L43" s="30"/>
      <c r="M43" s="31"/>
      <c r="XFA43" s="2"/>
      <c r="XFB43" s="2"/>
      <c r="XFC43" s="2"/>
    </row>
    <row r="44" spans="1:13 16381:16383" s="1" customFormat="1" ht="14.1" customHeight="1" x14ac:dyDescent="0.15">
      <c r="A44" s="13">
        <v>40</v>
      </c>
      <c r="B44" s="13"/>
      <c r="C44" s="13" t="s">
        <v>324</v>
      </c>
      <c r="D44" s="21" t="s">
        <v>325</v>
      </c>
      <c r="E44" s="16">
        <v>1925.86</v>
      </c>
      <c r="F44" s="16"/>
      <c r="G44" s="16"/>
      <c r="H44" s="16"/>
      <c r="I44" s="16"/>
      <c r="J44" s="16"/>
      <c r="K44" s="30"/>
      <c r="L44" s="30"/>
      <c r="M44" s="31"/>
      <c r="XFA44" s="2"/>
      <c r="XFB44" s="2"/>
      <c r="XFC44" s="2"/>
    </row>
    <row r="45" spans="1:13 16381:16383" s="1" customFormat="1" ht="14.1" customHeight="1" x14ac:dyDescent="0.15">
      <c r="A45" s="13">
        <v>41</v>
      </c>
      <c r="B45" s="13"/>
      <c r="C45" s="13" t="s">
        <v>326</v>
      </c>
      <c r="D45" s="21" t="s">
        <v>327</v>
      </c>
      <c r="E45" s="16"/>
      <c r="F45" s="16"/>
      <c r="G45" s="16"/>
      <c r="H45" s="16"/>
      <c r="I45" s="16"/>
      <c r="J45" s="16"/>
      <c r="K45" s="30"/>
      <c r="L45" s="30"/>
      <c r="M45" s="31"/>
      <c r="XFA45" s="2"/>
      <c r="XFB45" s="2"/>
      <c r="XFC45" s="2"/>
    </row>
    <row r="46" spans="1:13 16381:16383" s="1" customFormat="1" ht="14.1" customHeight="1" x14ac:dyDescent="0.15">
      <c r="A46" s="13">
        <v>42</v>
      </c>
      <c r="B46" s="13"/>
      <c r="C46" s="13" t="s">
        <v>328</v>
      </c>
      <c r="D46" s="21" t="s">
        <v>329</v>
      </c>
      <c r="E46" s="16">
        <v>14400</v>
      </c>
      <c r="F46" s="16"/>
      <c r="G46" s="16"/>
      <c r="H46" s="16"/>
      <c r="I46" s="16"/>
      <c r="J46" s="16"/>
      <c r="K46" s="30"/>
      <c r="L46" s="30"/>
      <c r="M46" s="31"/>
      <c r="XFA46" s="2"/>
      <c r="XFB46" s="2"/>
      <c r="XFC46" s="2"/>
    </row>
    <row r="47" spans="1:13 16381:16383" s="1" customFormat="1" ht="14.1" customHeight="1" x14ac:dyDescent="0.15">
      <c r="A47" s="13">
        <v>43</v>
      </c>
      <c r="B47" s="13"/>
      <c r="C47" s="13" t="s">
        <v>330</v>
      </c>
      <c r="D47" s="21" t="s">
        <v>331</v>
      </c>
      <c r="E47" s="16">
        <v>140287</v>
      </c>
      <c r="F47" s="16"/>
      <c r="G47" s="16"/>
      <c r="H47" s="16"/>
      <c r="I47" s="16"/>
      <c r="J47" s="16"/>
      <c r="K47" s="30"/>
      <c r="L47" s="30"/>
      <c r="M47" s="31"/>
      <c r="XFA47" s="2"/>
      <c r="XFB47" s="2"/>
      <c r="XFC47" s="2"/>
    </row>
    <row r="48" spans="1:13 16381:16383" s="1" customFormat="1" ht="14.1" customHeight="1" x14ac:dyDescent="0.15">
      <c r="A48" s="13">
        <v>44</v>
      </c>
      <c r="B48" s="13"/>
      <c r="C48" s="13" t="s">
        <v>332</v>
      </c>
      <c r="D48" s="21" t="s">
        <v>333</v>
      </c>
      <c r="E48" s="16">
        <v>2287.12</v>
      </c>
      <c r="F48" s="16"/>
      <c r="G48" s="16"/>
      <c r="H48" s="16"/>
      <c r="I48" s="16"/>
      <c r="J48" s="16"/>
      <c r="K48" s="30"/>
      <c r="L48" s="30"/>
      <c r="M48" s="31"/>
      <c r="XFA48" s="2"/>
      <c r="XFB48" s="2"/>
      <c r="XFC48" s="2"/>
    </row>
    <row r="49" spans="1:13 16381:16383" s="1" customFormat="1" ht="14.1" customHeight="1" x14ac:dyDescent="0.15">
      <c r="A49" s="13">
        <v>45</v>
      </c>
      <c r="B49" s="13"/>
      <c r="C49" s="13" t="s">
        <v>334</v>
      </c>
      <c r="D49" s="21" t="s">
        <v>335</v>
      </c>
      <c r="E49" s="16"/>
      <c r="F49" s="16"/>
      <c r="G49" s="16"/>
      <c r="H49" s="16"/>
      <c r="I49" s="16"/>
      <c r="J49" s="16"/>
      <c r="K49" s="30"/>
      <c r="L49" s="30"/>
      <c r="M49" s="31"/>
      <c r="XFA49" s="2"/>
      <c r="XFB49" s="2"/>
      <c r="XFC49" s="2"/>
    </row>
    <row r="50" spans="1:13 16381:16383" s="1" customFormat="1" ht="14.1" customHeight="1" x14ac:dyDescent="0.15">
      <c r="A50" s="13">
        <v>46</v>
      </c>
      <c r="B50" s="13"/>
      <c r="C50" s="13" t="s">
        <v>238</v>
      </c>
      <c r="D50" s="21" t="s">
        <v>239</v>
      </c>
      <c r="E50" s="16">
        <v>6441.18</v>
      </c>
      <c r="F50" s="16"/>
      <c r="G50" s="16"/>
      <c r="H50" s="16"/>
      <c r="I50" s="16"/>
      <c r="J50" s="16"/>
      <c r="K50" s="30"/>
      <c r="L50" s="30"/>
      <c r="M50" s="31"/>
      <c r="XFA50" s="2"/>
      <c r="XFB50" s="2"/>
      <c r="XFC50" s="2"/>
    </row>
    <row r="51" spans="1:13 16381:16383" s="1" customFormat="1" ht="14.1" customHeight="1" x14ac:dyDescent="0.15">
      <c r="A51" s="13">
        <v>47</v>
      </c>
      <c r="B51" s="13"/>
      <c r="C51" s="13" t="s">
        <v>242</v>
      </c>
      <c r="D51" s="21" t="s">
        <v>101</v>
      </c>
      <c r="E51" s="16">
        <v>1250000</v>
      </c>
      <c r="F51" s="16"/>
      <c r="G51" s="16"/>
      <c r="H51" s="16"/>
      <c r="I51" s="16"/>
      <c r="J51" s="16"/>
      <c r="K51" s="30"/>
      <c r="L51" s="30"/>
      <c r="M51" s="31"/>
      <c r="XFA51" s="2"/>
      <c r="XFB51" s="2"/>
      <c r="XFC51" s="2"/>
    </row>
    <row r="52" spans="1:13 16381:16383" s="1" customFormat="1" ht="14.1" customHeight="1" x14ac:dyDescent="0.2">
      <c r="A52" s="13">
        <v>48</v>
      </c>
      <c r="B52" s="13"/>
      <c r="C52" s="22" t="s">
        <v>243</v>
      </c>
      <c r="D52" s="23" t="s">
        <v>244</v>
      </c>
      <c r="E52" s="16">
        <v>50000</v>
      </c>
      <c r="F52" s="16"/>
      <c r="G52" s="16"/>
      <c r="H52" s="16"/>
      <c r="I52" s="16"/>
      <c r="J52" s="16"/>
      <c r="K52" s="30"/>
      <c r="L52" s="30"/>
      <c r="M52" s="31"/>
      <c r="XFA52" s="2"/>
      <c r="XFB52" s="2"/>
      <c r="XFC52" s="2"/>
    </row>
    <row r="53" spans="1:13 16381:16383" s="1" customFormat="1" ht="14.1" customHeight="1" x14ac:dyDescent="0.2">
      <c r="A53" s="13">
        <v>49</v>
      </c>
      <c r="B53" s="13"/>
      <c r="C53" s="22" t="s">
        <v>245</v>
      </c>
      <c r="D53" s="23" t="s">
        <v>246</v>
      </c>
      <c r="E53" s="16"/>
      <c r="F53" s="16"/>
      <c r="G53" s="16"/>
      <c r="H53" s="16"/>
      <c r="I53" s="16"/>
      <c r="J53" s="16"/>
      <c r="K53" s="30"/>
      <c r="L53" s="30"/>
      <c r="M53" s="31"/>
      <c r="XFA53" s="2"/>
      <c r="XFB53" s="2"/>
      <c r="XFC53" s="2"/>
    </row>
    <row r="54" spans="1:13 16381:16383" s="1" customFormat="1" ht="14.1" customHeight="1" x14ac:dyDescent="0.15">
      <c r="A54" s="13">
        <v>50</v>
      </c>
      <c r="B54" s="13"/>
      <c r="C54" s="13" t="s">
        <v>247</v>
      </c>
      <c r="D54" s="21" t="s">
        <v>248</v>
      </c>
      <c r="E54" s="16"/>
      <c r="F54" s="16"/>
      <c r="G54" s="16"/>
      <c r="H54" s="16"/>
      <c r="I54" s="16"/>
      <c r="J54" s="16"/>
      <c r="K54" s="30"/>
      <c r="L54" s="30"/>
      <c r="M54" s="31"/>
      <c r="XFA54" s="2"/>
      <c r="XFB54" s="2"/>
      <c r="XFC54" s="2"/>
    </row>
    <row r="55" spans="1:13 16381:16383" s="1" customFormat="1" ht="14.1" customHeight="1" x14ac:dyDescent="0.15">
      <c r="A55" s="13">
        <v>51</v>
      </c>
      <c r="B55" s="13"/>
      <c r="C55" s="13" t="s">
        <v>249</v>
      </c>
      <c r="D55" s="21" t="s">
        <v>289</v>
      </c>
      <c r="E55" s="16">
        <v>200000</v>
      </c>
      <c r="F55" s="16"/>
      <c r="G55" s="16"/>
      <c r="H55" s="16"/>
      <c r="I55" s="16"/>
      <c r="J55" s="16"/>
      <c r="K55" s="30"/>
      <c r="L55" s="30"/>
      <c r="M55" s="31"/>
      <c r="XFA55" s="2"/>
      <c r="XFB55" s="2"/>
      <c r="XFC55" s="2"/>
    </row>
    <row r="56" spans="1:13 16381:16383" s="1" customFormat="1" ht="14.1" customHeight="1" x14ac:dyDescent="0.15">
      <c r="A56" s="13">
        <v>52</v>
      </c>
      <c r="B56" s="13"/>
      <c r="C56" s="13" t="s">
        <v>253</v>
      </c>
      <c r="D56" s="21" t="s">
        <v>254</v>
      </c>
      <c r="E56" s="16">
        <v>200000</v>
      </c>
      <c r="F56" s="16"/>
      <c r="G56" s="16"/>
      <c r="H56" s="16"/>
      <c r="I56" s="16"/>
      <c r="J56" s="16"/>
      <c r="K56" s="30"/>
      <c r="L56" s="30"/>
      <c r="M56" s="31"/>
      <c r="XFA56" s="2"/>
      <c r="XFB56" s="2"/>
      <c r="XFC56" s="2"/>
    </row>
    <row r="57" spans="1:13 16381:16383" s="1" customFormat="1" ht="14.1" customHeight="1" x14ac:dyDescent="0.15">
      <c r="A57" s="13">
        <v>53</v>
      </c>
      <c r="B57" s="13"/>
      <c r="C57" s="13">
        <v>1932593</v>
      </c>
      <c r="D57" s="21" t="s">
        <v>290</v>
      </c>
      <c r="E57" s="16">
        <v>200000</v>
      </c>
      <c r="F57" s="16"/>
      <c r="G57" s="16"/>
      <c r="H57" s="16"/>
      <c r="I57" s="16"/>
      <c r="J57" s="16"/>
      <c r="K57" s="30"/>
      <c r="L57" s="30"/>
      <c r="M57" s="31"/>
      <c r="XFA57" s="2"/>
      <c r="XFB57" s="2"/>
      <c r="XFC57" s="2"/>
    </row>
    <row r="58" spans="1:13 16381:16383" s="1" customFormat="1" ht="14.1" customHeight="1" x14ac:dyDescent="0.15">
      <c r="A58" s="13">
        <v>54</v>
      </c>
      <c r="B58" s="13"/>
      <c r="C58" s="13" t="s">
        <v>257</v>
      </c>
      <c r="D58" s="20" t="s">
        <v>258</v>
      </c>
      <c r="E58" s="16">
        <v>5932.02</v>
      </c>
      <c r="F58" s="16"/>
      <c r="G58" s="16"/>
      <c r="H58" s="16"/>
      <c r="I58" s="16"/>
      <c r="J58" s="16"/>
      <c r="K58" s="16"/>
      <c r="L58" s="16"/>
      <c r="M58" s="28"/>
      <c r="XFA58" s="2"/>
      <c r="XFB58" s="2"/>
    </row>
    <row r="59" spans="1:13 16381:16383" s="1" customFormat="1" ht="14.1" customHeight="1" x14ac:dyDescent="0.15">
      <c r="A59" s="13">
        <v>55</v>
      </c>
      <c r="B59" s="13"/>
      <c r="C59" s="13" t="s">
        <v>259</v>
      </c>
      <c r="D59" s="20" t="s">
        <v>260</v>
      </c>
      <c r="E59" s="16"/>
      <c r="F59" s="16"/>
      <c r="G59" s="16"/>
      <c r="H59" s="16"/>
      <c r="I59" s="16"/>
      <c r="J59" s="16"/>
      <c r="K59" s="16"/>
      <c r="L59" s="16"/>
      <c r="M59" s="28"/>
      <c r="XFA59" s="2"/>
      <c r="XFB59" s="2"/>
    </row>
    <row r="60" spans="1:13 16381:16383" s="1" customFormat="1" ht="14.1" customHeight="1" x14ac:dyDescent="0.15">
      <c r="A60" s="13">
        <v>56</v>
      </c>
      <c r="B60" s="13"/>
      <c r="C60" s="13" t="s">
        <v>300</v>
      </c>
      <c r="D60" s="20" t="s">
        <v>301</v>
      </c>
      <c r="E60" s="16">
        <v>300000</v>
      </c>
      <c r="F60" s="16"/>
      <c r="G60" s="16"/>
      <c r="H60" s="16"/>
      <c r="I60" s="16"/>
      <c r="J60" s="16"/>
      <c r="K60" s="16"/>
      <c r="L60" s="16"/>
      <c r="M60" s="28"/>
      <c r="XFA60" s="2"/>
      <c r="XFB60" s="2"/>
    </row>
    <row r="61" spans="1:13 16381:16383" s="1" customFormat="1" ht="14.1" customHeight="1" x14ac:dyDescent="0.15">
      <c r="A61" s="13">
        <v>57</v>
      </c>
      <c r="B61" s="13"/>
      <c r="C61" s="13" t="s">
        <v>302</v>
      </c>
      <c r="D61" s="20" t="s">
        <v>303</v>
      </c>
      <c r="E61" s="16"/>
      <c r="F61" s="16"/>
      <c r="G61" s="16"/>
      <c r="H61" s="16"/>
      <c r="I61" s="16"/>
      <c r="J61" s="16"/>
      <c r="K61" s="16"/>
      <c r="L61" s="16"/>
      <c r="M61" s="28"/>
      <c r="XFA61" s="2"/>
      <c r="XFB61" s="2"/>
    </row>
    <row r="62" spans="1:13 16381:16383" s="1" customFormat="1" ht="14.1" customHeight="1" x14ac:dyDescent="0.15">
      <c r="A62" s="13">
        <v>58</v>
      </c>
      <c r="B62" s="13"/>
      <c r="C62" s="13" t="s">
        <v>261</v>
      </c>
      <c r="D62" s="20" t="s">
        <v>262</v>
      </c>
      <c r="E62" s="16">
        <v>100000</v>
      </c>
      <c r="F62" s="16"/>
      <c r="G62" s="16"/>
      <c r="H62" s="16"/>
      <c r="I62" s="16"/>
      <c r="J62" s="16"/>
      <c r="K62" s="16"/>
      <c r="L62" s="16"/>
      <c r="M62" s="28"/>
      <c r="XFA62" s="2"/>
      <c r="XFB62" s="2"/>
    </row>
    <row r="63" spans="1:13 16381:16383" s="1" customFormat="1" ht="14.1" customHeight="1" x14ac:dyDescent="0.15">
      <c r="A63" s="13">
        <v>59</v>
      </c>
      <c r="B63" s="13"/>
      <c r="C63" s="13" t="s">
        <v>263</v>
      </c>
      <c r="D63" s="20" t="s">
        <v>264</v>
      </c>
      <c r="E63" s="16"/>
      <c r="F63" s="16"/>
      <c r="G63" s="16"/>
      <c r="H63" s="16"/>
      <c r="I63" s="16"/>
      <c r="J63" s="16"/>
      <c r="K63" s="16"/>
      <c r="L63" s="16"/>
      <c r="M63" s="28"/>
      <c r="XFA63" s="2"/>
      <c r="XFB63" s="2"/>
    </row>
    <row r="64" spans="1:13 16381:16383" s="1" customFormat="1" ht="14.1" customHeight="1" x14ac:dyDescent="0.15">
      <c r="A64" s="13">
        <v>60</v>
      </c>
      <c r="B64" s="13"/>
      <c r="C64" s="13" t="s">
        <v>265</v>
      </c>
      <c r="D64" s="20" t="s">
        <v>266</v>
      </c>
      <c r="E64" s="16"/>
      <c r="F64" s="16"/>
      <c r="G64" s="16"/>
      <c r="H64" s="16"/>
      <c r="I64" s="16"/>
      <c r="J64" s="16"/>
      <c r="K64" s="16"/>
      <c r="L64" s="16"/>
      <c r="M64" s="28"/>
      <c r="XFA64" s="2"/>
      <c r="XFB64" s="2"/>
    </row>
    <row r="65" spans="1:13 16381:16384" s="1" customFormat="1" ht="14.1" customHeight="1" x14ac:dyDescent="0.15">
      <c r="A65" s="13">
        <v>61</v>
      </c>
      <c r="B65" s="13"/>
      <c r="C65" s="13" t="s">
        <v>336</v>
      </c>
      <c r="D65" s="20" t="s">
        <v>337</v>
      </c>
      <c r="E65" s="16"/>
      <c r="F65" s="16"/>
      <c r="G65" s="16"/>
      <c r="H65" s="16"/>
      <c r="I65" s="16"/>
      <c r="J65" s="16"/>
      <c r="K65" s="16"/>
      <c r="L65" s="16"/>
      <c r="M65" s="28"/>
      <c r="XFA65" s="2"/>
      <c r="XFB65" s="2"/>
    </row>
    <row r="66" spans="1:13 16381:16384" s="1" customFormat="1" ht="14.1" customHeight="1" x14ac:dyDescent="0.15">
      <c r="A66" s="13">
        <v>62</v>
      </c>
      <c r="B66" s="13"/>
      <c r="C66" s="13">
        <v>1942582</v>
      </c>
      <c r="D66" s="20" t="s">
        <v>267</v>
      </c>
      <c r="E66" s="16">
        <v>60229</v>
      </c>
      <c r="F66" s="16"/>
      <c r="G66" s="16"/>
      <c r="H66" s="16"/>
      <c r="I66" s="16"/>
      <c r="J66" s="16"/>
      <c r="K66" s="16"/>
      <c r="L66" s="16"/>
      <c r="M66" s="28"/>
      <c r="XFA66" s="2"/>
      <c r="XFB66" s="2"/>
    </row>
    <row r="67" spans="1:13 16381:16384" s="1" customFormat="1" ht="14.1" customHeight="1" x14ac:dyDescent="0.15">
      <c r="A67" s="13">
        <v>63</v>
      </c>
      <c r="B67" s="13"/>
      <c r="C67" s="13" t="s">
        <v>268</v>
      </c>
      <c r="D67" s="20" t="s">
        <v>269</v>
      </c>
      <c r="E67" s="16"/>
      <c r="F67" s="16"/>
      <c r="G67" s="16"/>
      <c r="H67" s="16"/>
      <c r="I67" s="16"/>
      <c r="J67" s="16"/>
      <c r="K67" s="16"/>
      <c r="L67" s="16"/>
      <c r="M67" s="28"/>
      <c r="XFA67" s="2"/>
      <c r="XFB67" s="2"/>
    </row>
    <row r="68" spans="1:13 16381:16384" s="1" customFormat="1" ht="14.1" customHeight="1" x14ac:dyDescent="0.15">
      <c r="A68" s="13">
        <v>64</v>
      </c>
      <c r="B68" s="13"/>
      <c r="C68" s="13" t="s">
        <v>274</v>
      </c>
      <c r="D68" s="20" t="s">
        <v>275</v>
      </c>
      <c r="E68" s="16"/>
      <c r="F68" s="16"/>
      <c r="G68" s="16"/>
      <c r="H68" s="16"/>
      <c r="I68" s="16"/>
      <c r="J68" s="16"/>
      <c r="K68" s="16"/>
      <c r="L68" s="16"/>
      <c r="M68" s="28"/>
      <c r="XFA68" s="2"/>
      <c r="XFB68" s="2"/>
    </row>
    <row r="69" spans="1:13 16381:16384" s="1" customFormat="1" ht="14.1" customHeight="1" x14ac:dyDescent="0.15">
      <c r="A69" s="13">
        <v>65</v>
      </c>
      <c r="B69" s="13"/>
      <c r="C69" s="13" t="s">
        <v>276</v>
      </c>
      <c r="D69" s="17" t="s">
        <v>277</v>
      </c>
      <c r="E69" s="16"/>
      <c r="F69" s="16"/>
      <c r="G69" s="16"/>
      <c r="H69" s="16"/>
      <c r="I69" s="16"/>
      <c r="J69" s="16"/>
      <c r="K69" s="16"/>
      <c r="L69" s="12"/>
      <c r="M69" s="28"/>
      <c r="XFA69" s="2"/>
      <c r="XFB69" s="2"/>
    </row>
    <row r="70" spans="1:13 16381:16384" s="1" customFormat="1" ht="14.1" customHeight="1" x14ac:dyDescent="0.15">
      <c r="A70" s="13">
        <v>66</v>
      </c>
      <c r="B70" s="13"/>
      <c r="C70" s="13" t="s">
        <v>291</v>
      </c>
      <c r="D70" s="17" t="s">
        <v>292</v>
      </c>
      <c r="E70" s="16"/>
      <c r="F70" s="16"/>
      <c r="G70" s="16"/>
      <c r="H70" s="16"/>
      <c r="I70" s="16"/>
      <c r="J70" s="16"/>
      <c r="K70" s="16"/>
      <c r="L70" s="12"/>
      <c r="M70" s="28"/>
      <c r="XFA70" s="2"/>
      <c r="XFB70" s="2"/>
    </row>
    <row r="71" spans="1:13 16381:16384" s="1" customFormat="1" ht="14.1" customHeight="1" x14ac:dyDescent="0.15">
      <c r="A71" s="13">
        <v>67</v>
      </c>
      <c r="B71" s="13"/>
      <c r="C71" s="13" t="s">
        <v>293</v>
      </c>
      <c r="D71" s="17" t="s">
        <v>294</v>
      </c>
      <c r="E71" s="16">
        <v>1522356</v>
      </c>
      <c r="F71" s="16"/>
      <c r="G71" s="16"/>
      <c r="H71" s="16"/>
      <c r="I71" s="16"/>
      <c r="J71" s="16"/>
      <c r="K71" s="16"/>
      <c r="L71" s="12"/>
      <c r="M71" s="28"/>
      <c r="XFA71" s="2"/>
      <c r="XFB71" s="2"/>
    </row>
    <row r="72" spans="1:13 16381:16384" s="1" customFormat="1" ht="14.1" customHeight="1" x14ac:dyDescent="0.15">
      <c r="A72" s="13">
        <v>68</v>
      </c>
      <c r="B72" s="13"/>
      <c r="C72" s="13">
        <v>1943004</v>
      </c>
      <c r="D72" s="36" t="s">
        <v>278</v>
      </c>
      <c r="E72" s="16">
        <v>1050000</v>
      </c>
      <c r="F72" s="16"/>
      <c r="G72" s="16"/>
      <c r="H72" s="16"/>
      <c r="I72" s="16"/>
      <c r="J72" s="16"/>
      <c r="K72" s="16"/>
      <c r="L72" s="16"/>
      <c r="M72" s="28"/>
      <c r="XFA72" s="2"/>
      <c r="XFB72" s="2"/>
      <c r="XFC72" s="2"/>
      <c r="XFD72" s="2"/>
    </row>
    <row r="73" spans="1:13 16381:16384" s="1" customFormat="1" ht="14.1" customHeight="1" x14ac:dyDescent="0.15">
      <c r="A73" s="13">
        <v>69</v>
      </c>
      <c r="B73" s="35"/>
      <c r="C73" s="13" t="s">
        <v>279</v>
      </c>
      <c r="D73" s="36" t="s">
        <v>280</v>
      </c>
      <c r="E73" s="16">
        <v>200000</v>
      </c>
      <c r="F73" s="16"/>
      <c r="G73" s="16"/>
      <c r="H73" s="16"/>
      <c r="I73" s="16"/>
      <c r="J73" s="16"/>
      <c r="K73" s="16"/>
      <c r="L73" s="16"/>
      <c r="M73" s="28"/>
      <c r="XFA73" s="2"/>
      <c r="XFB73" s="2"/>
    </row>
    <row r="74" spans="1:13 16381:16384" s="1" customFormat="1" ht="14.1" customHeight="1" x14ac:dyDescent="0.15">
      <c r="A74" s="13">
        <v>70</v>
      </c>
      <c r="B74" s="35"/>
      <c r="C74" s="35" t="s">
        <v>341</v>
      </c>
      <c r="D74" s="47" t="s">
        <v>342</v>
      </c>
      <c r="E74" s="16">
        <v>3299.6</v>
      </c>
      <c r="F74" s="30"/>
      <c r="G74" s="30"/>
      <c r="H74" s="30"/>
      <c r="I74" s="30"/>
      <c r="J74" s="30"/>
      <c r="K74" s="30"/>
      <c r="L74" s="30"/>
      <c r="M74" s="31"/>
      <c r="XFA74" s="2"/>
      <c r="XFB74" s="2"/>
    </row>
    <row r="75" spans="1:13 16381:16384" s="1" customFormat="1" ht="14.1" customHeight="1" x14ac:dyDescent="0.15">
      <c r="A75" s="13">
        <v>71</v>
      </c>
      <c r="B75" s="35"/>
      <c r="C75" s="35" t="s">
        <v>343</v>
      </c>
      <c r="D75" s="47" t="s">
        <v>344</v>
      </c>
      <c r="E75" s="16">
        <v>109303</v>
      </c>
      <c r="F75" s="30"/>
      <c r="G75" s="30"/>
      <c r="H75" s="30"/>
      <c r="I75" s="30"/>
      <c r="J75" s="30"/>
      <c r="K75" s="30"/>
      <c r="L75" s="30"/>
      <c r="M75" s="31"/>
      <c r="XFA75" s="2"/>
      <c r="XFB75" s="2"/>
    </row>
    <row r="76" spans="1:13 16381:16384" s="1" customFormat="1" ht="14.1" customHeight="1" x14ac:dyDescent="0.15">
      <c r="A76" s="13">
        <v>72</v>
      </c>
      <c r="B76" s="35"/>
      <c r="C76" s="35" t="s">
        <v>345</v>
      </c>
      <c r="D76" s="47" t="s">
        <v>346</v>
      </c>
      <c r="E76" s="16">
        <v>152614.03</v>
      </c>
      <c r="F76" s="30"/>
      <c r="G76" s="30"/>
      <c r="H76" s="30"/>
      <c r="I76" s="30"/>
      <c r="J76" s="30"/>
      <c r="K76" s="30"/>
      <c r="L76" s="30"/>
      <c r="M76" s="31"/>
      <c r="XFA76" s="2"/>
      <c r="XFB76" s="2"/>
    </row>
    <row r="77" spans="1:13 16381:16384" s="1" customFormat="1" ht="14.1" customHeight="1" x14ac:dyDescent="0.15">
      <c r="A77" s="13">
        <v>73</v>
      </c>
      <c r="B77" s="35"/>
      <c r="C77" s="35" t="s">
        <v>347</v>
      </c>
      <c r="D77" s="47" t="s">
        <v>348</v>
      </c>
      <c r="E77" s="16">
        <v>6780</v>
      </c>
      <c r="F77" s="30"/>
      <c r="G77" s="30"/>
      <c r="H77" s="30"/>
      <c r="I77" s="30"/>
      <c r="J77" s="30"/>
      <c r="K77" s="30"/>
      <c r="L77" s="30"/>
      <c r="M77" s="31"/>
      <c r="XFA77" s="2"/>
      <c r="XFB77" s="2"/>
    </row>
    <row r="78" spans="1:13 16381:16384" s="1" customFormat="1" ht="13.5" x14ac:dyDescent="0.15">
      <c r="A78" s="37"/>
      <c r="B78" s="37"/>
      <c r="C78" s="37"/>
      <c r="D78" s="37"/>
      <c r="E78" s="38">
        <f>SUM(E5:E77)</f>
        <v>12186411.58</v>
      </c>
      <c r="F78" s="38"/>
      <c r="G78" s="38"/>
      <c r="H78" s="38"/>
      <c r="I78" s="38"/>
      <c r="J78" s="38"/>
      <c r="K78" s="38">
        <f>SUM(K5:K73)</f>
        <v>0</v>
      </c>
      <c r="L78" s="38">
        <f>SUM(L5:L73)</f>
        <v>0</v>
      </c>
      <c r="M78" s="41"/>
      <c r="XFA78" s="2"/>
      <c r="XFB78" s="2"/>
    </row>
    <row r="79" spans="1:13 16381:16384" s="1" customFormat="1" ht="12" customHeight="1" x14ac:dyDescent="0.15">
      <c r="D79" s="5"/>
      <c r="E79" s="6"/>
      <c r="F79" s="7"/>
      <c r="G79" s="7"/>
      <c r="H79" s="7"/>
      <c r="I79" s="7"/>
      <c r="J79" s="7"/>
      <c r="K79" s="42"/>
      <c r="L79" s="7"/>
      <c r="M79" s="7"/>
      <c r="XFA79" s="2"/>
      <c r="XFB79" s="2"/>
    </row>
    <row r="80" spans="1:13 16381:16384" s="1" customFormat="1" ht="12" customHeight="1" x14ac:dyDescent="0.15">
      <c r="D80" s="5"/>
      <c r="E80" s="6"/>
      <c r="F80" s="7"/>
      <c r="G80" s="7"/>
      <c r="H80" s="7"/>
      <c r="I80" s="7"/>
      <c r="J80" s="7"/>
      <c r="K80" s="42"/>
      <c r="L80" s="7"/>
      <c r="M80" s="7"/>
      <c r="XFA80" s="2"/>
      <c r="XFB80" s="2"/>
    </row>
    <row r="81" spans="4:13 16381:16384" s="1" customFormat="1" ht="12" customHeight="1" x14ac:dyDescent="0.15">
      <c r="D81" s="5"/>
      <c r="E81" s="6"/>
      <c r="F81" s="7"/>
      <c r="G81" s="7"/>
      <c r="H81" s="7"/>
      <c r="I81" s="7"/>
      <c r="J81" s="7"/>
      <c r="K81" s="42"/>
      <c r="L81" s="7"/>
      <c r="M81" s="7"/>
      <c r="XFA81" s="2"/>
      <c r="XFB81" s="2"/>
    </row>
    <row r="82" spans="4:13 16381:16384" s="1" customFormat="1" ht="12" customHeight="1" x14ac:dyDescent="0.15">
      <c r="D82" s="5"/>
      <c r="E82" s="6"/>
      <c r="F82" s="7"/>
      <c r="G82" s="7"/>
      <c r="H82" s="7"/>
      <c r="I82" s="7"/>
      <c r="J82" s="43"/>
      <c r="K82" s="44"/>
      <c r="L82" s="44"/>
      <c r="M82" s="7"/>
      <c r="XFA82" s="2"/>
      <c r="XFB82" s="2"/>
    </row>
    <row r="83" spans="4:13 16381:16384" s="1" customFormat="1" ht="12" customHeight="1" x14ac:dyDescent="0.15">
      <c r="D83" s="5"/>
      <c r="E83" s="6"/>
      <c r="F83" s="7"/>
      <c r="G83" s="7"/>
      <c r="H83" s="7"/>
      <c r="I83" s="7"/>
      <c r="J83" s="45"/>
      <c r="K83" s="7"/>
      <c r="L83" s="7"/>
      <c r="M83" s="7"/>
      <c r="XFA83" s="2"/>
      <c r="XFB83" s="2"/>
    </row>
    <row r="84" spans="4:13 16381:16384" s="1" customFormat="1" ht="18.95" customHeight="1" x14ac:dyDescent="0.15">
      <c r="D84" s="5"/>
      <c r="E84" s="6"/>
      <c r="F84" s="7"/>
      <c r="G84" s="7"/>
      <c r="H84" s="7"/>
      <c r="I84" s="7"/>
      <c r="J84" s="7"/>
      <c r="K84" s="7"/>
      <c r="L84" s="7"/>
      <c r="M84" s="7"/>
      <c r="XFA84" s="2"/>
      <c r="XFB84" s="2"/>
      <c r="XFC84" s="2"/>
      <c r="XFD84" s="2"/>
    </row>
    <row r="85" spans="4:13 16381:16384" s="1" customFormat="1" ht="18.95" customHeight="1" x14ac:dyDescent="0.15">
      <c r="D85" s="5"/>
      <c r="E85" s="6"/>
      <c r="F85" s="7"/>
      <c r="G85" s="7"/>
      <c r="H85" s="7"/>
      <c r="I85" s="7"/>
      <c r="J85" s="7"/>
      <c r="K85" s="7"/>
      <c r="L85" s="7"/>
      <c r="M85" s="7"/>
      <c r="XFA85" s="2"/>
      <c r="XFB85" s="2"/>
      <c r="XFC85" s="2"/>
      <c r="XFD85" s="2"/>
    </row>
    <row r="86" spans="4:13 16381:16384" s="1" customFormat="1" ht="18.95" customHeight="1" x14ac:dyDescent="0.15">
      <c r="D86" s="5"/>
      <c r="E86" s="6"/>
      <c r="F86" s="7"/>
      <c r="G86" s="39"/>
      <c r="H86" s="7"/>
      <c r="I86" s="7"/>
      <c r="J86" s="7"/>
      <c r="K86" s="7"/>
      <c r="L86" s="7"/>
      <c r="M86" s="7"/>
      <c r="XFA86" s="2"/>
      <c r="XFB86" s="2"/>
      <c r="XFC86" s="2"/>
      <c r="XFD86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9" type="noConversion"/>
  <pageMargins left="0.75" right="0.75" top="1" bottom="1" header="0.5" footer="0.5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6"/>
  <sheetViews>
    <sheetView tabSelected="1" topLeftCell="A49" workbookViewId="0">
      <selection activeCell="K78" sqref="K78:L78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5" customWidth="1"/>
    <col min="5" max="5" width="17.5" style="6" customWidth="1"/>
    <col min="6" max="6" width="16" style="7" customWidth="1" outlineLevel="1"/>
    <col min="7" max="7" width="17.125" style="7" customWidth="1" outlineLevel="1"/>
    <col min="8" max="8" width="17.125" style="7" hidden="1" customWidth="1" outlineLevel="1"/>
    <col min="9" max="10" width="16.625" style="7" customWidth="1" outlineLevel="1"/>
    <col min="11" max="12" width="15.75" style="7" customWidth="1" outlineLevel="1"/>
    <col min="13" max="13" width="15.75" style="7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1" t="s">
        <v>349</v>
      </c>
      <c r="B1" s="131"/>
      <c r="C1" s="131"/>
      <c r="D1" s="131"/>
      <c r="E1" s="132"/>
      <c r="F1" s="8" t="s">
        <v>178</v>
      </c>
      <c r="G1" s="8"/>
      <c r="H1" s="8"/>
      <c r="I1" s="8" t="s">
        <v>3</v>
      </c>
      <c r="J1" s="8" t="s">
        <v>4</v>
      </c>
      <c r="K1" s="8" t="s">
        <v>5</v>
      </c>
      <c r="L1" s="8" t="s">
        <v>124</v>
      </c>
      <c r="M1" s="24" t="s">
        <v>125</v>
      </c>
      <c r="XFA1" s="2"/>
      <c r="XFB1" s="2"/>
    </row>
    <row r="2" spans="1:13 16381:16382" s="1" customFormat="1" ht="12" customHeight="1" x14ac:dyDescent="0.15">
      <c r="A2" s="165"/>
      <c r="B2" s="165"/>
      <c r="C2" s="165"/>
      <c r="D2" s="165"/>
      <c r="E2" s="166"/>
      <c r="F2" s="9"/>
      <c r="G2" s="9"/>
      <c r="H2" s="9"/>
      <c r="I2" s="9"/>
      <c r="J2" s="9"/>
      <c r="K2" s="25"/>
      <c r="L2" s="25"/>
      <c r="M2" s="26"/>
      <c r="XFA2" s="2"/>
      <c r="XFB2" s="2"/>
    </row>
    <row r="3" spans="1:13 16381:16382" s="1" customFormat="1" ht="13.5" customHeight="1" x14ac:dyDescent="0.15">
      <c r="A3" s="167" t="s">
        <v>9</v>
      </c>
      <c r="B3" s="167" t="s">
        <v>10</v>
      </c>
      <c r="C3" s="170" t="s">
        <v>10</v>
      </c>
      <c r="D3" s="172" t="s">
        <v>11</v>
      </c>
      <c r="E3" s="174" t="s">
        <v>350</v>
      </c>
      <c r="F3" s="10"/>
      <c r="G3" s="10"/>
      <c r="H3" s="10"/>
      <c r="I3" s="167" t="s">
        <v>14</v>
      </c>
      <c r="J3" s="167"/>
      <c r="K3" s="168" t="s">
        <v>351</v>
      </c>
      <c r="L3" s="169"/>
      <c r="M3" s="163" t="s">
        <v>181</v>
      </c>
      <c r="XFA3" s="2"/>
      <c r="XFB3" s="2"/>
    </row>
    <row r="4" spans="1:13 16381:16382" s="1" customFormat="1" ht="13.5" x14ac:dyDescent="0.15">
      <c r="A4" s="111"/>
      <c r="B4" s="111"/>
      <c r="C4" s="171"/>
      <c r="D4" s="142"/>
      <c r="E4" s="175"/>
      <c r="F4" s="12" t="s">
        <v>183</v>
      </c>
      <c r="G4" s="12" t="s">
        <v>184</v>
      </c>
      <c r="H4" s="12" t="s">
        <v>284</v>
      </c>
      <c r="I4" s="12" t="s">
        <v>185</v>
      </c>
      <c r="J4" s="12" t="s">
        <v>186</v>
      </c>
      <c r="K4" s="12" t="s">
        <v>187</v>
      </c>
      <c r="L4" s="12" t="s">
        <v>188</v>
      </c>
      <c r="M4" s="164"/>
      <c r="XFA4" s="2"/>
      <c r="XFB4" s="2"/>
    </row>
    <row r="5" spans="1:13 16381:16382" s="1" customFormat="1" ht="14.1" customHeight="1" x14ac:dyDescent="0.15">
      <c r="A5" s="13">
        <v>1</v>
      </c>
      <c r="B5" s="13"/>
      <c r="C5" s="14">
        <v>1911037</v>
      </c>
      <c r="D5" s="15" t="s">
        <v>189</v>
      </c>
      <c r="E5" s="16">
        <v>5383908.3799999999</v>
      </c>
      <c r="F5" s="16"/>
      <c r="G5" s="16"/>
      <c r="H5" s="16"/>
      <c r="I5" s="16"/>
      <c r="J5" s="16"/>
      <c r="K5" s="12"/>
      <c r="L5" s="12"/>
      <c r="M5" s="27"/>
      <c r="XFA5" s="2"/>
      <c r="XFB5" s="2"/>
    </row>
    <row r="6" spans="1:13 16381:16382" s="1" customFormat="1" ht="14.1" customHeight="1" x14ac:dyDescent="0.15">
      <c r="A6" s="13">
        <v>2</v>
      </c>
      <c r="B6" s="13"/>
      <c r="C6" s="13" t="s">
        <v>190</v>
      </c>
      <c r="D6" s="17" t="s">
        <v>26</v>
      </c>
      <c r="E6" s="16">
        <v>61614.37</v>
      </c>
      <c r="F6" s="16"/>
      <c r="G6" s="16"/>
      <c r="H6" s="16"/>
      <c r="I6" s="16"/>
      <c r="J6" s="16"/>
      <c r="K6" s="16"/>
      <c r="L6" s="16"/>
      <c r="M6" s="28"/>
      <c r="XFA6" s="2"/>
      <c r="XFB6" s="2"/>
    </row>
    <row r="7" spans="1:13 16381:16382" s="1" customFormat="1" ht="14.1" customHeight="1" x14ac:dyDescent="0.15">
      <c r="A7" s="13">
        <v>3</v>
      </c>
      <c r="B7" s="13"/>
      <c r="C7" s="13" t="s">
        <v>191</v>
      </c>
      <c r="D7" s="17" t="s">
        <v>192</v>
      </c>
      <c r="E7" s="16">
        <v>220750.15</v>
      </c>
      <c r="F7" s="16"/>
      <c r="G7" s="16"/>
      <c r="H7" s="16"/>
      <c r="I7" s="16"/>
      <c r="J7" s="16"/>
      <c r="K7" s="16"/>
      <c r="L7" s="16"/>
      <c r="M7" s="28"/>
      <c r="XFA7" s="2"/>
      <c r="XFB7" s="2"/>
    </row>
    <row r="8" spans="1:13 16381:16382" s="1" customFormat="1" ht="14.1" customHeight="1" x14ac:dyDescent="0.15">
      <c r="A8" s="13">
        <v>4</v>
      </c>
      <c r="B8" s="13"/>
      <c r="C8" s="14">
        <v>1913037</v>
      </c>
      <c r="D8" s="17" t="s">
        <v>33</v>
      </c>
      <c r="E8" s="16">
        <v>20560142.739999998</v>
      </c>
      <c r="F8" s="16">
        <v>2255703.48</v>
      </c>
      <c r="G8" s="16">
        <v>1945821.75</v>
      </c>
      <c r="H8" s="16"/>
      <c r="I8" s="16"/>
      <c r="J8" s="16"/>
      <c r="K8" s="16">
        <v>600000</v>
      </c>
      <c r="L8" s="16"/>
      <c r="M8" s="28"/>
      <c r="XFA8" s="2"/>
      <c r="XFB8" s="2"/>
    </row>
    <row r="9" spans="1:13 16381:16382" s="1" customFormat="1" ht="14.1" customHeight="1" x14ac:dyDescent="0.15">
      <c r="A9" s="13">
        <v>5</v>
      </c>
      <c r="B9" s="13"/>
      <c r="C9" s="13">
        <v>1912608</v>
      </c>
      <c r="D9" s="17" t="s">
        <v>193</v>
      </c>
      <c r="E9" s="16">
        <v>427472.81</v>
      </c>
      <c r="F9" s="16">
        <v>259303.72</v>
      </c>
      <c r="G9" s="16">
        <v>93008.22</v>
      </c>
      <c r="H9" s="16"/>
      <c r="I9" s="16"/>
      <c r="J9" s="16"/>
      <c r="K9" s="16"/>
      <c r="L9" s="16"/>
      <c r="M9" s="28"/>
      <c r="XFA9" s="2"/>
      <c r="XFB9" s="2"/>
    </row>
    <row r="10" spans="1:13 16381:16382" s="1" customFormat="1" ht="14.1" customHeight="1" x14ac:dyDescent="0.15">
      <c r="A10" s="13">
        <v>6</v>
      </c>
      <c r="B10" s="13"/>
      <c r="C10" s="14">
        <v>1935367</v>
      </c>
      <c r="D10" s="17" t="s">
        <v>30</v>
      </c>
      <c r="E10" s="16">
        <v>428421.9</v>
      </c>
      <c r="F10" s="16">
        <v>210784.32</v>
      </c>
      <c r="G10" s="16">
        <v>147785.92000000001</v>
      </c>
      <c r="H10" s="16"/>
      <c r="I10" s="16"/>
      <c r="J10" s="16"/>
      <c r="K10" s="16"/>
      <c r="L10" s="16"/>
      <c r="M10" s="28"/>
      <c r="XFA10" s="2"/>
      <c r="XFB10" s="2"/>
    </row>
    <row r="11" spans="1:13 16381:16382" s="1" customFormat="1" ht="14.1" customHeight="1" x14ac:dyDescent="0.15">
      <c r="A11" s="13">
        <v>7</v>
      </c>
      <c r="B11" s="13"/>
      <c r="C11" s="14" t="s">
        <v>194</v>
      </c>
      <c r="D11" s="17" t="s">
        <v>195</v>
      </c>
      <c r="E11" s="16">
        <v>22774.59</v>
      </c>
      <c r="F11" s="16"/>
      <c r="G11" s="16"/>
      <c r="H11" s="16"/>
      <c r="I11" s="16"/>
      <c r="J11" s="16"/>
      <c r="K11" s="16"/>
      <c r="L11" s="16"/>
      <c r="M11" s="28"/>
      <c r="XFA11" s="2"/>
      <c r="XFB11" s="2"/>
    </row>
    <row r="12" spans="1:13 16381:16382" s="1" customFormat="1" ht="14.1" customHeight="1" x14ac:dyDescent="0.15">
      <c r="A12" s="13">
        <v>8</v>
      </c>
      <c r="B12" s="13"/>
      <c r="C12" s="13" t="s">
        <v>196</v>
      </c>
      <c r="D12" s="17" t="s">
        <v>197</v>
      </c>
      <c r="E12" s="16">
        <v>396288.28</v>
      </c>
      <c r="F12" s="16">
        <v>82068.37</v>
      </c>
      <c r="G12" s="16">
        <v>113128.57</v>
      </c>
      <c r="H12" s="16"/>
      <c r="I12" s="16"/>
      <c r="J12" s="16"/>
      <c r="K12" s="16">
        <v>50000</v>
      </c>
      <c r="L12" s="16"/>
      <c r="M12" s="28"/>
      <c r="XFA12" s="2"/>
      <c r="XFB12" s="2"/>
    </row>
    <row r="13" spans="1:13 16381:16382" s="1" customFormat="1" ht="14.1" customHeight="1" x14ac:dyDescent="0.15">
      <c r="A13" s="13">
        <v>9</v>
      </c>
      <c r="B13" s="13"/>
      <c r="C13" s="14">
        <v>1913101</v>
      </c>
      <c r="D13" s="17" t="s">
        <v>198</v>
      </c>
      <c r="E13" s="16">
        <v>156087.76</v>
      </c>
      <c r="F13" s="16">
        <v>72496.009999999995</v>
      </c>
      <c r="G13" s="16">
        <v>66342.490000000005</v>
      </c>
      <c r="H13" s="16"/>
      <c r="I13" s="16"/>
      <c r="J13" s="16"/>
      <c r="K13" s="16"/>
      <c r="L13" s="16"/>
      <c r="M13" s="28"/>
      <c r="XFA13" s="2"/>
      <c r="XFB13" s="2"/>
    </row>
    <row r="14" spans="1:13 16381:16382" s="1" customFormat="1" ht="14.1" customHeight="1" x14ac:dyDescent="0.15">
      <c r="A14" s="13">
        <v>10</v>
      </c>
      <c r="B14" s="13"/>
      <c r="C14" s="14">
        <v>1913100</v>
      </c>
      <c r="D14" s="17" t="s">
        <v>42</v>
      </c>
      <c r="E14" s="16">
        <v>528050.87</v>
      </c>
      <c r="F14" s="16">
        <v>109501.29</v>
      </c>
      <c r="G14" s="16">
        <v>123403.12</v>
      </c>
      <c r="H14" s="16"/>
      <c r="I14" s="16"/>
      <c r="J14" s="16"/>
      <c r="K14" s="16">
        <v>50000</v>
      </c>
      <c r="L14" s="16"/>
      <c r="M14" s="28"/>
      <c r="XFA14" s="2"/>
      <c r="XFB14" s="2"/>
    </row>
    <row r="15" spans="1:13 16381:16382" s="1" customFormat="1" ht="14.1" customHeight="1" x14ac:dyDescent="0.15">
      <c r="A15" s="13">
        <v>11</v>
      </c>
      <c r="B15" s="13"/>
      <c r="C15" s="14">
        <v>1913006</v>
      </c>
      <c r="D15" s="17" t="s">
        <v>43</v>
      </c>
      <c r="E15" s="16">
        <v>75464.62</v>
      </c>
      <c r="F15" s="16">
        <v>28060.23</v>
      </c>
      <c r="G15" s="16">
        <v>7394.27</v>
      </c>
      <c r="H15" s="16"/>
      <c r="I15" s="16"/>
      <c r="J15" s="16"/>
      <c r="K15" s="16">
        <v>50000</v>
      </c>
      <c r="L15" s="16"/>
      <c r="M15" s="28"/>
      <c r="XFA15" s="2"/>
      <c r="XFB15" s="2"/>
    </row>
    <row r="16" spans="1:13 16381:16382" s="1" customFormat="1" ht="14.1" customHeight="1" x14ac:dyDescent="0.15">
      <c r="A16" s="13">
        <v>12</v>
      </c>
      <c r="B16" s="13"/>
      <c r="C16" s="13" t="s">
        <v>200</v>
      </c>
      <c r="D16" s="17" t="s">
        <v>201</v>
      </c>
      <c r="E16" s="16">
        <v>645501.43000000005</v>
      </c>
      <c r="F16" s="16">
        <v>174842.6</v>
      </c>
      <c r="G16" s="16">
        <v>236088.63</v>
      </c>
      <c r="H16" s="16"/>
      <c r="I16" s="16"/>
      <c r="J16" s="16"/>
      <c r="K16" s="13">
        <v>100000</v>
      </c>
      <c r="L16" s="16"/>
      <c r="M16" s="28"/>
      <c r="XFA16" s="2"/>
      <c r="XFB16" s="2"/>
    </row>
    <row r="17" spans="1:16384" s="1" customFormat="1" ht="13.5" x14ac:dyDescent="0.15">
      <c r="A17" s="13">
        <v>13</v>
      </c>
      <c r="B17" s="13"/>
      <c r="C17" s="14">
        <v>1932313</v>
      </c>
      <c r="D17" s="17" t="s">
        <v>47</v>
      </c>
      <c r="E17" s="16">
        <v>426720.07</v>
      </c>
      <c r="F17" s="16">
        <v>56881.26</v>
      </c>
      <c r="G17" s="16">
        <v>305801.67</v>
      </c>
      <c r="H17" s="16"/>
      <c r="I17" s="16"/>
      <c r="J17" s="16"/>
      <c r="K17" s="16">
        <v>70000</v>
      </c>
      <c r="L17" s="16"/>
      <c r="M17" s="28"/>
      <c r="XFA17" s="2"/>
      <c r="XFB17" s="2"/>
    </row>
    <row r="18" spans="1:16384" ht="14.1" customHeight="1" x14ac:dyDescent="0.15">
      <c r="A18" s="13">
        <v>14</v>
      </c>
      <c r="B18" s="13"/>
      <c r="C18" s="14" t="s">
        <v>203</v>
      </c>
      <c r="D18" s="17" t="s">
        <v>204</v>
      </c>
      <c r="E18" s="16">
        <v>141313.51999999999</v>
      </c>
      <c r="F18" s="16"/>
      <c r="G18" s="16"/>
      <c r="H18" s="16"/>
      <c r="I18" s="16"/>
      <c r="J18" s="16"/>
      <c r="K18" s="16">
        <v>141313.51999999999</v>
      </c>
      <c r="L18" s="16"/>
      <c r="M18" s="97" t="s">
        <v>358</v>
      </c>
    </row>
    <row r="19" spans="1:16384" s="1" customFormat="1" ht="14.1" customHeight="1" x14ac:dyDescent="0.15">
      <c r="A19" s="13">
        <v>15</v>
      </c>
      <c r="B19" s="13"/>
      <c r="C19" s="14" t="s">
        <v>205</v>
      </c>
      <c r="D19" s="17" t="s">
        <v>50</v>
      </c>
      <c r="E19" s="16">
        <v>150130.41</v>
      </c>
      <c r="F19" s="16">
        <v>76265.63</v>
      </c>
      <c r="G19" s="16">
        <v>73759.83</v>
      </c>
      <c r="H19" s="16"/>
      <c r="I19" s="16"/>
      <c r="J19" s="16"/>
      <c r="K19" s="16">
        <v>50000</v>
      </c>
      <c r="L19" s="16"/>
      <c r="M19" s="28"/>
      <c r="XFA19" s="2"/>
      <c r="XFB19" s="2"/>
      <c r="XFC19" s="2"/>
    </row>
    <row r="20" spans="1:16384" s="1" customFormat="1" ht="14.1" customHeight="1" x14ac:dyDescent="0.15">
      <c r="A20" s="13">
        <v>16</v>
      </c>
      <c r="B20" s="13"/>
      <c r="C20" s="14">
        <v>1943003</v>
      </c>
      <c r="D20" s="17" t="s">
        <v>51</v>
      </c>
      <c r="E20" s="16">
        <v>129192.88</v>
      </c>
      <c r="F20" s="16">
        <v>38488.35</v>
      </c>
      <c r="G20" s="16">
        <v>67431.86</v>
      </c>
      <c r="H20" s="16"/>
      <c r="I20" s="16"/>
      <c r="J20" s="16"/>
      <c r="K20" s="16">
        <v>50000</v>
      </c>
      <c r="L20" s="16"/>
      <c r="M20" s="28"/>
      <c r="XFA20" s="2"/>
      <c r="XFB20" s="2"/>
      <c r="XFC20" s="2"/>
    </row>
    <row r="21" spans="1:16384" s="1" customFormat="1" ht="13.5" x14ac:dyDescent="0.15">
      <c r="A21" s="13">
        <v>17</v>
      </c>
      <c r="B21" s="13"/>
      <c r="C21" s="13" t="s">
        <v>206</v>
      </c>
      <c r="D21" s="17" t="s">
        <v>55</v>
      </c>
      <c r="E21" s="16">
        <v>2558762.54</v>
      </c>
      <c r="F21" s="16">
        <v>482559.93</v>
      </c>
      <c r="G21" s="16">
        <v>593405.52</v>
      </c>
      <c r="H21" s="16"/>
      <c r="I21" s="16"/>
      <c r="J21" s="16"/>
      <c r="K21" s="16">
        <v>500000</v>
      </c>
      <c r="L21" s="16"/>
      <c r="M21" s="28"/>
      <c r="XFA21" s="2"/>
      <c r="XFB21" s="2"/>
      <c r="XFC21" s="2"/>
    </row>
    <row r="22" spans="1:16384" s="1" customFormat="1" ht="14.1" customHeight="1" x14ac:dyDescent="0.15">
      <c r="A22" s="13">
        <v>18</v>
      </c>
      <c r="B22" s="13"/>
      <c r="C22" s="14">
        <v>1950401</v>
      </c>
      <c r="D22" s="17" t="s">
        <v>72</v>
      </c>
      <c r="E22" s="16">
        <v>101902.41</v>
      </c>
      <c r="F22" s="16">
        <v>19772.560000000001</v>
      </c>
      <c r="G22" s="16">
        <v>17236.759999999998</v>
      </c>
      <c r="H22" s="16"/>
      <c r="I22" s="16"/>
      <c r="J22" s="16"/>
      <c r="K22" s="16"/>
      <c r="L22" s="16"/>
      <c r="M22" s="28"/>
      <c r="XFA22" s="2"/>
      <c r="XFB22" s="2"/>
      <c r="XFC22" s="2"/>
    </row>
    <row r="23" spans="1:16384" s="1" customFormat="1" ht="14.1" customHeight="1" x14ac:dyDescent="0.15">
      <c r="A23" s="13">
        <v>19</v>
      </c>
      <c r="B23" s="13"/>
      <c r="C23" s="14">
        <v>1931528</v>
      </c>
      <c r="D23" s="17" t="s">
        <v>208</v>
      </c>
      <c r="E23" s="16">
        <v>270472.21999999997</v>
      </c>
      <c r="F23" s="16">
        <v>78020.179999999993</v>
      </c>
      <c r="G23" s="16"/>
      <c r="H23" s="16"/>
      <c r="I23" s="16"/>
      <c r="J23" s="16"/>
      <c r="K23" s="16">
        <v>100000</v>
      </c>
      <c r="L23" s="16"/>
      <c r="M23" s="28"/>
      <c r="XFA23" s="2"/>
      <c r="XFB23" s="2"/>
      <c r="XFC23" s="2"/>
    </row>
    <row r="24" spans="1:16384" s="3" customFormat="1" ht="13.5" x14ac:dyDescent="0.15">
      <c r="A24" s="13">
        <v>20</v>
      </c>
      <c r="B24" s="18"/>
      <c r="C24" s="13" t="s">
        <v>209</v>
      </c>
      <c r="D24" s="17" t="s">
        <v>210</v>
      </c>
      <c r="E24" s="16">
        <v>32873.74</v>
      </c>
      <c r="F24" s="16">
        <v>10522.56</v>
      </c>
      <c r="G24" s="16">
        <v>9112.32</v>
      </c>
      <c r="H24" s="16"/>
      <c r="I24" s="16"/>
      <c r="J24" s="16"/>
      <c r="K24" s="29">
        <v>40000</v>
      </c>
      <c r="L24" s="29"/>
      <c r="M24" s="28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2"/>
      <c r="XFB24" s="2"/>
      <c r="XFC24" s="2"/>
    </row>
    <row r="25" spans="1:16384" s="1" customFormat="1" ht="14.1" customHeight="1" x14ac:dyDescent="0.15">
      <c r="A25" s="13">
        <v>21</v>
      </c>
      <c r="B25" s="19"/>
      <c r="C25" s="14">
        <v>1913289</v>
      </c>
      <c r="D25" s="17" t="s">
        <v>211</v>
      </c>
      <c r="E25" s="16">
        <v>35858.29</v>
      </c>
      <c r="F25" s="16"/>
      <c r="G25" s="16"/>
      <c r="H25" s="16"/>
      <c r="I25" s="16"/>
      <c r="J25" s="16"/>
      <c r="K25" s="30"/>
      <c r="L25" s="30"/>
      <c r="M25" s="31"/>
      <c r="XFA25" s="2"/>
      <c r="XFB25" s="2"/>
      <c r="XFC25" s="2"/>
    </row>
    <row r="26" spans="1:16384" s="1" customFormat="1" ht="14.1" customHeight="1" x14ac:dyDescent="0.15">
      <c r="A26" s="13">
        <v>22</v>
      </c>
      <c r="B26" s="19"/>
      <c r="C26" s="14">
        <v>1913717</v>
      </c>
      <c r="D26" s="17" t="s">
        <v>212</v>
      </c>
      <c r="E26" s="16">
        <v>-0.35</v>
      </c>
      <c r="F26" s="16"/>
      <c r="G26" s="16"/>
      <c r="H26" s="16"/>
      <c r="I26" s="16"/>
      <c r="J26" s="16"/>
      <c r="K26" s="30"/>
      <c r="L26" s="30"/>
      <c r="M26" s="31"/>
      <c r="XFA26" s="2"/>
      <c r="XFB26" s="2"/>
      <c r="XFC26" s="2"/>
    </row>
    <row r="27" spans="1:16384" s="1" customFormat="1" ht="12" customHeight="1" x14ac:dyDescent="0.15">
      <c r="A27" s="13">
        <v>23</v>
      </c>
      <c r="B27" s="13"/>
      <c r="C27" s="13" t="s">
        <v>213</v>
      </c>
      <c r="D27" s="17" t="s">
        <v>214</v>
      </c>
      <c r="E27" s="16">
        <v>471826.41</v>
      </c>
      <c r="F27" s="16">
        <v>279451.59999999998</v>
      </c>
      <c r="G27" s="16">
        <v>151557.64000000001</v>
      </c>
      <c r="H27" s="16"/>
      <c r="I27" s="16"/>
      <c r="J27" s="16"/>
      <c r="K27" s="30">
        <v>100000</v>
      </c>
      <c r="L27" s="30"/>
      <c r="M27" s="31"/>
      <c r="XFA27" s="2"/>
      <c r="XFB27" s="2"/>
      <c r="XFC27" s="2"/>
    </row>
    <row r="28" spans="1:16384" s="1" customFormat="1" ht="12" customHeight="1" x14ac:dyDescent="0.15">
      <c r="A28" s="13">
        <v>24</v>
      </c>
      <c r="B28" s="13"/>
      <c r="C28" s="13" t="s">
        <v>215</v>
      </c>
      <c r="D28" s="17" t="s">
        <v>216</v>
      </c>
      <c r="E28" s="16">
        <v>138188.24</v>
      </c>
      <c r="F28" s="16">
        <v>40779.74</v>
      </c>
      <c r="G28" s="16"/>
      <c r="H28" s="16"/>
      <c r="I28" s="16"/>
      <c r="J28" s="16"/>
      <c r="K28" s="30">
        <v>50000</v>
      </c>
      <c r="L28" s="30"/>
      <c r="M28" s="31"/>
      <c r="XFA28" s="2"/>
      <c r="XFB28" s="2"/>
      <c r="XFC28" s="2"/>
    </row>
    <row r="29" spans="1:16384" s="1" customFormat="1" ht="14.1" customHeight="1" x14ac:dyDescent="0.15">
      <c r="A29" s="13">
        <v>25</v>
      </c>
      <c r="B29" s="13"/>
      <c r="C29" s="14">
        <v>1913022</v>
      </c>
      <c r="D29" s="17" t="s">
        <v>217</v>
      </c>
      <c r="E29" s="16">
        <v>0</v>
      </c>
      <c r="F29" s="16"/>
      <c r="G29" s="16"/>
      <c r="H29" s="16"/>
      <c r="I29" s="16"/>
      <c r="J29" s="16"/>
      <c r="K29" s="30"/>
      <c r="L29" s="30"/>
      <c r="M29" s="31"/>
      <c r="XFA29" s="2"/>
      <c r="XFB29" s="2"/>
      <c r="XFC29" s="2"/>
      <c r="XFD29" s="2"/>
    </row>
    <row r="30" spans="1:16384" s="1" customFormat="1" ht="13.5" x14ac:dyDescent="0.15">
      <c r="A30" s="13">
        <v>26</v>
      </c>
      <c r="B30" s="13"/>
      <c r="C30" s="14" t="s">
        <v>220</v>
      </c>
      <c r="D30" s="17" t="s">
        <v>221</v>
      </c>
      <c r="E30" s="16">
        <v>189624.89</v>
      </c>
      <c r="F30" s="16">
        <v>68929.05</v>
      </c>
      <c r="G30" s="16">
        <v>79688.44</v>
      </c>
      <c r="H30" s="16"/>
      <c r="I30" s="16"/>
      <c r="J30" s="16"/>
      <c r="K30" s="30"/>
      <c r="L30" s="30"/>
      <c r="M30" s="31"/>
      <c r="XFA30" s="2"/>
      <c r="XFB30" s="2"/>
      <c r="XFC30" s="2"/>
    </row>
    <row r="31" spans="1:16384" s="1" customFormat="1" ht="13.5" x14ac:dyDescent="0.15">
      <c r="A31" s="13">
        <v>27</v>
      </c>
      <c r="B31" s="13"/>
      <c r="C31" s="14" t="s">
        <v>352</v>
      </c>
      <c r="D31" s="20" t="s">
        <v>353</v>
      </c>
      <c r="E31" s="16">
        <v>3190648.35</v>
      </c>
      <c r="F31" s="16">
        <v>915669.69</v>
      </c>
      <c r="G31" s="16"/>
      <c r="H31" s="16"/>
      <c r="I31" s="16"/>
      <c r="J31" s="16"/>
      <c r="K31" s="30">
        <v>500000</v>
      </c>
      <c r="L31" s="30"/>
      <c r="M31" s="31"/>
      <c r="XFA31" s="2"/>
      <c r="XFB31" s="2"/>
      <c r="XFC31" s="2"/>
    </row>
    <row r="32" spans="1:16384" s="1" customFormat="1" ht="14.1" customHeight="1" x14ac:dyDescent="0.15">
      <c r="A32" s="13">
        <v>28</v>
      </c>
      <c r="B32" s="13"/>
      <c r="C32" s="13" t="s">
        <v>229</v>
      </c>
      <c r="D32" s="20" t="s">
        <v>230</v>
      </c>
      <c r="E32" s="16">
        <v>2621.52</v>
      </c>
      <c r="F32" s="16"/>
      <c r="G32" s="16"/>
      <c r="H32" s="16"/>
      <c r="I32" s="16"/>
      <c r="J32" s="16"/>
      <c r="K32" s="30"/>
      <c r="L32" s="30"/>
      <c r="M32" s="31"/>
      <c r="XFA32" s="2"/>
      <c r="XFB32" s="2"/>
      <c r="XFC32" s="2"/>
    </row>
    <row r="33" spans="1:13 16381:16383" s="1" customFormat="1" ht="14.1" customHeight="1" x14ac:dyDescent="0.15">
      <c r="A33" s="13">
        <v>29</v>
      </c>
      <c r="B33" s="13"/>
      <c r="C33" s="14">
        <v>1913517</v>
      </c>
      <c r="D33" s="20" t="s">
        <v>231</v>
      </c>
      <c r="E33" s="16">
        <v>34119.449999999997</v>
      </c>
      <c r="F33" s="16">
        <v>13824.58</v>
      </c>
      <c r="G33" s="16">
        <v>17295.36</v>
      </c>
      <c r="H33" s="16"/>
      <c r="I33" s="16"/>
      <c r="J33" s="16"/>
      <c r="K33" s="30"/>
      <c r="L33" s="30"/>
      <c r="M33" s="31"/>
      <c r="XFA33" s="2"/>
      <c r="XFB33" s="2"/>
      <c r="XFC33" s="2"/>
    </row>
    <row r="34" spans="1:13 16381:16383" s="1" customFormat="1" ht="14.1" customHeight="1" x14ac:dyDescent="0.15">
      <c r="A34" s="13">
        <v>30</v>
      </c>
      <c r="B34" s="13"/>
      <c r="C34" s="14" t="s">
        <v>232</v>
      </c>
      <c r="D34" s="20" t="s">
        <v>233</v>
      </c>
      <c r="E34" s="16">
        <v>193320.68</v>
      </c>
      <c r="F34" s="16">
        <v>193320.68</v>
      </c>
      <c r="G34" s="16"/>
      <c r="H34" s="16"/>
      <c r="I34" s="16"/>
      <c r="J34" s="16"/>
      <c r="K34" s="30"/>
      <c r="L34" s="30"/>
      <c r="M34" s="31"/>
      <c r="XFA34" s="2"/>
      <c r="XFB34" s="2"/>
      <c r="XFC34" s="2"/>
    </row>
    <row r="35" spans="1:13 16381:16383" s="1" customFormat="1" ht="14.1" customHeight="1" x14ac:dyDescent="0.15">
      <c r="A35" s="13">
        <v>31</v>
      </c>
      <c r="B35" s="13"/>
      <c r="C35" s="14" t="s">
        <v>234</v>
      </c>
      <c r="D35" s="20" t="s">
        <v>235</v>
      </c>
      <c r="E35" s="16">
        <v>2155294.5</v>
      </c>
      <c r="F35" s="16">
        <v>1258368</v>
      </c>
      <c r="G35" s="16">
        <v>1210235</v>
      </c>
      <c r="H35" s="16"/>
      <c r="I35" s="16"/>
      <c r="J35" s="16"/>
      <c r="K35" s="30"/>
      <c r="L35" s="30">
        <v>640000</v>
      </c>
      <c r="M35" s="31"/>
      <c r="XFA35" s="2"/>
      <c r="XFB35" s="2"/>
      <c r="XFC35" s="2"/>
    </row>
    <row r="36" spans="1:13 16381:16383" s="1" customFormat="1" ht="14.1" customHeight="1" x14ac:dyDescent="0.15">
      <c r="A36" s="13">
        <v>32</v>
      </c>
      <c r="B36" s="13"/>
      <c r="C36" s="13" t="s">
        <v>236</v>
      </c>
      <c r="D36" s="21" t="s">
        <v>237</v>
      </c>
      <c r="E36" s="16">
        <v>597334.12</v>
      </c>
      <c r="F36" s="16">
        <v>45491.66</v>
      </c>
      <c r="G36" s="16">
        <v>532753.77</v>
      </c>
      <c r="H36" s="16"/>
      <c r="I36" s="16"/>
      <c r="J36" s="16"/>
      <c r="K36" s="30"/>
      <c r="L36" s="30"/>
      <c r="M36" s="31"/>
      <c r="XFA36" s="2"/>
      <c r="XFB36" s="2"/>
      <c r="XFC36" s="2"/>
    </row>
    <row r="37" spans="1:13 16381:16383" s="1" customFormat="1" ht="14.1" customHeight="1" x14ac:dyDescent="0.15">
      <c r="A37" s="13">
        <v>33</v>
      </c>
      <c r="B37" s="13"/>
      <c r="C37" s="13" t="s">
        <v>314</v>
      </c>
      <c r="D37" s="21" t="s">
        <v>315</v>
      </c>
      <c r="E37" s="16">
        <v>203403.13</v>
      </c>
      <c r="F37" s="16">
        <v>68837.34</v>
      </c>
      <c r="G37" s="16">
        <v>71836.36</v>
      </c>
      <c r="H37" s="16"/>
      <c r="I37" s="16"/>
      <c r="J37" s="16"/>
      <c r="K37" s="30"/>
      <c r="L37" s="30"/>
      <c r="M37" s="31"/>
      <c r="XFA37" s="2"/>
      <c r="XFB37" s="2"/>
      <c r="XFC37" s="2"/>
    </row>
    <row r="38" spans="1:13 16381:16383" s="1" customFormat="1" ht="14.1" customHeight="1" x14ac:dyDescent="0.15">
      <c r="A38" s="13">
        <v>34</v>
      </c>
      <c r="B38" s="13"/>
      <c r="C38" s="13">
        <v>1913023</v>
      </c>
      <c r="D38" s="21" t="s">
        <v>38</v>
      </c>
      <c r="E38" s="16">
        <v>111972.12</v>
      </c>
      <c r="F38" s="16">
        <v>78601.22</v>
      </c>
      <c r="G38" s="16"/>
      <c r="H38" s="16"/>
      <c r="I38" s="16"/>
      <c r="J38" s="16"/>
      <c r="K38" s="30"/>
      <c r="L38" s="30"/>
      <c r="M38" s="31"/>
      <c r="XFA38" s="2"/>
      <c r="XFB38" s="2"/>
      <c r="XFC38" s="2"/>
    </row>
    <row r="39" spans="1:13 16381:16383" s="1" customFormat="1" ht="14.1" customHeight="1" x14ac:dyDescent="0.15">
      <c r="A39" s="13">
        <v>35</v>
      </c>
      <c r="B39" s="13"/>
      <c r="C39" s="13">
        <v>1913102</v>
      </c>
      <c r="D39" s="21" t="s">
        <v>77</v>
      </c>
      <c r="E39" s="16">
        <v>33167.31</v>
      </c>
      <c r="F39" s="16">
        <v>11526</v>
      </c>
      <c r="G39" s="16">
        <v>21641.31</v>
      </c>
      <c r="H39" s="16"/>
      <c r="I39" s="16"/>
      <c r="J39" s="16"/>
      <c r="K39" s="30">
        <v>30000</v>
      </c>
      <c r="L39" s="30"/>
      <c r="M39" s="31"/>
      <c r="XFA39" s="2"/>
      <c r="XFB39" s="2"/>
      <c r="XFC39" s="2"/>
    </row>
    <row r="40" spans="1:13 16381:16383" s="1" customFormat="1" ht="14.1" customHeight="1" x14ac:dyDescent="0.15">
      <c r="A40" s="13">
        <v>36</v>
      </c>
      <c r="B40" s="13"/>
      <c r="C40" s="13" t="s">
        <v>316</v>
      </c>
      <c r="D40" s="21" t="s">
        <v>317</v>
      </c>
      <c r="E40" s="16">
        <v>659388</v>
      </c>
      <c r="F40" s="16"/>
      <c r="G40" s="16"/>
      <c r="H40" s="16"/>
      <c r="I40" s="16"/>
      <c r="J40" s="16"/>
      <c r="K40" s="30"/>
      <c r="L40" s="30">
        <v>344448</v>
      </c>
      <c r="M40" s="31"/>
      <c r="XFA40" s="2"/>
      <c r="XFB40" s="2"/>
      <c r="XFC40" s="2"/>
    </row>
    <row r="41" spans="1:13 16381:16383" s="1" customFormat="1" ht="14.1" customHeight="1" x14ac:dyDescent="0.15">
      <c r="A41" s="13">
        <v>37</v>
      </c>
      <c r="B41" s="13"/>
      <c r="C41" s="13" t="s">
        <v>318</v>
      </c>
      <c r="D41" s="21" t="s">
        <v>319</v>
      </c>
      <c r="E41" s="16">
        <v>220880.2</v>
      </c>
      <c r="F41" s="16"/>
      <c r="G41" s="16">
        <v>120893.28</v>
      </c>
      <c r="H41" s="16"/>
      <c r="I41" s="16"/>
      <c r="J41" s="16"/>
      <c r="K41" s="30">
        <v>90000</v>
      </c>
      <c r="L41" s="30"/>
      <c r="M41" s="31"/>
      <c r="XFA41" s="2"/>
      <c r="XFB41" s="2"/>
      <c r="XFC41" s="2"/>
    </row>
    <row r="42" spans="1:13 16381:16383" s="1" customFormat="1" ht="14.1" customHeight="1" x14ac:dyDescent="0.15">
      <c r="A42" s="13">
        <v>38</v>
      </c>
      <c r="B42" s="13"/>
      <c r="C42" s="13" t="s">
        <v>320</v>
      </c>
      <c r="D42" s="21" t="s">
        <v>321</v>
      </c>
      <c r="E42" s="16">
        <v>274590.71999999997</v>
      </c>
      <c r="F42" s="16"/>
      <c r="G42" s="16"/>
      <c r="H42" s="16"/>
      <c r="I42" s="16"/>
      <c r="J42" s="16"/>
      <c r="K42" s="30">
        <v>50000</v>
      </c>
      <c r="L42" s="30"/>
      <c r="M42" s="31"/>
      <c r="XFA42" s="2"/>
      <c r="XFB42" s="2"/>
      <c r="XFC42" s="2"/>
    </row>
    <row r="43" spans="1:13 16381:16383" s="1" customFormat="1" ht="14.1" customHeight="1" x14ac:dyDescent="0.15">
      <c r="A43" s="13">
        <v>39</v>
      </c>
      <c r="B43" s="13"/>
      <c r="C43" s="13" t="s">
        <v>322</v>
      </c>
      <c r="D43" s="21" t="s">
        <v>323</v>
      </c>
      <c r="E43" s="16">
        <v>41412.239999999998</v>
      </c>
      <c r="F43" s="16">
        <v>13993.92</v>
      </c>
      <c r="G43" s="16">
        <v>9356.4</v>
      </c>
      <c r="H43" s="16"/>
      <c r="I43" s="16"/>
      <c r="J43" s="16"/>
      <c r="K43" s="30">
        <v>20000</v>
      </c>
      <c r="L43" s="30"/>
      <c r="M43" s="31"/>
      <c r="XFA43" s="2"/>
      <c r="XFB43" s="2"/>
      <c r="XFC43" s="2"/>
    </row>
    <row r="44" spans="1:13 16381:16383" s="1" customFormat="1" ht="14.1" customHeight="1" x14ac:dyDescent="0.15">
      <c r="A44" s="13">
        <v>40</v>
      </c>
      <c r="B44" s="13"/>
      <c r="C44" s="13" t="s">
        <v>324</v>
      </c>
      <c r="D44" s="21" t="s">
        <v>325</v>
      </c>
      <c r="E44" s="16">
        <v>1674.66</v>
      </c>
      <c r="F44" s="16"/>
      <c r="G44" s="16">
        <v>1674.66</v>
      </c>
      <c r="H44" s="16"/>
      <c r="I44" s="16"/>
      <c r="J44" s="16"/>
      <c r="K44" s="30"/>
      <c r="L44" s="30"/>
      <c r="M44" s="31"/>
      <c r="XFA44" s="2"/>
      <c r="XFB44" s="2"/>
      <c r="XFC44" s="2"/>
    </row>
    <row r="45" spans="1:13 16381:16383" s="1" customFormat="1" ht="14.1" customHeight="1" x14ac:dyDescent="0.15">
      <c r="A45" s="13">
        <v>41</v>
      </c>
      <c r="B45" s="13"/>
      <c r="C45" s="13" t="s">
        <v>326</v>
      </c>
      <c r="D45" s="21" t="s">
        <v>327</v>
      </c>
      <c r="E45" s="16">
        <v>7107.7</v>
      </c>
      <c r="F45" s="16"/>
      <c r="G45" s="16"/>
      <c r="H45" s="16"/>
      <c r="I45" s="16"/>
      <c r="J45" s="16"/>
      <c r="K45" s="30"/>
      <c r="L45" s="30"/>
      <c r="M45" s="31"/>
      <c r="XFA45" s="2"/>
      <c r="XFB45" s="2"/>
      <c r="XFC45" s="2"/>
    </row>
    <row r="46" spans="1:13 16381:16383" s="1" customFormat="1" ht="14.1" customHeight="1" x14ac:dyDescent="0.15">
      <c r="A46" s="13">
        <v>42</v>
      </c>
      <c r="B46" s="13"/>
      <c r="C46" s="13" t="s">
        <v>328</v>
      </c>
      <c r="D46" s="21" t="s">
        <v>329</v>
      </c>
      <c r="E46" s="16">
        <v>0</v>
      </c>
      <c r="F46" s="16"/>
      <c r="G46" s="16"/>
      <c r="H46" s="16"/>
      <c r="I46" s="16"/>
      <c r="J46" s="16"/>
      <c r="K46" s="30"/>
      <c r="L46" s="30"/>
      <c r="M46" s="31"/>
      <c r="XFA46" s="2"/>
      <c r="XFB46" s="2"/>
      <c r="XFC46" s="2"/>
    </row>
    <row r="47" spans="1:13 16381:16383" s="1" customFormat="1" ht="14.25" customHeight="1" x14ac:dyDescent="0.15">
      <c r="A47" s="13">
        <v>43</v>
      </c>
      <c r="B47" s="13"/>
      <c r="C47" s="13" t="s">
        <v>330</v>
      </c>
      <c r="D47" s="21" t="s">
        <v>331</v>
      </c>
      <c r="E47" s="16">
        <v>162440</v>
      </c>
      <c r="F47" s="16"/>
      <c r="G47" s="16">
        <v>67980.800000000003</v>
      </c>
      <c r="H47" s="16"/>
      <c r="I47" s="16"/>
      <c r="J47" s="16"/>
      <c r="K47" s="30">
        <v>30000</v>
      </c>
      <c r="L47" s="30"/>
      <c r="M47" s="31"/>
      <c r="XFA47" s="2"/>
      <c r="XFB47" s="2"/>
      <c r="XFC47" s="2"/>
    </row>
    <row r="48" spans="1:13 16381:16383" s="1" customFormat="1" ht="14.1" customHeight="1" x14ac:dyDescent="0.15">
      <c r="A48" s="13">
        <v>44</v>
      </c>
      <c r="B48" s="13"/>
      <c r="C48" s="13" t="s">
        <v>332</v>
      </c>
      <c r="D48" s="21" t="s">
        <v>333</v>
      </c>
      <c r="E48" s="16"/>
      <c r="F48" s="16">
        <v>1039.5999999999999</v>
      </c>
      <c r="G48" s="16"/>
      <c r="H48" s="16"/>
      <c r="I48" s="16"/>
      <c r="J48" s="16"/>
      <c r="K48" s="30"/>
      <c r="L48" s="30"/>
      <c r="M48" s="31"/>
      <c r="XFA48" s="2"/>
      <c r="XFB48" s="2"/>
      <c r="XFC48" s="2"/>
    </row>
    <row r="49" spans="1:13 16381:16384" s="1" customFormat="1" ht="14.1" customHeight="1" x14ac:dyDescent="0.15">
      <c r="A49" s="13">
        <v>45</v>
      </c>
      <c r="B49" s="13"/>
      <c r="C49" s="13" t="s">
        <v>334</v>
      </c>
      <c r="D49" s="21" t="s">
        <v>335</v>
      </c>
      <c r="E49" s="16">
        <v>798495.64</v>
      </c>
      <c r="F49" s="16">
        <v>143434.35</v>
      </c>
      <c r="G49" s="16"/>
      <c r="H49" s="16"/>
      <c r="I49" s="16"/>
      <c r="J49" s="16"/>
      <c r="K49" s="30">
        <v>200000</v>
      </c>
      <c r="L49" s="30"/>
      <c r="M49" s="31"/>
      <c r="XFA49" s="2"/>
      <c r="XFB49" s="2"/>
      <c r="XFC49" s="2"/>
    </row>
    <row r="50" spans="1:13 16381:16384" s="1" customFormat="1" ht="14.1" customHeight="1" x14ac:dyDescent="0.15">
      <c r="A50" s="13"/>
      <c r="B50" s="13"/>
      <c r="C50" s="13" t="s">
        <v>238</v>
      </c>
      <c r="D50" s="21" t="s">
        <v>239</v>
      </c>
      <c r="E50" s="16">
        <v>22902.73</v>
      </c>
      <c r="F50" s="16">
        <v>10143.41</v>
      </c>
      <c r="G50" s="16">
        <v>2062.66</v>
      </c>
      <c r="H50" s="16"/>
      <c r="I50" s="16"/>
      <c r="J50" s="16"/>
      <c r="K50" s="30">
        <v>10000</v>
      </c>
      <c r="L50" s="30"/>
      <c r="M50" s="31"/>
      <c r="XFA50" s="2"/>
      <c r="XFB50" s="2"/>
      <c r="XFC50" s="2"/>
    </row>
    <row r="51" spans="1:13 16381:16384" s="1" customFormat="1" ht="14.1" customHeight="1" x14ac:dyDescent="0.15">
      <c r="A51" s="13">
        <v>47</v>
      </c>
      <c r="B51" s="13"/>
      <c r="C51" s="13" t="s">
        <v>242</v>
      </c>
      <c r="D51" s="21" t="s">
        <v>101</v>
      </c>
      <c r="E51" s="16">
        <v>2024929.7</v>
      </c>
      <c r="F51" s="16">
        <v>777056.4</v>
      </c>
      <c r="G51" s="16">
        <v>911102.07</v>
      </c>
      <c r="H51" s="16"/>
      <c r="I51" s="16"/>
      <c r="J51" s="16"/>
      <c r="K51" s="30">
        <v>500000</v>
      </c>
      <c r="L51" s="30"/>
      <c r="M51" s="31"/>
      <c r="XFA51" s="2"/>
      <c r="XFB51" s="2"/>
      <c r="XFC51" s="2"/>
    </row>
    <row r="52" spans="1:13 16381:16384" s="1" customFormat="1" ht="14.1" customHeight="1" x14ac:dyDescent="0.2">
      <c r="A52" s="13">
        <v>48</v>
      </c>
      <c r="B52" s="13"/>
      <c r="C52" s="22" t="s">
        <v>243</v>
      </c>
      <c r="D52" s="23" t="s">
        <v>244</v>
      </c>
      <c r="E52" s="16">
        <v>184982.2</v>
      </c>
      <c r="F52" s="16"/>
      <c r="G52" s="16">
        <v>16373.7</v>
      </c>
      <c r="H52" s="16"/>
      <c r="I52" s="16"/>
      <c r="J52" s="16"/>
      <c r="K52" s="30">
        <v>50000</v>
      </c>
      <c r="L52" s="30"/>
      <c r="M52" s="31"/>
      <c r="XFA52" s="2"/>
      <c r="XFB52" s="2"/>
      <c r="XFC52" s="2"/>
    </row>
    <row r="53" spans="1:13 16381:16384" s="1" customFormat="1" ht="14.1" customHeight="1" x14ac:dyDescent="0.2">
      <c r="A53" s="13">
        <v>49</v>
      </c>
      <c r="B53" s="13"/>
      <c r="C53" s="22" t="s">
        <v>245</v>
      </c>
      <c r="D53" s="23" t="s">
        <v>246</v>
      </c>
      <c r="E53" s="16">
        <v>14569.54</v>
      </c>
      <c r="F53" s="16">
        <v>2344.52</v>
      </c>
      <c r="G53" s="16">
        <v>2657.12</v>
      </c>
      <c r="H53" s="16"/>
      <c r="I53" s="16"/>
      <c r="J53" s="16"/>
      <c r="K53" s="30"/>
      <c r="L53" s="30"/>
      <c r="M53" s="31"/>
      <c r="XFA53" s="2"/>
      <c r="XFB53" s="2"/>
      <c r="XFC53" s="2"/>
    </row>
    <row r="54" spans="1:13 16381:16384" s="1" customFormat="1" ht="14.1" customHeight="1" x14ac:dyDescent="0.15">
      <c r="A54" s="13">
        <v>50</v>
      </c>
      <c r="B54" s="13"/>
      <c r="C54" s="13" t="s">
        <v>247</v>
      </c>
      <c r="D54" s="21" t="s">
        <v>248</v>
      </c>
      <c r="E54" s="16">
        <v>74217.27</v>
      </c>
      <c r="F54" s="16"/>
      <c r="G54" s="16"/>
      <c r="H54" s="16"/>
      <c r="I54" s="16"/>
      <c r="J54" s="16"/>
      <c r="K54" s="30"/>
      <c r="L54" s="30"/>
      <c r="M54" s="31"/>
      <c r="XFA54" s="2"/>
      <c r="XFB54" s="2"/>
      <c r="XFC54" s="2"/>
    </row>
    <row r="55" spans="1:13 16381:16384" s="1" customFormat="1" ht="14.1" customHeight="1" x14ac:dyDescent="0.15">
      <c r="A55" s="13">
        <v>51</v>
      </c>
      <c r="B55" s="13"/>
      <c r="C55" s="13" t="s">
        <v>249</v>
      </c>
      <c r="D55" s="21" t="s">
        <v>289</v>
      </c>
      <c r="E55" s="16">
        <v>684963.48</v>
      </c>
      <c r="F55" s="16">
        <v>284138.68</v>
      </c>
      <c r="G55" s="16">
        <v>120405.05</v>
      </c>
      <c r="H55" s="16"/>
      <c r="I55" s="16"/>
      <c r="J55" s="16"/>
      <c r="K55" s="30">
        <v>100000</v>
      </c>
      <c r="L55" s="30"/>
      <c r="M55" s="31"/>
      <c r="XFA55" s="2"/>
      <c r="XFB55" s="2"/>
      <c r="XFC55" s="2"/>
    </row>
    <row r="56" spans="1:13 16381:16384" s="1" customFormat="1" ht="14.1" customHeight="1" x14ac:dyDescent="0.15">
      <c r="A56" s="13">
        <v>52</v>
      </c>
      <c r="B56" s="13"/>
      <c r="C56" s="13" t="s">
        <v>253</v>
      </c>
      <c r="D56" s="21" t="s">
        <v>254</v>
      </c>
      <c r="E56" s="16">
        <v>241153.06</v>
      </c>
      <c r="F56" s="16">
        <v>78993.81</v>
      </c>
      <c r="G56" s="16"/>
      <c r="H56" s="16"/>
      <c r="I56" s="16"/>
      <c r="J56" s="16"/>
      <c r="K56" s="30">
        <v>100000</v>
      </c>
      <c r="L56" s="30"/>
      <c r="M56" s="31"/>
      <c r="XFA56" s="2"/>
      <c r="XFB56" s="2"/>
      <c r="XFC56" s="2"/>
    </row>
    <row r="57" spans="1:13 16381:16384" s="95" customFormat="1" ht="14.1" customHeight="1" x14ac:dyDescent="0.15">
      <c r="A57" s="96">
        <v>53</v>
      </c>
      <c r="B57" s="96"/>
      <c r="C57" s="96">
        <v>1932593</v>
      </c>
      <c r="D57" s="21" t="s">
        <v>290</v>
      </c>
      <c r="E57" s="93">
        <v>46900.6</v>
      </c>
      <c r="F57" s="93"/>
      <c r="G57" s="93">
        <v>88818</v>
      </c>
      <c r="H57" s="93">
        <v>0</v>
      </c>
      <c r="I57" s="93"/>
      <c r="J57" s="93"/>
      <c r="K57" s="30"/>
      <c r="L57" s="30"/>
      <c r="M57" s="31"/>
      <c r="XFA57" s="2"/>
      <c r="XFB57" s="2"/>
      <c r="XFC57" s="2"/>
      <c r="XFD57" s="2"/>
    </row>
    <row r="58" spans="1:13 16381:16384" s="1" customFormat="1" ht="14.1" customHeight="1" x14ac:dyDescent="0.15">
      <c r="A58" s="13">
        <v>54</v>
      </c>
      <c r="B58" s="13"/>
      <c r="C58" s="13" t="s">
        <v>257</v>
      </c>
      <c r="D58" s="20" t="s">
        <v>258</v>
      </c>
      <c r="E58" s="16">
        <v>5</v>
      </c>
      <c r="F58" s="16"/>
      <c r="G58" s="16"/>
      <c r="H58" s="16"/>
      <c r="I58" s="16"/>
      <c r="J58" s="16"/>
      <c r="K58" s="16"/>
      <c r="L58" s="16"/>
      <c r="M58" s="28"/>
      <c r="XFA58" s="2"/>
      <c r="XFB58" s="2"/>
    </row>
    <row r="59" spans="1:13 16381:16384" s="1" customFormat="1" ht="14.1" customHeight="1" x14ac:dyDescent="0.15">
      <c r="A59" s="13">
        <v>55</v>
      </c>
      <c r="B59" s="13"/>
      <c r="C59" s="13" t="s">
        <v>259</v>
      </c>
      <c r="D59" s="20" t="s">
        <v>260</v>
      </c>
      <c r="E59" s="16">
        <v>96348.17</v>
      </c>
      <c r="F59" s="16"/>
      <c r="G59" s="16">
        <v>1600.08</v>
      </c>
      <c r="H59" s="16"/>
      <c r="I59" s="16"/>
      <c r="J59" s="16"/>
      <c r="K59" s="16">
        <v>50000</v>
      </c>
      <c r="L59" s="16"/>
      <c r="M59" s="28"/>
      <c r="XFA59" s="2"/>
      <c r="XFB59" s="2"/>
    </row>
    <row r="60" spans="1:13 16381:16384" s="1" customFormat="1" ht="14.1" customHeight="1" x14ac:dyDescent="0.15">
      <c r="A60" s="13">
        <v>56</v>
      </c>
      <c r="B60" s="13"/>
      <c r="C60" s="13" t="s">
        <v>300</v>
      </c>
      <c r="D60" s="20" t="s">
        <v>301</v>
      </c>
      <c r="E60" s="16">
        <v>309139.86</v>
      </c>
      <c r="F60" s="16">
        <v>60495.4</v>
      </c>
      <c r="G60" s="16">
        <v>63185.18</v>
      </c>
      <c r="H60" s="16"/>
      <c r="I60" s="16"/>
      <c r="J60" s="16"/>
      <c r="K60" s="16">
        <v>100000</v>
      </c>
      <c r="L60" s="16"/>
      <c r="M60" s="28"/>
      <c r="XFA60" s="2"/>
      <c r="XFB60" s="2"/>
    </row>
    <row r="61" spans="1:13 16381:16384" s="1" customFormat="1" ht="14.1" customHeight="1" x14ac:dyDescent="0.15">
      <c r="A61" s="13">
        <v>57</v>
      </c>
      <c r="B61" s="13"/>
      <c r="C61" s="13" t="s">
        <v>302</v>
      </c>
      <c r="D61" s="20" t="s">
        <v>303</v>
      </c>
      <c r="E61" s="16">
        <v>167843.66</v>
      </c>
      <c r="F61" s="16">
        <v>149958.53</v>
      </c>
      <c r="G61" s="16"/>
      <c r="H61" s="16"/>
      <c r="I61" s="16"/>
      <c r="J61" s="16"/>
      <c r="K61" s="16"/>
      <c r="L61" s="16"/>
      <c r="M61" s="28"/>
      <c r="XFA61" s="2"/>
      <c r="XFB61" s="2"/>
    </row>
    <row r="62" spans="1:13 16381:16384" s="1" customFormat="1" ht="14.1" customHeight="1" x14ac:dyDescent="0.15">
      <c r="A62" s="13">
        <v>58</v>
      </c>
      <c r="B62" s="13"/>
      <c r="C62" s="13" t="s">
        <v>261</v>
      </c>
      <c r="D62" s="20" t="s">
        <v>262</v>
      </c>
      <c r="E62" s="16">
        <v>470329.3</v>
      </c>
      <c r="F62" s="16">
        <v>112774</v>
      </c>
      <c r="G62" s="16"/>
      <c r="H62" s="16"/>
      <c r="I62" s="16"/>
      <c r="J62" s="16"/>
      <c r="K62" s="16">
        <v>100000</v>
      </c>
      <c r="L62" s="16"/>
      <c r="M62" s="28"/>
      <c r="XFA62" s="2"/>
      <c r="XFB62" s="2"/>
    </row>
    <row r="63" spans="1:13 16381:16384" s="180" customFormat="1" ht="14.1" customHeight="1" x14ac:dyDescent="0.15">
      <c r="A63" s="176">
        <v>59</v>
      </c>
      <c r="B63" s="176"/>
      <c r="C63" s="176" t="s">
        <v>263</v>
      </c>
      <c r="D63" s="177" t="s">
        <v>264</v>
      </c>
      <c r="E63" s="178">
        <v>7961.51</v>
      </c>
      <c r="F63" s="178"/>
      <c r="G63" s="178"/>
      <c r="H63" s="178"/>
      <c r="I63" s="178"/>
      <c r="J63" s="178"/>
      <c r="K63" s="178"/>
      <c r="L63" s="178"/>
      <c r="M63" s="97"/>
      <c r="XFA63" s="179"/>
      <c r="XFB63" s="179"/>
    </row>
    <row r="64" spans="1:13 16381:16384" s="1" customFormat="1" ht="14.1" customHeight="1" x14ac:dyDescent="0.15">
      <c r="A64" s="13">
        <v>60</v>
      </c>
      <c r="B64" s="13"/>
      <c r="C64" s="13" t="s">
        <v>265</v>
      </c>
      <c r="D64" s="20" t="s">
        <v>266</v>
      </c>
      <c r="E64" s="16">
        <v>125211.67</v>
      </c>
      <c r="F64" s="16">
        <v>28227.4</v>
      </c>
      <c r="G64" s="16">
        <v>32461.51</v>
      </c>
      <c r="H64" s="16"/>
      <c r="I64" s="16"/>
      <c r="J64" s="16"/>
      <c r="K64" s="16">
        <v>28227.4</v>
      </c>
      <c r="L64" s="16"/>
      <c r="M64" s="28"/>
      <c r="XFA64" s="2"/>
      <c r="XFB64" s="2"/>
    </row>
    <row r="65" spans="1:13 16381:16384" s="1" customFormat="1" ht="14.1" customHeight="1" x14ac:dyDescent="0.15">
      <c r="A65" s="13">
        <v>61</v>
      </c>
      <c r="B65" s="13"/>
      <c r="C65" s="13" t="s">
        <v>336</v>
      </c>
      <c r="D65" s="20" t="s">
        <v>337</v>
      </c>
      <c r="E65" s="16">
        <v>0</v>
      </c>
      <c r="F65" s="16"/>
      <c r="G65" s="16"/>
      <c r="H65" s="16"/>
      <c r="I65" s="16"/>
      <c r="J65" s="16"/>
      <c r="K65" s="16"/>
      <c r="L65" s="16"/>
      <c r="M65" s="28"/>
      <c r="XFA65" s="2"/>
      <c r="XFB65" s="2"/>
    </row>
    <row r="66" spans="1:13 16381:16384" s="1" customFormat="1" ht="14.1" customHeight="1" x14ac:dyDescent="0.15">
      <c r="A66" s="13">
        <v>62</v>
      </c>
      <c r="B66" s="13"/>
      <c r="C66" s="13">
        <v>1942582</v>
      </c>
      <c r="D66" s="20" t="s">
        <v>267</v>
      </c>
      <c r="E66" s="16">
        <v>388547.7</v>
      </c>
      <c r="F66" s="16">
        <v>156792.49</v>
      </c>
      <c r="G66" s="16"/>
      <c r="H66" s="16"/>
      <c r="I66" s="16"/>
      <c r="J66" s="16"/>
      <c r="K66" s="16"/>
      <c r="L66" s="16"/>
      <c r="M66" s="28"/>
      <c r="XFA66" s="2"/>
      <c r="XFB66" s="2"/>
    </row>
    <row r="67" spans="1:13 16381:16384" s="1" customFormat="1" ht="14.1" customHeight="1" x14ac:dyDescent="0.15">
      <c r="A67" s="13">
        <v>63</v>
      </c>
      <c r="B67" s="13"/>
      <c r="C67" s="13" t="s">
        <v>251</v>
      </c>
      <c r="D67" s="20" t="s">
        <v>252</v>
      </c>
      <c r="E67" s="16">
        <v>17280</v>
      </c>
      <c r="F67" s="16"/>
      <c r="G67" s="16">
        <v>17280</v>
      </c>
      <c r="H67" s="16"/>
      <c r="I67" s="16"/>
      <c r="J67" s="16"/>
      <c r="K67" s="16"/>
      <c r="L67" s="16"/>
      <c r="M67" s="28"/>
      <c r="XFA67" s="2"/>
      <c r="XFB67" s="2"/>
    </row>
    <row r="68" spans="1:13 16381:16384" s="1" customFormat="1" ht="14.1" customHeight="1" x14ac:dyDescent="0.15">
      <c r="A68" s="13">
        <v>64</v>
      </c>
      <c r="B68" s="13"/>
      <c r="C68" s="13" t="s">
        <v>354</v>
      </c>
      <c r="D68" s="20" t="s">
        <v>355</v>
      </c>
      <c r="E68" s="16">
        <v>139673.65</v>
      </c>
      <c r="F68" s="16">
        <v>62792.29</v>
      </c>
      <c r="G68" s="16">
        <v>76881.36</v>
      </c>
      <c r="H68" s="16"/>
      <c r="I68" s="16"/>
      <c r="J68" s="16"/>
      <c r="K68" s="16"/>
      <c r="L68" s="16"/>
      <c r="M68" s="28"/>
      <c r="XFA68" s="2"/>
      <c r="XFB68" s="2"/>
    </row>
    <row r="69" spans="1:13 16381:16384" s="1" customFormat="1" ht="14.1" customHeight="1" x14ac:dyDescent="0.15">
      <c r="A69" s="13">
        <v>65</v>
      </c>
      <c r="B69" s="13"/>
      <c r="C69" s="13" t="s">
        <v>356</v>
      </c>
      <c r="D69" s="20" t="s">
        <v>357</v>
      </c>
      <c r="E69" s="16">
        <v>163035.26999999999</v>
      </c>
      <c r="F69" s="16">
        <v>35442.449999999997</v>
      </c>
      <c r="G69" s="16">
        <v>47256.6</v>
      </c>
      <c r="H69" s="16"/>
      <c r="I69" s="16"/>
      <c r="J69" s="16"/>
      <c r="K69" s="16">
        <v>50000</v>
      </c>
      <c r="L69" s="16"/>
      <c r="M69" s="28"/>
      <c r="XFA69" s="2"/>
      <c r="XFB69" s="2"/>
    </row>
    <row r="70" spans="1:13 16381:16384" s="1" customFormat="1" ht="14.1" customHeight="1" x14ac:dyDescent="0.15">
      <c r="A70" s="13">
        <v>66</v>
      </c>
      <c r="B70" s="13"/>
      <c r="C70" s="13" t="s">
        <v>347</v>
      </c>
      <c r="D70" s="20" t="s">
        <v>348</v>
      </c>
      <c r="E70" s="16">
        <v>12204</v>
      </c>
      <c r="F70" s="16"/>
      <c r="G70" s="16">
        <v>12204</v>
      </c>
      <c r="H70" s="16"/>
      <c r="I70" s="16"/>
      <c r="J70" s="16"/>
      <c r="K70" s="16"/>
      <c r="L70" s="16"/>
      <c r="M70" s="28"/>
      <c r="XFA70" s="2"/>
      <c r="XFB70" s="2"/>
    </row>
    <row r="71" spans="1:13 16381:16384" s="1" customFormat="1" ht="14.1" customHeight="1" x14ac:dyDescent="0.15">
      <c r="A71" s="13">
        <v>67</v>
      </c>
      <c r="B71" s="13"/>
      <c r="C71" s="13" t="s">
        <v>268</v>
      </c>
      <c r="D71" s="20" t="s">
        <v>269</v>
      </c>
      <c r="E71" s="16">
        <v>45516.75</v>
      </c>
      <c r="F71" s="16">
        <v>9800.49</v>
      </c>
      <c r="G71" s="16"/>
      <c r="H71" s="16"/>
      <c r="I71" s="16"/>
      <c r="J71" s="16"/>
      <c r="K71" s="16"/>
      <c r="L71" s="16"/>
      <c r="M71" s="28"/>
      <c r="XFA71" s="2"/>
      <c r="XFB71" s="2"/>
    </row>
    <row r="72" spans="1:13 16381:16384" s="1" customFormat="1" ht="14.1" customHeight="1" x14ac:dyDescent="0.15">
      <c r="A72" s="13">
        <v>68</v>
      </c>
      <c r="B72" s="13"/>
      <c r="C72" s="13" t="s">
        <v>274</v>
      </c>
      <c r="D72" s="20" t="s">
        <v>275</v>
      </c>
      <c r="E72" s="16">
        <v>29723.439999999999</v>
      </c>
      <c r="F72" s="16">
        <v>12531.25</v>
      </c>
      <c r="G72" s="16">
        <v>12531.25</v>
      </c>
      <c r="H72" s="16"/>
      <c r="I72" s="16"/>
      <c r="J72" s="16"/>
      <c r="K72" s="16"/>
      <c r="L72" s="16"/>
      <c r="M72" s="28"/>
      <c r="XFA72" s="2"/>
      <c r="XFB72" s="2"/>
    </row>
    <row r="73" spans="1:13 16381:16384" s="1" customFormat="1" ht="14.1" customHeight="1" x14ac:dyDescent="0.15">
      <c r="A73" s="13">
        <v>69</v>
      </c>
      <c r="B73" s="13"/>
      <c r="C73" s="13" t="s">
        <v>276</v>
      </c>
      <c r="D73" s="17" t="s">
        <v>277</v>
      </c>
      <c r="E73" s="16">
        <v>5878.26</v>
      </c>
      <c r="F73" s="16"/>
      <c r="G73" s="16"/>
      <c r="H73" s="16"/>
      <c r="I73" s="16"/>
      <c r="J73" s="16"/>
      <c r="K73" s="16"/>
      <c r="L73" s="12"/>
      <c r="M73" s="28"/>
      <c r="XFA73" s="2"/>
      <c r="XFB73" s="2"/>
    </row>
    <row r="74" spans="1:13 16381:16384" s="1" customFormat="1" ht="14.1" customHeight="1" x14ac:dyDescent="0.15">
      <c r="A74" s="13">
        <v>70</v>
      </c>
      <c r="B74" s="13"/>
      <c r="C74" s="13" t="s">
        <v>291</v>
      </c>
      <c r="D74" s="17" t="s">
        <v>292</v>
      </c>
      <c r="E74" s="16">
        <v>28639.41</v>
      </c>
      <c r="F74" s="16">
        <v>10800</v>
      </c>
      <c r="G74" s="16">
        <v>6309.22</v>
      </c>
      <c r="H74" s="16"/>
      <c r="I74" s="16"/>
      <c r="J74" s="16"/>
      <c r="K74" s="16"/>
      <c r="L74" s="12"/>
      <c r="M74" s="28"/>
      <c r="XFA74" s="2"/>
      <c r="XFB74" s="2"/>
    </row>
    <row r="75" spans="1:13 16381:16384" s="1" customFormat="1" ht="14.1" customHeight="1" x14ac:dyDescent="0.15">
      <c r="A75" s="13">
        <v>71</v>
      </c>
      <c r="B75" s="13"/>
      <c r="C75" s="13" t="s">
        <v>293</v>
      </c>
      <c r="D75" s="17" t="s">
        <v>294</v>
      </c>
      <c r="E75" s="16">
        <v>1999001.38</v>
      </c>
      <c r="F75" s="16">
        <v>1108733.1599999999</v>
      </c>
      <c r="G75" s="16">
        <v>1121478.83</v>
      </c>
      <c r="H75" s="16"/>
      <c r="I75" s="16"/>
      <c r="J75" s="16"/>
      <c r="K75" s="16"/>
      <c r="L75" s="12">
        <v>873753.31</v>
      </c>
      <c r="M75" s="28"/>
      <c r="XFA75" s="2"/>
      <c r="XFB75" s="2"/>
    </row>
    <row r="76" spans="1:13 16381:16384" s="95" customFormat="1" ht="14.1" customHeight="1" x14ac:dyDescent="0.15">
      <c r="A76" s="96">
        <v>72</v>
      </c>
      <c r="B76" s="96"/>
      <c r="C76" s="96">
        <v>1943004</v>
      </c>
      <c r="D76" s="36" t="s">
        <v>278</v>
      </c>
      <c r="E76" s="93">
        <v>1094857.92</v>
      </c>
      <c r="F76" s="93">
        <v>487162.33</v>
      </c>
      <c r="G76" s="93">
        <v>595813.59</v>
      </c>
      <c r="H76" s="93"/>
      <c r="I76" s="93"/>
      <c r="J76" s="93"/>
      <c r="K76" s="93">
        <v>500000</v>
      </c>
      <c r="L76" s="93"/>
      <c r="M76" s="94"/>
      <c r="XFA76" s="2"/>
      <c r="XFB76" s="2"/>
      <c r="XFC76" s="2"/>
      <c r="XFD76" s="2"/>
    </row>
    <row r="77" spans="1:13 16381:16384" s="1" customFormat="1" ht="14.1" customHeight="1" x14ac:dyDescent="0.15">
      <c r="A77" s="13">
        <v>73</v>
      </c>
      <c r="B77" s="35"/>
      <c r="C77" s="13" t="s">
        <v>279</v>
      </c>
      <c r="D77" s="36" t="s">
        <v>280</v>
      </c>
      <c r="E77" s="16">
        <v>83620</v>
      </c>
      <c r="F77" s="16">
        <v>88592</v>
      </c>
      <c r="G77" s="16">
        <v>51528</v>
      </c>
      <c r="H77" s="16"/>
      <c r="I77" s="16"/>
      <c r="J77" s="16"/>
      <c r="K77" s="16"/>
      <c r="L77" s="16"/>
      <c r="M77" s="28"/>
      <c r="XFA77" s="2"/>
      <c r="XFB77" s="2"/>
    </row>
    <row r="78" spans="1:13 16381:16384" s="1" customFormat="1" ht="13.5" x14ac:dyDescent="0.15">
      <c r="A78" s="37"/>
      <c r="B78" s="37"/>
      <c r="C78" s="37"/>
      <c r="D78" s="37"/>
      <c r="E78" s="38">
        <f>SUM(E5:E77)</f>
        <v>50720649.039999999</v>
      </c>
      <c r="F78" s="38">
        <f t="shared" ref="F78:L78" si="0">SUM(F5:F77)</f>
        <v>10565316.529999999</v>
      </c>
      <c r="G78" s="38">
        <f t="shared" si="0"/>
        <v>9264582.1699999999</v>
      </c>
      <c r="H78" s="38">
        <f t="shared" si="0"/>
        <v>0</v>
      </c>
      <c r="I78" s="38">
        <f t="shared" si="0"/>
        <v>0</v>
      </c>
      <c r="J78" s="38">
        <f t="shared" si="0"/>
        <v>0</v>
      </c>
      <c r="K78" s="38">
        <f t="shared" si="0"/>
        <v>4459540.92</v>
      </c>
      <c r="L78" s="38">
        <f t="shared" si="0"/>
        <v>1858201.31</v>
      </c>
      <c r="M78" s="41"/>
      <c r="XFA78" s="2"/>
      <c r="XFB78" s="2"/>
    </row>
    <row r="79" spans="1:13 16381:16384" s="1" customFormat="1" ht="12" customHeight="1" x14ac:dyDescent="0.15">
      <c r="D79" s="5"/>
      <c r="E79" s="6"/>
      <c r="F79" s="7"/>
      <c r="G79" s="7"/>
      <c r="H79" s="7"/>
      <c r="I79" s="7"/>
      <c r="J79" s="7"/>
      <c r="K79" s="42"/>
      <c r="L79" s="7"/>
      <c r="M79" s="7"/>
      <c r="XFA79" s="2"/>
      <c r="XFB79" s="2"/>
    </row>
    <row r="80" spans="1:13 16381:16384" s="1" customFormat="1" ht="12" customHeight="1" x14ac:dyDescent="0.15">
      <c r="D80" s="5"/>
      <c r="E80" s="6"/>
      <c r="F80" s="7"/>
      <c r="G80" s="7"/>
      <c r="H80" s="7"/>
      <c r="I80" s="7"/>
      <c r="J80" s="7"/>
      <c r="K80" s="42"/>
      <c r="L80" s="7"/>
      <c r="M80" s="7"/>
      <c r="XFA80" s="2"/>
      <c r="XFB80" s="2"/>
    </row>
    <row r="81" spans="4:13 16381:16384" s="1" customFormat="1" ht="12" customHeight="1" x14ac:dyDescent="0.15">
      <c r="D81" s="5"/>
      <c r="E81" s="6"/>
      <c r="F81" s="7"/>
      <c r="G81" s="7"/>
      <c r="H81" s="7"/>
      <c r="I81" s="7"/>
      <c r="J81" s="7"/>
      <c r="K81" s="42"/>
      <c r="L81" s="7"/>
      <c r="M81" s="7"/>
      <c r="XFA81" s="2"/>
      <c r="XFB81" s="2"/>
    </row>
    <row r="82" spans="4:13 16381:16384" s="1" customFormat="1" ht="12" customHeight="1" x14ac:dyDescent="0.15">
      <c r="D82" s="5"/>
      <c r="E82" s="6"/>
      <c r="F82" s="7"/>
      <c r="G82" s="7"/>
      <c r="H82" s="7"/>
      <c r="I82" s="7"/>
      <c r="J82" s="43"/>
      <c r="K82" s="44"/>
      <c r="L82" s="44"/>
      <c r="M82" s="7"/>
      <c r="XFA82" s="2"/>
      <c r="XFB82" s="2"/>
    </row>
    <row r="83" spans="4:13 16381:16384" s="1" customFormat="1" ht="12" customHeight="1" x14ac:dyDescent="0.15">
      <c r="D83" s="5"/>
      <c r="E83" s="6"/>
      <c r="F83" s="7"/>
      <c r="G83" s="7"/>
      <c r="H83" s="7"/>
      <c r="I83" s="7"/>
      <c r="J83" s="45"/>
      <c r="K83" s="7"/>
      <c r="L83" s="7"/>
      <c r="M83" s="7"/>
      <c r="XFA83" s="2"/>
      <c r="XFB83" s="2"/>
    </row>
    <row r="84" spans="4:13 16381:16384" s="1" customFormat="1" ht="18.95" customHeight="1" x14ac:dyDescent="0.15">
      <c r="D84" s="5"/>
      <c r="E84" s="6"/>
      <c r="F84" s="7"/>
      <c r="G84" s="7"/>
      <c r="H84" s="7"/>
      <c r="I84" s="7"/>
      <c r="J84" s="7"/>
      <c r="K84" s="7"/>
      <c r="L84" s="7"/>
      <c r="M84" s="7"/>
      <c r="XFA84" s="2"/>
      <c r="XFB84" s="2"/>
      <c r="XFC84" s="2"/>
      <c r="XFD84" s="2"/>
    </row>
    <row r="85" spans="4:13 16381:16384" s="1" customFormat="1" ht="18.95" customHeight="1" x14ac:dyDescent="0.15">
      <c r="D85" s="5"/>
      <c r="E85" s="6"/>
      <c r="F85" s="7"/>
      <c r="G85" s="7"/>
      <c r="H85" s="7"/>
      <c r="I85" s="7"/>
      <c r="J85" s="7"/>
      <c r="K85" s="7"/>
      <c r="L85" s="7"/>
      <c r="M85" s="7"/>
      <c r="XFA85" s="2"/>
      <c r="XFB85" s="2"/>
      <c r="XFC85" s="2"/>
      <c r="XFD85" s="2"/>
    </row>
    <row r="86" spans="4:13 16381:16384" s="1" customFormat="1" ht="18.95" customHeight="1" x14ac:dyDescent="0.15">
      <c r="D86" s="5"/>
      <c r="E86" s="6"/>
      <c r="F86" s="7"/>
      <c r="G86" s="39"/>
      <c r="H86" s="7"/>
      <c r="I86" s="7"/>
      <c r="J86" s="7"/>
      <c r="K86" s="7"/>
      <c r="L86" s="7"/>
      <c r="M86" s="7"/>
      <c r="XFA86" s="2"/>
      <c r="XFB86" s="2"/>
      <c r="XFC86" s="2"/>
      <c r="XFD86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7" type="noConversion"/>
  <pageMargins left="0.75" right="0.75" top="1" bottom="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N65"/>
  <sheetViews>
    <sheetView workbookViewId="0">
      <pane xSplit="4" ySplit="5" topLeftCell="E48" activePane="bottomRight" state="frozen"/>
      <selection pane="topRight"/>
      <selection pane="bottomLeft"/>
      <selection pane="bottomRight" activeCell="D65" sqref="D65"/>
    </sheetView>
  </sheetViews>
  <sheetFormatPr defaultColWidth="9" defaultRowHeight="18.95" customHeight="1" outlineLevelCol="1" x14ac:dyDescent="0.15"/>
  <cols>
    <col min="1" max="2" width="5" style="1" customWidth="1"/>
    <col min="3" max="3" width="7.375" style="1" customWidth="1"/>
    <col min="4" max="4" width="29.375" style="5" customWidth="1"/>
    <col min="5" max="5" width="17.625" style="6" customWidth="1"/>
    <col min="6" max="6" width="16.25" style="7" customWidth="1"/>
    <col min="7" max="7" width="15.75" style="7" customWidth="1" outlineLevel="1"/>
    <col min="8" max="8" width="16" style="7" customWidth="1" outlineLevel="1"/>
    <col min="9" max="9" width="16.125" style="7" customWidth="1" outlineLevel="1"/>
    <col min="10" max="10" width="16.625" style="7" customWidth="1" outlineLevel="1"/>
    <col min="11" max="11" width="16.125" style="7" customWidth="1" outlineLevel="1"/>
    <col min="12" max="12" width="16.125" style="7" customWidth="1"/>
    <col min="13" max="13" width="16" style="7" customWidth="1"/>
    <col min="14" max="14" width="16.875" style="1" customWidth="1"/>
    <col min="15" max="16384" width="9" style="51"/>
  </cols>
  <sheetData>
    <row r="1" spans="1:14" ht="30.75" customHeight="1" x14ac:dyDescent="0.15">
      <c r="A1" s="126"/>
      <c r="B1" s="127"/>
      <c r="C1" s="127"/>
      <c r="D1" s="130" t="s">
        <v>123</v>
      </c>
      <c r="E1" s="131"/>
      <c r="F1" s="132"/>
      <c r="G1" s="8" t="s">
        <v>1</v>
      </c>
      <c r="H1" s="8" t="s">
        <v>2</v>
      </c>
      <c r="I1" s="8"/>
      <c r="J1" s="8" t="s">
        <v>3</v>
      </c>
      <c r="K1" s="8" t="s">
        <v>4</v>
      </c>
      <c r="L1" s="8" t="s">
        <v>5</v>
      </c>
      <c r="M1" s="8" t="s">
        <v>124</v>
      </c>
      <c r="N1" s="24" t="s">
        <v>125</v>
      </c>
    </row>
    <row r="2" spans="1:14" ht="35.25" customHeight="1" x14ac:dyDescent="0.15">
      <c r="A2" s="128"/>
      <c r="B2" s="129"/>
      <c r="C2" s="129"/>
      <c r="D2" s="133"/>
      <c r="E2" s="134"/>
      <c r="F2" s="135"/>
      <c r="G2" s="11" t="s">
        <v>126</v>
      </c>
      <c r="H2" s="11"/>
      <c r="I2" s="11"/>
      <c r="J2" s="11"/>
      <c r="K2" s="11"/>
      <c r="L2" s="79"/>
      <c r="M2" s="79"/>
      <c r="N2" s="80"/>
    </row>
    <row r="3" spans="1:14" ht="10.5" customHeight="1" x14ac:dyDescent="0.15">
      <c r="A3" s="128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44"/>
    </row>
    <row r="4" spans="1:14" ht="18" customHeight="1" x14ac:dyDescent="0.15">
      <c r="A4" s="138" t="s">
        <v>8</v>
      </c>
      <c r="B4" s="111" t="s">
        <v>9</v>
      </c>
      <c r="C4" s="111" t="s">
        <v>10</v>
      </c>
      <c r="D4" s="142" t="s">
        <v>11</v>
      </c>
      <c r="E4" s="112" t="s">
        <v>127</v>
      </c>
      <c r="F4" s="145"/>
      <c r="G4" s="145"/>
      <c r="H4" s="146"/>
      <c r="I4" s="72"/>
      <c r="J4" s="111" t="s">
        <v>14</v>
      </c>
      <c r="K4" s="111"/>
      <c r="L4" s="112" t="s">
        <v>128</v>
      </c>
      <c r="M4" s="112"/>
      <c r="N4" s="143" t="s">
        <v>16</v>
      </c>
    </row>
    <row r="5" spans="1:14" ht="18" customHeight="1" x14ac:dyDescent="0.15">
      <c r="A5" s="138"/>
      <c r="B5" s="111"/>
      <c r="C5" s="111"/>
      <c r="D5" s="142"/>
      <c r="E5" s="112"/>
      <c r="F5" s="12" t="s">
        <v>129</v>
      </c>
      <c r="G5" s="12" t="s">
        <v>130</v>
      </c>
      <c r="H5" s="12" t="s">
        <v>131</v>
      </c>
      <c r="I5" s="12" t="s">
        <v>132</v>
      </c>
      <c r="J5" s="12" t="s">
        <v>133</v>
      </c>
      <c r="K5" s="12" t="s">
        <v>134</v>
      </c>
      <c r="L5" s="12" t="s">
        <v>22</v>
      </c>
      <c r="M5" s="12" t="s">
        <v>135</v>
      </c>
      <c r="N5" s="143"/>
    </row>
    <row r="6" spans="1:14" ht="15" customHeight="1" x14ac:dyDescent="0.15">
      <c r="A6" s="139" t="s">
        <v>24</v>
      </c>
      <c r="B6" s="13">
        <v>1</v>
      </c>
      <c r="C6" s="13" t="s">
        <v>25</v>
      </c>
      <c r="D6" s="17" t="s">
        <v>26</v>
      </c>
      <c r="E6" s="16">
        <v>1065302.04</v>
      </c>
      <c r="F6" s="16">
        <v>1029913.9</v>
      </c>
      <c r="G6" s="16">
        <v>0</v>
      </c>
      <c r="H6" s="16">
        <v>0</v>
      </c>
      <c r="I6" s="16">
        <v>0</v>
      </c>
      <c r="J6" s="16">
        <f>+E6-K6</f>
        <v>0</v>
      </c>
      <c r="K6" s="16">
        <f>+E6-I6-H6</f>
        <v>1065302.04</v>
      </c>
      <c r="L6" s="16">
        <v>500000</v>
      </c>
      <c r="M6" s="16"/>
      <c r="N6" s="40" t="s">
        <v>136</v>
      </c>
    </row>
    <row r="7" spans="1:14" ht="15" customHeight="1" x14ac:dyDescent="0.15">
      <c r="A7" s="140"/>
      <c r="B7" s="13">
        <v>2</v>
      </c>
      <c r="C7" s="13" t="s">
        <v>27</v>
      </c>
      <c r="D7" s="17" t="s">
        <v>28</v>
      </c>
      <c r="E7" s="16">
        <v>1250242.25</v>
      </c>
      <c r="F7" s="16">
        <v>608006.52</v>
      </c>
      <c r="G7" s="16">
        <v>217048.8</v>
      </c>
      <c r="H7" s="16">
        <v>440848.17</v>
      </c>
      <c r="I7" s="16">
        <v>649947.51</v>
      </c>
      <c r="J7" s="16">
        <f t="shared" ref="J7:J60" si="0">+E7-K7</f>
        <v>1090795.68</v>
      </c>
      <c r="K7" s="16">
        <f t="shared" ref="K7:K60" si="1">+E7-I7-H7</f>
        <v>159446.57</v>
      </c>
      <c r="L7" s="16">
        <v>160000</v>
      </c>
      <c r="M7" s="16"/>
      <c r="N7" s="28"/>
    </row>
    <row r="8" spans="1:14" ht="15" customHeight="1" x14ac:dyDescent="0.15">
      <c r="A8" s="140"/>
      <c r="B8" s="13">
        <v>3</v>
      </c>
      <c r="C8" s="13">
        <v>13.077999999999999</v>
      </c>
      <c r="D8" s="73" t="s">
        <v>33</v>
      </c>
      <c r="E8" s="16">
        <v>-58696262.990000002</v>
      </c>
      <c r="F8" s="16">
        <v>1354881.86</v>
      </c>
      <c r="G8" s="16">
        <v>6785191.7800000003</v>
      </c>
      <c r="H8" s="16">
        <v>6375923.9900000002</v>
      </c>
      <c r="I8" s="16">
        <v>0</v>
      </c>
      <c r="J8" s="16">
        <f t="shared" si="0"/>
        <v>-58696262.990000002</v>
      </c>
      <c r="K8" s="16"/>
      <c r="L8" s="12">
        <v>2000000</v>
      </c>
      <c r="M8" s="16"/>
      <c r="N8" s="40" t="s">
        <v>137</v>
      </c>
    </row>
    <row r="9" spans="1:14" ht="15" customHeight="1" x14ac:dyDescent="0.15">
      <c r="A9" s="140"/>
      <c r="B9" s="13">
        <v>4</v>
      </c>
      <c r="C9" s="13">
        <v>13.089</v>
      </c>
      <c r="D9" s="17" t="s">
        <v>58</v>
      </c>
      <c r="E9" s="16">
        <v>222197.69</v>
      </c>
      <c r="F9" s="16">
        <v>41097</v>
      </c>
      <c r="G9" s="16">
        <v>62021.8</v>
      </c>
      <c r="H9" s="16">
        <v>92797.7</v>
      </c>
      <c r="I9" s="16">
        <v>103201.85</v>
      </c>
      <c r="J9" s="16">
        <f t="shared" si="0"/>
        <v>195999.55</v>
      </c>
      <c r="K9" s="16">
        <f t="shared" si="1"/>
        <v>26198.14</v>
      </c>
      <c r="L9" s="16"/>
      <c r="M9" s="16"/>
      <c r="N9" s="28"/>
    </row>
    <row r="10" spans="1:14" ht="15" customHeight="1" x14ac:dyDescent="0.15">
      <c r="A10" s="140"/>
      <c r="B10" s="13">
        <v>5</v>
      </c>
      <c r="C10" s="13" t="s">
        <v>62</v>
      </c>
      <c r="D10" s="17" t="s">
        <v>63</v>
      </c>
      <c r="E10" s="16">
        <v>2542.1999999999998</v>
      </c>
      <c r="F10" s="16">
        <v>129974.8</v>
      </c>
      <c r="G10" s="16">
        <v>0</v>
      </c>
      <c r="H10" s="16">
        <v>0</v>
      </c>
      <c r="I10" s="16">
        <v>0</v>
      </c>
      <c r="J10" s="16">
        <f t="shared" si="0"/>
        <v>0</v>
      </c>
      <c r="K10" s="16">
        <f t="shared" si="1"/>
        <v>2542.1999999999998</v>
      </c>
      <c r="L10" s="16"/>
      <c r="M10" s="16"/>
      <c r="N10" s="28"/>
    </row>
    <row r="11" spans="1:14" ht="15" customHeight="1" x14ac:dyDescent="0.15">
      <c r="A11" s="140"/>
      <c r="B11" s="13">
        <v>6</v>
      </c>
      <c r="C11" s="13" t="s">
        <v>64</v>
      </c>
      <c r="D11" s="17" t="s">
        <v>65</v>
      </c>
      <c r="E11" s="16">
        <v>80998.16</v>
      </c>
      <c r="F11" s="16">
        <v>25618.65</v>
      </c>
      <c r="G11" s="16">
        <v>0</v>
      </c>
      <c r="H11" s="16">
        <v>5573.41</v>
      </c>
      <c r="I11" s="16">
        <v>42231.07</v>
      </c>
      <c r="J11" s="16">
        <f t="shared" si="0"/>
        <v>47804.480000000003</v>
      </c>
      <c r="K11" s="16">
        <f t="shared" si="1"/>
        <v>33193.68</v>
      </c>
      <c r="L11" s="16">
        <v>80000</v>
      </c>
      <c r="M11" s="16"/>
      <c r="N11" s="28"/>
    </row>
    <row r="12" spans="1:14" ht="15" customHeight="1" x14ac:dyDescent="0.15">
      <c r="A12" s="140"/>
      <c r="B12" s="13">
        <v>7</v>
      </c>
      <c r="C12" s="13">
        <v>11.004</v>
      </c>
      <c r="D12" s="17" t="s">
        <v>34</v>
      </c>
      <c r="E12" s="16">
        <v>96513.49</v>
      </c>
      <c r="F12" s="16">
        <v>1316.33</v>
      </c>
      <c r="G12" s="16">
        <v>24126.38</v>
      </c>
      <c r="H12" s="16">
        <v>20820.84</v>
      </c>
      <c r="I12" s="16">
        <v>40665.86</v>
      </c>
      <c r="J12" s="16">
        <f t="shared" si="0"/>
        <v>61486.7</v>
      </c>
      <c r="K12" s="16">
        <f t="shared" si="1"/>
        <v>35026.79</v>
      </c>
      <c r="L12" s="16">
        <v>30000</v>
      </c>
      <c r="M12" s="16"/>
      <c r="N12" s="28"/>
    </row>
    <row r="13" spans="1:14" ht="15" customHeight="1" x14ac:dyDescent="0.15">
      <c r="A13" s="140"/>
      <c r="B13" s="13">
        <v>8</v>
      </c>
      <c r="C13" s="13">
        <v>11.005000000000001</v>
      </c>
      <c r="D13" s="17" t="s">
        <v>35</v>
      </c>
      <c r="E13" s="16">
        <v>80.3</v>
      </c>
      <c r="F13" s="16">
        <v>66</v>
      </c>
      <c r="G13" s="16">
        <v>14.3</v>
      </c>
      <c r="H13" s="16">
        <v>0</v>
      </c>
      <c r="I13" s="16">
        <v>0</v>
      </c>
      <c r="J13" s="16">
        <f t="shared" si="0"/>
        <v>0</v>
      </c>
      <c r="K13" s="16">
        <f t="shared" si="1"/>
        <v>80.3</v>
      </c>
      <c r="L13" s="16"/>
      <c r="M13" s="16"/>
      <c r="N13" s="28"/>
    </row>
    <row r="14" spans="1:14" ht="15" customHeight="1" x14ac:dyDescent="0.15">
      <c r="A14" s="140"/>
      <c r="B14" s="13">
        <v>9</v>
      </c>
      <c r="C14" s="13">
        <v>11.04</v>
      </c>
      <c r="D14" s="74" t="s">
        <v>36</v>
      </c>
      <c r="E14" s="16">
        <v>410259.31</v>
      </c>
      <c r="F14" s="16">
        <v>10965.56</v>
      </c>
      <c r="G14" s="16">
        <v>2973.08</v>
      </c>
      <c r="H14" s="16">
        <v>615.12</v>
      </c>
      <c r="I14" s="16">
        <v>5565.08</v>
      </c>
      <c r="J14" s="16">
        <f t="shared" si="0"/>
        <v>6180.2000000000098</v>
      </c>
      <c r="K14" s="16">
        <f t="shared" si="1"/>
        <v>404079.11</v>
      </c>
      <c r="L14" s="16"/>
      <c r="M14" s="16"/>
      <c r="N14" s="40" t="s">
        <v>138</v>
      </c>
    </row>
    <row r="15" spans="1:14" ht="15" customHeight="1" x14ac:dyDescent="0.15">
      <c r="A15" s="140"/>
      <c r="B15" s="13">
        <v>10</v>
      </c>
      <c r="C15" s="13">
        <v>13.007999999999999</v>
      </c>
      <c r="D15" s="17" t="s">
        <v>37</v>
      </c>
      <c r="E15" s="16">
        <v>136958.35999999999</v>
      </c>
      <c r="F15" s="16">
        <v>11227.65</v>
      </c>
      <c r="G15" s="16">
        <v>31950.6</v>
      </c>
      <c r="H15" s="16">
        <v>37843.1</v>
      </c>
      <c r="I15" s="16">
        <v>51493.5</v>
      </c>
      <c r="J15" s="16">
        <f t="shared" si="0"/>
        <v>89336.6</v>
      </c>
      <c r="K15" s="16">
        <f t="shared" si="1"/>
        <v>47621.760000000002</v>
      </c>
      <c r="L15" s="16">
        <v>40000</v>
      </c>
      <c r="M15" s="16"/>
      <c r="N15" s="28"/>
    </row>
    <row r="16" spans="1:14" ht="15" customHeight="1" x14ac:dyDescent="0.15">
      <c r="A16" s="140"/>
      <c r="B16" s="13">
        <v>11</v>
      </c>
      <c r="C16" s="13" t="s">
        <v>69</v>
      </c>
      <c r="D16" s="17" t="s">
        <v>70</v>
      </c>
      <c r="E16" s="16">
        <v>94019.199999999997</v>
      </c>
      <c r="F16" s="16">
        <v>0</v>
      </c>
      <c r="G16" s="16">
        <v>0</v>
      </c>
      <c r="H16" s="16">
        <v>0</v>
      </c>
      <c r="I16" s="16">
        <v>92810.8</v>
      </c>
      <c r="J16" s="16">
        <f t="shared" si="0"/>
        <v>92810.8</v>
      </c>
      <c r="K16" s="16">
        <f t="shared" si="1"/>
        <v>1208.3999999999901</v>
      </c>
      <c r="L16" s="16"/>
      <c r="M16" s="16"/>
      <c r="N16" s="28"/>
    </row>
    <row r="17" spans="1:14" ht="15" customHeight="1" x14ac:dyDescent="0.15">
      <c r="A17" s="140"/>
      <c r="B17" s="13">
        <v>12</v>
      </c>
      <c r="C17" s="13" t="s">
        <v>96</v>
      </c>
      <c r="D17" s="17" t="s">
        <v>97</v>
      </c>
      <c r="E17" s="16">
        <v>1961466.85</v>
      </c>
      <c r="F17" s="16">
        <v>774651.29</v>
      </c>
      <c r="G17" s="16">
        <v>1241128.5</v>
      </c>
      <c r="H17" s="16">
        <v>0</v>
      </c>
      <c r="I17" s="16">
        <v>0</v>
      </c>
      <c r="J17" s="16">
        <f t="shared" si="0"/>
        <v>0</v>
      </c>
      <c r="K17" s="16">
        <f t="shared" si="1"/>
        <v>1961466.85</v>
      </c>
      <c r="L17" s="16">
        <v>1900000</v>
      </c>
      <c r="M17" s="16"/>
      <c r="N17" s="28"/>
    </row>
    <row r="18" spans="1:14" ht="13.5" customHeight="1" x14ac:dyDescent="0.15">
      <c r="A18" s="140"/>
      <c r="B18" s="13">
        <v>13</v>
      </c>
      <c r="C18" s="13">
        <v>43.097000000000001</v>
      </c>
      <c r="D18" s="75" t="s">
        <v>61</v>
      </c>
      <c r="E18" s="16">
        <v>4115234.25</v>
      </c>
      <c r="F18" s="16">
        <v>91772.47</v>
      </c>
      <c r="G18" s="16">
        <v>0</v>
      </c>
      <c r="H18" s="16">
        <v>2504542.81</v>
      </c>
      <c r="I18" s="16">
        <v>2152381.73</v>
      </c>
      <c r="J18" s="16">
        <f t="shared" si="0"/>
        <v>2152381.73</v>
      </c>
      <c r="K18" s="34">
        <f>+E18-I18</f>
        <v>1962852.52</v>
      </c>
      <c r="L18" s="16">
        <v>1900000</v>
      </c>
      <c r="M18" s="16"/>
      <c r="N18" s="40" t="s">
        <v>139</v>
      </c>
    </row>
    <row r="19" spans="1:14" ht="15" customHeight="1" x14ac:dyDescent="0.15">
      <c r="A19" s="140"/>
      <c r="B19" s="13">
        <v>14</v>
      </c>
      <c r="C19" s="13">
        <v>43.043999999999997</v>
      </c>
      <c r="D19" s="76" t="s">
        <v>52</v>
      </c>
      <c r="E19" s="16">
        <v>621444.6</v>
      </c>
      <c r="F19" s="16">
        <v>1164022.73</v>
      </c>
      <c r="G19" s="16">
        <v>0</v>
      </c>
      <c r="H19" s="16">
        <v>0</v>
      </c>
      <c r="I19" s="16">
        <v>71503.56</v>
      </c>
      <c r="J19" s="16">
        <f t="shared" si="0"/>
        <v>71503.559999999896</v>
      </c>
      <c r="K19" s="16">
        <f t="shared" si="1"/>
        <v>549941.04</v>
      </c>
      <c r="L19" s="16"/>
      <c r="M19" s="16"/>
      <c r="N19" s="82" t="s">
        <v>140</v>
      </c>
    </row>
    <row r="20" spans="1:14" ht="15" customHeight="1" x14ac:dyDescent="0.15">
      <c r="A20" s="140"/>
      <c r="B20" s="13">
        <v>15</v>
      </c>
      <c r="C20" s="13" t="s">
        <v>29</v>
      </c>
      <c r="D20" s="17" t="s">
        <v>30</v>
      </c>
      <c r="E20" s="16">
        <v>827943.25</v>
      </c>
      <c r="F20" s="16">
        <v>0</v>
      </c>
      <c r="G20" s="16">
        <v>58000</v>
      </c>
      <c r="H20" s="16">
        <v>471150</v>
      </c>
      <c r="I20" s="16">
        <v>289975</v>
      </c>
      <c r="J20" s="16">
        <f t="shared" si="0"/>
        <v>761125</v>
      </c>
      <c r="K20" s="16">
        <f t="shared" si="1"/>
        <v>66818.25</v>
      </c>
      <c r="L20" s="16">
        <v>300000</v>
      </c>
      <c r="M20" s="16"/>
      <c r="N20" s="40" t="s">
        <v>141</v>
      </c>
    </row>
    <row r="21" spans="1:14" ht="15" customHeight="1" x14ac:dyDescent="0.15">
      <c r="A21" s="140"/>
      <c r="B21" s="13">
        <v>16</v>
      </c>
      <c r="C21" s="13">
        <v>44.051000000000002</v>
      </c>
      <c r="D21" s="17" t="s">
        <v>57</v>
      </c>
      <c r="E21" s="16">
        <v>4639429.5599999996</v>
      </c>
      <c r="F21" s="16">
        <v>346752</v>
      </c>
      <c r="G21" s="16">
        <v>1648350</v>
      </c>
      <c r="H21" s="16">
        <v>1630764</v>
      </c>
      <c r="I21" s="16">
        <v>1106456</v>
      </c>
      <c r="J21" s="16">
        <f t="shared" si="0"/>
        <v>2737220</v>
      </c>
      <c r="K21" s="16">
        <f t="shared" si="1"/>
        <v>1902209.56</v>
      </c>
      <c r="L21" s="16">
        <v>1900000</v>
      </c>
      <c r="M21" s="16"/>
      <c r="N21" s="28"/>
    </row>
    <row r="22" spans="1:14" ht="15" customHeight="1" x14ac:dyDescent="0.15">
      <c r="A22" s="140"/>
      <c r="B22" s="13">
        <v>17</v>
      </c>
      <c r="C22" s="13">
        <v>37.076000000000001</v>
      </c>
      <c r="D22" s="66" t="s">
        <v>142</v>
      </c>
      <c r="E22" s="16">
        <v>523755.4</v>
      </c>
      <c r="F22" s="16"/>
      <c r="G22" s="16"/>
      <c r="H22" s="16"/>
      <c r="I22" s="16">
        <v>895453.4</v>
      </c>
      <c r="J22" s="16">
        <f t="shared" si="0"/>
        <v>523755.4</v>
      </c>
      <c r="K22" s="16"/>
      <c r="L22" s="16"/>
      <c r="M22" s="16"/>
      <c r="N22" s="28"/>
    </row>
    <row r="23" spans="1:14" s="1" customFormat="1" ht="15" customHeight="1" x14ac:dyDescent="0.15">
      <c r="A23" s="140"/>
      <c r="B23" s="13">
        <v>18</v>
      </c>
      <c r="C23" s="13">
        <v>11.002000000000001</v>
      </c>
      <c r="D23" s="17" t="s">
        <v>31</v>
      </c>
      <c r="E23" s="16">
        <v>145869.82</v>
      </c>
      <c r="F23" s="16">
        <v>230250</v>
      </c>
      <c r="G23" s="16">
        <v>0</v>
      </c>
      <c r="H23" s="16">
        <v>0</v>
      </c>
      <c r="I23" s="16">
        <v>0</v>
      </c>
      <c r="J23" s="16">
        <f t="shared" si="0"/>
        <v>0</v>
      </c>
      <c r="K23" s="16">
        <f t="shared" si="1"/>
        <v>145869.82</v>
      </c>
      <c r="L23" s="16">
        <v>100000</v>
      </c>
      <c r="M23" s="16"/>
      <c r="N23" s="28"/>
    </row>
    <row r="24" spans="1:14" ht="15" customHeight="1" x14ac:dyDescent="0.15">
      <c r="A24" s="140"/>
      <c r="B24" s="13">
        <v>19</v>
      </c>
      <c r="C24" s="13">
        <v>13.013</v>
      </c>
      <c r="D24" s="17" t="s">
        <v>38</v>
      </c>
      <c r="E24" s="16">
        <v>9317.59</v>
      </c>
      <c r="F24" s="16">
        <v>0</v>
      </c>
      <c r="G24" s="16">
        <v>0</v>
      </c>
      <c r="H24" s="16">
        <v>0</v>
      </c>
      <c r="I24" s="16">
        <v>0</v>
      </c>
      <c r="J24" s="16">
        <f t="shared" si="0"/>
        <v>0</v>
      </c>
      <c r="K24" s="16">
        <f t="shared" si="1"/>
        <v>9317.59</v>
      </c>
      <c r="L24" s="16"/>
      <c r="M24" s="16"/>
      <c r="N24" s="28"/>
    </row>
    <row r="25" spans="1:14" ht="15" customHeight="1" x14ac:dyDescent="0.15">
      <c r="A25" s="140"/>
      <c r="B25" s="13">
        <v>20</v>
      </c>
      <c r="C25" s="141">
        <v>13.021000000000001</v>
      </c>
      <c r="D25" s="75" t="s">
        <v>39</v>
      </c>
      <c r="E25" s="16">
        <v>112067.22</v>
      </c>
      <c r="F25" s="16">
        <v>37477.699999999997</v>
      </c>
      <c r="G25" s="16">
        <v>61108.49</v>
      </c>
      <c r="H25" s="16">
        <v>73799.259999999995</v>
      </c>
      <c r="I25" s="16">
        <v>109673.14</v>
      </c>
      <c r="J25" s="16">
        <f t="shared" si="0"/>
        <v>112067.22</v>
      </c>
      <c r="K25" s="16"/>
      <c r="L25" s="16"/>
      <c r="M25" s="16"/>
      <c r="N25" s="28"/>
    </row>
    <row r="26" spans="1:14" ht="15" customHeight="1" x14ac:dyDescent="0.15">
      <c r="A26" s="140"/>
      <c r="B26" s="13">
        <v>21</v>
      </c>
      <c r="C26" s="141"/>
      <c r="D26" s="75" t="s">
        <v>40</v>
      </c>
      <c r="E26" s="16">
        <v>140328.31</v>
      </c>
      <c r="F26" s="16">
        <v>53457.64</v>
      </c>
      <c r="G26" s="16">
        <v>115852.09</v>
      </c>
      <c r="H26" s="16"/>
      <c r="I26" s="16">
        <v>252568.9</v>
      </c>
      <c r="J26" s="16">
        <f t="shared" si="0"/>
        <v>140328.31</v>
      </c>
      <c r="K26" s="16"/>
      <c r="L26" s="16"/>
      <c r="M26" s="16"/>
      <c r="N26" s="28"/>
    </row>
    <row r="27" spans="1:14" ht="15" customHeight="1" x14ac:dyDescent="0.15">
      <c r="A27" s="140"/>
      <c r="B27" s="13">
        <v>22</v>
      </c>
      <c r="C27" s="13">
        <v>13.022</v>
      </c>
      <c r="D27" s="17" t="s">
        <v>41</v>
      </c>
      <c r="E27" s="16">
        <v>204909.49</v>
      </c>
      <c r="F27" s="16">
        <v>65452.58</v>
      </c>
      <c r="G27" s="16">
        <v>82990.53</v>
      </c>
      <c r="H27" s="16">
        <v>0</v>
      </c>
      <c r="I27" s="16">
        <v>118446.36</v>
      </c>
      <c r="J27" s="16">
        <f t="shared" si="0"/>
        <v>118446.36</v>
      </c>
      <c r="K27" s="16">
        <f t="shared" si="1"/>
        <v>86463.13</v>
      </c>
      <c r="L27" s="16">
        <v>80000</v>
      </c>
      <c r="M27" s="16"/>
      <c r="N27" s="28"/>
    </row>
    <row r="28" spans="1:14" ht="15" customHeight="1" x14ac:dyDescent="0.15">
      <c r="A28" s="140"/>
      <c r="B28" s="13">
        <v>23</v>
      </c>
      <c r="C28" s="13">
        <v>13.084</v>
      </c>
      <c r="D28" s="17" t="s">
        <v>42</v>
      </c>
      <c r="E28" s="16">
        <v>1721780.32</v>
      </c>
      <c r="F28" s="16">
        <v>338194.9</v>
      </c>
      <c r="G28" s="16">
        <v>437328</v>
      </c>
      <c r="H28" s="16">
        <v>538945</v>
      </c>
      <c r="I28" s="16">
        <v>733839.75</v>
      </c>
      <c r="J28" s="16">
        <f t="shared" si="0"/>
        <v>1272784.75</v>
      </c>
      <c r="K28" s="16">
        <f t="shared" si="1"/>
        <v>448995.57</v>
      </c>
      <c r="L28" s="16">
        <v>400000</v>
      </c>
      <c r="M28" s="16"/>
      <c r="N28" s="28"/>
    </row>
    <row r="29" spans="1:14" ht="15" customHeight="1" x14ac:dyDescent="0.15">
      <c r="A29" s="140"/>
      <c r="B29" s="13">
        <v>24</v>
      </c>
      <c r="C29" s="13">
        <v>13.087</v>
      </c>
      <c r="D29" s="17" t="s">
        <v>43</v>
      </c>
      <c r="E29" s="16">
        <v>361013.58</v>
      </c>
      <c r="F29" s="16">
        <v>86593.5</v>
      </c>
      <c r="G29" s="16">
        <v>307752.59999999998</v>
      </c>
      <c r="H29" s="16">
        <v>360505.2</v>
      </c>
      <c r="I29" s="16">
        <v>0</v>
      </c>
      <c r="J29" s="16">
        <f t="shared" si="0"/>
        <v>360505.2</v>
      </c>
      <c r="K29" s="16">
        <f t="shared" si="1"/>
        <v>508.380000000005</v>
      </c>
      <c r="L29" s="16"/>
      <c r="M29" s="16"/>
      <c r="N29" s="28"/>
    </row>
    <row r="30" spans="1:14" ht="15" customHeight="1" x14ac:dyDescent="0.15">
      <c r="A30" s="140"/>
      <c r="B30" s="13">
        <v>25</v>
      </c>
      <c r="C30" s="13">
        <v>32.009</v>
      </c>
      <c r="D30" s="17" t="s">
        <v>44</v>
      </c>
      <c r="E30" s="16">
        <v>7549502.4800000004</v>
      </c>
      <c r="F30" s="16">
        <v>1151124.7</v>
      </c>
      <c r="G30" s="16">
        <v>2118096.9</v>
      </c>
      <c r="H30" s="16">
        <v>1930871.42</v>
      </c>
      <c r="I30" s="16">
        <v>2298307.1800000002</v>
      </c>
      <c r="J30" s="16">
        <f t="shared" si="0"/>
        <v>4229178.5999999996</v>
      </c>
      <c r="K30" s="16">
        <f t="shared" si="1"/>
        <v>3320323.88</v>
      </c>
      <c r="L30" s="16">
        <v>3000000</v>
      </c>
      <c r="M30" s="16"/>
      <c r="N30" s="81"/>
    </row>
    <row r="31" spans="1:14" ht="15" customHeight="1" x14ac:dyDescent="0.15">
      <c r="A31" s="140"/>
      <c r="B31" s="13">
        <v>26</v>
      </c>
      <c r="C31" s="13">
        <v>32.011000000000003</v>
      </c>
      <c r="D31" s="17" t="s">
        <v>45</v>
      </c>
      <c r="E31" s="16">
        <v>3712.3</v>
      </c>
      <c r="F31" s="16">
        <v>0</v>
      </c>
      <c r="G31" s="16">
        <v>0</v>
      </c>
      <c r="H31" s="16">
        <v>0</v>
      </c>
      <c r="I31" s="16">
        <v>0</v>
      </c>
      <c r="J31" s="16">
        <f t="shared" si="0"/>
        <v>0</v>
      </c>
      <c r="K31" s="16">
        <f t="shared" si="1"/>
        <v>3712.3</v>
      </c>
      <c r="L31" s="16"/>
      <c r="M31" s="16"/>
      <c r="N31" s="28"/>
    </row>
    <row r="32" spans="1:14" ht="15" customHeight="1" x14ac:dyDescent="0.15">
      <c r="A32" s="140"/>
      <c r="B32" s="13">
        <v>27</v>
      </c>
      <c r="C32" s="13">
        <v>32.042000000000002</v>
      </c>
      <c r="D32" s="77" t="s">
        <v>46</v>
      </c>
      <c r="E32" s="16">
        <v>315563.99</v>
      </c>
      <c r="F32" s="16">
        <v>303652.8</v>
      </c>
      <c r="G32" s="16">
        <v>0</v>
      </c>
      <c r="H32" s="16">
        <v>0</v>
      </c>
      <c r="I32" s="16">
        <v>0</v>
      </c>
      <c r="J32" s="16">
        <f t="shared" si="0"/>
        <v>0</v>
      </c>
      <c r="K32" s="16">
        <f t="shared" si="1"/>
        <v>315563.99</v>
      </c>
      <c r="L32" s="16"/>
      <c r="M32" s="16"/>
      <c r="N32" s="82" t="s">
        <v>140</v>
      </c>
    </row>
    <row r="33" spans="1:14" ht="15" customHeight="1" x14ac:dyDescent="0.15">
      <c r="A33" s="140"/>
      <c r="B33" s="13">
        <v>28</v>
      </c>
      <c r="C33" s="13">
        <v>32.064</v>
      </c>
      <c r="D33" s="17" t="s">
        <v>47</v>
      </c>
      <c r="E33" s="16">
        <v>2388834.4</v>
      </c>
      <c r="F33" s="16">
        <v>781691</v>
      </c>
      <c r="G33" s="16">
        <v>446524</v>
      </c>
      <c r="H33" s="16">
        <v>531505</v>
      </c>
      <c r="I33" s="16">
        <v>656928</v>
      </c>
      <c r="J33" s="16">
        <f t="shared" si="0"/>
        <v>1188433</v>
      </c>
      <c r="K33" s="16">
        <f t="shared" si="1"/>
        <v>1200401.3999999999</v>
      </c>
      <c r="L33" s="16">
        <v>1200000</v>
      </c>
      <c r="M33" s="16"/>
      <c r="N33" s="28"/>
    </row>
    <row r="34" spans="1:14" ht="15" customHeight="1" x14ac:dyDescent="0.15">
      <c r="A34" s="140"/>
      <c r="B34" s="13">
        <v>29</v>
      </c>
      <c r="C34" s="13">
        <v>42.012</v>
      </c>
      <c r="D34" s="66" t="s">
        <v>143</v>
      </c>
      <c r="E34" s="16">
        <v>13120.07</v>
      </c>
      <c r="F34" s="16">
        <v>0</v>
      </c>
      <c r="G34" s="16">
        <v>13120.01</v>
      </c>
      <c r="H34" s="16">
        <v>0</v>
      </c>
      <c r="I34" s="16">
        <v>0</v>
      </c>
      <c r="J34" s="16">
        <f t="shared" si="0"/>
        <v>0</v>
      </c>
      <c r="K34" s="16">
        <f t="shared" si="1"/>
        <v>13120.07</v>
      </c>
      <c r="L34" s="16"/>
      <c r="M34" s="16">
        <f>+K34</f>
        <v>13120.07</v>
      </c>
      <c r="N34" s="28"/>
    </row>
    <row r="35" spans="1:14" ht="15" customHeight="1" x14ac:dyDescent="0.15">
      <c r="A35" s="140"/>
      <c r="B35" s="13">
        <v>30</v>
      </c>
      <c r="C35" s="13" t="s">
        <v>144</v>
      </c>
      <c r="D35" s="75" t="s">
        <v>145</v>
      </c>
      <c r="E35" s="16">
        <v>2973921.12</v>
      </c>
      <c r="F35" s="16"/>
      <c r="G35" s="16">
        <v>758157.64</v>
      </c>
      <c r="H35" s="16">
        <v>2020686.6</v>
      </c>
      <c r="I35" s="16">
        <v>1703234.52</v>
      </c>
      <c r="J35" s="16">
        <f t="shared" si="0"/>
        <v>2973921.12</v>
      </c>
      <c r="K35" s="16"/>
      <c r="L35" s="16"/>
      <c r="M35" s="16"/>
      <c r="N35" s="28"/>
    </row>
    <row r="36" spans="1:14" ht="15" customHeight="1" x14ac:dyDescent="0.15">
      <c r="A36" s="140"/>
      <c r="B36" s="13">
        <v>31</v>
      </c>
      <c r="C36" s="13">
        <v>33.037999999999997</v>
      </c>
      <c r="D36" s="17" t="s">
        <v>48</v>
      </c>
      <c r="E36" s="16">
        <v>31151.5</v>
      </c>
      <c r="F36" s="16">
        <v>0</v>
      </c>
      <c r="G36" s="16">
        <v>352</v>
      </c>
      <c r="H36" s="16">
        <v>0</v>
      </c>
      <c r="I36" s="16">
        <v>0</v>
      </c>
      <c r="J36" s="16">
        <f t="shared" si="0"/>
        <v>0</v>
      </c>
      <c r="K36" s="16">
        <f t="shared" si="1"/>
        <v>31151.5</v>
      </c>
      <c r="L36" s="16"/>
      <c r="M36" s="16"/>
      <c r="N36" s="28"/>
    </row>
    <row r="37" spans="1:14" ht="15" customHeight="1" x14ac:dyDescent="0.15">
      <c r="A37" s="140"/>
      <c r="B37" s="13">
        <v>32</v>
      </c>
      <c r="C37" s="13">
        <v>33.072000000000003</v>
      </c>
      <c r="D37" s="17" t="s">
        <v>49</v>
      </c>
      <c r="E37" s="16">
        <v>169861.56</v>
      </c>
      <c r="F37" s="16">
        <v>0</v>
      </c>
      <c r="G37" s="16">
        <v>0</v>
      </c>
      <c r="H37" s="16">
        <v>0</v>
      </c>
      <c r="I37" s="16">
        <v>151738.51999999999</v>
      </c>
      <c r="J37" s="16">
        <f t="shared" si="0"/>
        <v>151738.51999999999</v>
      </c>
      <c r="K37" s="16">
        <f t="shared" si="1"/>
        <v>18123.04</v>
      </c>
      <c r="L37" s="16"/>
      <c r="M37" s="16"/>
      <c r="N37" s="28"/>
    </row>
    <row r="38" spans="1:14" ht="15" customHeight="1" x14ac:dyDescent="0.15">
      <c r="A38" s="140"/>
      <c r="B38" s="13">
        <v>33</v>
      </c>
      <c r="C38" s="13">
        <v>42.069000000000003</v>
      </c>
      <c r="D38" s="17" t="s">
        <v>50</v>
      </c>
      <c r="E38" s="16">
        <v>343649.46</v>
      </c>
      <c r="F38" s="16">
        <v>11633.19</v>
      </c>
      <c r="G38" s="16">
        <v>83793.440000000002</v>
      </c>
      <c r="H38" s="16">
        <v>120061.9</v>
      </c>
      <c r="I38" s="16">
        <v>222665.37</v>
      </c>
      <c r="J38" s="16">
        <f t="shared" si="0"/>
        <v>342727.27</v>
      </c>
      <c r="K38" s="16">
        <f t="shared" si="1"/>
        <v>922.19000000003098</v>
      </c>
      <c r="L38" s="16"/>
      <c r="M38" s="16"/>
      <c r="N38" s="28"/>
    </row>
    <row r="39" spans="1:14" ht="15" customHeight="1" x14ac:dyDescent="0.15">
      <c r="A39" s="140"/>
      <c r="B39" s="13">
        <v>34</v>
      </c>
      <c r="C39" s="13">
        <v>43.040999999999997</v>
      </c>
      <c r="D39" s="66" t="s">
        <v>51</v>
      </c>
      <c r="E39" s="16">
        <v>722267.69</v>
      </c>
      <c r="F39" s="16">
        <v>105434.1</v>
      </c>
      <c r="G39" s="16">
        <v>179835.67</v>
      </c>
      <c r="H39" s="16">
        <v>228623.52</v>
      </c>
      <c r="I39" s="16">
        <v>307520.96999999997</v>
      </c>
      <c r="J39" s="16">
        <f t="shared" si="0"/>
        <v>307520.96999999997</v>
      </c>
      <c r="K39" s="16">
        <f>+E39-I39</f>
        <v>414746.72</v>
      </c>
      <c r="L39" s="16">
        <v>400000</v>
      </c>
      <c r="M39" s="16"/>
      <c r="N39" s="28"/>
    </row>
    <row r="40" spans="1:14" ht="15" customHeight="1" x14ac:dyDescent="0.15">
      <c r="A40" s="140"/>
      <c r="B40" s="13">
        <v>35</v>
      </c>
      <c r="C40" s="13">
        <v>43.054000000000002</v>
      </c>
      <c r="D40" s="75" t="s">
        <v>53</v>
      </c>
      <c r="E40" s="16">
        <v>7581110.8899999997</v>
      </c>
      <c r="F40" s="16">
        <v>1944112.35</v>
      </c>
      <c r="G40" s="16">
        <v>2081112.36</v>
      </c>
      <c r="H40" s="16">
        <v>2454976.96</v>
      </c>
      <c r="I40" s="16">
        <v>3142436.38</v>
      </c>
      <c r="J40" s="16">
        <f t="shared" si="0"/>
        <v>5597413.3399999999</v>
      </c>
      <c r="K40" s="16">
        <f>+E40-I40-H40</f>
        <v>1983697.55</v>
      </c>
      <c r="L40" s="16">
        <v>2000000</v>
      </c>
      <c r="M40" s="16"/>
      <c r="N40" s="28"/>
    </row>
    <row r="41" spans="1:14" ht="15" customHeight="1" x14ac:dyDescent="0.15">
      <c r="A41" s="140"/>
      <c r="B41" s="13">
        <v>36</v>
      </c>
      <c r="C41" s="13">
        <v>43.073</v>
      </c>
      <c r="D41" s="75" t="s">
        <v>54</v>
      </c>
      <c r="E41" s="16">
        <v>494926.74</v>
      </c>
      <c r="F41" s="16">
        <v>790853.1</v>
      </c>
      <c r="G41" s="16">
        <v>119500</v>
      </c>
      <c r="H41" s="16">
        <v>184300</v>
      </c>
      <c r="I41" s="16">
        <v>296524.27</v>
      </c>
      <c r="J41" s="16">
        <f t="shared" si="0"/>
        <v>480824.27</v>
      </c>
      <c r="K41" s="16">
        <f t="shared" si="1"/>
        <v>14102.47</v>
      </c>
      <c r="L41" s="16"/>
      <c r="M41" s="16"/>
      <c r="N41" s="28"/>
    </row>
    <row r="42" spans="1:14" ht="15" customHeight="1" x14ac:dyDescent="0.15">
      <c r="A42" s="140"/>
      <c r="B42" s="13">
        <v>37</v>
      </c>
      <c r="C42" s="13">
        <v>43.085000000000001</v>
      </c>
      <c r="D42" s="75" t="s">
        <v>55</v>
      </c>
      <c r="E42" s="16">
        <v>551080.1</v>
      </c>
      <c r="F42" s="16">
        <v>45551.56</v>
      </c>
      <c r="G42" s="16">
        <v>189394.32</v>
      </c>
      <c r="H42" s="16">
        <v>217028.36</v>
      </c>
      <c r="I42" s="16">
        <v>329766.36</v>
      </c>
      <c r="J42" s="16">
        <f t="shared" si="0"/>
        <v>329766.36</v>
      </c>
      <c r="K42" s="16">
        <f>+E42-I42</f>
        <v>221313.74</v>
      </c>
      <c r="L42" s="16">
        <v>300000</v>
      </c>
      <c r="M42" s="16"/>
      <c r="N42" s="40" t="s">
        <v>146</v>
      </c>
    </row>
    <row r="43" spans="1:14" ht="15" customHeight="1" x14ac:dyDescent="0.15">
      <c r="A43" s="140"/>
      <c r="B43" s="13">
        <v>38</v>
      </c>
      <c r="C43" s="13">
        <v>43.088999999999999</v>
      </c>
      <c r="D43" s="75" t="s">
        <v>56</v>
      </c>
      <c r="E43" s="16">
        <v>2465350.85</v>
      </c>
      <c r="F43" s="16">
        <v>333835.08</v>
      </c>
      <c r="G43" s="16">
        <v>0</v>
      </c>
      <c r="H43" s="16">
        <v>1174906.3899999999</v>
      </c>
      <c r="I43" s="16">
        <v>875833.3</v>
      </c>
      <c r="J43" s="16">
        <f t="shared" si="0"/>
        <v>2050739.69</v>
      </c>
      <c r="K43" s="16">
        <f t="shared" si="1"/>
        <v>414611.16</v>
      </c>
      <c r="L43" s="16">
        <v>800000</v>
      </c>
      <c r="M43" s="16"/>
      <c r="N43" s="40" t="s">
        <v>147</v>
      </c>
    </row>
    <row r="44" spans="1:14" ht="15" customHeight="1" x14ac:dyDescent="0.15">
      <c r="A44" s="140"/>
      <c r="B44" s="13">
        <v>39</v>
      </c>
      <c r="C44" s="13" t="s">
        <v>66</v>
      </c>
      <c r="D44" s="75" t="s">
        <v>67</v>
      </c>
      <c r="E44" s="16">
        <v>2468713.2400000002</v>
      </c>
      <c r="F44" s="16">
        <v>0</v>
      </c>
      <c r="G44" s="16">
        <v>1554000.76</v>
      </c>
      <c r="H44" s="16">
        <v>1234280.96</v>
      </c>
      <c r="I44" s="16">
        <v>1534564.92</v>
      </c>
      <c r="J44" s="16">
        <f t="shared" si="0"/>
        <v>2468713.2400000002</v>
      </c>
      <c r="K44" s="16"/>
      <c r="L44" s="16"/>
      <c r="M44" s="16"/>
      <c r="N44" s="28"/>
    </row>
    <row r="45" spans="1:14" ht="15" customHeight="1" x14ac:dyDescent="0.15">
      <c r="A45" s="140"/>
      <c r="B45" s="13">
        <v>40</v>
      </c>
      <c r="C45" s="13">
        <v>50.015999999999998</v>
      </c>
      <c r="D45" s="17" t="s">
        <v>59</v>
      </c>
      <c r="E45" s="16">
        <v>5639.87</v>
      </c>
      <c r="F45" s="16">
        <v>0</v>
      </c>
      <c r="G45" s="16">
        <v>0</v>
      </c>
      <c r="H45" s="16">
        <v>0</v>
      </c>
      <c r="I45" s="16">
        <v>0</v>
      </c>
      <c r="J45" s="16">
        <f t="shared" si="0"/>
        <v>0</v>
      </c>
      <c r="K45" s="16">
        <f t="shared" si="1"/>
        <v>5639.87</v>
      </c>
      <c r="L45" s="16"/>
      <c r="M45" s="16"/>
      <c r="N45" s="28"/>
    </row>
    <row r="46" spans="1:14" ht="15" customHeight="1" x14ac:dyDescent="0.15">
      <c r="A46" s="140"/>
      <c r="B46" s="13">
        <v>41</v>
      </c>
      <c r="C46" s="13" t="s">
        <v>71</v>
      </c>
      <c r="D46" s="20" t="s">
        <v>72</v>
      </c>
      <c r="E46" s="16">
        <v>7043.5</v>
      </c>
      <c r="F46" s="16">
        <v>0</v>
      </c>
      <c r="G46" s="16">
        <v>2094.88</v>
      </c>
      <c r="H46" s="16">
        <v>0</v>
      </c>
      <c r="I46" s="16">
        <v>0</v>
      </c>
      <c r="J46" s="16">
        <f t="shared" si="0"/>
        <v>0</v>
      </c>
      <c r="K46" s="16">
        <f t="shared" si="1"/>
        <v>7043.5</v>
      </c>
      <c r="L46" s="16"/>
      <c r="M46" s="16"/>
      <c r="N46" s="28"/>
    </row>
    <row r="47" spans="1:14" ht="15" customHeight="1" x14ac:dyDescent="0.15">
      <c r="A47" s="140"/>
      <c r="B47" s="13">
        <v>42</v>
      </c>
      <c r="C47" s="13" t="s">
        <v>73</v>
      </c>
      <c r="D47" s="17" t="s">
        <v>74</v>
      </c>
      <c r="E47" s="16">
        <v>350190.16</v>
      </c>
      <c r="F47" s="16">
        <v>0</v>
      </c>
      <c r="G47" s="16">
        <v>0</v>
      </c>
      <c r="H47" s="16">
        <v>0</v>
      </c>
      <c r="I47" s="16">
        <v>0</v>
      </c>
      <c r="J47" s="16">
        <f t="shared" si="0"/>
        <v>0</v>
      </c>
      <c r="K47" s="16">
        <f t="shared" si="1"/>
        <v>350190.16</v>
      </c>
      <c r="L47" s="16"/>
      <c r="M47" s="16"/>
      <c r="N47" s="28"/>
    </row>
    <row r="48" spans="1:14" ht="15" customHeight="1" x14ac:dyDescent="0.15">
      <c r="A48" s="139" t="s">
        <v>148</v>
      </c>
      <c r="B48" s="13">
        <v>43</v>
      </c>
      <c r="C48" s="13" t="s">
        <v>78</v>
      </c>
      <c r="D48" s="91" t="s">
        <v>79</v>
      </c>
      <c r="E48" s="16">
        <v>12459.2</v>
      </c>
      <c r="F48" s="16">
        <v>0</v>
      </c>
      <c r="G48" s="16">
        <v>0</v>
      </c>
      <c r="H48" s="16">
        <v>0</v>
      </c>
      <c r="I48" s="16">
        <v>0</v>
      </c>
      <c r="J48" s="16">
        <f t="shared" si="0"/>
        <v>0</v>
      </c>
      <c r="K48" s="16">
        <f t="shared" si="1"/>
        <v>12459.2</v>
      </c>
      <c r="L48" s="16"/>
      <c r="M48" s="16">
        <v>12459.2</v>
      </c>
      <c r="N48" s="50" t="s">
        <v>149</v>
      </c>
    </row>
    <row r="49" spans="1:14" ht="15" customHeight="1" x14ac:dyDescent="0.15">
      <c r="A49" s="140"/>
      <c r="B49" s="13">
        <v>44</v>
      </c>
      <c r="C49" s="13" t="s">
        <v>80</v>
      </c>
      <c r="D49" s="91" t="s">
        <v>81</v>
      </c>
      <c r="E49" s="16">
        <v>1248</v>
      </c>
      <c r="F49" s="16">
        <v>0</v>
      </c>
      <c r="G49" s="16">
        <v>1248</v>
      </c>
      <c r="H49" s="16">
        <v>0</v>
      </c>
      <c r="I49" s="16">
        <v>0</v>
      </c>
      <c r="J49" s="16">
        <f t="shared" si="0"/>
        <v>0</v>
      </c>
      <c r="K49" s="16">
        <f t="shared" si="1"/>
        <v>1248</v>
      </c>
      <c r="L49" s="16"/>
      <c r="M49" s="16"/>
      <c r="N49" s="28"/>
    </row>
    <row r="50" spans="1:14" ht="15" customHeight="1" x14ac:dyDescent="0.15">
      <c r="A50" s="140"/>
      <c r="B50" s="13">
        <v>45</v>
      </c>
      <c r="C50" s="13" t="s">
        <v>82</v>
      </c>
      <c r="D50" s="91" t="s">
        <v>83</v>
      </c>
      <c r="E50" s="16">
        <v>23.19</v>
      </c>
      <c r="F50" s="16">
        <v>0</v>
      </c>
      <c r="G50" s="16">
        <v>0</v>
      </c>
      <c r="H50" s="16">
        <v>0</v>
      </c>
      <c r="I50" s="16">
        <v>0</v>
      </c>
      <c r="J50" s="16">
        <f t="shared" si="0"/>
        <v>0</v>
      </c>
      <c r="K50" s="16">
        <f t="shared" si="1"/>
        <v>23.19</v>
      </c>
      <c r="L50" s="16"/>
      <c r="M50" s="16"/>
      <c r="N50" s="28"/>
    </row>
    <row r="51" spans="1:14" ht="15" customHeight="1" x14ac:dyDescent="0.15">
      <c r="A51" s="140"/>
      <c r="B51" s="13">
        <v>46</v>
      </c>
      <c r="C51" s="13" t="s">
        <v>84</v>
      </c>
      <c r="D51" s="91" t="s">
        <v>85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f t="shared" si="0"/>
        <v>0</v>
      </c>
      <c r="K51" s="16">
        <f t="shared" si="1"/>
        <v>0</v>
      </c>
      <c r="L51" s="16"/>
      <c r="M51" s="16"/>
      <c r="N51" s="28"/>
    </row>
    <row r="52" spans="1:14" ht="15" customHeight="1" x14ac:dyDescent="0.15">
      <c r="A52" s="140"/>
      <c r="B52" s="13">
        <v>47</v>
      </c>
      <c r="C52" s="13" t="s">
        <v>86</v>
      </c>
      <c r="D52" s="91" t="s">
        <v>87</v>
      </c>
      <c r="E52" s="16">
        <v>516308.6</v>
      </c>
      <c r="F52" s="16">
        <v>737993.6</v>
      </c>
      <c r="G52" s="16">
        <v>0</v>
      </c>
      <c r="H52" s="16">
        <v>0</v>
      </c>
      <c r="I52" s="16">
        <v>0</v>
      </c>
      <c r="J52" s="16">
        <f t="shared" si="0"/>
        <v>0</v>
      </c>
      <c r="K52" s="16">
        <f t="shared" si="1"/>
        <v>516308.6</v>
      </c>
      <c r="L52" s="16"/>
      <c r="M52" s="16"/>
      <c r="N52" s="28"/>
    </row>
    <row r="53" spans="1:14" ht="15" customHeight="1" x14ac:dyDescent="0.15">
      <c r="A53" s="140"/>
      <c r="B53" s="13">
        <v>48</v>
      </c>
      <c r="C53" s="13" t="s">
        <v>88</v>
      </c>
      <c r="D53" s="91" t="s">
        <v>89</v>
      </c>
      <c r="E53" s="16">
        <v>1508.81</v>
      </c>
      <c r="F53" s="16">
        <v>0</v>
      </c>
      <c r="G53" s="16">
        <v>0</v>
      </c>
      <c r="H53" s="16">
        <v>0</v>
      </c>
      <c r="I53" s="16">
        <v>0</v>
      </c>
      <c r="J53" s="16">
        <f t="shared" si="0"/>
        <v>0</v>
      </c>
      <c r="K53" s="16">
        <f t="shared" si="1"/>
        <v>1508.81</v>
      </c>
      <c r="L53" s="16"/>
      <c r="M53" s="16"/>
      <c r="N53" s="28"/>
    </row>
    <row r="54" spans="1:14" ht="15" customHeight="1" x14ac:dyDescent="0.15">
      <c r="A54" s="140"/>
      <c r="B54" s="13">
        <v>49</v>
      </c>
      <c r="C54" s="13" t="s">
        <v>100</v>
      </c>
      <c r="D54" s="91" t="s">
        <v>101</v>
      </c>
      <c r="E54" s="16">
        <v>18082.41</v>
      </c>
      <c r="F54" s="16">
        <v>9805.0499999999993</v>
      </c>
      <c r="G54" s="16">
        <v>2740.83</v>
      </c>
      <c r="H54" s="16">
        <v>0</v>
      </c>
      <c r="I54" s="16">
        <v>5536.28</v>
      </c>
      <c r="J54" s="16">
        <f t="shared" si="0"/>
        <v>5536.28</v>
      </c>
      <c r="K54" s="16">
        <f t="shared" si="1"/>
        <v>12546.13</v>
      </c>
      <c r="L54" s="16"/>
      <c r="M54" s="16">
        <v>12546.13</v>
      </c>
      <c r="N54" s="40" t="s">
        <v>150</v>
      </c>
    </row>
    <row r="55" spans="1:14" ht="15" customHeight="1" x14ac:dyDescent="0.15">
      <c r="A55" s="140"/>
      <c r="B55" s="13">
        <v>50</v>
      </c>
      <c r="C55" s="13" t="s">
        <v>102</v>
      </c>
      <c r="D55" s="91" t="s">
        <v>103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f t="shared" si="0"/>
        <v>0</v>
      </c>
      <c r="K55" s="16">
        <f t="shared" si="1"/>
        <v>0</v>
      </c>
      <c r="L55" s="16"/>
      <c r="M55" s="16"/>
      <c r="N55" s="28"/>
    </row>
    <row r="56" spans="1:14" ht="15" customHeight="1" x14ac:dyDescent="0.15">
      <c r="A56" s="140"/>
      <c r="B56" s="13">
        <v>51</v>
      </c>
      <c r="C56" s="13" t="s">
        <v>106</v>
      </c>
      <c r="D56" s="91" t="s">
        <v>107</v>
      </c>
      <c r="E56" s="16">
        <v>14405.74</v>
      </c>
      <c r="F56" s="16">
        <v>0</v>
      </c>
      <c r="G56" s="16">
        <v>3272.66</v>
      </c>
      <c r="H56" s="16">
        <v>0</v>
      </c>
      <c r="I56" s="16">
        <v>0</v>
      </c>
      <c r="J56" s="16">
        <f t="shared" si="0"/>
        <v>0</v>
      </c>
      <c r="K56" s="16">
        <f t="shared" si="1"/>
        <v>14405.74</v>
      </c>
      <c r="L56" s="16"/>
      <c r="M56" s="16">
        <v>14405.74</v>
      </c>
      <c r="N56" s="40" t="s">
        <v>151</v>
      </c>
    </row>
    <row r="57" spans="1:14" ht="15" customHeight="1" x14ac:dyDescent="0.15">
      <c r="A57" s="140"/>
      <c r="B57" s="13">
        <v>52</v>
      </c>
      <c r="C57" s="13" t="s">
        <v>112</v>
      </c>
      <c r="D57" s="36" t="s">
        <v>113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f t="shared" si="0"/>
        <v>0</v>
      </c>
      <c r="K57" s="16">
        <f t="shared" si="1"/>
        <v>0</v>
      </c>
      <c r="L57" s="16"/>
      <c r="M57" s="16"/>
      <c r="N57" s="28"/>
    </row>
    <row r="58" spans="1:14" ht="15" customHeight="1" x14ac:dyDescent="0.15">
      <c r="A58" s="140"/>
      <c r="B58" s="13">
        <v>53</v>
      </c>
      <c r="C58" s="35" t="s">
        <v>152</v>
      </c>
      <c r="D58" s="78" t="s">
        <v>153</v>
      </c>
      <c r="E58" s="16">
        <v>506176.48</v>
      </c>
      <c r="F58" s="16">
        <v>132416.14000000001</v>
      </c>
      <c r="G58" s="16">
        <v>0</v>
      </c>
      <c r="H58" s="16">
        <v>319530.23999999999</v>
      </c>
      <c r="I58" s="16">
        <v>504230.1</v>
      </c>
      <c r="J58" s="16">
        <f t="shared" si="0"/>
        <v>506176.48</v>
      </c>
      <c r="K58" s="16"/>
      <c r="L58" s="30"/>
      <c r="M58" s="83"/>
      <c r="N58" s="28"/>
    </row>
    <row r="59" spans="1:14" ht="15" customHeight="1" x14ac:dyDescent="0.15">
      <c r="A59" s="140"/>
      <c r="B59" s="13">
        <v>54</v>
      </c>
      <c r="C59" s="35" t="s">
        <v>154</v>
      </c>
      <c r="D59" s="47" t="s">
        <v>155</v>
      </c>
      <c r="E59" s="16">
        <v>46800</v>
      </c>
      <c r="F59" s="16">
        <v>0</v>
      </c>
      <c r="G59" s="16">
        <v>8400</v>
      </c>
      <c r="H59" s="16">
        <v>0</v>
      </c>
      <c r="I59" s="16">
        <v>38400</v>
      </c>
      <c r="J59" s="16">
        <f t="shared" si="0"/>
        <v>38400</v>
      </c>
      <c r="K59" s="16">
        <f t="shared" si="1"/>
        <v>8400</v>
      </c>
      <c r="L59" s="30"/>
      <c r="M59" s="83"/>
      <c r="N59" s="31"/>
    </row>
    <row r="60" spans="1:14" ht="15" customHeight="1" x14ac:dyDescent="0.15">
      <c r="A60" s="140"/>
      <c r="B60" s="13">
        <v>55</v>
      </c>
      <c r="C60" s="35" t="s">
        <v>156</v>
      </c>
      <c r="D60" s="47" t="s">
        <v>157</v>
      </c>
      <c r="E60" s="16">
        <v>26237.9</v>
      </c>
      <c r="F60" s="16"/>
      <c r="G60" s="30"/>
      <c r="H60" s="16">
        <v>26237.9</v>
      </c>
      <c r="I60" s="16">
        <v>0</v>
      </c>
      <c r="J60" s="16">
        <f t="shared" si="0"/>
        <v>26237.9</v>
      </c>
      <c r="K60" s="16">
        <f t="shared" si="1"/>
        <v>0</v>
      </c>
      <c r="L60" s="30"/>
      <c r="M60" s="16">
        <v>26237.9</v>
      </c>
      <c r="N60" s="50" t="s">
        <v>158</v>
      </c>
    </row>
    <row r="61" spans="1:14" ht="15" customHeight="1" x14ac:dyDescent="0.15">
      <c r="A61" s="147" t="s">
        <v>120</v>
      </c>
      <c r="B61" s="148"/>
      <c r="C61" s="148"/>
      <c r="D61" s="148"/>
      <c r="E61" s="38">
        <f>SUM(E6:E60)</f>
        <v>-10373699.5</v>
      </c>
      <c r="F61" s="38">
        <f>SUM(F6:F60)</f>
        <v>12749795.75</v>
      </c>
      <c r="G61" s="38">
        <f>SUM(G6:G60)</f>
        <v>18637480.420000002</v>
      </c>
      <c r="H61" s="38">
        <f>SUM(H6:H60)</f>
        <v>22997137.850000001</v>
      </c>
      <c r="I61" s="38">
        <f>SUM(I6:I60)</f>
        <v>18783899.68</v>
      </c>
      <c r="J61" s="38">
        <f>SUM(J6:J59)</f>
        <v>-28190642.309999999</v>
      </c>
      <c r="K61" s="38">
        <f>SUM(K6:K60)</f>
        <v>17790704.91</v>
      </c>
      <c r="L61" s="38">
        <f>SUM(L6:L57)</f>
        <v>17090000</v>
      </c>
      <c r="M61" s="38">
        <f>SUM(M6:M60)</f>
        <v>78769.039999999994</v>
      </c>
      <c r="N61" s="41"/>
    </row>
    <row r="62" spans="1:14" ht="18.95" customHeight="1" x14ac:dyDescent="0.15">
      <c r="K62" s="136" t="s">
        <v>159</v>
      </c>
      <c r="L62" s="136"/>
      <c r="M62" s="136"/>
      <c r="N62" s="136"/>
    </row>
    <row r="63" spans="1:14" ht="18.95" customHeight="1" x14ac:dyDescent="0.15">
      <c r="B63" s="137" t="s">
        <v>121</v>
      </c>
      <c r="C63" s="137"/>
    </row>
    <row r="65" spans="10:10" ht="18.95" customHeight="1" x14ac:dyDescent="0.15">
      <c r="J65" s="45"/>
    </row>
  </sheetData>
  <autoFilter ref="A5:N63"/>
  <mergeCells count="18">
    <mergeCell ref="L4:M4"/>
    <mergeCell ref="A61:D61"/>
    <mergeCell ref="A1:C2"/>
    <mergeCell ref="D1:F2"/>
    <mergeCell ref="K62:N62"/>
    <mergeCell ref="B63:C63"/>
    <mergeCell ref="A4:A5"/>
    <mergeCell ref="A6:A47"/>
    <mergeCell ref="A48:A60"/>
    <mergeCell ref="B4:B5"/>
    <mergeCell ref="C4:C5"/>
    <mergeCell ref="C25:C26"/>
    <mergeCell ref="D4:D5"/>
    <mergeCell ref="E4:E5"/>
    <mergeCell ref="N4:N5"/>
    <mergeCell ref="A3:N3"/>
    <mergeCell ref="F4:H4"/>
    <mergeCell ref="J4:K4"/>
  </mergeCells>
  <phoneticPr fontId="19" type="noConversion"/>
  <pageMargins left="0.118055555555556" right="0.118055555555556" top="0.196527777777778" bottom="0.196527777777778" header="0.31388888888888899" footer="0.31388888888888899"/>
  <pageSetup paperSize="8" scale="82" orientation="landscape" horizontalDpi="100" verticalDpi="100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M41"/>
  <sheetViews>
    <sheetView workbookViewId="0">
      <pane xSplit="4" ySplit="5" topLeftCell="G6" activePane="bottomRight" state="frozen"/>
      <selection pane="topRight"/>
      <selection pane="bottomLeft"/>
      <selection pane="bottomRight" activeCell="L17" sqref="L17"/>
    </sheetView>
  </sheetViews>
  <sheetFormatPr defaultColWidth="9" defaultRowHeight="18.95" customHeight="1" outlineLevelCol="1" x14ac:dyDescent="0.15"/>
  <cols>
    <col min="1" max="2" width="5" style="51" customWidth="1"/>
    <col min="3" max="3" width="13.75" style="51" customWidth="1"/>
    <col min="4" max="4" width="29.375" style="52" customWidth="1"/>
    <col min="5" max="5" width="18.375" style="53" customWidth="1"/>
    <col min="6" max="6" width="17.25" style="54" customWidth="1"/>
    <col min="7" max="7" width="16" style="54" customWidth="1" outlineLevel="1"/>
    <col min="8" max="8" width="19" style="54" customWidth="1" outlineLevel="1"/>
    <col min="9" max="10" width="17.25" style="54" customWidth="1" outlineLevel="1"/>
    <col min="11" max="11" width="16.125" style="54" customWidth="1"/>
    <col min="12" max="12" width="18.75" style="54" customWidth="1"/>
    <col min="13" max="13" width="20.75" style="51" customWidth="1"/>
    <col min="14" max="16384" width="9" style="51"/>
  </cols>
  <sheetData>
    <row r="1" spans="1:13" ht="30.75" customHeight="1" x14ac:dyDescent="0.15">
      <c r="A1" s="122"/>
      <c r="B1" s="123"/>
      <c r="C1" s="123"/>
      <c r="D1" s="149" t="s">
        <v>160</v>
      </c>
      <c r="E1" s="150"/>
      <c r="F1" s="151"/>
      <c r="G1" s="55" t="s">
        <v>1</v>
      </c>
      <c r="H1" s="55" t="s">
        <v>2</v>
      </c>
      <c r="I1" s="55" t="s">
        <v>3</v>
      </c>
      <c r="J1" s="55" t="s">
        <v>4</v>
      </c>
      <c r="K1" s="55" t="s">
        <v>5</v>
      </c>
      <c r="L1" s="55" t="s">
        <v>124</v>
      </c>
      <c r="M1" s="60" t="s">
        <v>125</v>
      </c>
    </row>
    <row r="2" spans="1:13" ht="35.25" customHeight="1" x14ac:dyDescent="0.15">
      <c r="A2" s="118"/>
      <c r="B2" s="119"/>
      <c r="C2" s="119"/>
      <c r="D2" s="152"/>
      <c r="E2" s="153"/>
      <c r="F2" s="154"/>
      <c r="G2" s="56" t="s">
        <v>161</v>
      </c>
      <c r="H2" s="56"/>
      <c r="I2" s="56"/>
      <c r="J2" s="56"/>
      <c r="K2" s="61"/>
      <c r="L2" s="61"/>
      <c r="M2" s="62"/>
    </row>
    <row r="3" spans="1:13" ht="10.5" customHeight="1" x14ac:dyDescent="0.15">
      <c r="A3" s="118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20"/>
    </row>
    <row r="4" spans="1:13" ht="18" customHeight="1" x14ac:dyDescent="0.15">
      <c r="A4" s="104" t="s">
        <v>8</v>
      </c>
      <c r="B4" s="108" t="s">
        <v>9</v>
      </c>
      <c r="C4" s="108" t="s">
        <v>10</v>
      </c>
      <c r="D4" s="142" t="s">
        <v>11</v>
      </c>
      <c r="E4" s="112" t="s">
        <v>162</v>
      </c>
      <c r="F4" s="117"/>
      <c r="G4" s="117"/>
      <c r="H4" s="155"/>
      <c r="I4" s="108" t="s">
        <v>14</v>
      </c>
      <c r="J4" s="108"/>
      <c r="K4" s="112" t="s">
        <v>163</v>
      </c>
      <c r="L4" s="112"/>
      <c r="M4" s="121" t="s">
        <v>16</v>
      </c>
    </row>
    <row r="5" spans="1:13" ht="18" customHeight="1" x14ac:dyDescent="0.15">
      <c r="A5" s="104"/>
      <c r="B5" s="108"/>
      <c r="C5" s="108"/>
      <c r="D5" s="142"/>
      <c r="E5" s="112"/>
      <c r="F5" s="12" t="s">
        <v>164</v>
      </c>
      <c r="G5" s="12" t="s">
        <v>129</v>
      </c>
      <c r="H5" s="12" t="s">
        <v>130</v>
      </c>
      <c r="I5" s="12" t="s">
        <v>165</v>
      </c>
      <c r="J5" s="12" t="s">
        <v>166</v>
      </c>
      <c r="K5" s="12" t="s">
        <v>22</v>
      </c>
      <c r="L5" s="12" t="s">
        <v>135</v>
      </c>
      <c r="M5" s="121"/>
    </row>
    <row r="6" spans="1:13" ht="15" customHeight="1" x14ac:dyDescent="0.15">
      <c r="A6" s="158" t="s">
        <v>24</v>
      </c>
      <c r="B6" s="57">
        <v>1</v>
      </c>
      <c r="C6" s="57" t="s">
        <v>25</v>
      </c>
      <c r="D6" s="17" t="s">
        <v>26</v>
      </c>
      <c r="E6" s="16">
        <v>1465302.04</v>
      </c>
      <c r="F6" s="16">
        <v>435388.14</v>
      </c>
      <c r="G6" s="16">
        <v>1029913.9</v>
      </c>
      <c r="H6" s="16">
        <v>0</v>
      </c>
      <c r="I6" s="16">
        <v>1029913.9</v>
      </c>
      <c r="J6" s="16">
        <f>E6-G6-H6</f>
        <v>435388.14</v>
      </c>
      <c r="K6" s="16">
        <v>400000</v>
      </c>
      <c r="L6" s="16"/>
      <c r="M6" s="63"/>
    </row>
    <row r="7" spans="1:13" ht="15" customHeight="1" x14ac:dyDescent="0.15">
      <c r="A7" s="158"/>
      <c r="B7" s="57">
        <v>3</v>
      </c>
      <c r="C7" s="57" t="s">
        <v>29</v>
      </c>
      <c r="D7" s="17" t="s">
        <v>30</v>
      </c>
      <c r="E7" s="16">
        <v>216818.25</v>
      </c>
      <c r="F7" s="16">
        <v>145000</v>
      </c>
      <c r="G7" s="16">
        <v>0</v>
      </c>
      <c r="H7" s="16">
        <v>58000</v>
      </c>
      <c r="I7" s="16">
        <v>58000</v>
      </c>
      <c r="J7" s="16">
        <f t="shared" ref="J7:J38" si="0">E7-G7-H7</f>
        <v>158818.25</v>
      </c>
      <c r="K7" s="16"/>
      <c r="L7" s="16">
        <v>150000</v>
      </c>
      <c r="M7" s="28"/>
    </row>
    <row r="8" spans="1:13" s="1" customFormat="1" ht="15" customHeight="1" x14ac:dyDescent="0.15">
      <c r="A8" s="158"/>
      <c r="B8" s="13">
        <v>4</v>
      </c>
      <c r="C8" s="13">
        <v>11.002000000000001</v>
      </c>
      <c r="D8" s="17" t="s">
        <v>31</v>
      </c>
      <c r="E8" s="16">
        <v>3085869.82</v>
      </c>
      <c r="F8" s="16">
        <v>4066954.82</v>
      </c>
      <c r="G8" s="16">
        <v>230250</v>
      </c>
      <c r="H8" s="16">
        <v>0</v>
      </c>
      <c r="I8" s="16">
        <v>230250</v>
      </c>
      <c r="J8" s="16">
        <f t="shared" si="0"/>
        <v>2855619.82</v>
      </c>
      <c r="K8" s="16">
        <v>1000000</v>
      </c>
      <c r="L8" s="16">
        <v>2000000</v>
      </c>
      <c r="M8" s="28"/>
    </row>
    <row r="9" spans="1:13" ht="15" customHeight="1" x14ac:dyDescent="0.15">
      <c r="A9" s="158"/>
      <c r="B9" s="57">
        <v>5</v>
      </c>
      <c r="C9" s="57">
        <v>13.077999999999999</v>
      </c>
      <c r="D9" s="17" t="s">
        <v>33</v>
      </c>
      <c r="E9" s="16">
        <v>-59072186.979999997</v>
      </c>
      <c r="F9" s="16">
        <v>3418489.17</v>
      </c>
      <c r="G9" s="16">
        <v>1354881.86</v>
      </c>
      <c r="H9" s="16">
        <v>6785191.7800000003</v>
      </c>
      <c r="I9" s="16">
        <v>8140073.6399999904</v>
      </c>
      <c r="J9" s="16"/>
      <c r="K9" s="16"/>
      <c r="L9" s="16">
        <v>2000000</v>
      </c>
      <c r="M9" s="28"/>
    </row>
    <row r="10" spans="1:13" ht="15" customHeight="1" x14ac:dyDescent="0.15">
      <c r="A10" s="158"/>
      <c r="B10" s="57">
        <v>6</v>
      </c>
      <c r="C10" s="57">
        <v>11.004</v>
      </c>
      <c r="D10" s="17" t="s">
        <v>34</v>
      </c>
      <c r="E10" s="16">
        <v>35026.79</v>
      </c>
      <c r="F10" s="16">
        <v>3387.15</v>
      </c>
      <c r="G10" s="16">
        <v>1316.33</v>
      </c>
      <c r="H10" s="16">
        <v>24126.38</v>
      </c>
      <c r="I10" s="16">
        <v>25442.71</v>
      </c>
      <c r="J10" s="16">
        <f t="shared" si="0"/>
        <v>9584.08</v>
      </c>
      <c r="K10" s="16"/>
      <c r="L10" s="16"/>
      <c r="M10" s="63"/>
    </row>
    <row r="11" spans="1:13" ht="15" customHeight="1" x14ac:dyDescent="0.15">
      <c r="A11" s="158"/>
      <c r="B11" s="57">
        <v>7</v>
      </c>
      <c r="C11" s="57">
        <v>11.005000000000001</v>
      </c>
      <c r="D11" s="17" t="s">
        <v>35</v>
      </c>
      <c r="E11" s="16">
        <v>15994.91</v>
      </c>
      <c r="F11" s="16">
        <v>46</v>
      </c>
      <c r="G11" s="16">
        <v>66</v>
      </c>
      <c r="H11" s="16">
        <v>14.3</v>
      </c>
      <c r="I11" s="16">
        <v>80.299999999999301</v>
      </c>
      <c r="J11" s="16">
        <f t="shared" si="0"/>
        <v>15914.61</v>
      </c>
      <c r="K11" s="16"/>
      <c r="L11" s="16">
        <v>15914.61</v>
      </c>
      <c r="M11" s="63"/>
    </row>
    <row r="12" spans="1:13" ht="15" customHeight="1" x14ac:dyDescent="0.15">
      <c r="A12" s="158"/>
      <c r="B12" s="57">
        <v>8</v>
      </c>
      <c r="C12" s="57">
        <v>11.04</v>
      </c>
      <c r="D12" s="17" t="s">
        <v>36</v>
      </c>
      <c r="E12" s="16">
        <v>2404079.11</v>
      </c>
      <c r="F12" s="16">
        <v>5885.1</v>
      </c>
      <c r="G12" s="16">
        <v>10965.56</v>
      </c>
      <c r="H12" s="16">
        <v>2973.08</v>
      </c>
      <c r="I12" s="16">
        <v>13938.640000000099</v>
      </c>
      <c r="J12" s="16">
        <f t="shared" si="0"/>
        <v>2390140.4700000002</v>
      </c>
      <c r="L12" s="16">
        <v>2000000</v>
      </c>
      <c r="M12" s="28"/>
    </row>
    <row r="13" spans="1:13" ht="15" customHeight="1" x14ac:dyDescent="0.15">
      <c r="A13" s="158"/>
      <c r="B13" s="57">
        <v>9</v>
      </c>
      <c r="C13" s="57">
        <v>13.007999999999999</v>
      </c>
      <c r="D13" s="17" t="s">
        <v>37</v>
      </c>
      <c r="E13" s="16">
        <v>147621.76000000001</v>
      </c>
      <c r="F13" s="16">
        <v>106690.75</v>
      </c>
      <c r="G13" s="16">
        <v>11227.65</v>
      </c>
      <c r="H13" s="16">
        <v>31950.6</v>
      </c>
      <c r="I13" s="16">
        <v>43178.25</v>
      </c>
      <c r="J13" s="16">
        <f t="shared" si="0"/>
        <v>104443.51</v>
      </c>
      <c r="K13" s="16"/>
      <c r="L13" s="16">
        <v>100000</v>
      </c>
      <c r="M13" s="28"/>
    </row>
    <row r="14" spans="1:13" ht="15" customHeight="1" x14ac:dyDescent="0.15">
      <c r="A14" s="158"/>
      <c r="B14" s="57">
        <v>10</v>
      </c>
      <c r="C14" s="57">
        <v>13.013</v>
      </c>
      <c r="D14" s="17" t="s">
        <v>38</v>
      </c>
      <c r="E14" s="16">
        <v>9317.59</v>
      </c>
      <c r="F14" s="16">
        <v>1736.72</v>
      </c>
      <c r="G14" s="16">
        <v>0</v>
      </c>
      <c r="H14" s="16">
        <v>0</v>
      </c>
      <c r="I14" s="16">
        <v>0</v>
      </c>
      <c r="J14" s="16">
        <f t="shared" si="0"/>
        <v>9317.59</v>
      </c>
      <c r="K14" s="16"/>
      <c r="L14" s="16"/>
      <c r="M14" s="63"/>
    </row>
    <row r="15" spans="1:13" ht="15" customHeight="1" x14ac:dyDescent="0.15">
      <c r="A15" s="158"/>
      <c r="B15" s="57">
        <v>15</v>
      </c>
      <c r="C15" s="57">
        <v>13.087</v>
      </c>
      <c r="D15" s="17" t="s">
        <v>43</v>
      </c>
      <c r="E15" s="65">
        <v>350508.38</v>
      </c>
      <c r="F15" s="16">
        <v>312700.93</v>
      </c>
      <c r="G15" s="16">
        <v>86593.5</v>
      </c>
      <c r="H15" s="16">
        <v>307752.59999999998</v>
      </c>
      <c r="I15" s="16">
        <v>394346.1</v>
      </c>
      <c r="J15" s="16"/>
      <c r="K15" s="16"/>
      <c r="L15" s="65">
        <v>350000</v>
      </c>
      <c r="M15" s="28"/>
    </row>
    <row r="16" spans="1:13" ht="15" customHeight="1" x14ac:dyDescent="0.15">
      <c r="A16" s="158"/>
      <c r="B16" s="57">
        <v>16</v>
      </c>
      <c r="C16" s="57">
        <v>32.009</v>
      </c>
      <c r="D16" s="17" t="s">
        <v>44</v>
      </c>
      <c r="E16" s="65">
        <v>11830823.880000001</v>
      </c>
      <c r="F16" s="16">
        <v>2001515.2</v>
      </c>
      <c r="G16" s="16">
        <v>1151124.7</v>
      </c>
      <c r="H16" s="16">
        <v>2118096.9</v>
      </c>
      <c r="I16" s="16">
        <v>3269221.6</v>
      </c>
      <c r="J16" s="16">
        <f>E16-G16-H16</f>
        <v>8561602.2799999993</v>
      </c>
      <c r="K16" s="65">
        <v>3000000</v>
      </c>
      <c r="L16" s="65">
        <v>3500000</v>
      </c>
      <c r="M16" s="28"/>
    </row>
    <row r="17" spans="1:13" ht="15" customHeight="1" x14ac:dyDescent="0.15">
      <c r="A17" s="158"/>
      <c r="B17" s="57">
        <v>17</v>
      </c>
      <c r="C17" s="57">
        <v>32.011000000000003</v>
      </c>
      <c r="D17" s="17" t="s">
        <v>45</v>
      </c>
      <c r="E17" s="16">
        <v>183712.3</v>
      </c>
      <c r="F17" s="16">
        <v>0</v>
      </c>
      <c r="G17" s="16">
        <v>0</v>
      </c>
      <c r="H17" s="16">
        <v>0</v>
      </c>
      <c r="I17" s="16">
        <v>0</v>
      </c>
      <c r="J17" s="16">
        <f t="shared" si="0"/>
        <v>183712.3</v>
      </c>
      <c r="K17" s="65">
        <v>180000</v>
      </c>
      <c r="L17" s="16"/>
      <c r="M17" s="63"/>
    </row>
    <row r="18" spans="1:13" ht="15" customHeight="1" x14ac:dyDescent="0.15">
      <c r="A18" s="158"/>
      <c r="B18" s="57">
        <v>19</v>
      </c>
      <c r="C18" s="57">
        <v>32.064</v>
      </c>
      <c r="D18" s="17" t="s">
        <v>47</v>
      </c>
      <c r="E18" s="16">
        <v>2200401.4</v>
      </c>
      <c r="F18" s="16">
        <v>54242</v>
      </c>
      <c r="G18" s="16">
        <v>781691</v>
      </c>
      <c r="H18" s="16">
        <v>446524</v>
      </c>
      <c r="I18" s="16">
        <v>1228215</v>
      </c>
      <c r="J18" s="16">
        <f t="shared" si="0"/>
        <v>972186.4</v>
      </c>
      <c r="K18" s="16">
        <v>900000</v>
      </c>
      <c r="L18" s="16"/>
      <c r="M18" s="63"/>
    </row>
    <row r="19" spans="1:13" ht="15" customHeight="1" x14ac:dyDescent="0.15">
      <c r="A19" s="158"/>
      <c r="B19" s="57">
        <v>22</v>
      </c>
      <c r="C19" s="57">
        <v>42.069000000000003</v>
      </c>
      <c r="D19" s="17" t="s">
        <v>50</v>
      </c>
      <c r="E19" s="16">
        <v>135922.19</v>
      </c>
      <c r="F19" s="16">
        <v>33503.29</v>
      </c>
      <c r="G19" s="16">
        <v>11633.19</v>
      </c>
      <c r="H19" s="16">
        <v>83793.440000000002</v>
      </c>
      <c r="I19" s="16">
        <v>95426.63</v>
      </c>
      <c r="J19" s="16">
        <f t="shared" si="0"/>
        <v>40495.56</v>
      </c>
      <c r="K19" s="16"/>
      <c r="L19" s="16">
        <v>135000</v>
      </c>
      <c r="M19" s="28"/>
    </row>
    <row r="20" spans="1:13" ht="15" customHeight="1" x14ac:dyDescent="0.15">
      <c r="A20" s="158"/>
      <c r="B20" s="57">
        <v>23</v>
      </c>
      <c r="C20" s="57">
        <v>43.040999999999997</v>
      </c>
      <c r="D20" s="17" t="s">
        <v>51</v>
      </c>
      <c r="E20" s="16">
        <v>286123.2</v>
      </c>
      <c r="F20" s="16">
        <v>150615.15</v>
      </c>
      <c r="G20" s="16">
        <v>105434.1</v>
      </c>
      <c r="H20" s="16">
        <v>179835.67</v>
      </c>
      <c r="I20" s="16">
        <f>+H20</f>
        <v>179835.67</v>
      </c>
      <c r="J20" s="16">
        <f>E20-H20</f>
        <v>106287.53</v>
      </c>
      <c r="K20" s="16"/>
      <c r="L20" s="16">
        <v>100000</v>
      </c>
      <c r="M20" s="28"/>
    </row>
    <row r="21" spans="1:13" ht="15" customHeight="1" x14ac:dyDescent="0.15">
      <c r="A21" s="158"/>
      <c r="B21" s="57">
        <v>27</v>
      </c>
      <c r="C21" s="57">
        <v>43.085000000000001</v>
      </c>
      <c r="D21" s="17" t="s">
        <v>55</v>
      </c>
      <c r="E21" s="65">
        <v>374285.38</v>
      </c>
      <c r="F21" s="16">
        <v>140514.23999999999</v>
      </c>
      <c r="G21" s="16">
        <v>45551.56</v>
      </c>
      <c r="H21" s="16">
        <v>189394.32</v>
      </c>
      <c r="I21" s="16">
        <v>234945.88</v>
      </c>
      <c r="J21" s="16">
        <f t="shared" si="0"/>
        <v>139339.5</v>
      </c>
      <c r="K21" s="16">
        <v>100000</v>
      </c>
      <c r="L21" s="16">
        <v>270000</v>
      </c>
      <c r="M21" s="28"/>
    </row>
    <row r="22" spans="1:13" ht="15" customHeight="1" x14ac:dyDescent="0.15">
      <c r="A22" s="158"/>
      <c r="B22" s="57">
        <v>29</v>
      </c>
      <c r="C22" s="57">
        <v>44.051000000000002</v>
      </c>
      <c r="D22" s="17" t="s">
        <v>57</v>
      </c>
      <c r="E22" s="16">
        <v>3902209.56</v>
      </c>
      <c r="F22" s="16">
        <v>831942</v>
      </c>
      <c r="G22" s="16">
        <v>346752</v>
      </c>
      <c r="H22" s="16">
        <v>1648350</v>
      </c>
      <c r="I22" s="16">
        <v>1995102</v>
      </c>
      <c r="J22" s="16">
        <f t="shared" si="0"/>
        <v>1907107.56</v>
      </c>
      <c r="K22" s="16">
        <v>1000000</v>
      </c>
      <c r="L22" s="16">
        <v>1000000</v>
      </c>
      <c r="M22" s="28"/>
    </row>
    <row r="23" spans="1:13" ht="15" customHeight="1" x14ac:dyDescent="0.15">
      <c r="A23" s="158"/>
      <c r="B23" s="57">
        <v>31</v>
      </c>
      <c r="C23" s="13">
        <v>50.015999999999998</v>
      </c>
      <c r="D23" s="17" t="s">
        <v>59</v>
      </c>
      <c r="E23" s="16">
        <v>5639.87</v>
      </c>
      <c r="F23" s="16">
        <v>0</v>
      </c>
      <c r="G23" s="16">
        <v>0</v>
      </c>
      <c r="H23" s="16">
        <v>0</v>
      </c>
      <c r="I23" s="16">
        <v>0</v>
      </c>
      <c r="J23" s="16">
        <f t="shared" si="0"/>
        <v>5639.87</v>
      </c>
      <c r="K23" s="16"/>
      <c r="L23" s="16"/>
      <c r="M23" s="63"/>
    </row>
    <row r="24" spans="1:13" ht="12" x14ac:dyDescent="0.15">
      <c r="A24" s="158"/>
      <c r="B24" s="57">
        <v>32</v>
      </c>
      <c r="C24" s="13">
        <v>43.097000000000001</v>
      </c>
      <c r="D24" s="17" t="s">
        <v>61</v>
      </c>
      <c r="E24" s="16">
        <v>578309.71</v>
      </c>
      <c r="F24" s="16">
        <v>246835.47</v>
      </c>
      <c r="G24" s="16">
        <v>91772.47</v>
      </c>
      <c r="H24" s="16">
        <v>0</v>
      </c>
      <c r="I24" s="16">
        <v>91772.47</v>
      </c>
      <c r="J24" s="16">
        <f t="shared" si="0"/>
        <v>486537.24</v>
      </c>
      <c r="K24" s="16">
        <v>450000</v>
      </c>
      <c r="L24" s="16">
        <v>500000</v>
      </c>
      <c r="M24" s="28"/>
    </row>
    <row r="25" spans="1:13" ht="15" customHeight="1" x14ac:dyDescent="0.15">
      <c r="A25" s="158"/>
      <c r="B25" s="57">
        <v>33</v>
      </c>
      <c r="C25" s="13" t="s">
        <v>62</v>
      </c>
      <c r="D25" s="17" t="s">
        <v>63</v>
      </c>
      <c r="E25" s="16">
        <v>92542.2</v>
      </c>
      <c r="F25" s="16">
        <v>0</v>
      </c>
      <c r="G25" s="16">
        <v>129974.8</v>
      </c>
      <c r="H25" s="16">
        <v>0</v>
      </c>
      <c r="I25" s="16">
        <v>129974.8</v>
      </c>
      <c r="J25" s="16"/>
      <c r="K25" s="16"/>
      <c r="L25" s="16">
        <v>90000</v>
      </c>
      <c r="M25" s="28"/>
    </row>
    <row r="26" spans="1:13" ht="15" customHeight="1" x14ac:dyDescent="0.15">
      <c r="A26" s="158"/>
      <c r="B26" s="57">
        <v>34</v>
      </c>
      <c r="C26" s="13" t="s">
        <v>64</v>
      </c>
      <c r="D26" s="17" t="s">
        <v>65</v>
      </c>
      <c r="E26" s="16">
        <v>33193.68</v>
      </c>
      <c r="F26" s="16">
        <v>0</v>
      </c>
      <c r="G26" s="16">
        <v>25618.65</v>
      </c>
      <c r="H26" s="16">
        <v>0</v>
      </c>
      <c r="I26" s="16">
        <v>25618.65</v>
      </c>
      <c r="J26" s="16">
        <f t="shared" si="0"/>
        <v>7575.03</v>
      </c>
      <c r="K26" s="16"/>
      <c r="L26" s="16"/>
      <c r="M26" s="63"/>
    </row>
    <row r="27" spans="1:13" ht="15" customHeight="1" x14ac:dyDescent="0.15">
      <c r="A27" s="158"/>
      <c r="B27" s="57">
        <v>35</v>
      </c>
      <c r="C27" s="13" t="s">
        <v>66</v>
      </c>
      <c r="D27" s="66" t="s">
        <v>67</v>
      </c>
      <c r="E27" s="65">
        <v>2699867.36</v>
      </c>
      <c r="F27" s="16">
        <v>500423</v>
      </c>
      <c r="G27" s="16">
        <v>0</v>
      </c>
      <c r="H27" s="16">
        <v>1554000.76</v>
      </c>
      <c r="I27" s="16">
        <v>1554000.76</v>
      </c>
      <c r="J27" s="16">
        <f t="shared" si="0"/>
        <v>1145866.6000000001</v>
      </c>
      <c r="K27" s="69"/>
      <c r="L27" s="65">
        <v>3000000</v>
      </c>
      <c r="M27" s="28"/>
    </row>
    <row r="28" spans="1:13" ht="15" customHeight="1" x14ac:dyDescent="0.15">
      <c r="A28" s="158"/>
      <c r="B28" s="57">
        <v>37</v>
      </c>
      <c r="C28" s="13" t="s">
        <v>71</v>
      </c>
      <c r="D28" s="17" t="s">
        <v>72</v>
      </c>
      <c r="E28" s="16">
        <v>207043.5</v>
      </c>
      <c r="F28" s="16">
        <v>0</v>
      </c>
      <c r="G28" s="16">
        <v>0</v>
      </c>
      <c r="H28" s="16">
        <v>2094.88</v>
      </c>
      <c r="I28" s="16">
        <v>2094.88</v>
      </c>
      <c r="J28" s="16">
        <f t="shared" si="0"/>
        <v>204948.62</v>
      </c>
      <c r="K28" s="65">
        <v>200000</v>
      </c>
      <c r="L28" s="16"/>
      <c r="M28" s="63"/>
    </row>
    <row r="29" spans="1:13" ht="15" customHeight="1" x14ac:dyDescent="0.15">
      <c r="A29" s="158"/>
      <c r="B29" s="57">
        <v>38</v>
      </c>
      <c r="C29" s="13" t="s">
        <v>73</v>
      </c>
      <c r="D29" s="17" t="s">
        <v>74</v>
      </c>
      <c r="E29" s="16">
        <v>350190.16</v>
      </c>
      <c r="F29" s="16">
        <v>0</v>
      </c>
      <c r="G29" s="16">
        <v>0</v>
      </c>
      <c r="H29" s="16">
        <v>0</v>
      </c>
      <c r="I29" s="16">
        <v>0</v>
      </c>
      <c r="J29" s="16">
        <f t="shared" si="0"/>
        <v>350190.16</v>
      </c>
      <c r="K29" s="16"/>
      <c r="L29" s="16"/>
      <c r="M29" s="63"/>
    </row>
    <row r="30" spans="1:13" ht="15" customHeight="1" x14ac:dyDescent="0.15">
      <c r="A30" s="106"/>
      <c r="B30" s="57">
        <v>37</v>
      </c>
      <c r="C30" s="13" t="s">
        <v>84</v>
      </c>
      <c r="D30" s="91" t="s">
        <v>85</v>
      </c>
      <c r="E30" s="16">
        <v>15018</v>
      </c>
      <c r="F30" s="16">
        <v>0</v>
      </c>
      <c r="G30" s="16">
        <v>0</v>
      </c>
      <c r="H30" s="16">
        <v>0</v>
      </c>
      <c r="I30" s="16">
        <v>0</v>
      </c>
      <c r="J30" s="16">
        <f t="shared" si="0"/>
        <v>15018</v>
      </c>
      <c r="K30" s="16"/>
      <c r="L30" s="16">
        <v>15018</v>
      </c>
      <c r="M30" s="63"/>
    </row>
    <row r="31" spans="1:13" ht="15" customHeight="1" x14ac:dyDescent="0.15">
      <c r="A31" s="106"/>
      <c r="B31" s="57">
        <v>39</v>
      </c>
      <c r="C31" s="13" t="s">
        <v>88</v>
      </c>
      <c r="D31" s="91" t="s">
        <v>89</v>
      </c>
      <c r="E31" s="16">
        <v>361508.81</v>
      </c>
      <c r="F31" s="16">
        <v>0</v>
      </c>
      <c r="G31" s="16">
        <v>0</v>
      </c>
      <c r="H31" s="16">
        <v>0</v>
      </c>
      <c r="I31" s="16">
        <v>0</v>
      </c>
      <c r="J31" s="16">
        <f t="shared" si="0"/>
        <v>361508.81</v>
      </c>
      <c r="K31" s="16"/>
      <c r="L31" s="16">
        <v>360000</v>
      </c>
      <c r="M31" s="28"/>
    </row>
    <row r="32" spans="1:13" ht="15" customHeight="1" x14ac:dyDescent="0.15">
      <c r="A32" s="106"/>
      <c r="B32" s="57">
        <v>43</v>
      </c>
      <c r="C32" s="57" t="s">
        <v>96</v>
      </c>
      <c r="D32" s="91" t="s">
        <v>97</v>
      </c>
      <c r="E32" s="16">
        <v>4161466.85</v>
      </c>
      <c r="F32" s="16">
        <v>2688767.26</v>
      </c>
      <c r="G32" s="16">
        <v>774651.29</v>
      </c>
      <c r="H32" s="16">
        <v>1241128.5</v>
      </c>
      <c r="I32" s="16">
        <v>2015779.79</v>
      </c>
      <c r="J32" s="16">
        <f t="shared" si="0"/>
        <v>2145687.06</v>
      </c>
      <c r="K32" s="16">
        <v>1000000</v>
      </c>
      <c r="L32" s="16">
        <v>1200000</v>
      </c>
      <c r="M32" s="28"/>
    </row>
    <row r="33" spans="1:13" ht="15" customHeight="1" x14ac:dyDescent="0.15">
      <c r="A33" s="106"/>
      <c r="B33" s="57">
        <v>45</v>
      </c>
      <c r="C33" s="57" t="s">
        <v>100</v>
      </c>
      <c r="D33" s="92" t="s">
        <v>101</v>
      </c>
      <c r="E33" s="16">
        <v>17750.13</v>
      </c>
      <c r="F33" s="16">
        <v>5204.25</v>
      </c>
      <c r="G33" s="16">
        <v>9805.0499999999993</v>
      </c>
      <c r="H33" s="16">
        <v>2740.83</v>
      </c>
      <c r="I33" s="16">
        <v>12545.88</v>
      </c>
      <c r="J33" s="16">
        <f t="shared" si="0"/>
        <v>5204.25</v>
      </c>
      <c r="K33" s="16"/>
      <c r="L33" s="16">
        <v>5204</v>
      </c>
      <c r="M33" s="63"/>
    </row>
    <row r="34" spans="1:13" ht="15" customHeight="1" x14ac:dyDescent="0.15">
      <c r="A34" s="106"/>
      <c r="B34" s="57">
        <v>46</v>
      </c>
      <c r="C34" s="57" t="s">
        <v>102</v>
      </c>
      <c r="D34" s="92" t="s">
        <v>103</v>
      </c>
      <c r="E34" s="16">
        <v>1292.76</v>
      </c>
      <c r="F34" s="16">
        <v>0</v>
      </c>
      <c r="G34" s="16">
        <v>0</v>
      </c>
      <c r="H34" s="16">
        <v>0</v>
      </c>
      <c r="I34" s="16">
        <v>0</v>
      </c>
      <c r="J34" s="16">
        <f t="shared" si="0"/>
        <v>1292.76</v>
      </c>
      <c r="K34" s="16"/>
      <c r="L34" s="16">
        <v>1292.76</v>
      </c>
      <c r="M34" s="63"/>
    </row>
    <row r="35" spans="1:13" ht="15" customHeight="1" x14ac:dyDescent="0.15">
      <c r="A35" s="106"/>
      <c r="B35" s="57">
        <v>48</v>
      </c>
      <c r="C35" s="57" t="s">
        <v>106</v>
      </c>
      <c r="D35" s="92" t="s">
        <v>107</v>
      </c>
      <c r="E35" s="16">
        <v>14405.74</v>
      </c>
      <c r="F35" s="16">
        <v>1796.62</v>
      </c>
      <c r="G35" s="16">
        <v>0</v>
      </c>
      <c r="H35" s="16">
        <v>3272.66</v>
      </c>
      <c r="I35" s="16">
        <v>3272.66</v>
      </c>
      <c r="J35" s="16">
        <f t="shared" si="0"/>
        <v>11133.08</v>
      </c>
      <c r="K35" s="16"/>
      <c r="L35" s="16"/>
      <c r="M35" s="63"/>
    </row>
    <row r="36" spans="1:13" ht="15" customHeight="1" x14ac:dyDescent="0.15">
      <c r="A36" s="106"/>
      <c r="B36" s="57">
        <v>51</v>
      </c>
      <c r="C36" s="13" t="s">
        <v>112</v>
      </c>
      <c r="D36" s="36" t="s">
        <v>113</v>
      </c>
      <c r="E36" s="16">
        <v>3345.5</v>
      </c>
      <c r="F36" s="16">
        <v>0</v>
      </c>
      <c r="G36" s="16">
        <v>0</v>
      </c>
      <c r="H36" s="16">
        <v>0</v>
      </c>
      <c r="I36" s="16">
        <v>0</v>
      </c>
      <c r="J36" s="16">
        <f t="shared" si="0"/>
        <v>3345.5</v>
      </c>
      <c r="K36" s="16"/>
      <c r="L36" s="16">
        <v>3345.5</v>
      </c>
      <c r="M36" s="28"/>
    </row>
    <row r="37" spans="1:13" ht="15" customHeight="1" x14ac:dyDescent="0.15">
      <c r="A37" s="106"/>
      <c r="B37" s="57">
        <v>55</v>
      </c>
      <c r="C37" s="35" t="s">
        <v>152</v>
      </c>
      <c r="D37" s="67" t="s">
        <v>153</v>
      </c>
      <c r="E37" s="16">
        <v>32416.14</v>
      </c>
      <c r="F37" s="16">
        <v>0</v>
      </c>
      <c r="G37" s="16">
        <v>132416.14000000001</v>
      </c>
      <c r="H37" s="16">
        <v>0</v>
      </c>
      <c r="I37" s="16">
        <v>32416.14</v>
      </c>
      <c r="J37" s="16"/>
      <c r="K37" s="30"/>
      <c r="L37" s="70">
        <v>350000</v>
      </c>
      <c r="M37" s="28"/>
    </row>
    <row r="38" spans="1:13" ht="15" customHeight="1" x14ac:dyDescent="0.15">
      <c r="A38" s="58"/>
      <c r="B38" s="68"/>
      <c r="C38" s="35"/>
      <c r="D38" s="67" t="s">
        <v>145</v>
      </c>
      <c r="E38" s="30">
        <v>758157.64</v>
      </c>
      <c r="F38" s="30"/>
      <c r="G38" s="30"/>
      <c r="H38" s="30">
        <v>758157.64</v>
      </c>
      <c r="I38" s="30">
        <v>758157.64</v>
      </c>
      <c r="J38" s="30">
        <f t="shared" si="0"/>
        <v>0</v>
      </c>
      <c r="K38" s="30"/>
      <c r="L38" s="70">
        <v>750000</v>
      </c>
      <c r="M38" s="28"/>
    </row>
    <row r="39" spans="1:13" ht="15" customHeight="1" x14ac:dyDescent="0.15">
      <c r="A39" s="156" t="s">
        <v>120</v>
      </c>
      <c r="B39" s="157"/>
      <c r="C39" s="157"/>
      <c r="D39" s="157"/>
      <c r="E39" s="38">
        <f>SUM(E6:E38)</f>
        <v>-23096022.370000001</v>
      </c>
      <c r="F39" s="38">
        <f>SUM(F6:F37)</f>
        <v>15151637.26</v>
      </c>
      <c r="G39" s="38">
        <f>SUM(G6:G37)</f>
        <v>6331639.75</v>
      </c>
      <c r="H39" s="38">
        <f>SUM(H6:H38)</f>
        <v>15437398.34</v>
      </c>
      <c r="I39" s="38">
        <f>SUM(I6:I37)</f>
        <v>20805446.350000001</v>
      </c>
      <c r="J39" s="38">
        <f>SUM(J6:J38)</f>
        <v>22633904.579999998</v>
      </c>
      <c r="K39" s="38">
        <f>SUM(K6:K36)</f>
        <v>8230000</v>
      </c>
      <c r="L39" s="38">
        <f>SUM(L6:L38)</f>
        <v>17895774.870000001</v>
      </c>
      <c r="M39" s="64"/>
    </row>
    <row r="41" spans="1:13" ht="18.95" customHeight="1" x14ac:dyDescent="0.15">
      <c r="C41" s="51" t="s">
        <v>121</v>
      </c>
    </row>
  </sheetData>
  <autoFilter ref="A5:M39"/>
  <mergeCells count="15">
    <mergeCell ref="A39:D39"/>
    <mergeCell ref="A4:A5"/>
    <mergeCell ref="A6:A29"/>
    <mergeCell ref="A30:A37"/>
    <mergeCell ref="B4:B5"/>
    <mergeCell ref="C4:C5"/>
    <mergeCell ref="D4:D5"/>
    <mergeCell ref="A1:C2"/>
    <mergeCell ref="D1:F2"/>
    <mergeCell ref="A3:M3"/>
    <mergeCell ref="F4:H4"/>
    <mergeCell ref="I4:J4"/>
    <mergeCell ref="K4:L4"/>
    <mergeCell ref="E4:E5"/>
    <mergeCell ref="M4:M5"/>
  </mergeCells>
  <phoneticPr fontId="19" type="noConversion"/>
  <pageMargins left="0.118055555555556" right="0.118055555555556" top="1.18055555555556" bottom="0.196527777777778" header="0.31388888888888899" footer="0.31388888888888899"/>
  <pageSetup paperSize="9" scale="68" orientation="landscape" horizontalDpi="100" verticalDpi="100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00B050"/>
    <pageSetUpPr fitToPage="1"/>
  </sheetPr>
  <dimension ref="A1:N50"/>
  <sheetViews>
    <sheetView zoomScale="90" zoomScaleNormal="90" workbookViewId="0">
      <pane xSplit="4" ySplit="5" topLeftCell="J6" activePane="bottomRight" state="frozen"/>
      <selection pane="topRight"/>
      <selection pane="bottomLeft"/>
      <selection pane="bottomRight" activeCell="P21" sqref="P21"/>
    </sheetView>
  </sheetViews>
  <sheetFormatPr defaultColWidth="9" defaultRowHeight="18.95" customHeight="1" outlineLevelCol="1" x14ac:dyDescent="0.15"/>
  <cols>
    <col min="1" max="2" width="5" style="51" customWidth="1"/>
    <col min="3" max="3" width="10" style="51" customWidth="1"/>
    <col min="4" max="4" width="23.75" style="52" customWidth="1"/>
    <col min="5" max="5" width="17.25" style="53" customWidth="1"/>
    <col min="6" max="7" width="16.5" style="54" customWidth="1"/>
    <col min="8" max="9" width="16.5" style="54" customWidth="1" outlineLevel="1"/>
    <col min="10" max="11" width="18.375" style="54" customWidth="1" outlineLevel="1"/>
    <col min="12" max="13" width="15.125" style="54" customWidth="1"/>
    <col min="14" max="14" width="16.375" style="51" customWidth="1"/>
    <col min="15" max="16384" width="9" style="51"/>
  </cols>
  <sheetData>
    <row r="1" spans="1:14" ht="30.75" customHeight="1" x14ac:dyDescent="0.15">
      <c r="A1" s="122"/>
      <c r="B1" s="123"/>
      <c r="C1" s="123"/>
      <c r="D1" s="149" t="s">
        <v>167</v>
      </c>
      <c r="E1" s="150"/>
      <c r="F1" s="150"/>
      <c r="G1" s="151"/>
      <c r="H1" s="55" t="s">
        <v>1</v>
      </c>
      <c r="I1" s="55" t="s">
        <v>2</v>
      </c>
      <c r="J1" s="55" t="s">
        <v>3</v>
      </c>
      <c r="K1" s="55" t="s">
        <v>4</v>
      </c>
      <c r="L1" s="55" t="s">
        <v>5</v>
      </c>
      <c r="M1" s="55" t="s">
        <v>124</v>
      </c>
      <c r="N1" s="60" t="s">
        <v>125</v>
      </c>
    </row>
    <row r="2" spans="1:14" ht="35.25" customHeight="1" x14ac:dyDescent="0.15">
      <c r="A2" s="118"/>
      <c r="B2" s="119"/>
      <c r="C2" s="119"/>
      <c r="D2" s="152"/>
      <c r="E2" s="153"/>
      <c r="F2" s="153"/>
      <c r="G2" s="154"/>
      <c r="H2" s="56" t="s">
        <v>168</v>
      </c>
      <c r="I2" s="56"/>
      <c r="J2" s="56"/>
      <c r="K2" s="56"/>
      <c r="L2" s="61"/>
      <c r="M2" s="61"/>
      <c r="N2" s="62"/>
    </row>
    <row r="3" spans="1:14" ht="10.5" customHeight="1" x14ac:dyDescent="0.15">
      <c r="A3" s="118"/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20"/>
    </row>
    <row r="4" spans="1:14" ht="18" customHeight="1" x14ac:dyDescent="0.15">
      <c r="A4" s="104" t="s">
        <v>8</v>
      </c>
      <c r="B4" s="108" t="s">
        <v>9</v>
      </c>
      <c r="C4" s="108" t="s">
        <v>10</v>
      </c>
      <c r="D4" s="142" t="s">
        <v>11</v>
      </c>
      <c r="E4" s="112" t="s">
        <v>169</v>
      </c>
      <c r="F4" s="159" t="s">
        <v>13</v>
      </c>
      <c r="G4" s="117"/>
      <c r="H4" s="117"/>
      <c r="I4" s="155"/>
      <c r="J4" s="108" t="s">
        <v>14</v>
      </c>
      <c r="K4" s="108"/>
      <c r="L4" s="112" t="s">
        <v>170</v>
      </c>
      <c r="M4" s="112"/>
      <c r="N4" s="161" t="s">
        <v>16</v>
      </c>
    </row>
    <row r="5" spans="1:14" ht="18" customHeight="1" x14ac:dyDescent="0.15">
      <c r="A5" s="104"/>
      <c r="B5" s="108"/>
      <c r="C5" s="108"/>
      <c r="D5" s="142"/>
      <c r="E5" s="112"/>
      <c r="F5" s="12" t="s">
        <v>171</v>
      </c>
      <c r="G5" s="12" t="s">
        <v>172</v>
      </c>
      <c r="H5" s="12" t="s">
        <v>164</v>
      </c>
      <c r="I5" s="12" t="s">
        <v>129</v>
      </c>
      <c r="J5" s="12" t="s">
        <v>173</v>
      </c>
      <c r="K5" s="12" t="s">
        <v>174</v>
      </c>
      <c r="L5" s="12" t="s">
        <v>22</v>
      </c>
      <c r="M5" s="12" t="s">
        <v>135</v>
      </c>
      <c r="N5" s="162"/>
    </row>
    <row r="6" spans="1:14" ht="15" customHeight="1" x14ac:dyDescent="0.15">
      <c r="A6" s="158" t="s">
        <v>24</v>
      </c>
      <c r="B6" s="57">
        <v>1</v>
      </c>
      <c r="C6" s="57" t="s">
        <v>25</v>
      </c>
      <c r="D6" s="17" t="s">
        <v>26</v>
      </c>
      <c r="E6" s="16">
        <v>1465302.04</v>
      </c>
      <c r="F6" s="16"/>
      <c r="G6" s="16"/>
      <c r="H6" s="16">
        <v>435388.14</v>
      </c>
      <c r="I6" s="16">
        <v>1029913.9</v>
      </c>
      <c r="J6" s="16">
        <f>E6-K6</f>
        <v>1465302.04</v>
      </c>
      <c r="K6" s="16">
        <f>E6-H6-I6</f>
        <v>0</v>
      </c>
      <c r="L6" s="16"/>
      <c r="M6" s="16"/>
      <c r="N6" s="63"/>
    </row>
    <row r="7" spans="1:14" ht="15" customHeight="1" x14ac:dyDescent="0.15">
      <c r="A7" s="158"/>
      <c r="B7" s="57">
        <v>2</v>
      </c>
      <c r="C7" s="57" t="s">
        <v>27</v>
      </c>
      <c r="D7" s="17" t="s">
        <v>28</v>
      </c>
      <c r="E7" s="16">
        <v>2148997.77</v>
      </c>
      <c r="F7" s="16">
        <v>842938.92</v>
      </c>
      <c r="G7" s="16"/>
      <c r="H7" s="16">
        <v>698052.33</v>
      </c>
      <c r="I7" s="16">
        <v>608006.52</v>
      </c>
      <c r="J7" s="16">
        <f>E7-K7</f>
        <v>1306058.8500000001</v>
      </c>
      <c r="K7" s="16">
        <f t="shared" ref="K7:K47" si="0">E7-H7-I7</f>
        <v>842938.92</v>
      </c>
      <c r="L7" s="16"/>
      <c r="M7" s="16">
        <v>2200000</v>
      </c>
      <c r="N7" s="63" t="s">
        <v>175</v>
      </c>
    </row>
    <row r="8" spans="1:14" ht="15" customHeight="1" x14ac:dyDescent="0.15">
      <c r="A8" s="158"/>
      <c r="B8" s="57">
        <v>3</v>
      </c>
      <c r="C8" s="57" t="s">
        <v>29</v>
      </c>
      <c r="D8" s="17" t="s">
        <v>30</v>
      </c>
      <c r="E8" s="16">
        <v>506429.25</v>
      </c>
      <c r="F8" s="16">
        <v>567300</v>
      </c>
      <c r="G8" s="16"/>
      <c r="H8" s="16">
        <v>145000</v>
      </c>
      <c r="I8" s="16">
        <v>0</v>
      </c>
      <c r="J8" s="16">
        <f>E8-K8</f>
        <v>145000</v>
      </c>
      <c r="K8" s="16">
        <f t="shared" si="0"/>
        <v>361429.25</v>
      </c>
      <c r="L8" s="16">
        <v>347611</v>
      </c>
      <c r="M8" s="16"/>
      <c r="N8" s="63"/>
    </row>
    <row r="9" spans="1:14" s="1" customFormat="1" ht="15" customHeight="1" x14ac:dyDescent="0.15">
      <c r="A9" s="158"/>
      <c r="B9" s="13">
        <v>4</v>
      </c>
      <c r="C9" s="13">
        <v>11.002000000000001</v>
      </c>
      <c r="D9" s="17" t="s">
        <v>31</v>
      </c>
      <c r="E9" s="16">
        <v>4285869.82</v>
      </c>
      <c r="F9" s="16"/>
      <c r="G9" s="16"/>
      <c r="H9" s="16">
        <v>4066954.82</v>
      </c>
      <c r="I9" s="16">
        <v>230250</v>
      </c>
      <c r="J9" s="16">
        <f>E9-K9</f>
        <v>4285869.82</v>
      </c>
      <c r="K9" s="16"/>
      <c r="L9" s="34">
        <v>1200000</v>
      </c>
      <c r="M9" s="16"/>
      <c r="N9" s="28"/>
    </row>
    <row r="10" spans="1:14" ht="15" customHeight="1" x14ac:dyDescent="0.15">
      <c r="A10" s="158"/>
      <c r="B10" s="57">
        <v>5</v>
      </c>
      <c r="C10" s="57">
        <v>13.077999999999999</v>
      </c>
      <c r="D10" s="17" t="s">
        <v>33</v>
      </c>
      <c r="E10" s="16">
        <v>-29576189.760000002</v>
      </c>
      <c r="F10" s="16">
        <v>8928248.2699999996</v>
      </c>
      <c r="G10" s="16">
        <f>9375169.2-5000000</f>
        <v>4375169.2</v>
      </c>
      <c r="H10" s="16">
        <f>VLOOKUP(D10:D47,[1]科目余额表!$C$3:$E$97,3,0)</f>
        <v>3418489.17</v>
      </c>
      <c r="I10" s="16">
        <v>1354881.86</v>
      </c>
      <c r="J10" s="16">
        <v>7793658.3700000001</v>
      </c>
      <c r="K10" s="16"/>
      <c r="L10" s="16">
        <v>281189</v>
      </c>
      <c r="M10" s="16"/>
      <c r="N10" s="63" t="s">
        <v>176</v>
      </c>
    </row>
    <row r="11" spans="1:14" ht="15" customHeight="1" x14ac:dyDescent="0.15">
      <c r="A11" s="158"/>
      <c r="B11" s="57">
        <v>6</v>
      </c>
      <c r="C11" s="57">
        <v>11.004</v>
      </c>
      <c r="D11" s="17" t="s">
        <v>34</v>
      </c>
      <c r="E11" s="16">
        <v>60900.41</v>
      </c>
      <c r="F11" s="16">
        <v>23142.3</v>
      </c>
      <c r="G11" s="16">
        <v>27597.32</v>
      </c>
      <c r="H11" s="16">
        <f>VLOOKUP(D11:D48,[1]科目余额表!$C$3:$E$97,3,0)</f>
        <v>3387.15</v>
      </c>
      <c r="I11" s="16">
        <v>1316.33</v>
      </c>
      <c r="J11" s="16">
        <f t="shared" ref="J11:J39" si="1">E11-K11</f>
        <v>4703.4799999999996</v>
      </c>
      <c r="K11" s="16">
        <f t="shared" si="0"/>
        <v>56196.93</v>
      </c>
      <c r="L11" s="16">
        <v>50000</v>
      </c>
      <c r="M11" s="16"/>
      <c r="N11" s="63"/>
    </row>
    <row r="12" spans="1:14" ht="15" customHeight="1" x14ac:dyDescent="0.15">
      <c r="A12" s="158"/>
      <c r="B12" s="57">
        <v>7</v>
      </c>
      <c r="C12" s="57">
        <v>11.005000000000001</v>
      </c>
      <c r="D12" s="17" t="s">
        <v>35</v>
      </c>
      <c r="E12" s="16">
        <v>15980.61</v>
      </c>
      <c r="F12" s="16">
        <v>9162.3799999999992</v>
      </c>
      <c r="G12" s="16">
        <v>5183.3999999999996</v>
      </c>
      <c r="H12" s="16">
        <f>VLOOKUP(D12:D49,[1]科目余额表!$C$3:$E$97,3,0)</f>
        <v>46</v>
      </c>
      <c r="I12" s="16">
        <v>66</v>
      </c>
      <c r="J12" s="16">
        <f t="shared" si="1"/>
        <v>112</v>
      </c>
      <c r="K12" s="16">
        <f t="shared" si="0"/>
        <v>15868.61</v>
      </c>
      <c r="L12" s="16"/>
      <c r="M12" s="16"/>
      <c r="N12" s="63"/>
    </row>
    <row r="13" spans="1:14" ht="15" customHeight="1" x14ac:dyDescent="0.15">
      <c r="A13" s="158"/>
      <c r="B13" s="57">
        <v>8</v>
      </c>
      <c r="C13" s="57">
        <v>11.04</v>
      </c>
      <c r="D13" s="17" t="s">
        <v>36</v>
      </c>
      <c r="E13" s="16">
        <v>2401106.0299999998</v>
      </c>
      <c r="F13" s="16">
        <v>1601077.52</v>
      </c>
      <c r="G13" s="16">
        <v>962789.73</v>
      </c>
      <c r="H13" s="16">
        <f>VLOOKUP(D13:D50,[1]科目余额表!$C$3:$E$97,3,0)</f>
        <v>5885.1</v>
      </c>
      <c r="I13" s="16">
        <v>10965.56</v>
      </c>
      <c r="J13" s="16">
        <f t="shared" si="1"/>
        <v>16850.660000000102</v>
      </c>
      <c r="K13" s="16">
        <f t="shared" si="0"/>
        <v>2384255.37</v>
      </c>
      <c r="L13" s="34"/>
      <c r="M13" s="16"/>
      <c r="N13" s="63"/>
    </row>
    <row r="14" spans="1:14" ht="15" customHeight="1" x14ac:dyDescent="0.15">
      <c r="A14" s="158"/>
      <c r="B14" s="57">
        <v>9</v>
      </c>
      <c r="C14" s="57">
        <v>13.007999999999999</v>
      </c>
      <c r="D14" s="17" t="s">
        <v>37</v>
      </c>
      <c r="E14" s="16">
        <v>215671.16</v>
      </c>
      <c r="F14" s="16">
        <v>97596.45</v>
      </c>
      <c r="G14" s="16">
        <v>0</v>
      </c>
      <c r="H14" s="16">
        <f>VLOOKUP(D14:D50,[1]科目余额表!$C$3:$E$97,3,0)</f>
        <v>106690.75</v>
      </c>
      <c r="I14" s="16">
        <v>11227.65</v>
      </c>
      <c r="J14" s="16">
        <f t="shared" si="1"/>
        <v>117918.39999999999</v>
      </c>
      <c r="K14" s="16">
        <f t="shared" si="0"/>
        <v>97752.76</v>
      </c>
      <c r="L14" s="16">
        <v>100000</v>
      </c>
      <c r="M14" s="16"/>
      <c r="N14" s="63"/>
    </row>
    <row r="15" spans="1:14" ht="15" customHeight="1" x14ac:dyDescent="0.15">
      <c r="A15" s="158"/>
      <c r="B15" s="57">
        <v>10</v>
      </c>
      <c r="C15" s="57">
        <v>13.013</v>
      </c>
      <c r="D15" s="17" t="s">
        <v>38</v>
      </c>
      <c r="E15" s="16">
        <v>29317.59</v>
      </c>
      <c r="F15" s="16">
        <v>9422.2800000000007</v>
      </c>
      <c r="G15" s="16">
        <v>9834.9</v>
      </c>
      <c r="H15" s="16">
        <f>VLOOKUP(D15:D50,[1]科目余额表!$C$3:$E$97,3,0)</f>
        <v>1736.72</v>
      </c>
      <c r="I15" s="16">
        <v>0</v>
      </c>
      <c r="J15" s="16">
        <f t="shared" si="1"/>
        <v>1736.72</v>
      </c>
      <c r="K15" s="16">
        <f t="shared" si="0"/>
        <v>27580.87</v>
      </c>
      <c r="L15" s="16">
        <v>20000</v>
      </c>
      <c r="M15" s="16"/>
      <c r="N15" s="63"/>
    </row>
    <row r="16" spans="1:14" ht="15" customHeight="1" x14ac:dyDescent="0.15">
      <c r="A16" s="158"/>
      <c r="B16" s="57">
        <v>11</v>
      </c>
      <c r="C16" s="160">
        <v>13.021000000000001</v>
      </c>
      <c r="D16" s="17" t="s">
        <v>39</v>
      </c>
      <c r="E16" s="16">
        <v>241729.47</v>
      </c>
      <c r="F16" s="16">
        <v>79329.710000000006</v>
      </c>
      <c r="G16" s="16">
        <v>61313.38</v>
      </c>
      <c r="H16" s="16">
        <v>60128.55</v>
      </c>
      <c r="I16" s="16">
        <v>37477.699999999997</v>
      </c>
      <c r="J16" s="16">
        <f t="shared" si="1"/>
        <v>97606.25</v>
      </c>
      <c r="K16" s="16">
        <f t="shared" si="0"/>
        <v>144123.22</v>
      </c>
      <c r="L16" s="16"/>
      <c r="M16" s="16">
        <v>240000</v>
      </c>
      <c r="N16" s="63" t="s">
        <v>175</v>
      </c>
    </row>
    <row r="17" spans="1:14" ht="15" customHeight="1" x14ac:dyDescent="0.15">
      <c r="A17" s="158"/>
      <c r="B17" s="57">
        <v>12</v>
      </c>
      <c r="C17" s="160"/>
      <c r="D17" s="17" t="s">
        <v>40</v>
      </c>
      <c r="E17" s="16">
        <v>451976.22</v>
      </c>
      <c r="F17" s="16">
        <v>174613.39</v>
      </c>
      <c r="G17" s="16">
        <v>138490.13</v>
      </c>
      <c r="H17" s="16">
        <v>84957.03</v>
      </c>
      <c r="I17" s="16">
        <v>53457.64</v>
      </c>
      <c r="J17" s="16">
        <f t="shared" si="1"/>
        <v>138414.67000000001</v>
      </c>
      <c r="K17" s="16">
        <f t="shared" si="0"/>
        <v>313561.55</v>
      </c>
      <c r="L17" s="34"/>
      <c r="M17" s="16">
        <v>450000</v>
      </c>
      <c r="N17" s="63" t="s">
        <v>175</v>
      </c>
    </row>
    <row r="18" spans="1:14" ht="15" customHeight="1" x14ac:dyDescent="0.15">
      <c r="A18" s="158"/>
      <c r="B18" s="57">
        <v>13</v>
      </c>
      <c r="C18" s="57">
        <v>13.022</v>
      </c>
      <c r="D18" s="17" t="s">
        <v>41</v>
      </c>
      <c r="E18" s="16">
        <v>479897.59999999998</v>
      </c>
      <c r="F18" s="16">
        <v>216697.82</v>
      </c>
      <c r="G18" s="16">
        <v>97915.49</v>
      </c>
      <c r="H18" s="16">
        <f>VLOOKUP(D18:D50,[1]科目余额表!$C$3:$E$97,3,0)</f>
        <v>93459.199999999997</v>
      </c>
      <c r="I18" s="16">
        <v>65452.58</v>
      </c>
      <c r="J18" s="16">
        <f t="shared" si="1"/>
        <v>158911.78</v>
      </c>
      <c r="K18" s="16">
        <f t="shared" si="0"/>
        <v>320985.82</v>
      </c>
      <c r="L18" s="16"/>
      <c r="M18" s="16">
        <v>475000</v>
      </c>
      <c r="N18" s="63" t="s">
        <v>175</v>
      </c>
    </row>
    <row r="19" spans="1:14" ht="15" customHeight="1" x14ac:dyDescent="0.15">
      <c r="A19" s="158"/>
      <c r="B19" s="57">
        <v>14</v>
      </c>
      <c r="C19" s="57">
        <v>13.084</v>
      </c>
      <c r="D19" s="17" t="s">
        <v>42</v>
      </c>
      <c r="E19" s="16">
        <v>1967517.57</v>
      </c>
      <c r="F19" s="16">
        <v>701141.5</v>
      </c>
      <c r="G19" s="16">
        <v>0</v>
      </c>
      <c r="H19" s="16">
        <f>VLOOKUP(D19:D50,[1]科目余额表!$C$3:$E$97,3,0)</f>
        <v>853757.15</v>
      </c>
      <c r="I19" s="16">
        <v>338194.9</v>
      </c>
      <c r="J19" s="16">
        <f t="shared" si="1"/>
        <v>1191952.05</v>
      </c>
      <c r="K19" s="16">
        <f t="shared" si="0"/>
        <v>775565.52</v>
      </c>
      <c r="L19" s="16"/>
      <c r="M19" s="16">
        <v>1950000</v>
      </c>
      <c r="N19" s="63" t="s">
        <v>175</v>
      </c>
    </row>
    <row r="20" spans="1:14" ht="15" customHeight="1" x14ac:dyDescent="0.15">
      <c r="A20" s="158"/>
      <c r="B20" s="57">
        <v>15</v>
      </c>
      <c r="C20" s="57">
        <v>13.087</v>
      </c>
      <c r="D20" s="17" t="s">
        <v>43</v>
      </c>
      <c r="E20" s="16">
        <v>1045755.78</v>
      </c>
      <c r="F20" s="16">
        <v>369839.55</v>
      </c>
      <c r="G20" s="16">
        <v>275402.71999999997</v>
      </c>
      <c r="H20" s="16">
        <f>VLOOKUP(D20:D50,[1]科目余额表!$C$3:$E$97,3,0)</f>
        <v>312700.93</v>
      </c>
      <c r="I20" s="16">
        <v>86593.5</v>
      </c>
      <c r="J20" s="16">
        <f t="shared" si="1"/>
        <v>399294.43</v>
      </c>
      <c r="K20" s="16">
        <f t="shared" si="0"/>
        <v>646461.35</v>
      </c>
      <c r="L20" s="16"/>
      <c r="M20" s="16">
        <v>1000000</v>
      </c>
      <c r="N20" s="63" t="s">
        <v>175</v>
      </c>
    </row>
    <row r="21" spans="1:14" ht="15" customHeight="1" x14ac:dyDescent="0.15">
      <c r="A21" s="158"/>
      <c r="B21" s="57">
        <v>16</v>
      </c>
      <c r="C21" s="57">
        <v>32.009</v>
      </c>
      <c r="D21" s="17" t="s">
        <v>44</v>
      </c>
      <c r="E21" s="16">
        <v>9712726.9800000004</v>
      </c>
      <c r="F21" s="16">
        <v>3336912.84</v>
      </c>
      <c r="G21" s="16">
        <v>2200797.56</v>
      </c>
      <c r="H21" s="16">
        <f>VLOOKUP(D21:D50,[1]科目余额表!$C$3:$E$97,3,0)</f>
        <v>2001515.2</v>
      </c>
      <c r="I21" s="16">
        <v>1151124.7</v>
      </c>
      <c r="J21" s="16">
        <f t="shared" si="1"/>
        <v>3152639.9</v>
      </c>
      <c r="K21" s="16">
        <f t="shared" si="0"/>
        <v>6560087.0800000001</v>
      </c>
      <c r="L21" s="16">
        <v>5000000</v>
      </c>
      <c r="M21" s="16"/>
      <c r="N21" s="63"/>
    </row>
    <row r="22" spans="1:14" ht="15" customHeight="1" x14ac:dyDescent="0.15">
      <c r="A22" s="158"/>
      <c r="B22" s="57">
        <v>17</v>
      </c>
      <c r="C22" s="57">
        <v>32.011000000000003</v>
      </c>
      <c r="D22" s="17" t="s">
        <v>45</v>
      </c>
      <c r="E22" s="16">
        <v>383712.3</v>
      </c>
      <c r="F22" s="16">
        <v>199613.9</v>
      </c>
      <c r="G22" s="16">
        <v>164136.42000000001</v>
      </c>
      <c r="H22" s="16">
        <f>VLOOKUP(D22:D50,[1]科目余额表!$C$3:$E$97,3,0)</f>
        <v>0</v>
      </c>
      <c r="I22" s="16">
        <v>0</v>
      </c>
      <c r="J22" s="16">
        <f t="shared" si="1"/>
        <v>0</v>
      </c>
      <c r="K22" s="16">
        <f t="shared" si="0"/>
        <v>383712.3</v>
      </c>
      <c r="L22" s="16">
        <v>200000</v>
      </c>
      <c r="M22" s="16"/>
      <c r="N22" s="63"/>
    </row>
    <row r="23" spans="1:14" ht="15" customHeight="1" x14ac:dyDescent="0.15">
      <c r="A23" s="158"/>
      <c r="B23" s="57">
        <v>18</v>
      </c>
      <c r="C23" s="57">
        <v>32.042000000000002</v>
      </c>
      <c r="D23" s="17" t="s">
        <v>46</v>
      </c>
      <c r="E23" s="16">
        <v>315563.99</v>
      </c>
      <c r="F23" s="16">
        <v>0</v>
      </c>
      <c r="G23" s="16">
        <v>0</v>
      </c>
      <c r="H23" s="16">
        <f>VLOOKUP(D23:D50,[1]科目余额表!$C$3:$E$97,3,0)</f>
        <v>6232.8</v>
      </c>
      <c r="I23" s="16">
        <v>303652.8</v>
      </c>
      <c r="J23" s="16">
        <f t="shared" si="1"/>
        <v>309885.59999999998</v>
      </c>
      <c r="K23" s="16">
        <f t="shared" si="0"/>
        <v>5678.3900000000103</v>
      </c>
      <c r="L23" s="16"/>
      <c r="M23" s="16"/>
      <c r="N23" s="63"/>
    </row>
    <row r="24" spans="1:14" ht="15" customHeight="1" x14ac:dyDescent="0.15">
      <c r="A24" s="158"/>
      <c r="B24" s="57">
        <v>19</v>
      </c>
      <c r="C24" s="57">
        <v>32.064</v>
      </c>
      <c r="D24" s="17" t="s">
        <v>47</v>
      </c>
      <c r="E24" s="16">
        <v>3753877.4</v>
      </c>
      <c r="F24" s="16">
        <v>1336912</v>
      </c>
      <c r="G24" s="16">
        <v>990326.2</v>
      </c>
      <c r="H24" s="16">
        <f>VLOOKUP(D24:D50,[1]科目余额表!$C$3:$E$97,3,0)</f>
        <v>54242</v>
      </c>
      <c r="I24" s="16">
        <v>781691</v>
      </c>
      <c r="J24" s="16">
        <f t="shared" si="1"/>
        <v>835933</v>
      </c>
      <c r="K24" s="16">
        <f t="shared" si="0"/>
        <v>2917944.4</v>
      </c>
      <c r="L24" s="16">
        <v>2000000</v>
      </c>
      <c r="M24" s="16"/>
      <c r="N24" s="63"/>
    </row>
    <row r="25" spans="1:14" ht="15" customHeight="1" x14ac:dyDescent="0.15">
      <c r="A25" s="158"/>
      <c r="B25" s="57">
        <v>20</v>
      </c>
      <c r="C25" s="57">
        <v>33.037999999999997</v>
      </c>
      <c r="D25" s="17" t="s">
        <v>48</v>
      </c>
      <c r="E25" s="16">
        <v>80799.5</v>
      </c>
      <c r="F25" s="16">
        <v>28028</v>
      </c>
      <c r="G25" s="16">
        <v>44242</v>
      </c>
      <c r="H25" s="16">
        <f>VLOOKUP(D25:D50,[1]科目余额表!$C$3:$E$97,3,0)</f>
        <v>0</v>
      </c>
      <c r="I25" s="16">
        <v>0</v>
      </c>
      <c r="J25" s="16">
        <f t="shared" si="1"/>
        <v>0</v>
      </c>
      <c r="K25" s="16">
        <f t="shared" si="0"/>
        <v>80799.5</v>
      </c>
      <c r="L25" s="16">
        <v>50000</v>
      </c>
      <c r="M25" s="16"/>
      <c r="N25" s="63"/>
    </row>
    <row r="26" spans="1:14" ht="15" customHeight="1" x14ac:dyDescent="0.15">
      <c r="A26" s="158"/>
      <c r="B26" s="57">
        <v>21</v>
      </c>
      <c r="C26" s="57">
        <v>33.072000000000003</v>
      </c>
      <c r="D26" s="17" t="s">
        <v>49</v>
      </c>
      <c r="E26" s="16">
        <v>18123.04</v>
      </c>
      <c r="F26" s="16">
        <v>0</v>
      </c>
      <c r="G26" s="16">
        <v>0</v>
      </c>
      <c r="H26" s="16">
        <f>VLOOKUP(D26:D50,[1]科目余额表!$C$3:$E$97,3,0)</f>
        <v>0</v>
      </c>
      <c r="I26" s="16">
        <v>0</v>
      </c>
      <c r="J26" s="16">
        <f t="shared" si="1"/>
        <v>0</v>
      </c>
      <c r="K26" s="16">
        <f t="shared" si="0"/>
        <v>18123.04</v>
      </c>
      <c r="L26" s="16"/>
      <c r="M26" s="16"/>
      <c r="N26" s="63"/>
    </row>
    <row r="27" spans="1:14" ht="15" customHeight="1" x14ac:dyDescent="0.15">
      <c r="A27" s="158"/>
      <c r="B27" s="57">
        <v>22</v>
      </c>
      <c r="C27" s="57">
        <v>42.069000000000003</v>
      </c>
      <c r="D27" s="17" t="s">
        <v>50</v>
      </c>
      <c r="E27" s="16">
        <v>302128.75</v>
      </c>
      <c r="F27" s="16">
        <v>137723.20000000001</v>
      </c>
      <c r="G27" s="16">
        <v>116560.92</v>
      </c>
      <c r="H27" s="16">
        <f>VLOOKUP(D27:D50,[1]科目余额表!$C$3:$E$97,3,0)</f>
        <v>33503.29</v>
      </c>
      <c r="I27" s="16">
        <v>11633.19</v>
      </c>
      <c r="J27" s="16">
        <f t="shared" si="1"/>
        <v>45136.480000000003</v>
      </c>
      <c r="K27" s="16">
        <f t="shared" si="0"/>
        <v>256992.27</v>
      </c>
      <c r="L27" s="16">
        <v>250000</v>
      </c>
      <c r="M27" s="16"/>
      <c r="N27" s="63"/>
    </row>
    <row r="28" spans="1:14" ht="15" customHeight="1" x14ac:dyDescent="0.15">
      <c r="A28" s="158"/>
      <c r="B28" s="57">
        <v>23</v>
      </c>
      <c r="C28" s="57">
        <v>43.040999999999997</v>
      </c>
      <c r="D28" s="17" t="s">
        <v>51</v>
      </c>
      <c r="E28" s="16">
        <v>476287.53</v>
      </c>
      <c r="F28" s="16">
        <v>301728.65000000002</v>
      </c>
      <c r="G28" s="16">
        <v>217138.37</v>
      </c>
      <c r="H28" s="16">
        <f>VLOOKUP(D28:D50,[1]科目余额表!$C$3:$E$97,3,0)</f>
        <v>150615.15</v>
      </c>
      <c r="I28" s="16">
        <v>105434.1</v>
      </c>
      <c r="J28" s="16">
        <f t="shared" si="1"/>
        <v>105434.1</v>
      </c>
      <c r="K28" s="16">
        <f>E28-I28</f>
        <v>370853.43</v>
      </c>
      <c r="L28" s="16">
        <v>370000</v>
      </c>
      <c r="M28" s="16"/>
      <c r="N28" s="63"/>
    </row>
    <row r="29" spans="1:14" ht="15" customHeight="1" x14ac:dyDescent="0.15">
      <c r="A29" s="158"/>
      <c r="B29" s="57">
        <v>24</v>
      </c>
      <c r="C29" s="57">
        <v>43.043999999999997</v>
      </c>
      <c r="D29" s="17" t="s">
        <v>52</v>
      </c>
      <c r="E29" s="16">
        <v>1753541.04</v>
      </c>
      <c r="F29" s="16">
        <v>10132.56</v>
      </c>
      <c r="G29" s="16">
        <v>0</v>
      </c>
      <c r="H29" s="16">
        <f>VLOOKUP(D29:D50,[1]科目余额表!$C$3:$E$97,3,0)</f>
        <v>699683.08</v>
      </c>
      <c r="I29" s="16">
        <v>1164022.73</v>
      </c>
      <c r="J29" s="16">
        <f t="shared" si="1"/>
        <v>1753541.04</v>
      </c>
      <c r="K29" s="16"/>
      <c r="L29" s="16"/>
      <c r="M29" s="16">
        <v>1200000</v>
      </c>
      <c r="N29" s="63" t="s">
        <v>175</v>
      </c>
    </row>
    <row r="30" spans="1:14" ht="15" customHeight="1" x14ac:dyDescent="0.15">
      <c r="A30" s="158"/>
      <c r="B30" s="57">
        <v>25</v>
      </c>
      <c r="C30" s="57">
        <v>43.054000000000002</v>
      </c>
      <c r="D30" s="17" t="s">
        <v>53</v>
      </c>
      <c r="E30" s="16">
        <v>7804471.7800000003</v>
      </c>
      <c r="F30" s="16">
        <v>4786527.1900000004</v>
      </c>
      <c r="G30" s="16">
        <v>4436041.1100000003</v>
      </c>
      <c r="H30" s="16">
        <f>VLOOKUP(D30:D50,[1]科目余额表!$C$3:$E$97,3,0)</f>
        <v>0</v>
      </c>
      <c r="I30" s="16">
        <v>1944112.35</v>
      </c>
      <c r="J30" s="16">
        <f t="shared" si="1"/>
        <v>1944112.35</v>
      </c>
      <c r="K30" s="16">
        <f t="shared" si="0"/>
        <v>5860359.4299999997</v>
      </c>
      <c r="L30" s="16">
        <v>2000000</v>
      </c>
      <c r="M30" s="16">
        <v>5000000</v>
      </c>
      <c r="N30" s="63" t="s">
        <v>175</v>
      </c>
    </row>
    <row r="31" spans="1:14" ht="15" customHeight="1" x14ac:dyDescent="0.15">
      <c r="A31" s="158"/>
      <c r="B31" s="57">
        <v>26</v>
      </c>
      <c r="C31" s="57">
        <v>43.073</v>
      </c>
      <c r="D31" s="17" t="s">
        <v>54</v>
      </c>
      <c r="E31" s="16">
        <v>1432402.47</v>
      </c>
      <c r="F31" s="16">
        <v>1244741.99</v>
      </c>
      <c r="G31" s="16">
        <v>597284.84</v>
      </c>
      <c r="H31" s="16">
        <f>VLOOKUP(D31:D50,[1]科目余额表!$C$3:$E$97,3,0)</f>
        <v>0</v>
      </c>
      <c r="I31" s="16">
        <v>790853.1</v>
      </c>
      <c r="J31" s="16">
        <f t="shared" si="1"/>
        <v>790853.1</v>
      </c>
      <c r="K31" s="16">
        <f t="shared" si="0"/>
        <v>641549.37</v>
      </c>
      <c r="L31" s="16"/>
      <c r="M31" s="16">
        <v>1400000</v>
      </c>
      <c r="N31" s="63" t="s">
        <v>175</v>
      </c>
    </row>
    <row r="32" spans="1:14" ht="15" customHeight="1" x14ac:dyDescent="0.15">
      <c r="A32" s="158"/>
      <c r="B32" s="57">
        <v>27</v>
      </c>
      <c r="C32" s="57">
        <v>43.085000000000001</v>
      </c>
      <c r="D32" s="17" t="s">
        <v>55</v>
      </c>
      <c r="E32" s="16">
        <v>484891.06</v>
      </c>
      <c r="F32" s="16">
        <v>210041.8</v>
      </c>
      <c r="G32" s="16">
        <v>184077.49</v>
      </c>
      <c r="H32" s="16">
        <f>VLOOKUP(D32:D50,[1]科目余额表!$C$3:$E$97,3,0)</f>
        <v>140514.23999999999</v>
      </c>
      <c r="I32" s="16">
        <v>45551.56</v>
      </c>
      <c r="J32" s="16">
        <f t="shared" si="1"/>
        <v>186065.8</v>
      </c>
      <c r="K32" s="16">
        <f t="shared" si="0"/>
        <v>298825.26</v>
      </c>
      <c r="L32" s="16">
        <v>300000</v>
      </c>
      <c r="M32" s="16"/>
      <c r="N32" s="63"/>
    </row>
    <row r="33" spans="1:14" ht="15" customHeight="1" x14ac:dyDescent="0.15">
      <c r="A33" s="158"/>
      <c r="B33" s="57">
        <v>28</v>
      </c>
      <c r="C33" s="57">
        <v>43.088999999999999</v>
      </c>
      <c r="D33" s="17" t="s">
        <v>56</v>
      </c>
      <c r="E33" s="16">
        <v>2920611.16</v>
      </c>
      <c r="F33" s="16">
        <v>822013.96</v>
      </c>
      <c r="G33" s="16">
        <v>909654.83</v>
      </c>
      <c r="H33" s="16">
        <f>VLOOKUP(D33:D50,[1]科目余额表!$C$3:$E$97,3,0)</f>
        <v>1001151.46</v>
      </c>
      <c r="I33" s="16">
        <v>333835.08</v>
      </c>
      <c r="J33" s="16">
        <f t="shared" si="1"/>
        <v>1334986.54</v>
      </c>
      <c r="K33" s="16">
        <f t="shared" si="0"/>
        <v>1585624.62</v>
      </c>
      <c r="L33" s="16">
        <v>500000</v>
      </c>
      <c r="M33" s="16">
        <v>2000000</v>
      </c>
      <c r="N33" s="63" t="s">
        <v>175</v>
      </c>
    </row>
    <row r="34" spans="1:14" ht="15" customHeight="1" x14ac:dyDescent="0.15">
      <c r="A34" s="158"/>
      <c r="B34" s="57">
        <v>29</v>
      </c>
      <c r="C34" s="57">
        <v>44.051000000000002</v>
      </c>
      <c r="D34" s="17" t="s">
        <v>57</v>
      </c>
      <c r="E34" s="16">
        <v>4753859.5599999996</v>
      </c>
      <c r="F34" s="16">
        <v>1251414</v>
      </c>
      <c r="G34" s="16">
        <v>1770300</v>
      </c>
      <c r="H34" s="16">
        <f>VLOOKUP(D34:D50,[1]科目余额表!$C$3:$E$97,3,0)</f>
        <v>831942</v>
      </c>
      <c r="I34" s="16">
        <v>346752</v>
      </c>
      <c r="J34" s="16">
        <f t="shared" si="1"/>
        <v>1178694</v>
      </c>
      <c r="K34" s="16">
        <f t="shared" si="0"/>
        <v>3575165.56</v>
      </c>
      <c r="L34" s="16">
        <v>2500000</v>
      </c>
      <c r="M34" s="16"/>
      <c r="N34" s="63"/>
    </row>
    <row r="35" spans="1:14" ht="15" customHeight="1" x14ac:dyDescent="0.15">
      <c r="A35" s="158"/>
      <c r="B35" s="57">
        <v>30</v>
      </c>
      <c r="C35" s="57">
        <v>13.089</v>
      </c>
      <c r="D35" s="17" t="s">
        <v>58</v>
      </c>
      <c r="E35" s="16">
        <v>274656.34000000003</v>
      </c>
      <c r="F35" s="16">
        <v>111693.7</v>
      </c>
      <c r="G35" s="16">
        <v>133832.20000000001</v>
      </c>
      <c r="H35" s="16">
        <f>VLOOKUP(D35:D50,[1]科目余额表!$C$3:$E$97,3,0)</f>
        <v>83951.15</v>
      </c>
      <c r="I35" s="16">
        <v>41097</v>
      </c>
      <c r="J35" s="16">
        <f t="shared" si="1"/>
        <v>125048.15</v>
      </c>
      <c r="K35" s="16">
        <f t="shared" si="0"/>
        <v>149608.19</v>
      </c>
      <c r="L35" s="16">
        <v>150000</v>
      </c>
      <c r="M35" s="16"/>
      <c r="N35" s="63"/>
    </row>
    <row r="36" spans="1:14" ht="15" customHeight="1" x14ac:dyDescent="0.15">
      <c r="A36" s="158"/>
      <c r="B36" s="57">
        <v>31</v>
      </c>
      <c r="C36" s="13">
        <v>50.015999999999998</v>
      </c>
      <c r="D36" s="17" t="s">
        <v>59</v>
      </c>
      <c r="E36" s="16">
        <v>5639.87</v>
      </c>
      <c r="F36" s="16">
        <v>0</v>
      </c>
      <c r="G36" s="16">
        <v>0</v>
      </c>
      <c r="H36" s="16">
        <f>VLOOKUP(D36:D50,[1]科目余额表!$C$3:$E$97,3,0)</f>
        <v>0</v>
      </c>
      <c r="I36" s="16">
        <v>0</v>
      </c>
      <c r="J36" s="16">
        <f t="shared" si="1"/>
        <v>0</v>
      </c>
      <c r="K36" s="16">
        <f t="shared" si="0"/>
        <v>5639.87</v>
      </c>
      <c r="L36" s="16"/>
      <c r="M36" s="16"/>
      <c r="N36" s="63"/>
    </row>
    <row r="37" spans="1:14" ht="15" customHeight="1" x14ac:dyDescent="0.15">
      <c r="A37" s="158"/>
      <c r="B37" s="57">
        <v>32</v>
      </c>
      <c r="C37" s="13">
        <v>43.097000000000001</v>
      </c>
      <c r="D37" s="17" t="s">
        <v>61</v>
      </c>
      <c r="E37" s="16">
        <v>3581309.71</v>
      </c>
      <c r="F37" s="16">
        <v>2059681.2</v>
      </c>
      <c r="G37" s="16">
        <v>1821851.3</v>
      </c>
      <c r="H37" s="16">
        <f>VLOOKUP(D37:D50,[1]科目余额表!$C$3:$E$97,3,0)</f>
        <v>246835.47</v>
      </c>
      <c r="I37" s="16">
        <v>91772.47</v>
      </c>
      <c r="J37" s="16">
        <f t="shared" si="1"/>
        <v>338607.94</v>
      </c>
      <c r="K37" s="16">
        <f t="shared" si="0"/>
        <v>3242701.77</v>
      </c>
      <c r="L37" s="16">
        <v>2000000</v>
      </c>
      <c r="M37" s="16">
        <v>1000000</v>
      </c>
      <c r="N37" s="63" t="s">
        <v>175</v>
      </c>
    </row>
    <row r="38" spans="1:14" ht="15" customHeight="1" x14ac:dyDescent="0.15">
      <c r="A38" s="158"/>
      <c r="B38" s="57">
        <v>33</v>
      </c>
      <c r="C38" s="13" t="s">
        <v>62</v>
      </c>
      <c r="D38" s="17" t="s">
        <v>63</v>
      </c>
      <c r="E38" s="16">
        <v>142542.20000000001</v>
      </c>
      <c r="F38" s="16">
        <v>219463.3</v>
      </c>
      <c r="G38" s="16"/>
      <c r="H38" s="16"/>
      <c r="I38" s="16">
        <v>129974.8</v>
      </c>
      <c r="J38" s="16">
        <f t="shared" si="1"/>
        <v>129974.8</v>
      </c>
      <c r="K38" s="16">
        <f t="shared" si="0"/>
        <v>12567.4</v>
      </c>
      <c r="L38" s="16">
        <v>50000</v>
      </c>
      <c r="M38" s="16"/>
      <c r="N38" s="63"/>
    </row>
    <row r="39" spans="1:14" ht="15" customHeight="1" x14ac:dyDescent="0.15">
      <c r="A39" s="158"/>
      <c r="B39" s="57">
        <v>34</v>
      </c>
      <c r="C39" s="13" t="s">
        <v>64</v>
      </c>
      <c r="D39" s="17" t="s">
        <v>65</v>
      </c>
      <c r="E39" s="16">
        <v>193193.68</v>
      </c>
      <c r="F39" s="16">
        <v>86777.38</v>
      </c>
      <c r="G39" s="16">
        <v>80694.38</v>
      </c>
      <c r="H39" s="16"/>
      <c r="I39" s="16">
        <v>25618.65</v>
      </c>
      <c r="J39" s="16">
        <f t="shared" si="1"/>
        <v>25618.65</v>
      </c>
      <c r="K39" s="16">
        <f t="shared" si="0"/>
        <v>167575.03</v>
      </c>
      <c r="L39" s="16">
        <v>160000</v>
      </c>
      <c r="M39" s="16"/>
      <c r="N39" s="63"/>
    </row>
    <row r="40" spans="1:14" ht="15" customHeight="1" x14ac:dyDescent="0.15">
      <c r="A40" s="158"/>
      <c r="B40" s="57">
        <v>35</v>
      </c>
      <c r="C40" s="13" t="s">
        <v>66</v>
      </c>
      <c r="D40" s="17" t="s">
        <v>67</v>
      </c>
      <c r="E40" s="16">
        <v>1145866.6000000001</v>
      </c>
      <c r="F40" s="16"/>
      <c r="G40" s="16">
        <v>2094890.76</v>
      </c>
      <c r="H40" s="16">
        <v>500423</v>
      </c>
      <c r="I40" s="16">
        <v>0</v>
      </c>
      <c r="J40" s="16">
        <v>2595313.7599999998</v>
      </c>
      <c r="K40" s="16">
        <f t="shared" si="0"/>
        <v>645443.6</v>
      </c>
      <c r="L40" s="16"/>
      <c r="M40" s="16"/>
      <c r="N40" s="63"/>
    </row>
    <row r="41" spans="1:14" ht="15" customHeight="1" x14ac:dyDescent="0.15">
      <c r="A41" s="158"/>
      <c r="B41" s="57">
        <v>36</v>
      </c>
      <c r="C41" s="13" t="s">
        <v>69</v>
      </c>
      <c r="D41" s="17" t="s">
        <v>70</v>
      </c>
      <c r="E41" s="16">
        <v>191208.4</v>
      </c>
      <c r="F41" s="16">
        <v>51216.800000000003</v>
      </c>
      <c r="G41" s="16">
        <v>124980.4</v>
      </c>
      <c r="H41" s="16"/>
      <c r="I41" s="16">
        <v>0</v>
      </c>
      <c r="J41" s="16">
        <f t="shared" ref="J41:J47" si="2">E41-K41</f>
        <v>0</v>
      </c>
      <c r="K41" s="16">
        <f t="shared" si="0"/>
        <v>191208.4</v>
      </c>
      <c r="L41" s="16">
        <v>190000</v>
      </c>
      <c r="M41" s="16"/>
      <c r="N41" s="63"/>
    </row>
    <row r="42" spans="1:14" ht="15" customHeight="1" x14ac:dyDescent="0.15">
      <c r="A42" s="158"/>
      <c r="B42" s="57">
        <v>37</v>
      </c>
      <c r="C42" s="13" t="s">
        <v>71</v>
      </c>
      <c r="D42" s="17" t="s">
        <v>72</v>
      </c>
      <c r="E42" s="16">
        <v>364948.62</v>
      </c>
      <c r="F42" s="16">
        <v>306411.59999999998</v>
      </c>
      <c r="G42" s="16">
        <v>30503.79</v>
      </c>
      <c r="H42" s="16"/>
      <c r="I42" s="16"/>
      <c r="J42" s="16">
        <f t="shared" si="2"/>
        <v>0</v>
      </c>
      <c r="K42" s="16">
        <f t="shared" si="0"/>
        <v>364948.62</v>
      </c>
      <c r="L42" s="16">
        <v>160000</v>
      </c>
      <c r="M42" s="16"/>
      <c r="N42" s="63"/>
    </row>
    <row r="43" spans="1:14" ht="15" customHeight="1" x14ac:dyDescent="0.15">
      <c r="A43" s="158"/>
      <c r="B43" s="57">
        <v>38</v>
      </c>
      <c r="C43" s="13" t="s">
        <v>73</v>
      </c>
      <c r="D43" s="17" t="s">
        <v>74</v>
      </c>
      <c r="E43" s="16">
        <v>350190.16</v>
      </c>
      <c r="F43" s="16">
        <v>1800100</v>
      </c>
      <c r="G43" s="16"/>
      <c r="H43" s="16"/>
      <c r="I43" s="16">
        <v>0</v>
      </c>
      <c r="J43" s="16">
        <f t="shared" si="2"/>
        <v>0</v>
      </c>
      <c r="K43" s="16">
        <f t="shared" si="0"/>
        <v>350190.16</v>
      </c>
      <c r="L43" s="16"/>
      <c r="M43" s="16"/>
      <c r="N43" s="63"/>
    </row>
    <row r="44" spans="1:14" ht="15" customHeight="1" x14ac:dyDescent="0.15">
      <c r="A44" s="105" t="s">
        <v>75</v>
      </c>
      <c r="B44" s="57">
        <v>33</v>
      </c>
      <c r="C44" s="13" t="s">
        <v>76</v>
      </c>
      <c r="D44" s="91" t="s">
        <v>77</v>
      </c>
      <c r="E44" s="16">
        <v>17734.650000000001</v>
      </c>
      <c r="F44" s="16">
        <v>8577.94</v>
      </c>
      <c r="G44" s="16">
        <v>3388.02</v>
      </c>
      <c r="H44" s="16">
        <f>VLOOKUP(D44:D50,[1]科目余额表!$C$3:$E$97,3,0)</f>
        <v>0</v>
      </c>
      <c r="I44" s="16">
        <v>0</v>
      </c>
      <c r="J44" s="16">
        <f t="shared" si="2"/>
        <v>0</v>
      </c>
      <c r="K44" s="16">
        <f t="shared" si="0"/>
        <v>17734.650000000001</v>
      </c>
      <c r="L44" s="16"/>
      <c r="M44" s="16">
        <v>17734.650000000001</v>
      </c>
      <c r="N44" s="63"/>
    </row>
    <row r="45" spans="1:14" ht="15" customHeight="1" x14ac:dyDescent="0.15">
      <c r="A45" s="106"/>
      <c r="B45" s="57">
        <v>38</v>
      </c>
      <c r="C45" s="13" t="s">
        <v>86</v>
      </c>
      <c r="D45" s="91" t="s">
        <v>87</v>
      </c>
      <c r="E45" s="16">
        <v>2716308.6</v>
      </c>
      <c r="F45" s="16">
        <v>0</v>
      </c>
      <c r="G45" s="16">
        <v>0</v>
      </c>
      <c r="H45" s="16">
        <f>VLOOKUP(D45:D50,[1]科目余额表!$C$3:$E$97,3,0)</f>
        <v>0</v>
      </c>
      <c r="I45" s="16">
        <v>737993.6</v>
      </c>
      <c r="J45" s="16">
        <f t="shared" si="2"/>
        <v>737993.6</v>
      </c>
      <c r="K45" s="16">
        <f t="shared" si="0"/>
        <v>1978315</v>
      </c>
      <c r="L45" s="16"/>
      <c r="M45" s="16">
        <v>2200000</v>
      </c>
      <c r="N45" s="63" t="s">
        <v>175</v>
      </c>
    </row>
    <row r="46" spans="1:14" ht="15" customHeight="1" x14ac:dyDescent="0.15">
      <c r="A46" s="106"/>
      <c r="B46" s="57">
        <v>43</v>
      </c>
      <c r="C46" s="57" t="s">
        <v>96</v>
      </c>
      <c r="D46" s="92" t="s">
        <v>97</v>
      </c>
      <c r="E46" s="16">
        <v>6926338.3499999996</v>
      </c>
      <c r="F46" s="16">
        <v>1679693.54</v>
      </c>
      <c r="G46" s="16">
        <v>1741970.59</v>
      </c>
      <c r="H46" s="16">
        <f>VLOOKUP(D46:D50,[1]科目余额表!$C$3:$E$97,3,0)</f>
        <v>2688767.26</v>
      </c>
      <c r="I46" s="16">
        <v>774651.29</v>
      </c>
      <c r="J46" s="16">
        <f t="shared" si="2"/>
        <v>3463418.55</v>
      </c>
      <c r="K46" s="16">
        <f t="shared" si="0"/>
        <v>3462919.8</v>
      </c>
      <c r="L46" s="16">
        <v>2000000</v>
      </c>
      <c r="M46" s="16">
        <v>2000000</v>
      </c>
      <c r="N46" s="63" t="s">
        <v>175</v>
      </c>
    </row>
    <row r="47" spans="1:14" ht="15" customHeight="1" x14ac:dyDescent="0.15">
      <c r="A47" s="106"/>
      <c r="B47" s="57">
        <v>45</v>
      </c>
      <c r="C47" s="57" t="s">
        <v>100</v>
      </c>
      <c r="D47" s="92" t="s">
        <v>101</v>
      </c>
      <c r="E47" s="16">
        <v>53630.81</v>
      </c>
      <c r="F47" s="16">
        <v>19764.21</v>
      </c>
      <c r="G47" s="16">
        <v>102944.86</v>
      </c>
      <c r="H47" s="16">
        <f>VLOOKUP(D47:D50,[1]科目余额表!$C$3:$E$97,3,0)</f>
        <v>5204.25</v>
      </c>
      <c r="I47" s="16">
        <v>9805.0499999999993</v>
      </c>
      <c r="J47" s="16">
        <f t="shared" si="2"/>
        <v>15009.3</v>
      </c>
      <c r="K47" s="16">
        <f t="shared" si="0"/>
        <v>38621.51</v>
      </c>
      <c r="L47" s="16"/>
      <c r="M47" s="16">
        <v>38621.51</v>
      </c>
      <c r="N47" s="63"/>
    </row>
    <row r="48" spans="1:14" ht="15" customHeight="1" x14ac:dyDescent="0.15">
      <c r="A48" s="156" t="s">
        <v>120</v>
      </c>
      <c r="B48" s="157"/>
      <c r="C48" s="157"/>
      <c r="D48" s="157"/>
      <c r="E48" s="38">
        <f t="shared" ref="E48:M48" si="3">SUM(E6:E47)</f>
        <v>35896826.109999999</v>
      </c>
      <c r="F48" s="59">
        <f t="shared" si="3"/>
        <v>33629679.850000001</v>
      </c>
      <c r="G48" s="59">
        <f t="shared" si="3"/>
        <v>23719312.309999999</v>
      </c>
      <c r="H48" s="59">
        <f t="shared" si="3"/>
        <v>18731213.390000001</v>
      </c>
      <c r="I48" s="59">
        <f t="shared" si="3"/>
        <v>12617379.609999999</v>
      </c>
      <c r="J48" s="59">
        <f t="shared" si="3"/>
        <v>36191656.18</v>
      </c>
      <c r="K48" s="59">
        <f t="shared" si="3"/>
        <v>39169908.82</v>
      </c>
      <c r="L48" s="59">
        <f t="shared" si="3"/>
        <v>19878800</v>
      </c>
      <c r="M48" s="59">
        <f t="shared" si="3"/>
        <v>21171356.16</v>
      </c>
      <c r="N48" s="64"/>
    </row>
    <row r="50" spans="3:3" ht="18.95" customHeight="1" x14ac:dyDescent="0.15">
      <c r="C50" s="51" t="s">
        <v>121</v>
      </c>
    </row>
  </sheetData>
  <autoFilter ref="A5:N48"/>
  <mergeCells count="16">
    <mergeCell ref="A48:D48"/>
    <mergeCell ref="A4:A5"/>
    <mergeCell ref="A6:A43"/>
    <mergeCell ref="A44:A47"/>
    <mergeCell ref="B4:B5"/>
    <mergeCell ref="C4:C5"/>
    <mergeCell ref="C16:C17"/>
    <mergeCell ref="D4:D5"/>
    <mergeCell ref="A1:C2"/>
    <mergeCell ref="D1:G2"/>
    <mergeCell ref="A3:N3"/>
    <mergeCell ref="F4:I4"/>
    <mergeCell ref="J4:K4"/>
    <mergeCell ref="L4:M4"/>
    <mergeCell ref="E4:E5"/>
    <mergeCell ref="N4:N5"/>
  </mergeCells>
  <phoneticPr fontId="19" type="noConversion"/>
  <pageMargins left="0.118055555555556" right="0.118055555555556" top="0.196527777777778" bottom="0.196527777777778" header="0.31388888888888899" footer="0.31388888888888899"/>
  <pageSetup paperSize="9" scale="70" orientation="landscape" horizontalDpi="100" verticalDpi="10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FC73"/>
  <sheetViews>
    <sheetView workbookViewId="0">
      <selection activeCell="C17" sqref="C17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5" customWidth="1"/>
    <col min="5" max="5" width="17.5" style="6" customWidth="1"/>
    <col min="6" max="6" width="16" style="7" customWidth="1" outlineLevel="1"/>
    <col min="7" max="8" width="17.125" style="7" customWidth="1" outlineLevel="1"/>
    <col min="9" max="10" width="16.625" style="7" customWidth="1" outlineLevel="1"/>
    <col min="11" max="12" width="15.75" style="7" customWidth="1" outlineLevel="1"/>
    <col min="13" max="13" width="15.75" style="7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1" t="s">
        <v>177</v>
      </c>
      <c r="B1" s="131"/>
      <c r="C1" s="131"/>
      <c r="D1" s="131"/>
      <c r="E1" s="132"/>
      <c r="F1" s="8" t="s">
        <v>178</v>
      </c>
      <c r="G1" s="8"/>
      <c r="H1" s="8"/>
      <c r="I1" s="8" t="s">
        <v>3</v>
      </c>
      <c r="J1" s="8" t="s">
        <v>4</v>
      </c>
      <c r="K1" s="8" t="s">
        <v>5</v>
      </c>
      <c r="L1" s="8" t="s">
        <v>124</v>
      </c>
      <c r="M1" s="24" t="s">
        <v>125</v>
      </c>
      <c r="XFA1" s="2"/>
      <c r="XFB1" s="2"/>
    </row>
    <row r="2" spans="1:13 16381:16382" s="1" customFormat="1" ht="12" customHeight="1" x14ac:dyDescent="0.15">
      <c r="A2" s="165"/>
      <c r="B2" s="165"/>
      <c r="C2" s="165"/>
      <c r="D2" s="165"/>
      <c r="E2" s="166"/>
      <c r="F2" s="9"/>
      <c r="G2" s="9"/>
      <c r="H2" s="9"/>
      <c r="I2" s="9"/>
      <c r="J2" s="9"/>
      <c r="K2" s="25"/>
      <c r="L2" s="25"/>
      <c r="M2" s="26"/>
      <c r="XFA2" s="2"/>
      <c r="XFB2" s="2"/>
    </row>
    <row r="3" spans="1:13 16381:16382" s="1" customFormat="1" ht="13.5" customHeight="1" x14ac:dyDescent="0.15">
      <c r="A3" s="167" t="s">
        <v>9</v>
      </c>
      <c r="B3" s="167" t="s">
        <v>10</v>
      </c>
      <c r="C3" s="170" t="s">
        <v>10</v>
      </c>
      <c r="D3" s="172" t="s">
        <v>11</v>
      </c>
      <c r="E3" s="168" t="s">
        <v>179</v>
      </c>
      <c r="F3" s="10"/>
      <c r="G3" s="10"/>
      <c r="H3" s="10"/>
      <c r="I3" s="167" t="s">
        <v>14</v>
      </c>
      <c r="J3" s="167"/>
      <c r="K3" s="168" t="s">
        <v>180</v>
      </c>
      <c r="L3" s="169"/>
      <c r="M3" s="163" t="s">
        <v>181</v>
      </c>
      <c r="XFA3" s="2"/>
      <c r="XFB3" s="2"/>
    </row>
    <row r="4" spans="1:13 16381:16382" s="1" customFormat="1" ht="13.5" x14ac:dyDescent="0.15">
      <c r="A4" s="111"/>
      <c r="B4" s="111"/>
      <c r="C4" s="171"/>
      <c r="D4" s="142"/>
      <c r="E4" s="173"/>
      <c r="F4" s="12" t="s">
        <v>182</v>
      </c>
      <c r="G4" s="12" t="s">
        <v>183</v>
      </c>
      <c r="H4" s="12" t="s">
        <v>184</v>
      </c>
      <c r="I4" s="12" t="s">
        <v>185</v>
      </c>
      <c r="J4" s="12" t="s">
        <v>186</v>
      </c>
      <c r="K4" s="12" t="s">
        <v>187</v>
      </c>
      <c r="L4" s="12" t="s">
        <v>188</v>
      </c>
      <c r="M4" s="164"/>
      <c r="XFA4" s="2"/>
      <c r="XFB4" s="2"/>
    </row>
    <row r="5" spans="1:13 16381:16382" s="1" customFormat="1" ht="14.1" customHeight="1" x14ac:dyDescent="0.15">
      <c r="A5" s="13">
        <v>1</v>
      </c>
      <c r="B5" s="13"/>
      <c r="C5" s="14">
        <v>1911037</v>
      </c>
      <c r="D5" s="15" t="s">
        <v>189</v>
      </c>
      <c r="E5" s="16">
        <f>1317035.32+4066873.06</f>
        <v>5383908.3799999999</v>
      </c>
      <c r="F5" s="16"/>
      <c r="G5" s="16">
        <v>1317035.32</v>
      </c>
      <c r="H5" s="16"/>
      <c r="I5" s="16">
        <f t="shared" ref="I5:I22" si="0">E5-J5</f>
        <v>1317035.32</v>
      </c>
      <c r="J5" s="16">
        <f t="shared" ref="J5:J22" si="1">E5-G5-H5</f>
        <v>4066873.06</v>
      </c>
      <c r="K5" s="12"/>
      <c r="L5" s="12"/>
      <c r="M5" s="27"/>
      <c r="XFA5" s="2"/>
      <c r="XFB5" s="2"/>
    </row>
    <row r="6" spans="1:13 16381:16382" s="1" customFormat="1" ht="14.1" customHeight="1" x14ac:dyDescent="0.15">
      <c r="A6" s="13">
        <v>2</v>
      </c>
      <c r="B6" s="13"/>
      <c r="C6" s="13" t="s">
        <v>190</v>
      </c>
      <c r="D6" s="17" t="s">
        <v>26</v>
      </c>
      <c r="E6" s="16">
        <v>61614.37</v>
      </c>
      <c r="F6" s="16"/>
      <c r="G6" s="16"/>
      <c r="H6" s="16"/>
      <c r="I6" s="16">
        <f t="shared" si="0"/>
        <v>0</v>
      </c>
      <c r="J6" s="16">
        <f t="shared" si="1"/>
        <v>61614.37</v>
      </c>
      <c r="K6" s="16"/>
      <c r="L6" s="16"/>
      <c r="M6" s="28"/>
      <c r="XFA6" s="2"/>
      <c r="XFB6" s="2"/>
    </row>
    <row r="7" spans="1:13 16381:16382" s="1" customFormat="1" ht="14.1" customHeight="1" x14ac:dyDescent="0.15">
      <c r="A7" s="13">
        <v>3</v>
      </c>
      <c r="B7" s="13"/>
      <c r="C7" s="13" t="s">
        <v>191</v>
      </c>
      <c r="D7" s="17" t="s">
        <v>192</v>
      </c>
      <c r="E7" s="16">
        <v>420750.15</v>
      </c>
      <c r="F7" s="16">
        <v>39064.32</v>
      </c>
      <c r="G7" s="16"/>
      <c r="H7" s="16"/>
      <c r="I7" s="16">
        <f t="shared" si="0"/>
        <v>0</v>
      </c>
      <c r="J7" s="16">
        <f t="shared" si="1"/>
        <v>420750.15</v>
      </c>
      <c r="K7" s="16"/>
      <c r="L7" s="16"/>
      <c r="M7" s="28"/>
      <c r="XFA7" s="2"/>
      <c r="XFB7" s="2"/>
    </row>
    <row r="8" spans="1:13 16381:16382" s="1" customFormat="1" ht="14.1" customHeight="1" x14ac:dyDescent="0.15">
      <c r="A8" s="13">
        <v>4</v>
      </c>
      <c r="B8" s="13"/>
      <c r="C8" s="14">
        <v>1913037</v>
      </c>
      <c r="D8" s="17" t="s">
        <v>33</v>
      </c>
      <c r="E8" s="16">
        <f>17062436.44-4066873.06</f>
        <v>12995563.380000001</v>
      </c>
      <c r="F8" s="16">
        <v>735410.91</v>
      </c>
      <c r="G8" s="16">
        <v>8570470.6999999993</v>
      </c>
      <c r="H8" s="16"/>
      <c r="I8" s="16">
        <f t="shared" si="0"/>
        <v>8570470.6999999993</v>
      </c>
      <c r="J8" s="16">
        <f t="shared" si="1"/>
        <v>4425092.68</v>
      </c>
      <c r="K8" s="16"/>
      <c r="L8" s="16"/>
      <c r="M8" s="28"/>
      <c r="XFA8" s="2"/>
      <c r="XFB8" s="2"/>
    </row>
    <row r="9" spans="1:13 16381:16382" s="1" customFormat="1" ht="14.1" customHeight="1" x14ac:dyDescent="0.15">
      <c r="A9" s="13">
        <v>5</v>
      </c>
      <c r="B9" s="13"/>
      <c r="C9" s="13">
        <v>1912608</v>
      </c>
      <c r="D9" s="17" t="s">
        <v>193</v>
      </c>
      <c r="E9" s="16">
        <v>189636.45</v>
      </c>
      <c r="F9" s="16"/>
      <c r="G9" s="16"/>
      <c r="H9" s="16">
        <v>17655.580000000002</v>
      </c>
      <c r="I9" s="16">
        <f t="shared" si="0"/>
        <v>17655.580000000002</v>
      </c>
      <c r="J9" s="16">
        <f t="shared" si="1"/>
        <v>171980.87</v>
      </c>
      <c r="K9" s="16"/>
      <c r="L9" s="16"/>
      <c r="M9" s="28"/>
      <c r="XFA9" s="2"/>
      <c r="XFB9" s="2"/>
    </row>
    <row r="10" spans="1:13 16381:16382" s="1" customFormat="1" ht="14.1" customHeight="1" x14ac:dyDescent="0.15">
      <c r="A10" s="13">
        <v>6</v>
      </c>
      <c r="B10" s="13"/>
      <c r="C10" s="14">
        <v>1935367</v>
      </c>
      <c r="D10" s="17" t="s">
        <v>30</v>
      </c>
      <c r="E10" s="16">
        <v>1123307.23</v>
      </c>
      <c r="F10" s="16">
        <v>235919.14</v>
      </c>
      <c r="G10" s="16">
        <v>127354.39</v>
      </c>
      <c r="H10" s="16">
        <v>240776.45</v>
      </c>
      <c r="I10" s="16">
        <f t="shared" si="0"/>
        <v>368130.84</v>
      </c>
      <c r="J10" s="16">
        <f t="shared" si="1"/>
        <v>755176.39</v>
      </c>
      <c r="K10" s="16"/>
      <c r="L10" s="16"/>
      <c r="M10" s="28"/>
      <c r="XFA10" s="2"/>
      <c r="XFB10" s="2"/>
    </row>
    <row r="11" spans="1:13 16381:16382" s="1" customFormat="1" ht="14.1" customHeight="1" x14ac:dyDescent="0.15">
      <c r="A11" s="13">
        <v>7</v>
      </c>
      <c r="B11" s="13"/>
      <c r="C11" s="14" t="s">
        <v>194</v>
      </c>
      <c r="D11" s="17" t="s">
        <v>195</v>
      </c>
      <c r="E11" s="16">
        <v>785397.77</v>
      </c>
      <c r="F11" s="16"/>
      <c r="G11" s="16">
        <v>194398.42</v>
      </c>
      <c r="H11" s="16">
        <v>158403.4</v>
      </c>
      <c r="I11" s="16">
        <f t="shared" si="0"/>
        <v>352801.82</v>
      </c>
      <c r="J11" s="16">
        <f t="shared" si="1"/>
        <v>432595.95</v>
      </c>
      <c r="K11" s="16"/>
      <c r="L11" s="16"/>
      <c r="M11" s="28"/>
      <c r="XFA11" s="2"/>
      <c r="XFB11" s="2"/>
    </row>
    <row r="12" spans="1:13 16381:16382" s="1" customFormat="1" ht="14.1" customHeight="1" x14ac:dyDescent="0.15">
      <c r="A12" s="13">
        <v>8</v>
      </c>
      <c r="B12" s="13"/>
      <c r="C12" s="13" t="s">
        <v>196</v>
      </c>
      <c r="D12" s="17" t="s">
        <v>197</v>
      </c>
      <c r="E12" s="16">
        <v>502357.28</v>
      </c>
      <c r="F12" s="16">
        <v>103082.84</v>
      </c>
      <c r="G12" s="16">
        <v>40507.480000000003</v>
      </c>
      <c r="H12" s="16"/>
      <c r="I12" s="16">
        <f t="shared" si="0"/>
        <v>40507.480000000003</v>
      </c>
      <c r="J12" s="16">
        <f t="shared" si="1"/>
        <v>461849.8</v>
      </c>
      <c r="K12" s="16"/>
      <c r="L12" s="16"/>
      <c r="M12" s="28"/>
      <c r="XFA12" s="2"/>
      <c r="XFB12" s="2"/>
    </row>
    <row r="13" spans="1:13 16381:16382" s="1" customFormat="1" ht="14.1" customHeight="1" x14ac:dyDescent="0.15">
      <c r="A13" s="13">
        <v>9</v>
      </c>
      <c r="B13" s="13"/>
      <c r="C13" s="14">
        <v>1913101</v>
      </c>
      <c r="D13" s="17" t="s">
        <v>198</v>
      </c>
      <c r="E13" s="16">
        <v>218655.19</v>
      </c>
      <c r="F13" s="16">
        <v>49191.78</v>
      </c>
      <c r="G13" s="16">
        <v>32026.27</v>
      </c>
      <c r="H13" s="16"/>
      <c r="I13" s="16">
        <f t="shared" si="0"/>
        <v>32026.27</v>
      </c>
      <c r="J13" s="16">
        <f t="shared" si="1"/>
        <v>186628.92</v>
      </c>
      <c r="K13" s="16"/>
      <c r="L13" s="16"/>
      <c r="M13" s="28"/>
      <c r="XFA13" s="2"/>
      <c r="XFB13" s="2"/>
    </row>
    <row r="14" spans="1:13 16381:16382" s="1" customFormat="1" ht="14.1" customHeight="1" x14ac:dyDescent="0.15">
      <c r="A14" s="13">
        <v>10</v>
      </c>
      <c r="B14" s="13"/>
      <c r="C14" s="14">
        <v>1913100</v>
      </c>
      <c r="D14" s="17" t="s">
        <v>42</v>
      </c>
      <c r="E14" s="16">
        <v>587284.29</v>
      </c>
      <c r="F14" s="16">
        <v>114155.99</v>
      </c>
      <c r="G14" s="16">
        <v>99058.29</v>
      </c>
      <c r="H14" s="16"/>
      <c r="I14" s="16">
        <f t="shared" si="0"/>
        <v>99058.29</v>
      </c>
      <c r="J14" s="16">
        <f t="shared" si="1"/>
        <v>488226</v>
      </c>
      <c r="K14" s="16"/>
      <c r="L14" s="16"/>
      <c r="M14" s="28"/>
      <c r="XFA14" s="2"/>
      <c r="XFB14" s="2"/>
    </row>
    <row r="15" spans="1:13 16381:16382" s="1" customFormat="1" ht="14.1" customHeight="1" x14ac:dyDescent="0.15">
      <c r="A15" s="13">
        <v>11</v>
      </c>
      <c r="B15" s="13"/>
      <c r="C15" s="14">
        <v>1913006</v>
      </c>
      <c r="D15" s="17" t="s">
        <v>43</v>
      </c>
      <c r="E15" s="16">
        <v>165846.24</v>
      </c>
      <c r="F15" s="16">
        <v>24901.06</v>
      </c>
      <c r="G15" s="16">
        <v>9186.5</v>
      </c>
      <c r="H15" s="16"/>
      <c r="I15" s="16">
        <f t="shared" si="0"/>
        <v>9186.5</v>
      </c>
      <c r="J15" s="16">
        <f t="shared" si="1"/>
        <v>156659.74</v>
      </c>
      <c r="K15" s="16"/>
      <c r="L15" s="16"/>
      <c r="M15" s="28"/>
      <c r="XFA15" s="2"/>
      <c r="XFB15" s="2"/>
    </row>
    <row r="16" spans="1:13 16381:16382" s="1" customFormat="1" ht="14.1" customHeight="1" x14ac:dyDescent="0.15">
      <c r="A16" s="13">
        <v>12</v>
      </c>
      <c r="B16" s="13"/>
      <c r="C16" s="13" t="s">
        <v>199</v>
      </c>
      <c r="D16" s="17" t="s">
        <v>44</v>
      </c>
      <c r="E16" s="16">
        <v>59666.32</v>
      </c>
      <c r="F16" s="16"/>
      <c r="G16" s="16"/>
      <c r="H16" s="16"/>
      <c r="I16" s="16">
        <f t="shared" si="0"/>
        <v>0</v>
      </c>
      <c r="J16" s="16">
        <f t="shared" si="1"/>
        <v>59666.32</v>
      </c>
      <c r="K16" s="13"/>
      <c r="L16" s="16"/>
      <c r="M16" s="28"/>
      <c r="XFA16" s="2"/>
      <c r="XFB16" s="2"/>
    </row>
    <row r="17" spans="1:16383" s="1" customFormat="1" ht="14.1" customHeight="1" x14ac:dyDescent="0.15">
      <c r="A17" s="13">
        <v>13</v>
      </c>
      <c r="B17" s="13"/>
      <c r="C17" s="13" t="s">
        <v>200</v>
      </c>
      <c r="D17" s="17" t="s">
        <v>201</v>
      </c>
      <c r="E17" s="16">
        <v>674170.11</v>
      </c>
      <c r="F17" s="16">
        <v>211319.21</v>
      </c>
      <c r="G17" s="16">
        <v>79853.97</v>
      </c>
      <c r="H17" s="16"/>
      <c r="I17" s="16">
        <f t="shared" si="0"/>
        <v>79853.97</v>
      </c>
      <c r="J17" s="16">
        <f t="shared" si="1"/>
        <v>594316.14</v>
      </c>
      <c r="K17" s="13"/>
      <c r="L17" s="16"/>
      <c r="M17" s="28"/>
      <c r="XFA17" s="2"/>
      <c r="XFB17" s="2"/>
    </row>
    <row r="18" spans="1:16383" s="1" customFormat="1" ht="14.1" customHeight="1" x14ac:dyDescent="0.15">
      <c r="A18" s="13">
        <v>14</v>
      </c>
      <c r="B18" s="13"/>
      <c r="C18" s="14">
        <v>1932313</v>
      </c>
      <c r="D18" s="17" t="s">
        <v>47</v>
      </c>
      <c r="E18" s="16">
        <v>577421.73</v>
      </c>
      <c r="F18" s="16">
        <v>308005.68</v>
      </c>
      <c r="G18" s="16">
        <v>24259.41</v>
      </c>
      <c r="H18" s="16">
        <v>57781.31</v>
      </c>
      <c r="I18" s="16">
        <f t="shared" si="0"/>
        <v>82040.72</v>
      </c>
      <c r="J18" s="16">
        <f t="shared" si="1"/>
        <v>495381.01</v>
      </c>
      <c r="K18" s="16"/>
      <c r="L18" s="16"/>
      <c r="M18" s="28"/>
      <c r="XFA18" s="2"/>
      <c r="XFB18" s="2"/>
    </row>
    <row r="19" spans="1:16383" ht="14.1" customHeight="1" x14ac:dyDescent="0.15">
      <c r="A19" s="13">
        <v>15</v>
      </c>
      <c r="B19" s="13"/>
      <c r="C19" s="14">
        <v>1932375</v>
      </c>
      <c r="D19" s="17" t="s">
        <v>202</v>
      </c>
      <c r="E19" s="16">
        <v>66151.8</v>
      </c>
      <c r="F19" s="16"/>
      <c r="G19" s="16">
        <v>19159.82</v>
      </c>
      <c r="H19" s="16"/>
      <c r="I19" s="16">
        <f t="shared" si="0"/>
        <v>19159.82</v>
      </c>
      <c r="J19" s="16">
        <f t="shared" si="1"/>
        <v>46991.98</v>
      </c>
      <c r="K19" s="16"/>
      <c r="L19" s="16"/>
      <c r="M19" s="28"/>
    </row>
    <row r="20" spans="1:16383" ht="14.1" customHeight="1" x14ac:dyDescent="0.15">
      <c r="A20" s="13">
        <v>16</v>
      </c>
      <c r="B20" s="13"/>
      <c r="C20" s="14" t="s">
        <v>203</v>
      </c>
      <c r="D20" s="17" t="s">
        <v>204</v>
      </c>
      <c r="E20" s="16">
        <v>607944.54</v>
      </c>
      <c r="F20" s="16">
        <v>73120.27</v>
      </c>
      <c r="G20" s="16"/>
      <c r="H20" s="16"/>
      <c r="I20" s="16">
        <f t="shared" si="0"/>
        <v>0</v>
      </c>
      <c r="J20" s="16">
        <f t="shared" si="1"/>
        <v>607944.54</v>
      </c>
      <c r="K20" s="16"/>
      <c r="L20" s="16"/>
      <c r="M20" s="28"/>
    </row>
    <row r="21" spans="1:16383" s="1" customFormat="1" ht="14.1" customHeight="1" x14ac:dyDescent="0.15">
      <c r="A21" s="13">
        <v>17</v>
      </c>
      <c r="B21" s="13"/>
      <c r="C21" s="14" t="s">
        <v>205</v>
      </c>
      <c r="D21" s="17" t="s">
        <v>50</v>
      </c>
      <c r="E21" s="16">
        <v>284978.28999999998</v>
      </c>
      <c r="F21" s="16"/>
      <c r="G21" s="16">
        <v>181805.73</v>
      </c>
      <c r="H21" s="16">
        <v>101907.73</v>
      </c>
      <c r="I21" s="16">
        <f t="shared" si="0"/>
        <v>283713.46000000002</v>
      </c>
      <c r="J21" s="16">
        <f t="shared" si="1"/>
        <v>1264.8299999999699</v>
      </c>
      <c r="K21" s="16"/>
      <c r="L21" s="16"/>
      <c r="M21" s="28"/>
      <c r="XFA21" s="2"/>
      <c r="XFB21" s="2"/>
      <c r="XFC21" s="2"/>
    </row>
    <row r="22" spans="1:16383" s="1" customFormat="1" ht="14.1" customHeight="1" x14ac:dyDescent="0.15">
      <c r="A22" s="13">
        <v>18</v>
      </c>
      <c r="B22" s="13"/>
      <c r="C22" s="14">
        <v>1943003</v>
      </c>
      <c r="D22" s="17" t="s">
        <v>51</v>
      </c>
      <c r="E22" s="16">
        <v>115064.47</v>
      </c>
      <c r="F22" s="16">
        <v>91544.16</v>
      </c>
      <c r="G22" s="16">
        <v>34533.26</v>
      </c>
      <c r="H22" s="16"/>
      <c r="I22" s="16">
        <f t="shared" si="0"/>
        <v>34533.26</v>
      </c>
      <c r="J22" s="16">
        <f t="shared" si="1"/>
        <v>80531.210000000006</v>
      </c>
      <c r="K22" s="16"/>
      <c r="L22" s="16"/>
      <c r="M22" s="28"/>
      <c r="XFA22" s="2"/>
      <c r="XFB22" s="2"/>
      <c r="XFC22" s="2"/>
    </row>
    <row r="23" spans="1:16383" s="1" customFormat="1" ht="13.5" x14ac:dyDescent="0.15">
      <c r="A23" s="13">
        <v>19</v>
      </c>
      <c r="B23" s="13"/>
      <c r="C23" s="13" t="s">
        <v>206</v>
      </c>
      <c r="D23" s="17" t="s">
        <v>55</v>
      </c>
      <c r="E23" s="16">
        <v>2428209.2999999998</v>
      </c>
      <c r="F23" s="16">
        <v>880552.8</v>
      </c>
      <c r="G23" s="16">
        <v>421130.26</v>
      </c>
      <c r="H23" s="16">
        <v>364427.95</v>
      </c>
      <c r="I23" s="16">
        <f t="shared" ref="I23:I58" si="2">E23-J23</f>
        <v>785558.21</v>
      </c>
      <c r="J23" s="16">
        <f t="shared" ref="J23:J37" si="3">E23-G23-H23</f>
        <v>1642651.09</v>
      </c>
      <c r="K23" s="16"/>
      <c r="L23" s="16"/>
      <c r="M23" s="28"/>
      <c r="XFA23" s="2"/>
      <c r="XFB23" s="2"/>
      <c r="XFC23" s="2"/>
    </row>
    <row r="24" spans="1:16383" s="1" customFormat="1" ht="14.1" customHeight="1" x14ac:dyDescent="0.15">
      <c r="A24" s="13">
        <v>20</v>
      </c>
      <c r="B24" s="13"/>
      <c r="C24" s="14">
        <v>1950401</v>
      </c>
      <c r="D24" s="17" t="s">
        <v>72</v>
      </c>
      <c r="E24" s="16">
        <v>434738.26</v>
      </c>
      <c r="F24" s="16">
        <v>119603.49</v>
      </c>
      <c r="G24" s="16">
        <v>35933.440000000002</v>
      </c>
      <c r="H24" s="16"/>
      <c r="I24" s="16">
        <f t="shared" si="2"/>
        <v>35933.440000000002</v>
      </c>
      <c r="J24" s="16">
        <f t="shared" si="3"/>
        <v>398804.82</v>
      </c>
      <c r="K24" s="16"/>
      <c r="L24" s="16"/>
      <c r="M24" s="28"/>
      <c r="XFA24" s="2"/>
      <c r="XFB24" s="2"/>
      <c r="XFC24" s="2"/>
    </row>
    <row r="25" spans="1:16383" s="1" customFormat="1" ht="14.1" customHeight="1" x14ac:dyDescent="0.15">
      <c r="A25" s="13">
        <v>21</v>
      </c>
      <c r="B25" s="13"/>
      <c r="C25" s="13">
        <v>1936004</v>
      </c>
      <c r="D25" s="17" t="s">
        <v>207</v>
      </c>
      <c r="E25" s="16">
        <v>69379.58</v>
      </c>
      <c r="F25" s="16">
        <v>19397.43</v>
      </c>
      <c r="G25" s="16"/>
      <c r="H25" s="16"/>
      <c r="I25" s="16">
        <f t="shared" si="2"/>
        <v>0</v>
      </c>
      <c r="J25" s="16">
        <f t="shared" si="3"/>
        <v>69379.58</v>
      </c>
      <c r="K25" s="16"/>
      <c r="L25" s="16"/>
      <c r="M25" s="28"/>
      <c r="XFA25" s="2"/>
      <c r="XFB25" s="2"/>
      <c r="XFC25" s="2"/>
    </row>
    <row r="26" spans="1:16383" s="1" customFormat="1" ht="14.1" customHeight="1" x14ac:dyDescent="0.15">
      <c r="A26" s="13">
        <v>22</v>
      </c>
      <c r="B26" s="13"/>
      <c r="C26" s="14">
        <v>1931528</v>
      </c>
      <c r="D26" s="17" t="s">
        <v>208</v>
      </c>
      <c r="E26" s="16">
        <v>652543.84</v>
      </c>
      <c r="F26" s="16">
        <v>364094.14</v>
      </c>
      <c r="G26" s="16"/>
      <c r="H26" s="16"/>
      <c r="I26" s="16">
        <f t="shared" si="2"/>
        <v>0</v>
      </c>
      <c r="J26" s="16">
        <f t="shared" si="3"/>
        <v>652543.84</v>
      </c>
      <c r="K26" s="16"/>
      <c r="L26" s="16"/>
      <c r="M26" s="28"/>
      <c r="XFA26" s="2"/>
      <c r="XFB26" s="2"/>
      <c r="XFC26" s="2"/>
    </row>
    <row r="27" spans="1:16383" s="3" customFormat="1" ht="13.5" x14ac:dyDescent="0.15">
      <c r="A27" s="13">
        <v>23</v>
      </c>
      <c r="B27" s="18"/>
      <c r="C27" s="13" t="s">
        <v>209</v>
      </c>
      <c r="D27" s="17" t="s">
        <v>210</v>
      </c>
      <c r="E27" s="16">
        <v>269275.65999999997</v>
      </c>
      <c r="F27" s="16">
        <v>61146.559999999998</v>
      </c>
      <c r="G27" s="16">
        <v>19309.439999999999</v>
      </c>
      <c r="H27" s="16"/>
      <c r="I27" s="16">
        <f t="shared" si="2"/>
        <v>19309.439999999999</v>
      </c>
      <c r="J27" s="16">
        <f t="shared" si="3"/>
        <v>249966.22</v>
      </c>
      <c r="K27" s="29"/>
      <c r="L27" s="29"/>
      <c r="M27" s="28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2"/>
      <c r="XFB27" s="2"/>
      <c r="XFC27" s="2"/>
    </row>
    <row r="28" spans="1:16383" s="1" customFormat="1" ht="14.1" customHeight="1" x14ac:dyDescent="0.15">
      <c r="A28" s="13">
        <v>24</v>
      </c>
      <c r="B28" s="19"/>
      <c r="C28" s="14">
        <v>1913289</v>
      </c>
      <c r="D28" s="17" t="s">
        <v>211</v>
      </c>
      <c r="E28" s="16">
        <v>37647.980000000003</v>
      </c>
      <c r="F28" s="16"/>
      <c r="G28" s="16"/>
      <c r="H28" s="16"/>
      <c r="I28" s="16">
        <f t="shared" si="2"/>
        <v>0</v>
      </c>
      <c r="J28" s="16">
        <f t="shared" si="3"/>
        <v>37647.980000000003</v>
      </c>
      <c r="K28" s="30"/>
      <c r="L28" s="30"/>
      <c r="M28" s="31"/>
      <c r="XFA28" s="2"/>
      <c r="XFB28" s="2"/>
      <c r="XFC28" s="2"/>
    </row>
    <row r="29" spans="1:16383" s="1" customFormat="1" ht="14.1" customHeight="1" x14ac:dyDescent="0.15">
      <c r="A29" s="13">
        <v>25</v>
      </c>
      <c r="B29" s="19"/>
      <c r="C29" s="14">
        <v>1913717</v>
      </c>
      <c r="D29" s="17" t="s">
        <v>212</v>
      </c>
      <c r="E29" s="16">
        <v>45211.15</v>
      </c>
      <c r="F29" s="16"/>
      <c r="G29" s="16"/>
      <c r="H29" s="16"/>
      <c r="I29" s="16">
        <f t="shared" si="2"/>
        <v>0</v>
      </c>
      <c r="J29" s="16">
        <f t="shared" si="3"/>
        <v>45211.15</v>
      </c>
      <c r="K29" s="30"/>
      <c r="L29" s="30"/>
      <c r="M29" s="31"/>
      <c r="XFA29" s="2"/>
      <c r="XFB29" s="2"/>
      <c r="XFC29" s="2"/>
    </row>
    <row r="30" spans="1:16383" s="1" customFormat="1" ht="12" customHeight="1" x14ac:dyDescent="0.15">
      <c r="A30" s="13">
        <v>26</v>
      </c>
      <c r="B30" s="13"/>
      <c r="C30" s="13" t="s">
        <v>213</v>
      </c>
      <c r="D30" s="17" t="s">
        <v>214</v>
      </c>
      <c r="E30" s="16">
        <v>734119.54</v>
      </c>
      <c r="F30" s="16">
        <v>104787.67</v>
      </c>
      <c r="G30" s="16">
        <v>57632.82</v>
      </c>
      <c r="H30" s="16">
        <v>34525.589999999997</v>
      </c>
      <c r="I30" s="16">
        <f t="shared" si="2"/>
        <v>92158.409999999902</v>
      </c>
      <c r="J30" s="16">
        <f t="shared" si="3"/>
        <v>641961.13</v>
      </c>
      <c r="K30" s="30"/>
      <c r="L30" s="30"/>
      <c r="M30" s="31"/>
      <c r="XFA30" s="2"/>
      <c r="XFB30" s="2"/>
      <c r="XFC30" s="2"/>
    </row>
    <row r="31" spans="1:16383" s="1" customFormat="1" ht="12" customHeight="1" x14ac:dyDescent="0.15">
      <c r="A31" s="13">
        <v>27</v>
      </c>
      <c r="B31" s="13"/>
      <c r="C31" s="13" t="s">
        <v>215</v>
      </c>
      <c r="D31" s="17" t="s">
        <v>216</v>
      </c>
      <c r="E31" s="16">
        <v>174421.01</v>
      </c>
      <c r="F31" s="16">
        <v>42239.4</v>
      </c>
      <c r="G31" s="16">
        <v>44239.5</v>
      </c>
      <c r="H31" s="16">
        <v>87942.11</v>
      </c>
      <c r="I31" s="16">
        <f t="shared" si="2"/>
        <v>132181.60999999999</v>
      </c>
      <c r="J31" s="16">
        <f t="shared" si="3"/>
        <v>42239.4</v>
      </c>
      <c r="K31" s="30"/>
      <c r="L31" s="30"/>
      <c r="M31" s="31"/>
      <c r="XFA31" s="2"/>
      <c r="XFB31" s="2"/>
      <c r="XFC31" s="2"/>
    </row>
    <row r="32" spans="1:16383" s="1" customFormat="1" ht="14.1" customHeight="1" x14ac:dyDescent="0.15">
      <c r="A32" s="13">
        <v>28</v>
      </c>
      <c r="B32" s="13"/>
      <c r="C32" s="14">
        <v>1913022</v>
      </c>
      <c r="D32" s="17" t="s">
        <v>217</v>
      </c>
      <c r="E32" s="16">
        <v>124142.91</v>
      </c>
      <c r="F32" s="16">
        <v>17663.53</v>
      </c>
      <c r="G32" s="16">
        <v>8693.0499999999993</v>
      </c>
      <c r="H32" s="16"/>
      <c r="I32" s="16">
        <f t="shared" si="2"/>
        <v>8693.0499999999993</v>
      </c>
      <c r="J32" s="16">
        <f t="shared" si="3"/>
        <v>115449.86</v>
      </c>
      <c r="K32" s="30"/>
      <c r="L32" s="30"/>
      <c r="M32" s="31"/>
      <c r="XFA32" s="2"/>
      <c r="XFB32" s="2"/>
      <c r="XFC32" s="2"/>
    </row>
    <row r="33" spans="1:13 16381:16383" s="1" customFormat="1" ht="14.1" customHeight="1" x14ac:dyDescent="0.15">
      <c r="A33" s="13">
        <v>29</v>
      </c>
      <c r="B33" s="13"/>
      <c r="C33" s="14" t="s">
        <v>218</v>
      </c>
      <c r="D33" s="17" t="s">
        <v>219</v>
      </c>
      <c r="E33" s="16">
        <v>14780.4</v>
      </c>
      <c r="F33" s="16"/>
      <c r="G33" s="16"/>
      <c r="H33" s="16"/>
      <c r="I33" s="16">
        <f t="shared" si="2"/>
        <v>0</v>
      </c>
      <c r="J33" s="16">
        <f t="shared" si="3"/>
        <v>14780.4</v>
      </c>
      <c r="K33" s="30"/>
      <c r="L33" s="30"/>
      <c r="M33" s="31"/>
      <c r="XFA33" s="2"/>
      <c r="XFB33" s="2"/>
      <c r="XFC33" s="2"/>
    </row>
    <row r="34" spans="1:13 16381:16383" s="1" customFormat="1" ht="13.5" x14ac:dyDescent="0.15">
      <c r="A34" s="13">
        <v>30</v>
      </c>
      <c r="B34" s="13"/>
      <c r="C34" s="14" t="s">
        <v>220</v>
      </c>
      <c r="D34" s="17" t="s">
        <v>221</v>
      </c>
      <c r="E34" s="16">
        <v>418816.96</v>
      </c>
      <c r="F34" s="16">
        <v>116299.04</v>
      </c>
      <c r="G34" s="16">
        <v>60701.120000000003</v>
      </c>
      <c r="H34" s="16"/>
      <c r="I34" s="16">
        <f t="shared" si="2"/>
        <v>60701.120000000003</v>
      </c>
      <c r="J34" s="16">
        <f t="shared" si="3"/>
        <v>358115.84000000003</v>
      </c>
      <c r="K34" s="30"/>
      <c r="L34" s="30"/>
      <c r="M34" s="31"/>
      <c r="XFA34" s="2"/>
      <c r="XFB34" s="2"/>
      <c r="XFC34" s="2"/>
    </row>
    <row r="35" spans="1:13 16381:16383" s="1" customFormat="1" ht="14.1" customHeight="1" x14ac:dyDescent="0.15">
      <c r="A35" s="13">
        <v>31</v>
      </c>
      <c r="B35" s="13"/>
      <c r="C35" s="14" t="s">
        <v>222</v>
      </c>
      <c r="D35" s="17" t="s">
        <v>223</v>
      </c>
      <c r="E35" s="16">
        <v>2204898.5</v>
      </c>
      <c r="F35" s="16"/>
      <c r="G35" s="16">
        <v>508500</v>
      </c>
      <c r="H35" s="16"/>
      <c r="I35" s="16">
        <f t="shared" si="2"/>
        <v>508500</v>
      </c>
      <c r="J35" s="16">
        <f t="shared" si="3"/>
        <v>1696398.5</v>
      </c>
      <c r="K35" s="30"/>
      <c r="L35" s="30"/>
      <c r="M35" s="31"/>
      <c r="XFA35" s="2"/>
      <c r="XFB35" s="2"/>
      <c r="XFC35" s="2"/>
    </row>
    <row r="36" spans="1:13 16381:16383" s="1" customFormat="1" ht="13.5" x14ac:dyDescent="0.15">
      <c r="A36" s="13">
        <v>32</v>
      </c>
      <c r="B36" s="13"/>
      <c r="C36" s="14">
        <v>2143048</v>
      </c>
      <c r="D36" s="20" t="s">
        <v>224</v>
      </c>
      <c r="E36" s="16">
        <v>1328592.8799999999</v>
      </c>
      <c r="F36" s="16">
        <v>999567.9</v>
      </c>
      <c r="G36" s="16">
        <v>430852.78</v>
      </c>
      <c r="H36" s="16">
        <v>304941.84999999998</v>
      </c>
      <c r="I36" s="16">
        <f t="shared" si="2"/>
        <v>735794.63</v>
      </c>
      <c r="J36" s="16">
        <f t="shared" si="3"/>
        <v>592798.25</v>
      </c>
      <c r="K36" s="30"/>
      <c r="L36" s="30"/>
      <c r="M36" s="31"/>
      <c r="XFA36" s="2"/>
      <c r="XFB36" s="2"/>
      <c r="XFC36" s="2"/>
    </row>
    <row r="37" spans="1:13 16381:16383" s="1" customFormat="1" ht="12" customHeight="1" x14ac:dyDescent="0.15">
      <c r="A37" s="13">
        <v>33</v>
      </c>
      <c r="B37" s="13"/>
      <c r="C37" s="13" t="s">
        <v>225</v>
      </c>
      <c r="D37" s="20" t="s">
        <v>226</v>
      </c>
      <c r="E37" s="16">
        <v>0</v>
      </c>
      <c r="F37" s="16"/>
      <c r="G37" s="16"/>
      <c r="H37" s="16"/>
      <c r="I37" s="16">
        <f t="shared" si="2"/>
        <v>0</v>
      </c>
      <c r="J37" s="16">
        <f t="shared" si="3"/>
        <v>0</v>
      </c>
      <c r="K37" s="30"/>
      <c r="L37" s="30"/>
      <c r="M37" s="31"/>
      <c r="XFA37" s="2"/>
      <c r="XFB37" s="2"/>
      <c r="XFC37" s="2"/>
    </row>
    <row r="38" spans="1:13 16381:16383" s="1" customFormat="1" ht="12" customHeight="1" x14ac:dyDescent="0.15">
      <c r="A38" s="13">
        <v>34</v>
      </c>
      <c r="B38" s="13"/>
      <c r="C38" s="13" t="s">
        <v>227</v>
      </c>
      <c r="D38" s="20" t="s">
        <v>228</v>
      </c>
      <c r="E38" s="16">
        <v>1887849</v>
      </c>
      <c r="F38" s="16">
        <v>1089855</v>
      </c>
      <c r="G38" s="16">
        <v>597080</v>
      </c>
      <c r="H38" s="16">
        <v>325160</v>
      </c>
      <c r="I38" s="16">
        <f t="shared" si="2"/>
        <v>0</v>
      </c>
      <c r="J38" s="16">
        <f>E38</f>
        <v>1887849</v>
      </c>
      <c r="K38" s="30"/>
      <c r="L38" s="30"/>
      <c r="M38" s="31"/>
      <c r="XFA38" s="2"/>
      <c r="XFB38" s="2"/>
      <c r="XFC38" s="2"/>
    </row>
    <row r="39" spans="1:13 16381:16383" s="1" customFormat="1" ht="14.1" customHeight="1" x14ac:dyDescent="0.15">
      <c r="A39" s="13">
        <v>35</v>
      </c>
      <c r="B39" s="13"/>
      <c r="C39" s="13" t="s">
        <v>229</v>
      </c>
      <c r="D39" s="20" t="s">
        <v>230</v>
      </c>
      <c r="E39" s="16">
        <v>62621.52</v>
      </c>
      <c r="F39" s="16"/>
      <c r="G39" s="16"/>
      <c r="H39" s="16"/>
      <c r="I39" s="16">
        <f t="shared" si="2"/>
        <v>0</v>
      </c>
      <c r="J39" s="16">
        <f t="shared" ref="J39:J41" si="4">E39-G39-H39</f>
        <v>62621.52</v>
      </c>
      <c r="K39" s="30"/>
      <c r="L39" s="30"/>
      <c r="M39" s="31"/>
      <c r="XFA39" s="2"/>
      <c r="XFB39" s="2"/>
      <c r="XFC39" s="2"/>
    </row>
    <row r="40" spans="1:13 16381:16383" s="1" customFormat="1" ht="14.1" customHeight="1" x14ac:dyDescent="0.15">
      <c r="A40" s="13">
        <v>36</v>
      </c>
      <c r="B40" s="13"/>
      <c r="C40" s="14">
        <v>1913517</v>
      </c>
      <c r="D40" s="20" t="s">
        <v>231</v>
      </c>
      <c r="E40" s="16">
        <v>196655.51</v>
      </c>
      <c r="F40" s="16">
        <v>45228.59</v>
      </c>
      <c r="G40" s="16">
        <v>19685.41</v>
      </c>
      <c r="H40" s="16"/>
      <c r="I40" s="16">
        <f t="shared" si="2"/>
        <v>19685.41</v>
      </c>
      <c r="J40" s="16">
        <f t="shared" si="4"/>
        <v>176970.1</v>
      </c>
      <c r="K40" s="30"/>
      <c r="L40" s="30"/>
      <c r="M40" s="31"/>
      <c r="XFA40" s="2"/>
      <c r="XFB40" s="2"/>
      <c r="XFC40" s="2"/>
    </row>
    <row r="41" spans="1:13 16381:16383" s="1" customFormat="1" ht="14.1" customHeight="1" x14ac:dyDescent="0.15">
      <c r="A41" s="13">
        <v>37</v>
      </c>
      <c r="B41" s="13"/>
      <c r="C41" s="14" t="s">
        <v>232</v>
      </c>
      <c r="D41" s="20" t="s">
        <v>233</v>
      </c>
      <c r="E41" s="16">
        <v>269251.20000000001</v>
      </c>
      <c r="F41" s="16">
        <v>269251.20000000001</v>
      </c>
      <c r="G41" s="16"/>
      <c r="H41" s="16"/>
      <c r="I41" s="16">
        <f t="shared" si="2"/>
        <v>0</v>
      </c>
      <c r="J41" s="16">
        <f t="shared" si="4"/>
        <v>269251.20000000001</v>
      </c>
      <c r="K41" s="30"/>
      <c r="L41" s="30"/>
      <c r="M41" s="31"/>
      <c r="XFA41" s="2"/>
      <c r="XFB41" s="2"/>
      <c r="XFC41" s="2"/>
    </row>
    <row r="42" spans="1:13 16381:16383" s="1" customFormat="1" ht="14.1" customHeight="1" x14ac:dyDescent="0.15">
      <c r="A42" s="13">
        <v>38</v>
      </c>
      <c r="B42" s="13"/>
      <c r="C42" s="14" t="s">
        <v>234</v>
      </c>
      <c r="D42" s="20" t="s">
        <v>235</v>
      </c>
      <c r="E42" s="16">
        <v>1229702</v>
      </c>
      <c r="F42" s="16">
        <v>931728</v>
      </c>
      <c r="G42" s="16">
        <v>450976</v>
      </c>
      <c r="H42" s="16">
        <v>896512</v>
      </c>
      <c r="I42" s="16">
        <f t="shared" si="2"/>
        <v>0</v>
      </c>
      <c r="J42" s="16">
        <f>E42</f>
        <v>1229702</v>
      </c>
      <c r="K42" s="30"/>
      <c r="L42" s="30"/>
      <c r="M42" s="31"/>
      <c r="XFA42" s="2"/>
      <c r="XFB42" s="2"/>
      <c r="XFC42" s="2"/>
    </row>
    <row r="43" spans="1:13 16381:16383" s="1" customFormat="1" ht="14.1" customHeight="1" x14ac:dyDescent="0.15">
      <c r="A43" s="13">
        <v>39</v>
      </c>
      <c r="B43" s="13"/>
      <c r="C43" s="13" t="s">
        <v>236</v>
      </c>
      <c r="D43" s="21" t="s">
        <v>237</v>
      </c>
      <c r="E43" s="16">
        <v>384402.76</v>
      </c>
      <c r="F43" s="16">
        <v>233881.22</v>
      </c>
      <c r="G43" s="16">
        <v>113192.46</v>
      </c>
      <c r="H43" s="16"/>
      <c r="I43" s="16">
        <f t="shared" si="2"/>
        <v>113192.46</v>
      </c>
      <c r="J43" s="16">
        <f t="shared" ref="J43:J60" si="5">E43-G43-H43</f>
        <v>271210.3</v>
      </c>
      <c r="K43" s="30"/>
      <c r="L43" s="30"/>
      <c r="M43" s="31"/>
      <c r="XFA43" s="2"/>
      <c r="XFB43" s="2"/>
      <c r="XFC43" s="2"/>
    </row>
    <row r="44" spans="1:13 16381:16383" s="1" customFormat="1" ht="14.1" customHeight="1" x14ac:dyDescent="0.15">
      <c r="A44" s="13">
        <v>40</v>
      </c>
      <c r="B44" s="13"/>
      <c r="C44" s="13" t="s">
        <v>238</v>
      </c>
      <c r="D44" s="21" t="s">
        <v>239</v>
      </c>
      <c r="E44" s="16">
        <v>416.29</v>
      </c>
      <c r="F44" s="16"/>
      <c r="G44" s="16"/>
      <c r="H44" s="16"/>
      <c r="I44" s="16">
        <f t="shared" si="2"/>
        <v>0</v>
      </c>
      <c r="J44" s="16">
        <f t="shared" si="5"/>
        <v>416.29</v>
      </c>
      <c r="K44" s="30"/>
      <c r="L44" s="30"/>
      <c r="M44" s="31"/>
      <c r="XFA44" s="2"/>
      <c r="XFB44" s="2"/>
      <c r="XFC44" s="2"/>
    </row>
    <row r="45" spans="1:13 16381:16383" s="1" customFormat="1" ht="14.1" customHeight="1" x14ac:dyDescent="0.15">
      <c r="A45" s="13">
        <v>41</v>
      </c>
      <c r="B45" s="13"/>
      <c r="C45" s="13" t="s">
        <v>240</v>
      </c>
      <c r="D45" s="21" t="s">
        <v>241</v>
      </c>
      <c r="E45" s="16">
        <v>669131.55000000005</v>
      </c>
      <c r="F45" s="16">
        <v>722874.56</v>
      </c>
      <c r="G45" s="16"/>
      <c r="H45" s="16"/>
      <c r="I45" s="16">
        <f t="shared" si="2"/>
        <v>0</v>
      </c>
      <c r="J45" s="16">
        <f t="shared" si="5"/>
        <v>669131.55000000005</v>
      </c>
      <c r="K45" s="30"/>
      <c r="L45" s="30"/>
      <c r="M45" s="31"/>
      <c r="XFA45" s="2"/>
      <c r="XFB45" s="2"/>
      <c r="XFC45" s="2"/>
    </row>
    <row r="46" spans="1:13 16381:16383" s="1" customFormat="1" ht="14.1" customHeight="1" x14ac:dyDescent="0.15">
      <c r="A46" s="13">
        <v>42</v>
      </c>
      <c r="B46" s="13"/>
      <c r="C46" s="13" t="s">
        <v>242</v>
      </c>
      <c r="D46" s="21" t="s">
        <v>101</v>
      </c>
      <c r="E46" s="16">
        <v>1596442.87</v>
      </c>
      <c r="F46" s="16">
        <v>848287.78</v>
      </c>
      <c r="G46" s="16">
        <v>668337.86</v>
      </c>
      <c r="H46" s="16">
        <v>559251.24</v>
      </c>
      <c r="I46" s="16">
        <f t="shared" si="2"/>
        <v>1227589.1000000001</v>
      </c>
      <c r="J46" s="16">
        <f t="shared" si="5"/>
        <v>368853.77</v>
      </c>
      <c r="K46" s="30"/>
      <c r="L46" s="30"/>
      <c r="M46" s="31"/>
      <c r="XFA46" s="2"/>
      <c r="XFB46" s="2"/>
      <c r="XFC46" s="2"/>
    </row>
    <row r="47" spans="1:13 16381:16383" s="1" customFormat="1" ht="14.1" customHeight="1" x14ac:dyDescent="0.2">
      <c r="A47" s="13">
        <v>43</v>
      </c>
      <c r="B47" s="13"/>
      <c r="C47" s="22" t="s">
        <v>243</v>
      </c>
      <c r="D47" s="23" t="s">
        <v>244</v>
      </c>
      <c r="E47" s="16">
        <v>27768.62</v>
      </c>
      <c r="F47" s="16">
        <v>27768.62</v>
      </c>
      <c r="G47" s="16"/>
      <c r="H47" s="16"/>
      <c r="I47" s="16">
        <f t="shared" si="2"/>
        <v>0</v>
      </c>
      <c r="J47" s="16">
        <f t="shared" si="5"/>
        <v>27768.62</v>
      </c>
      <c r="K47" s="30"/>
      <c r="L47" s="30"/>
      <c r="M47" s="31"/>
      <c r="XFA47" s="2"/>
      <c r="XFB47" s="2"/>
      <c r="XFC47" s="2"/>
    </row>
    <row r="48" spans="1:13 16381:16383" s="1" customFormat="1" ht="14.1" customHeight="1" x14ac:dyDescent="0.2">
      <c r="A48" s="13">
        <v>44</v>
      </c>
      <c r="B48" s="13"/>
      <c r="C48" s="22" t="s">
        <v>245</v>
      </c>
      <c r="D48" s="23" t="s">
        <v>246</v>
      </c>
      <c r="E48" s="16">
        <v>31291.88</v>
      </c>
      <c r="F48" s="16">
        <v>9796.5499999999993</v>
      </c>
      <c r="G48" s="16">
        <v>21495.33</v>
      </c>
      <c r="H48" s="16"/>
      <c r="I48" s="16">
        <f t="shared" si="2"/>
        <v>21495.33</v>
      </c>
      <c r="J48" s="16">
        <f t="shared" si="5"/>
        <v>9796.5499999999993</v>
      </c>
      <c r="K48" s="30"/>
      <c r="L48" s="30"/>
      <c r="M48" s="31"/>
      <c r="XFA48" s="2"/>
      <c r="XFB48" s="2"/>
      <c r="XFC48" s="2"/>
    </row>
    <row r="49" spans="1:13 16381:16383" s="1" customFormat="1" ht="14.1" customHeight="1" x14ac:dyDescent="0.15">
      <c r="A49" s="13">
        <v>45</v>
      </c>
      <c r="B49" s="13"/>
      <c r="C49" s="13" t="s">
        <v>247</v>
      </c>
      <c r="D49" s="21" t="s">
        <v>248</v>
      </c>
      <c r="E49" s="16">
        <v>74217.27</v>
      </c>
      <c r="F49" s="16"/>
      <c r="G49" s="16"/>
      <c r="H49" s="16"/>
      <c r="I49" s="16">
        <f t="shared" si="2"/>
        <v>0</v>
      </c>
      <c r="J49" s="16">
        <f t="shared" si="5"/>
        <v>74217.27</v>
      </c>
      <c r="K49" s="30"/>
      <c r="L49" s="30"/>
      <c r="M49" s="31"/>
      <c r="XFA49" s="2"/>
      <c r="XFB49" s="2"/>
      <c r="XFC49" s="2"/>
    </row>
    <row r="50" spans="1:13 16381:16383" s="1" customFormat="1" ht="14.1" customHeight="1" x14ac:dyDescent="0.15">
      <c r="A50" s="13">
        <v>46</v>
      </c>
      <c r="B50" s="13"/>
      <c r="C50" s="13" t="s">
        <v>249</v>
      </c>
      <c r="D50" s="21" t="s">
        <v>250</v>
      </c>
      <c r="E50" s="16">
        <v>535957.85</v>
      </c>
      <c r="F50" s="16">
        <v>160529.19</v>
      </c>
      <c r="G50" s="16"/>
      <c r="H50" s="16">
        <v>99929.12</v>
      </c>
      <c r="I50" s="16">
        <f t="shared" si="2"/>
        <v>99929.12</v>
      </c>
      <c r="J50" s="16">
        <f t="shared" si="5"/>
        <v>436028.73</v>
      </c>
      <c r="K50" s="30"/>
      <c r="L50" s="30"/>
      <c r="M50" s="31"/>
      <c r="XFA50" s="2"/>
      <c r="XFB50" s="2"/>
      <c r="XFC50" s="2"/>
    </row>
    <row r="51" spans="1:13 16381:16383" s="1" customFormat="1" ht="14.1" customHeight="1" x14ac:dyDescent="0.15">
      <c r="A51" s="13">
        <v>47</v>
      </c>
      <c r="B51" s="13"/>
      <c r="C51" s="13" t="s">
        <v>251</v>
      </c>
      <c r="D51" s="21" t="s">
        <v>252</v>
      </c>
      <c r="E51" s="16">
        <v>14400</v>
      </c>
      <c r="F51" s="16">
        <v>24480</v>
      </c>
      <c r="G51" s="16">
        <v>14400</v>
      </c>
      <c r="H51" s="16"/>
      <c r="I51" s="16">
        <f t="shared" si="2"/>
        <v>14400</v>
      </c>
      <c r="J51" s="16">
        <f t="shared" si="5"/>
        <v>0</v>
      </c>
      <c r="K51" s="30"/>
      <c r="L51" s="30"/>
      <c r="M51" s="31"/>
      <c r="XFA51" s="2"/>
      <c r="XFB51" s="2"/>
      <c r="XFC51" s="2"/>
    </row>
    <row r="52" spans="1:13 16381:16383" s="1" customFormat="1" ht="14.1" customHeight="1" x14ac:dyDescent="0.15">
      <c r="A52" s="13">
        <v>48</v>
      </c>
      <c r="B52" s="13"/>
      <c r="C52" s="13" t="s">
        <v>253</v>
      </c>
      <c r="D52" s="21" t="s">
        <v>254</v>
      </c>
      <c r="E52" s="16">
        <v>206740.33</v>
      </c>
      <c r="F52" s="16">
        <v>87794.45</v>
      </c>
      <c r="G52" s="16">
        <v>5941.54</v>
      </c>
      <c r="H52" s="16"/>
      <c r="I52" s="16">
        <f t="shared" si="2"/>
        <v>5941.54000000001</v>
      </c>
      <c r="J52" s="16">
        <f t="shared" si="5"/>
        <v>200798.79</v>
      </c>
      <c r="K52" s="30"/>
      <c r="L52" s="30"/>
      <c r="M52" s="31"/>
      <c r="XFA52" s="2"/>
      <c r="XFB52" s="2"/>
      <c r="XFC52" s="2"/>
    </row>
    <row r="53" spans="1:13 16381:16383" s="1" customFormat="1" ht="14.1" customHeight="1" x14ac:dyDescent="0.15">
      <c r="A53" s="13">
        <v>49</v>
      </c>
      <c r="B53" s="13"/>
      <c r="C53" s="13">
        <v>1932593</v>
      </c>
      <c r="D53" s="21" t="s">
        <v>255</v>
      </c>
      <c r="E53" s="16">
        <v>209382.7</v>
      </c>
      <c r="F53" s="16"/>
      <c r="G53" s="16"/>
      <c r="H53" s="16"/>
      <c r="I53" s="16">
        <f t="shared" si="2"/>
        <v>0</v>
      </c>
      <c r="J53" s="16">
        <f t="shared" si="5"/>
        <v>209382.7</v>
      </c>
      <c r="K53" s="30"/>
      <c r="L53" s="30"/>
      <c r="M53" s="31"/>
      <c r="XFA53" s="2"/>
      <c r="XFB53" s="2"/>
      <c r="XFC53" s="2"/>
    </row>
    <row r="54" spans="1:13 16381:16383" s="1" customFormat="1" ht="14.1" customHeight="1" x14ac:dyDescent="0.15">
      <c r="A54" s="13">
        <v>50</v>
      </c>
      <c r="B54" s="13"/>
      <c r="C54" s="14">
        <v>1943007</v>
      </c>
      <c r="D54" s="20" t="s">
        <v>256</v>
      </c>
      <c r="E54" s="16">
        <v>0</v>
      </c>
      <c r="F54" s="16"/>
      <c r="G54" s="16"/>
      <c r="H54" s="16"/>
      <c r="I54" s="16">
        <f t="shared" si="2"/>
        <v>0</v>
      </c>
      <c r="J54" s="16">
        <f t="shared" si="5"/>
        <v>0</v>
      </c>
      <c r="K54" s="16"/>
      <c r="L54" s="16"/>
      <c r="M54" s="28"/>
      <c r="XFA54" s="2"/>
      <c r="XFB54" s="2"/>
    </row>
    <row r="55" spans="1:13 16381:16383" s="1" customFormat="1" ht="14.1" customHeight="1" x14ac:dyDescent="0.15">
      <c r="A55" s="13">
        <v>51</v>
      </c>
      <c r="B55" s="13"/>
      <c r="C55" s="13" t="s">
        <v>257</v>
      </c>
      <c r="D55" s="20" t="s">
        <v>258</v>
      </c>
      <c r="E55" s="16">
        <v>0</v>
      </c>
      <c r="F55" s="16">
        <v>3209.2</v>
      </c>
      <c r="G55" s="16"/>
      <c r="H55" s="16"/>
      <c r="I55" s="16">
        <f t="shared" si="2"/>
        <v>0</v>
      </c>
      <c r="J55" s="16">
        <f t="shared" si="5"/>
        <v>0</v>
      </c>
      <c r="K55" s="16"/>
      <c r="L55" s="16"/>
      <c r="M55" s="28"/>
      <c r="XFA55" s="2"/>
      <c r="XFB55" s="2"/>
    </row>
    <row r="56" spans="1:13 16381:16383" s="1" customFormat="1" ht="14.1" customHeight="1" x14ac:dyDescent="0.15">
      <c r="A56" s="13">
        <v>52</v>
      </c>
      <c r="B56" s="13"/>
      <c r="C56" s="13" t="s">
        <v>259</v>
      </c>
      <c r="D56" s="20" t="s">
        <v>260</v>
      </c>
      <c r="E56" s="16">
        <v>376136.85</v>
      </c>
      <c r="F56" s="16">
        <v>151161.46</v>
      </c>
      <c r="G56" s="16">
        <v>13131.5</v>
      </c>
      <c r="H56" s="16">
        <v>52951.8</v>
      </c>
      <c r="I56" s="16">
        <f t="shared" si="2"/>
        <v>66083.3</v>
      </c>
      <c r="J56" s="16">
        <f t="shared" si="5"/>
        <v>310053.55</v>
      </c>
      <c r="K56" s="16"/>
      <c r="L56" s="16"/>
      <c r="M56" s="28"/>
      <c r="XFA56" s="2"/>
      <c r="XFB56" s="2"/>
    </row>
    <row r="57" spans="1:13 16381:16383" s="1" customFormat="1" ht="14.1" customHeight="1" x14ac:dyDescent="0.15">
      <c r="A57" s="13">
        <v>53</v>
      </c>
      <c r="B57" s="13"/>
      <c r="C57" s="13" t="s">
        <v>261</v>
      </c>
      <c r="D57" s="20" t="s">
        <v>262</v>
      </c>
      <c r="E57" s="16">
        <v>1122445.3</v>
      </c>
      <c r="F57" s="16">
        <v>188258</v>
      </c>
      <c r="G57" s="16">
        <v>103960</v>
      </c>
      <c r="H57" s="16">
        <v>124752</v>
      </c>
      <c r="I57" s="16">
        <f t="shared" si="2"/>
        <v>228712</v>
      </c>
      <c r="J57" s="16">
        <f t="shared" si="5"/>
        <v>893733.3</v>
      </c>
      <c r="K57" s="16"/>
      <c r="L57" s="16"/>
      <c r="M57" s="28"/>
      <c r="XFA57" s="2"/>
      <c r="XFB57" s="2"/>
    </row>
    <row r="58" spans="1:13 16381:16383" s="1" customFormat="1" ht="14.1" customHeight="1" x14ac:dyDescent="0.15">
      <c r="A58" s="13">
        <v>54</v>
      </c>
      <c r="B58" s="13"/>
      <c r="C58" s="13" t="s">
        <v>263</v>
      </c>
      <c r="D58" s="20" t="s">
        <v>264</v>
      </c>
      <c r="E58" s="16">
        <v>157961.51</v>
      </c>
      <c r="F58" s="16"/>
      <c r="G58" s="16">
        <v>118008</v>
      </c>
      <c r="H58" s="16"/>
      <c r="I58" s="16">
        <f t="shared" si="2"/>
        <v>118008</v>
      </c>
      <c r="J58" s="16">
        <f t="shared" si="5"/>
        <v>39953.51</v>
      </c>
      <c r="K58" s="16"/>
      <c r="L58" s="16"/>
      <c r="M58" s="28"/>
      <c r="XFA58" s="2"/>
      <c r="XFB58" s="2"/>
    </row>
    <row r="59" spans="1:13 16381:16383" s="1" customFormat="1" ht="14.1" customHeight="1" x14ac:dyDescent="0.15">
      <c r="A59" s="13">
        <v>55</v>
      </c>
      <c r="B59" s="13"/>
      <c r="C59" s="13" t="s">
        <v>265</v>
      </c>
      <c r="D59" s="20" t="s">
        <v>266</v>
      </c>
      <c r="E59" s="16">
        <v>32118.2</v>
      </c>
      <c r="F59" s="16"/>
      <c r="G59" s="16">
        <v>32118.2</v>
      </c>
      <c r="H59" s="16"/>
      <c r="I59" s="16"/>
      <c r="J59" s="16">
        <f t="shared" si="5"/>
        <v>0</v>
      </c>
      <c r="K59" s="16"/>
      <c r="L59" s="16"/>
      <c r="M59" s="28"/>
      <c r="XFA59" s="2"/>
      <c r="XFB59" s="2"/>
    </row>
    <row r="60" spans="1:13 16381:16383" s="1" customFormat="1" ht="14.1" customHeight="1" x14ac:dyDescent="0.15">
      <c r="A60" s="13">
        <v>56</v>
      </c>
      <c r="B60" s="13"/>
      <c r="C60" s="13">
        <v>1942582</v>
      </c>
      <c r="D60" s="20" t="s">
        <v>267</v>
      </c>
      <c r="E60" s="16">
        <v>53981.23</v>
      </c>
      <c r="F60" s="16"/>
      <c r="G60" s="16"/>
      <c r="H60" s="16"/>
      <c r="I60" s="16"/>
      <c r="J60" s="16">
        <f t="shared" si="5"/>
        <v>53981.23</v>
      </c>
      <c r="K60" s="16"/>
      <c r="L60" s="16"/>
      <c r="M60" s="28"/>
      <c r="XFA60" s="2"/>
      <c r="XFB60" s="2"/>
    </row>
    <row r="61" spans="1:13 16381:16383" s="1" customFormat="1" ht="14.1" customHeight="1" x14ac:dyDescent="0.15">
      <c r="A61" s="13">
        <v>57</v>
      </c>
      <c r="B61" s="13"/>
      <c r="C61" s="13" t="s">
        <v>268</v>
      </c>
      <c r="D61" s="20" t="s">
        <v>269</v>
      </c>
      <c r="E61" s="16">
        <v>66226.14</v>
      </c>
      <c r="F61" s="16"/>
      <c r="G61" s="16">
        <v>75403.289999999994</v>
      </c>
      <c r="H61" s="16"/>
      <c r="I61" s="16"/>
      <c r="J61" s="16"/>
      <c r="K61" s="16"/>
      <c r="L61" s="16"/>
      <c r="M61" s="28"/>
      <c r="XFA61" s="2"/>
      <c r="XFB61" s="2"/>
    </row>
    <row r="62" spans="1:13 16381:16383" s="1" customFormat="1" ht="14.1" customHeight="1" x14ac:dyDescent="0.15">
      <c r="A62" s="13">
        <v>58</v>
      </c>
      <c r="B62" s="13"/>
      <c r="C62" s="13" t="s">
        <v>270</v>
      </c>
      <c r="D62" s="20" t="s">
        <v>271</v>
      </c>
      <c r="E62" s="16">
        <v>0</v>
      </c>
      <c r="F62" s="16"/>
      <c r="G62" s="16"/>
      <c r="H62" s="16"/>
      <c r="I62" s="16">
        <f t="shared" ref="I62:I67" si="6">E62-J62</f>
        <v>0</v>
      </c>
      <c r="J62" s="16">
        <f t="shared" ref="J62:J67" si="7">E62-G62-H62</f>
        <v>0</v>
      </c>
      <c r="K62" s="16"/>
      <c r="L62" s="16"/>
      <c r="M62" s="28"/>
      <c r="XFA62" s="2"/>
      <c r="XFB62" s="2"/>
    </row>
    <row r="63" spans="1:13 16381:16383" s="1" customFormat="1" ht="14.1" customHeight="1" x14ac:dyDescent="0.15">
      <c r="A63" s="13">
        <v>59</v>
      </c>
      <c r="B63" s="13"/>
      <c r="C63" s="13" t="s">
        <v>272</v>
      </c>
      <c r="D63" s="20" t="s">
        <v>273</v>
      </c>
      <c r="E63" s="16">
        <v>18596</v>
      </c>
      <c r="F63" s="16"/>
      <c r="G63" s="16"/>
      <c r="H63" s="16"/>
      <c r="I63" s="16">
        <f t="shared" si="6"/>
        <v>0</v>
      </c>
      <c r="J63" s="16">
        <f t="shared" si="7"/>
        <v>18596</v>
      </c>
      <c r="K63" s="16"/>
      <c r="L63" s="16"/>
      <c r="M63" s="28"/>
      <c r="XFA63" s="2"/>
      <c r="XFB63" s="2"/>
    </row>
    <row r="64" spans="1:13 16381:16383" s="1" customFormat="1" ht="14.1" customHeight="1" x14ac:dyDescent="0.15">
      <c r="A64" s="13">
        <v>60</v>
      </c>
      <c r="B64" s="13"/>
      <c r="C64" s="13" t="s">
        <v>274</v>
      </c>
      <c r="D64" s="20" t="s">
        <v>275</v>
      </c>
      <c r="E64" s="16">
        <v>28250</v>
      </c>
      <c r="F64" s="16">
        <v>12531.25</v>
      </c>
      <c r="G64" s="16"/>
      <c r="H64" s="16"/>
      <c r="I64" s="16">
        <f t="shared" si="6"/>
        <v>0</v>
      </c>
      <c r="J64" s="16">
        <f t="shared" si="7"/>
        <v>28250</v>
      </c>
      <c r="K64" s="16"/>
      <c r="L64" s="16"/>
      <c r="M64" s="28"/>
      <c r="XFA64" s="2"/>
      <c r="XFB64" s="2"/>
    </row>
    <row r="65" spans="1:13 16381:16382" s="1" customFormat="1" ht="14.1" customHeight="1" x14ac:dyDescent="0.15">
      <c r="A65" s="13">
        <v>61</v>
      </c>
      <c r="B65" s="13"/>
      <c r="C65" s="13" t="s">
        <v>276</v>
      </c>
      <c r="D65" s="17" t="s">
        <v>277</v>
      </c>
      <c r="E65" s="16">
        <v>5878.26</v>
      </c>
      <c r="F65" s="16"/>
      <c r="G65" s="16"/>
      <c r="H65" s="16"/>
      <c r="I65" s="16">
        <f t="shared" si="6"/>
        <v>0</v>
      </c>
      <c r="J65" s="16">
        <f t="shared" si="7"/>
        <v>5878.26</v>
      </c>
      <c r="K65" s="16"/>
      <c r="L65" s="12"/>
      <c r="M65" s="28"/>
      <c r="XFA65" s="2"/>
      <c r="XFB65" s="2"/>
    </row>
    <row r="66" spans="1:13 16381:16382" s="1" customFormat="1" ht="14.1" customHeight="1" x14ac:dyDescent="0.15">
      <c r="A66" s="13">
        <v>62</v>
      </c>
      <c r="B66" s="13"/>
      <c r="C66" s="13">
        <v>1943004</v>
      </c>
      <c r="D66" s="36" t="s">
        <v>278</v>
      </c>
      <c r="E66" s="16">
        <v>468931.36</v>
      </c>
      <c r="F66" s="16">
        <v>391211.31</v>
      </c>
      <c r="G66" s="16">
        <v>376039.08</v>
      </c>
      <c r="H66" s="16"/>
      <c r="I66" s="16">
        <f t="shared" si="6"/>
        <v>376039.08</v>
      </c>
      <c r="J66" s="16">
        <f t="shared" si="7"/>
        <v>92892.28</v>
      </c>
      <c r="K66" s="16"/>
      <c r="L66" s="16"/>
      <c r="M66" s="28"/>
      <c r="XFA66" s="2"/>
      <c r="XFB66" s="2"/>
    </row>
    <row r="67" spans="1:13 16381:16382" s="1" customFormat="1" ht="14.1" customHeight="1" x14ac:dyDescent="0.15">
      <c r="A67" s="13">
        <v>63</v>
      </c>
      <c r="B67" s="35"/>
      <c r="C67" s="13" t="s">
        <v>279</v>
      </c>
      <c r="D67" s="36" t="s">
        <v>280</v>
      </c>
      <c r="E67" s="16">
        <v>69860.2</v>
      </c>
      <c r="F67" s="16"/>
      <c r="G67" s="16"/>
      <c r="H67" s="16"/>
      <c r="I67" s="16">
        <f t="shared" si="6"/>
        <v>0</v>
      </c>
      <c r="J67" s="16">
        <f t="shared" si="7"/>
        <v>69860.2</v>
      </c>
      <c r="K67" s="16"/>
      <c r="L67" s="16"/>
      <c r="M67" s="28"/>
      <c r="XFA67" s="2"/>
      <c r="XFB67" s="2"/>
    </row>
    <row r="68" spans="1:13 16381:16382" s="1" customFormat="1" ht="13.5" x14ac:dyDescent="0.15">
      <c r="A68" s="37"/>
      <c r="B68" s="37"/>
      <c r="C68" s="37"/>
      <c r="D68" s="37"/>
      <c r="E68" s="38">
        <v>9908912.6999999993</v>
      </c>
      <c r="F68" s="38">
        <v>9908913.6999999993</v>
      </c>
      <c r="G68" s="38">
        <f t="shared" ref="G68:L68" si="8">SUM(G5:G67)</f>
        <v>14926410.640000001</v>
      </c>
      <c r="H68" s="38">
        <f t="shared" si="8"/>
        <v>3426918.13</v>
      </c>
      <c r="I68" s="38">
        <f t="shared" si="8"/>
        <v>15976079.279999999</v>
      </c>
      <c r="J68" s="38">
        <f t="shared" si="8"/>
        <v>27478688.739999998</v>
      </c>
      <c r="K68" s="38">
        <f t="shared" si="8"/>
        <v>0</v>
      </c>
      <c r="L68" s="38">
        <f t="shared" si="8"/>
        <v>0</v>
      </c>
      <c r="M68" s="41"/>
      <c r="XFA68" s="2"/>
      <c r="XFB68" s="2"/>
    </row>
    <row r="69" spans="1:13 16381:16382" s="1" customFormat="1" ht="12" customHeight="1" x14ac:dyDescent="0.15">
      <c r="D69" s="5"/>
      <c r="E69" s="6"/>
      <c r="F69" s="7"/>
      <c r="G69" s="7"/>
      <c r="H69" s="7"/>
      <c r="I69" s="7"/>
      <c r="J69" s="7"/>
      <c r="K69" s="42"/>
      <c r="L69" s="7"/>
      <c r="M69" s="7"/>
      <c r="XFA69" s="2"/>
      <c r="XFB69" s="2"/>
    </row>
    <row r="70" spans="1:13 16381:16382" s="1" customFormat="1" ht="12" customHeight="1" x14ac:dyDescent="0.15">
      <c r="D70" s="5"/>
      <c r="E70" s="6"/>
      <c r="F70" s="7"/>
      <c r="G70" s="7"/>
      <c r="H70" s="7"/>
      <c r="I70" s="7"/>
      <c r="J70" s="7"/>
      <c r="K70" s="42"/>
      <c r="L70" s="7"/>
      <c r="M70" s="7"/>
      <c r="XFA70" s="2"/>
      <c r="XFB70" s="2"/>
    </row>
    <row r="71" spans="1:13 16381:16382" s="1" customFormat="1" ht="12" customHeight="1" x14ac:dyDescent="0.15">
      <c r="D71" s="5"/>
      <c r="E71" s="6"/>
      <c r="F71" s="7"/>
      <c r="G71" s="7"/>
      <c r="H71" s="7"/>
      <c r="I71" s="7"/>
      <c r="J71" s="7"/>
      <c r="K71" s="42"/>
      <c r="L71" s="7"/>
      <c r="M71" s="7"/>
      <c r="XFA71" s="2"/>
      <c r="XFB71" s="2"/>
    </row>
    <row r="72" spans="1:13 16381:16382" s="1" customFormat="1" ht="12" customHeight="1" x14ac:dyDescent="0.15">
      <c r="D72" s="5"/>
      <c r="E72" s="6"/>
      <c r="F72" s="7"/>
      <c r="G72" s="7"/>
      <c r="H72" s="7"/>
      <c r="I72" s="7"/>
      <c r="J72" s="43"/>
      <c r="K72" s="44"/>
      <c r="L72" s="44"/>
      <c r="M72" s="7"/>
      <c r="XFA72" s="2"/>
      <c r="XFB72" s="2"/>
    </row>
    <row r="73" spans="1:13 16381:16382" s="1" customFormat="1" ht="12" customHeight="1" x14ac:dyDescent="0.15">
      <c r="D73" s="5"/>
      <c r="E73" s="6"/>
      <c r="F73" s="7"/>
      <c r="G73" s="7"/>
      <c r="H73" s="7"/>
      <c r="I73" s="7"/>
      <c r="J73" s="45"/>
      <c r="K73" s="7"/>
      <c r="L73" s="7"/>
      <c r="M73" s="7"/>
      <c r="XFA73" s="2"/>
      <c r="XFB73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9" type="noConversion"/>
  <pageMargins left="0.75" right="0.75" top="1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D75"/>
  <sheetViews>
    <sheetView workbookViewId="0">
      <selection activeCell="H5" sqref="H5:H69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5" customWidth="1"/>
    <col min="5" max="5" width="17.5" style="6" customWidth="1"/>
    <col min="6" max="6" width="16" style="7" customWidth="1" outlineLevel="1"/>
    <col min="7" max="8" width="17.125" style="7" customWidth="1" outlineLevel="1"/>
    <col min="9" max="10" width="16.625" style="7" customWidth="1" outlineLevel="1"/>
    <col min="11" max="12" width="15.75" style="7" customWidth="1" outlineLevel="1"/>
    <col min="13" max="13" width="15.75" style="7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1" t="s">
        <v>281</v>
      </c>
      <c r="B1" s="131"/>
      <c r="C1" s="131"/>
      <c r="D1" s="131"/>
      <c r="E1" s="132"/>
      <c r="F1" s="8" t="s">
        <v>178</v>
      </c>
      <c r="G1" s="8"/>
      <c r="H1" s="8"/>
      <c r="I1" s="8" t="s">
        <v>3</v>
      </c>
      <c r="J1" s="8" t="s">
        <v>4</v>
      </c>
      <c r="K1" s="8" t="s">
        <v>5</v>
      </c>
      <c r="L1" s="8" t="s">
        <v>124</v>
      </c>
      <c r="M1" s="24" t="s">
        <v>125</v>
      </c>
      <c r="XFA1" s="2"/>
      <c r="XFB1" s="2"/>
    </row>
    <row r="2" spans="1:13 16381:16382" s="1" customFormat="1" ht="12" customHeight="1" x14ac:dyDescent="0.15">
      <c r="A2" s="165"/>
      <c r="B2" s="165"/>
      <c r="C2" s="165"/>
      <c r="D2" s="165"/>
      <c r="E2" s="166"/>
      <c r="F2" s="9"/>
      <c r="G2" s="9"/>
      <c r="H2" s="9"/>
      <c r="I2" s="9"/>
      <c r="J2" s="9"/>
      <c r="K2" s="25"/>
      <c r="L2" s="25"/>
      <c r="M2" s="26"/>
      <c r="XFA2" s="2"/>
      <c r="XFB2" s="2"/>
    </row>
    <row r="3" spans="1:13 16381:16382" s="1" customFormat="1" ht="13.5" customHeight="1" x14ac:dyDescent="0.15">
      <c r="A3" s="167" t="s">
        <v>9</v>
      </c>
      <c r="B3" s="167" t="s">
        <v>10</v>
      </c>
      <c r="C3" s="170" t="s">
        <v>10</v>
      </c>
      <c r="D3" s="172" t="s">
        <v>11</v>
      </c>
      <c r="E3" s="168" t="s">
        <v>282</v>
      </c>
      <c r="F3" s="10"/>
      <c r="G3" s="10"/>
      <c r="H3" s="10"/>
      <c r="I3" s="167" t="s">
        <v>14</v>
      </c>
      <c r="J3" s="167"/>
      <c r="K3" s="168" t="s">
        <v>283</v>
      </c>
      <c r="L3" s="169"/>
      <c r="M3" s="163" t="s">
        <v>181</v>
      </c>
      <c r="XFA3" s="2"/>
      <c r="XFB3" s="2"/>
    </row>
    <row r="4" spans="1:13 16381:16382" s="1" customFormat="1" ht="13.5" x14ac:dyDescent="0.15">
      <c r="A4" s="111"/>
      <c r="B4" s="111"/>
      <c r="C4" s="171"/>
      <c r="D4" s="142"/>
      <c r="E4" s="173"/>
      <c r="F4" s="12" t="s">
        <v>184</v>
      </c>
      <c r="G4" s="12" t="s">
        <v>284</v>
      </c>
      <c r="H4" s="12" t="s">
        <v>285</v>
      </c>
      <c r="I4" s="12" t="s">
        <v>286</v>
      </c>
      <c r="J4" s="12" t="s">
        <v>287</v>
      </c>
      <c r="K4" s="12" t="s">
        <v>187</v>
      </c>
      <c r="L4" s="12" t="s">
        <v>188</v>
      </c>
      <c r="M4" s="164"/>
      <c r="XFA4" s="2"/>
      <c r="XFB4" s="2"/>
    </row>
    <row r="5" spans="1:13 16381:16382" s="1" customFormat="1" ht="14.1" customHeight="1" x14ac:dyDescent="0.15">
      <c r="A5" s="13">
        <v>1</v>
      </c>
      <c r="B5" s="13"/>
      <c r="C5" s="14">
        <v>1911037</v>
      </c>
      <c r="D5" s="15" t="s">
        <v>189</v>
      </c>
      <c r="E5" s="16">
        <v>5383908.3799999999</v>
      </c>
      <c r="F5" s="16"/>
      <c r="G5" s="16"/>
      <c r="H5" s="16"/>
      <c r="I5" s="16">
        <f t="shared" ref="I5:I58" si="0">E5-J5</f>
        <v>0</v>
      </c>
      <c r="J5" s="16">
        <f t="shared" ref="J5:J37" si="1">E5-G5-H5</f>
        <v>5383908.3799999999</v>
      </c>
      <c r="K5" s="12"/>
      <c r="L5" s="12"/>
      <c r="M5" s="27"/>
      <c r="XFA5" s="2"/>
      <c r="XFB5" s="2"/>
    </row>
    <row r="6" spans="1:13 16381:16382" s="1" customFormat="1" ht="14.1" customHeight="1" x14ac:dyDescent="0.15">
      <c r="A6" s="13">
        <v>2</v>
      </c>
      <c r="B6" s="13"/>
      <c r="C6" s="13" t="s">
        <v>190</v>
      </c>
      <c r="D6" s="17" t="s">
        <v>26</v>
      </c>
      <c r="E6" s="16">
        <v>61614.37</v>
      </c>
      <c r="F6" s="16"/>
      <c r="G6" s="16"/>
      <c r="H6" s="16"/>
      <c r="I6" s="16">
        <f t="shared" si="0"/>
        <v>0</v>
      </c>
      <c r="J6" s="16">
        <f t="shared" si="1"/>
        <v>61614.37</v>
      </c>
      <c r="K6" s="16"/>
      <c r="L6" s="16"/>
      <c r="M6" s="28"/>
      <c r="XFA6" s="2"/>
      <c r="XFB6" s="2"/>
    </row>
    <row r="7" spans="1:13 16381:16382" s="1" customFormat="1" ht="14.1" customHeight="1" x14ac:dyDescent="0.15">
      <c r="A7" s="13">
        <v>3</v>
      </c>
      <c r="B7" s="13"/>
      <c r="C7" s="13" t="s">
        <v>191</v>
      </c>
      <c r="D7" s="17" t="s">
        <v>192</v>
      </c>
      <c r="E7" s="16">
        <v>420750.15</v>
      </c>
      <c r="F7" s="16"/>
      <c r="G7" s="16"/>
      <c r="H7" s="16"/>
      <c r="I7" s="16">
        <f t="shared" si="0"/>
        <v>0</v>
      </c>
      <c r="J7" s="16">
        <f t="shared" si="1"/>
        <v>420750.15</v>
      </c>
      <c r="K7" s="16"/>
      <c r="L7" s="16"/>
      <c r="M7" s="28"/>
      <c r="XFA7" s="2"/>
      <c r="XFB7" s="2"/>
    </row>
    <row r="8" spans="1:13 16381:16382" s="1" customFormat="1" ht="14.1" customHeight="1" x14ac:dyDescent="0.15">
      <c r="A8" s="13">
        <v>4</v>
      </c>
      <c r="B8" s="13"/>
      <c r="C8" s="14">
        <v>1913037</v>
      </c>
      <c r="D8" s="17" t="s">
        <v>33</v>
      </c>
      <c r="E8" s="16">
        <v>13777054.09</v>
      </c>
      <c r="F8" s="16"/>
      <c r="G8" s="16">
        <v>276606.49</v>
      </c>
      <c r="H8" s="16">
        <v>724884.22</v>
      </c>
      <c r="I8" s="16">
        <f t="shared" si="0"/>
        <v>1001490.71</v>
      </c>
      <c r="J8" s="16">
        <f t="shared" si="1"/>
        <v>12775563.380000001</v>
      </c>
      <c r="K8" s="16"/>
      <c r="L8" s="16"/>
      <c r="M8" s="28"/>
      <c r="XFA8" s="2"/>
      <c r="XFB8" s="2"/>
    </row>
    <row r="9" spans="1:13 16381:16382" s="1" customFormat="1" ht="14.1" customHeight="1" x14ac:dyDescent="0.15">
      <c r="A9" s="13">
        <v>5</v>
      </c>
      <c r="B9" s="13"/>
      <c r="C9" s="13">
        <v>1912608</v>
      </c>
      <c r="D9" s="17" t="s">
        <v>193</v>
      </c>
      <c r="E9" s="16">
        <v>272251.21000000002</v>
      </c>
      <c r="F9" s="16">
        <v>17655.580000000002</v>
      </c>
      <c r="G9" s="16">
        <v>54132.66</v>
      </c>
      <c r="H9" s="16">
        <v>28482.1</v>
      </c>
      <c r="I9" s="16">
        <f t="shared" si="0"/>
        <v>82614.759999999995</v>
      </c>
      <c r="J9" s="16">
        <f t="shared" si="1"/>
        <v>189636.45</v>
      </c>
      <c r="K9" s="16"/>
      <c r="L9" s="16"/>
      <c r="M9" s="28"/>
      <c r="XFA9" s="2"/>
      <c r="XFB9" s="2"/>
    </row>
    <row r="10" spans="1:13 16381:16382" s="1" customFormat="1" ht="14.1" customHeight="1" x14ac:dyDescent="0.15">
      <c r="A10" s="13">
        <v>6</v>
      </c>
      <c r="B10" s="13"/>
      <c r="C10" s="14">
        <v>1935367</v>
      </c>
      <c r="D10" s="17" t="s">
        <v>30</v>
      </c>
      <c r="E10" s="16">
        <v>1344750.25</v>
      </c>
      <c r="F10" s="16">
        <v>240776.45</v>
      </c>
      <c r="G10" s="16">
        <v>118677.12</v>
      </c>
      <c r="H10" s="16">
        <v>1100073.8999999999</v>
      </c>
      <c r="I10" s="16">
        <f t="shared" si="0"/>
        <v>1218751.02</v>
      </c>
      <c r="J10" s="16">
        <f t="shared" si="1"/>
        <v>125999.23</v>
      </c>
      <c r="K10" s="16"/>
      <c r="L10" s="16"/>
      <c r="M10" s="28"/>
      <c r="XFA10" s="2"/>
      <c r="XFB10" s="2"/>
    </row>
    <row r="11" spans="1:13 16381:16382" s="1" customFormat="1" ht="14.1" customHeight="1" x14ac:dyDescent="0.15">
      <c r="A11" s="13">
        <v>7</v>
      </c>
      <c r="B11" s="13"/>
      <c r="C11" s="14" t="s">
        <v>194</v>
      </c>
      <c r="D11" s="17" t="s">
        <v>195</v>
      </c>
      <c r="E11" s="16">
        <v>677001.06</v>
      </c>
      <c r="F11" s="16">
        <v>158403.4</v>
      </c>
      <c r="G11" s="16">
        <v>178197.61</v>
      </c>
      <c r="H11" s="16">
        <v>113405.68</v>
      </c>
      <c r="I11" s="16">
        <f t="shared" si="0"/>
        <v>291603.28999999998</v>
      </c>
      <c r="J11" s="16">
        <f t="shared" si="1"/>
        <v>385397.77</v>
      </c>
      <c r="K11" s="16"/>
      <c r="L11" s="16"/>
      <c r="M11" s="28"/>
      <c r="XFA11" s="2"/>
      <c r="XFB11" s="2"/>
    </row>
    <row r="12" spans="1:13 16381:16382" s="1" customFormat="1" ht="14.1" customHeight="1" x14ac:dyDescent="0.15">
      <c r="A12" s="13">
        <v>8</v>
      </c>
      <c r="B12" s="13"/>
      <c r="C12" s="13" t="s">
        <v>196</v>
      </c>
      <c r="D12" s="17" t="s">
        <v>197</v>
      </c>
      <c r="E12" s="16">
        <v>435245.83</v>
      </c>
      <c r="F12" s="16"/>
      <c r="G12" s="16">
        <v>132888.54999999999</v>
      </c>
      <c r="H12" s="16"/>
      <c r="I12" s="16">
        <f t="shared" si="0"/>
        <v>132888.54999999999</v>
      </c>
      <c r="J12" s="16">
        <f t="shared" si="1"/>
        <v>302357.28000000003</v>
      </c>
      <c r="K12" s="16"/>
      <c r="L12" s="16"/>
      <c r="M12" s="28"/>
      <c r="XFA12" s="2"/>
      <c r="XFB12" s="2"/>
    </row>
    <row r="13" spans="1:13 16381:16382" s="1" customFormat="1" ht="14.1" customHeight="1" x14ac:dyDescent="0.15">
      <c r="A13" s="13">
        <v>9</v>
      </c>
      <c r="B13" s="13"/>
      <c r="C13" s="14">
        <v>1913101</v>
      </c>
      <c r="D13" s="17" t="s">
        <v>198</v>
      </c>
      <c r="E13" s="16">
        <v>285632.42</v>
      </c>
      <c r="F13" s="16"/>
      <c r="G13" s="16"/>
      <c r="H13" s="16">
        <v>66977.23</v>
      </c>
      <c r="I13" s="16">
        <f t="shared" si="0"/>
        <v>66977.23</v>
      </c>
      <c r="J13" s="16">
        <f t="shared" si="1"/>
        <v>218655.19</v>
      </c>
      <c r="K13" s="16"/>
      <c r="L13" s="16"/>
      <c r="M13" s="28"/>
      <c r="XFA13" s="2"/>
      <c r="XFB13" s="2"/>
    </row>
    <row r="14" spans="1:13 16381:16382" s="1" customFormat="1" ht="14.1" customHeight="1" x14ac:dyDescent="0.15">
      <c r="A14" s="13">
        <v>10</v>
      </c>
      <c r="B14" s="13"/>
      <c r="C14" s="14">
        <v>1913100</v>
      </c>
      <c r="D14" s="17" t="s">
        <v>42</v>
      </c>
      <c r="E14" s="16">
        <v>911032.55</v>
      </c>
      <c r="F14" s="16"/>
      <c r="G14" s="16">
        <v>240719.48</v>
      </c>
      <c r="H14" s="16">
        <v>83028.78</v>
      </c>
      <c r="I14" s="16">
        <f t="shared" si="0"/>
        <v>323748.26</v>
      </c>
      <c r="J14" s="16">
        <f t="shared" si="1"/>
        <v>587284.29</v>
      </c>
      <c r="K14" s="16"/>
      <c r="L14" s="16"/>
      <c r="M14" s="28"/>
      <c r="XFA14" s="2"/>
      <c r="XFB14" s="2"/>
    </row>
    <row r="15" spans="1:13 16381:16382" s="1" customFormat="1" ht="14.1" customHeight="1" x14ac:dyDescent="0.15">
      <c r="A15" s="13">
        <v>11</v>
      </c>
      <c r="B15" s="13"/>
      <c r="C15" s="14">
        <v>1913006</v>
      </c>
      <c r="D15" s="17" t="s">
        <v>43</v>
      </c>
      <c r="E15" s="16">
        <v>107385.12</v>
      </c>
      <c r="F15" s="16"/>
      <c r="G15" s="16">
        <v>7775.14</v>
      </c>
      <c r="H15" s="16">
        <v>33763.74</v>
      </c>
      <c r="I15" s="16">
        <f t="shared" si="0"/>
        <v>41538.879999999997</v>
      </c>
      <c r="J15" s="16">
        <f t="shared" si="1"/>
        <v>65846.240000000005</v>
      </c>
      <c r="K15" s="16"/>
      <c r="L15" s="16"/>
      <c r="M15" s="28"/>
      <c r="XFA15" s="2"/>
      <c r="XFB15" s="2"/>
    </row>
    <row r="16" spans="1:13 16381:16382" s="1" customFormat="1" ht="14.1" customHeight="1" x14ac:dyDescent="0.15">
      <c r="A16" s="13">
        <v>12</v>
      </c>
      <c r="B16" s="13"/>
      <c r="C16" s="13" t="s">
        <v>199</v>
      </c>
      <c r="D16" s="17" t="s">
        <v>44</v>
      </c>
      <c r="E16" s="16">
        <v>0</v>
      </c>
      <c r="F16" s="16"/>
      <c r="G16" s="16"/>
      <c r="H16" s="16"/>
      <c r="I16" s="16">
        <f t="shared" si="0"/>
        <v>0</v>
      </c>
      <c r="J16" s="16">
        <f t="shared" si="1"/>
        <v>0</v>
      </c>
      <c r="K16" s="13"/>
      <c r="L16" s="16"/>
      <c r="M16" s="28"/>
      <c r="XFA16" s="2"/>
      <c r="XFB16" s="2"/>
    </row>
    <row r="17" spans="1:16383" s="1" customFormat="1" ht="14.1" customHeight="1" x14ac:dyDescent="0.15">
      <c r="A17" s="13">
        <v>13</v>
      </c>
      <c r="B17" s="13"/>
      <c r="C17" s="13" t="s">
        <v>200</v>
      </c>
      <c r="D17" s="17" t="s">
        <v>201</v>
      </c>
      <c r="E17" s="16">
        <v>825279.57</v>
      </c>
      <c r="F17" s="16"/>
      <c r="G17" s="16">
        <v>284967.13</v>
      </c>
      <c r="H17" s="16">
        <v>166142.32999999999</v>
      </c>
      <c r="I17" s="16">
        <f t="shared" si="0"/>
        <v>451109.46</v>
      </c>
      <c r="J17" s="16">
        <f t="shared" si="1"/>
        <v>374170.11</v>
      </c>
      <c r="K17" s="13"/>
      <c r="L17" s="16"/>
      <c r="M17" s="28"/>
      <c r="XFA17" s="2"/>
      <c r="XFB17" s="2"/>
    </row>
    <row r="18" spans="1:16383" s="1" customFormat="1" ht="14.1" customHeight="1" x14ac:dyDescent="0.15">
      <c r="A18" s="13">
        <v>14</v>
      </c>
      <c r="B18" s="13"/>
      <c r="C18" s="14">
        <v>1932313</v>
      </c>
      <c r="D18" s="17" t="s">
        <v>47</v>
      </c>
      <c r="E18" s="16">
        <v>596881.41</v>
      </c>
      <c r="F18" s="16">
        <v>57781.31</v>
      </c>
      <c r="G18" s="16">
        <v>7510.66</v>
      </c>
      <c r="H18" s="16">
        <v>211949.02</v>
      </c>
      <c r="I18" s="16">
        <f t="shared" si="0"/>
        <v>219459.68</v>
      </c>
      <c r="J18" s="16">
        <f t="shared" si="1"/>
        <v>377421.73</v>
      </c>
      <c r="K18" s="16"/>
      <c r="L18" s="16"/>
      <c r="M18" s="28"/>
      <c r="XFA18" s="2"/>
      <c r="XFB18" s="2"/>
    </row>
    <row r="19" spans="1:16383" ht="14.1" customHeight="1" x14ac:dyDescent="0.15">
      <c r="A19" s="13">
        <v>15</v>
      </c>
      <c r="B19" s="13"/>
      <c r="C19" s="14">
        <v>1932375</v>
      </c>
      <c r="D19" s="17" t="s">
        <v>202</v>
      </c>
      <c r="E19" s="16">
        <v>74824.179999999993</v>
      </c>
      <c r="F19" s="16"/>
      <c r="G19" s="16">
        <v>19361.52</v>
      </c>
      <c r="H19" s="16">
        <v>36302.839999999997</v>
      </c>
      <c r="I19" s="16">
        <f t="shared" si="0"/>
        <v>55664.36</v>
      </c>
      <c r="J19" s="16">
        <f t="shared" si="1"/>
        <v>19159.82</v>
      </c>
      <c r="K19" s="16"/>
      <c r="L19" s="16"/>
      <c r="M19" s="28"/>
    </row>
    <row r="20" spans="1:16383" ht="14.1" customHeight="1" x14ac:dyDescent="0.15">
      <c r="A20" s="13">
        <v>16</v>
      </c>
      <c r="B20" s="13"/>
      <c r="C20" s="14" t="s">
        <v>203</v>
      </c>
      <c r="D20" s="17" t="s">
        <v>204</v>
      </c>
      <c r="E20" s="16">
        <v>795908.99</v>
      </c>
      <c r="F20" s="16"/>
      <c r="G20" s="16"/>
      <c r="H20" s="16">
        <v>287964.45</v>
      </c>
      <c r="I20" s="16">
        <f t="shared" si="0"/>
        <v>287964.45</v>
      </c>
      <c r="J20" s="16">
        <f t="shared" si="1"/>
        <v>507944.54</v>
      </c>
      <c r="K20" s="16"/>
      <c r="L20" s="16"/>
      <c r="M20" s="28"/>
    </row>
    <row r="21" spans="1:16383" s="1" customFormat="1" ht="14.1" customHeight="1" x14ac:dyDescent="0.15">
      <c r="A21" s="13">
        <v>17</v>
      </c>
      <c r="B21" s="13"/>
      <c r="C21" s="14" t="s">
        <v>205</v>
      </c>
      <c r="D21" s="17" t="s">
        <v>50</v>
      </c>
      <c r="E21" s="16">
        <v>498552.61</v>
      </c>
      <c r="F21" s="16">
        <v>101907.73</v>
      </c>
      <c r="G21" s="16">
        <v>76793.97</v>
      </c>
      <c r="H21" s="16">
        <v>136780.35</v>
      </c>
      <c r="I21" s="16">
        <f t="shared" si="0"/>
        <v>213574.32</v>
      </c>
      <c r="J21" s="16">
        <f t="shared" si="1"/>
        <v>284978.28999999998</v>
      </c>
      <c r="K21" s="16"/>
      <c r="L21" s="16"/>
      <c r="M21" s="28"/>
      <c r="XFA21" s="2"/>
      <c r="XFB21" s="2"/>
      <c r="XFC21" s="2"/>
    </row>
    <row r="22" spans="1:16383" s="1" customFormat="1" ht="14.1" customHeight="1" x14ac:dyDescent="0.15">
      <c r="A22" s="13">
        <v>18</v>
      </c>
      <c r="B22" s="13"/>
      <c r="C22" s="14">
        <v>1943003</v>
      </c>
      <c r="D22" s="17" t="s">
        <v>51</v>
      </c>
      <c r="E22" s="16">
        <v>215361.81</v>
      </c>
      <c r="F22" s="16"/>
      <c r="G22" s="16">
        <v>47594.86</v>
      </c>
      <c r="H22" s="16">
        <v>52702.48</v>
      </c>
      <c r="I22" s="16">
        <f t="shared" si="0"/>
        <v>100297.34</v>
      </c>
      <c r="J22" s="16">
        <f t="shared" si="1"/>
        <v>115064.47</v>
      </c>
      <c r="K22" s="16"/>
      <c r="L22" s="16"/>
      <c r="M22" s="28"/>
      <c r="XFA22" s="2"/>
      <c r="XFB22" s="2"/>
      <c r="XFC22" s="2"/>
    </row>
    <row r="23" spans="1:16383" s="1" customFormat="1" ht="13.5" x14ac:dyDescent="0.15">
      <c r="A23" s="13">
        <v>19</v>
      </c>
      <c r="B23" s="13"/>
      <c r="C23" s="13" t="s">
        <v>206</v>
      </c>
      <c r="D23" s="17" t="s">
        <v>55</v>
      </c>
      <c r="E23" s="16">
        <v>2748817.96</v>
      </c>
      <c r="F23" s="16">
        <v>364427.95</v>
      </c>
      <c r="G23" s="16">
        <v>281141.39</v>
      </c>
      <c r="H23" s="16">
        <v>539467.27</v>
      </c>
      <c r="I23" s="16">
        <f t="shared" si="0"/>
        <v>820608.66</v>
      </c>
      <c r="J23" s="16">
        <f t="shared" si="1"/>
        <v>1928209.3</v>
      </c>
      <c r="K23" s="16"/>
      <c r="L23" s="16"/>
      <c r="M23" s="28"/>
      <c r="XFA23" s="2"/>
      <c r="XFB23" s="2"/>
      <c r="XFC23" s="2"/>
    </row>
    <row r="24" spans="1:16383" s="1" customFormat="1" ht="14.1" customHeight="1" x14ac:dyDescent="0.15">
      <c r="A24" s="13">
        <v>20</v>
      </c>
      <c r="B24" s="13"/>
      <c r="C24" s="14">
        <v>1950401</v>
      </c>
      <c r="D24" s="17" t="s">
        <v>72</v>
      </c>
      <c r="E24" s="16">
        <v>407517.79</v>
      </c>
      <c r="F24" s="16"/>
      <c r="G24" s="16">
        <v>69854.23</v>
      </c>
      <c r="H24" s="16">
        <v>102925.3</v>
      </c>
      <c r="I24" s="16">
        <f t="shared" si="0"/>
        <v>172779.53</v>
      </c>
      <c r="J24" s="16">
        <f t="shared" si="1"/>
        <v>234738.26</v>
      </c>
      <c r="K24" s="16"/>
      <c r="L24" s="16"/>
      <c r="M24" s="28"/>
      <c r="XFA24" s="2"/>
      <c r="XFB24" s="2"/>
      <c r="XFC24" s="2"/>
    </row>
    <row r="25" spans="1:16383" s="1" customFormat="1" ht="14.1" customHeight="1" x14ac:dyDescent="0.15">
      <c r="A25" s="13">
        <v>21</v>
      </c>
      <c r="B25" s="13"/>
      <c r="C25" s="13">
        <v>1936004</v>
      </c>
      <c r="D25" s="17" t="s">
        <v>207</v>
      </c>
      <c r="E25" s="16">
        <v>0</v>
      </c>
      <c r="F25" s="16"/>
      <c r="G25" s="16"/>
      <c r="H25" s="16"/>
      <c r="I25" s="16">
        <f t="shared" si="0"/>
        <v>0</v>
      </c>
      <c r="J25" s="16">
        <f t="shared" si="1"/>
        <v>0</v>
      </c>
      <c r="K25" s="16"/>
      <c r="L25" s="16"/>
      <c r="M25" s="28"/>
      <c r="XFA25" s="2"/>
      <c r="XFB25" s="2"/>
      <c r="XFC25" s="2"/>
    </row>
    <row r="26" spans="1:16383" s="1" customFormat="1" ht="14.1" customHeight="1" x14ac:dyDescent="0.15">
      <c r="A26" s="13">
        <v>22</v>
      </c>
      <c r="B26" s="13"/>
      <c r="C26" s="14">
        <v>1931528</v>
      </c>
      <c r="D26" s="17" t="s">
        <v>208</v>
      </c>
      <c r="E26" s="16">
        <v>368129.28000000003</v>
      </c>
      <c r="F26" s="16"/>
      <c r="G26" s="16"/>
      <c r="H26" s="16">
        <v>115585.44</v>
      </c>
      <c r="I26" s="16">
        <f t="shared" si="0"/>
        <v>115585.44</v>
      </c>
      <c r="J26" s="16">
        <f t="shared" si="1"/>
        <v>252543.84</v>
      </c>
      <c r="K26" s="16"/>
      <c r="L26" s="16"/>
      <c r="M26" s="28"/>
      <c r="XFA26" s="2"/>
      <c r="XFB26" s="2"/>
      <c r="XFC26" s="2"/>
    </row>
    <row r="27" spans="1:16383" s="3" customFormat="1" ht="13.5" x14ac:dyDescent="0.15">
      <c r="A27" s="13">
        <v>23</v>
      </c>
      <c r="B27" s="18"/>
      <c r="C27" s="13" t="s">
        <v>209</v>
      </c>
      <c r="D27" s="17" t="s">
        <v>210</v>
      </c>
      <c r="E27" s="16">
        <v>269275.65999999997</v>
      </c>
      <c r="F27" s="16"/>
      <c r="G27" s="16"/>
      <c r="H27" s="16"/>
      <c r="I27" s="16">
        <f t="shared" si="0"/>
        <v>0</v>
      </c>
      <c r="J27" s="16">
        <f t="shared" si="1"/>
        <v>269275.65999999997</v>
      </c>
      <c r="K27" s="29"/>
      <c r="L27" s="29"/>
      <c r="M27" s="28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2"/>
      <c r="XFB27" s="2"/>
      <c r="XFC27" s="2"/>
    </row>
    <row r="28" spans="1:16383" s="1" customFormat="1" ht="14.1" customHeight="1" x14ac:dyDescent="0.15">
      <c r="A28" s="13">
        <v>24</v>
      </c>
      <c r="B28" s="19"/>
      <c r="C28" s="14">
        <v>1913289</v>
      </c>
      <c r="D28" s="17" t="s">
        <v>211</v>
      </c>
      <c r="E28" s="16">
        <v>37647.980000000003</v>
      </c>
      <c r="F28" s="16"/>
      <c r="G28" s="16"/>
      <c r="H28" s="16"/>
      <c r="I28" s="16">
        <f t="shared" si="0"/>
        <v>0</v>
      </c>
      <c r="J28" s="16">
        <f t="shared" si="1"/>
        <v>37647.980000000003</v>
      </c>
      <c r="K28" s="30"/>
      <c r="L28" s="30"/>
      <c r="M28" s="31"/>
      <c r="XFA28" s="2"/>
      <c r="XFB28" s="2"/>
      <c r="XFC28" s="2"/>
    </row>
    <row r="29" spans="1:16383" s="1" customFormat="1" ht="14.1" customHeight="1" x14ac:dyDescent="0.15">
      <c r="A29" s="13">
        <v>25</v>
      </c>
      <c r="B29" s="19"/>
      <c r="C29" s="14">
        <v>1913717</v>
      </c>
      <c r="D29" s="17" t="s">
        <v>212</v>
      </c>
      <c r="E29" s="16">
        <v>-0.35</v>
      </c>
      <c r="F29" s="16"/>
      <c r="G29" s="16"/>
      <c r="H29" s="16"/>
      <c r="I29" s="16">
        <f t="shared" si="0"/>
        <v>-0.35</v>
      </c>
      <c r="J29" s="16"/>
      <c r="K29" s="30"/>
      <c r="L29" s="30"/>
      <c r="M29" s="31"/>
      <c r="XFA29" s="2"/>
      <c r="XFB29" s="2"/>
      <c r="XFC29" s="2"/>
    </row>
    <row r="30" spans="1:16383" s="1" customFormat="1" ht="12" customHeight="1" x14ac:dyDescent="0.15">
      <c r="A30" s="13">
        <v>26</v>
      </c>
      <c r="B30" s="13"/>
      <c r="C30" s="13" t="s">
        <v>213</v>
      </c>
      <c r="D30" s="17" t="s">
        <v>214</v>
      </c>
      <c r="E30" s="16">
        <v>616688.30000000005</v>
      </c>
      <c r="F30" s="16">
        <v>34525.589999999997</v>
      </c>
      <c r="G30" s="16">
        <v>31774.66</v>
      </c>
      <c r="H30" s="16">
        <v>50794.1</v>
      </c>
      <c r="I30" s="16">
        <f t="shared" si="0"/>
        <v>82568.759999999995</v>
      </c>
      <c r="J30" s="16">
        <f t="shared" si="1"/>
        <v>534119.54</v>
      </c>
      <c r="K30" s="30"/>
      <c r="L30" s="30"/>
      <c r="M30" s="31"/>
      <c r="XFA30" s="2"/>
      <c r="XFB30" s="2"/>
      <c r="XFC30" s="2"/>
    </row>
    <row r="31" spans="1:16383" s="1" customFormat="1" ht="12" customHeight="1" x14ac:dyDescent="0.15">
      <c r="A31" s="13">
        <v>27</v>
      </c>
      <c r="B31" s="13"/>
      <c r="C31" s="13" t="s">
        <v>215</v>
      </c>
      <c r="D31" s="17" t="s">
        <v>216</v>
      </c>
      <c r="E31" s="16">
        <v>279498.81</v>
      </c>
      <c r="F31" s="16">
        <v>87942.11</v>
      </c>
      <c r="G31" s="16">
        <v>6160.76</v>
      </c>
      <c r="H31" s="16">
        <v>98917.04</v>
      </c>
      <c r="I31" s="16">
        <f t="shared" si="0"/>
        <v>105077.8</v>
      </c>
      <c r="J31" s="16">
        <f t="shared" si="1"/>
        <v>174421.01</v>
      </c>
      <c r="K31" s="30"/>
      <c r="L31" s="30"/>
      <c r="M31" s="31"/>
      <c r="XFA31" s="2"/>
      <c r="XFB31" s="2"/>
      <c r="XFC31" s="2"/>
    </row>
    <row r="32" spans="1:16383" s="1" customFormat="1" ht="14.1" customHeight="1" x14ac:dyDescent="0.15">
      <c r="A32" s="13">
        <v>28</v>
      </c>
      <c r="B32" s="13"/>
      <c r="C32" s="14">
        <v>1913022</v>
      </c>
      <c r="D32" s="17" t="s">
        <v>217</v>
      </c>
      <c r="E32" s="16">
        <v>142719.67000000001</v>
      </c>
      <c r="F32" s="16"/>
      <c r="G32" s="16">
        <v>9860.59</v>
      </c>
      <c r="H32" s="16">
        <v>8716.17</v>
      </c>
      <c r="I32" s="16">
        <f t="shared" si="0"/>
        <v>18576.759999999998</v>
      </c>
      <c r="J32" s="16">
        <f t="shared" si="1"/>
        <v>124142.91</v>
      </c>
      <c r="K32" s="30"/>
      <c r="L32" s="30"/>
      <c r="M32" s="31"/>
      <c r="XFA32" s="2"/>
      <c r="XFB32" s="2"/>
      <c r="XFC32" s="2"/>
    </row>
    <row r="33" spans="1:13 16381:16383" s="1" customFormat="1" ht="14.1" customHeight="1" x14ac:dyDescent="0.15">
      <c r="A33" s="13">
        <v>29</v>
      </c>
      <c r="B33" s="13"/>
      <c r="C33" s="14" t="s">
        <v>218</v>
      </c>
      <c r="D33" s="17" t="s">
        <v>219</v>
      </c>
      <c r="E33" s="16">
        <v>0</v>
      </c>
      <c r="F33" s="16"/>
      <c r="G33" s="16"/>
      <c r="H33" s="16"/>
      <c r="I33" s="16">
        <f t="shared" si="0"/>
        <v>0</v>
      </c>
      <c r="J33" s="16">
        <f t="shared" si="1"/>
        <v>0</v>
      </c>
      <c r="K33" s="30"/>
      <c r="L33" s="30"/>
      <c r="M33" s="31"/>
      <c r="XFA33" s="2"/>
      <c r="XFB33" s="2"/>
      <c r="XFC33" s="2"/>
    </row>
    <row r="34" spans="1:13 16381:16383" s="1" customFormat="1" ht="13.5" x14ac:dyDescent="0.15">
      <c r="A34" s="13">
        <v>30</v>
      </c>
      <c r="B34" s="13"/>
      <c r="C34" s="14" t="s">
        <v>220</v>
      </c>
      <c r="D34" s="17" t="s">
        <v>221</v>
      </c>
      <c r="E34" s="16">
        <v>443364.46</v>
      </c>
      <c r="F34" s="16"/>
      <c r="G34" s="16">
        <v>47547.79</v>
      </c>
      <c r="H34" s="16">
        <v>76999.710000000006</v>
      </c>
      <c r="I34" s="16">
        <f t="shared" si="0"/>
        <v>124547.5</v>
      </c>
      <c r="J34" s="16">
        <f t="shared" si="1"/>
        <v>318816.96000000002</v>
      </c>
      <c r="K34" s="30"/>
      <c r="L34" s="30"/>
      <c r="M34" s="31"/>
      <c r="XFA34" s="2"/>
      <c r="XFB34" s="2"/>
      <c r="XFC34" s="2"/>
    </row>
    <row r="35" spans="1:13 16381:16383" s="1" customFormat="1" ht="14.1" customHeight="1" x14ac:dyDescent="0.15">
      <c r="A35" s="13">
        <v>31</v>
      </c>
      <c r="B35" s="13"/>
      <c r="C35" s="14" t="s">
        <v>222</v>
      </c>
      <c r="D35" s="17" t="s">
        <v>288</v>
      </c>
      <c r="E35" s="16">
        <v>2204898.5</v>
      </c>
      <c r="F35" s="16"/>
      <c r="G35" s="16"/>
      <c r="H35" s="16"/>
      <c r="I35" s="16">
        <f t="shared" si="0"/>
        <v>0</v>
      </c>
      <c r="J35" s="16">
        <f t="shared" si="1"/>
        <v>2204898.5</v>
      </c>
      <c r="K35" s="30"/>
      <c r="L35" s="30"/>
      <c r="M35" s="31"/>
      <c r="XFA35" s="2"/>
      <c r="XFB35" s="2"/>
      <c r="XFC35" s="2"/>
    </row>
    <row r="36" spans="1:13 16381:16383" s="1" customFormat="1" ht="13.5" x14ac:dyDescent="0.15">
      <c r="A36" s="13">
        <v>32</v>
      </c>
      <c r="B36" s="13"/>
      <c r="C36" s="14">
        <v>2143048</v>
      </c>
      <c r="D36" s="20" t="s">
        <v>224</v>
      </c>
      <c r="E36" s="16">
        <v>1273528.52</v>
      </c>
      <c r="F36" s="16">
        <v>304941.84999999998</v>
      </c>
      <c r="G36" s="16">
        <v>347487.85</v>
      </c>
      <c r="H36" s="16">
        <v>247447.79</v>
      </c>
      <c r="I36" s="16">
        <f t="shared" si="0"/>
        <v>594935.64</v>
      </c>
      <c r="J36" s="16">
        <f t="shared" si="1"/>
        <v>678592.88</v>
      </c>
      <c r="K36" s="30"/>
      <c r="L36" s="30"/>
      <c r="M36" s="31"/>
      <c r="XFA36" s="2"/>
      <c r="XFB36" s="2"/>
      <c r="XFC36" s="2"/>
    </row>
    <row r="37" spans="1:13 16381:16383" s="1" customFormat="1" ht="12" customHeight="1" x14ac:dyDescent="0.15">
      <c r="A37" s="13">
        <v>33</v>
      </c>
      <c r="B37" s="13"/>
      <c r="C37" s="13" t="s">
        <v>225</v>
      </c>
      <c r="D37" s="20" t="s">
        <v>226</v>
      </c>
      <c r="E37" s="16">
        <v>0</v>
      </c>
      <c r="F37" s="16"/>
      <c r="G37" s="16"/>
      <c r="H37" s="16"/>
      <c r="I37" s="16">
        <f t="shared" si="0"/>
        <v>0</v>
      </c>
      <c r="J37" s="16">
        <f t="shared" si="1"/>
        <v>0</v>
      </c>
      <c r="K37" s="30"/>
      <c r="L37" s="30"/>
      <c r="M37" s="31"/>
      <c r="XFA37" s="2"/>
      <c r="XFB37" s="2"/>
      <c r="XFC37" s="2"/>
    </row>
    <row r="38" spans="1:13 16381:16383" s="1" customFormat="1" ht="12" customHeight="1" x14ac:dyDescent="0.15">
      <c r="A38" s="13">
        <v>34</v>
      </c>
      <c r="B38" s="13"/>
      <c r="C38" s="13" t="s">
        <v>227</v>
      </c>
      <c r="D38" s="20" t="s">
        <v>228</v>
      </c>
      <c r="E38" s="16">
        <v>2536083</v>
      </c>
      <c r="F38" s="16">
        <v>325160</v>
      </c>
      <c r="G38" s="16">
        <v>648234</v>
      </c>
      <c r="H38" s="16"/>
      <c r="I38" s="16">
        <f t="shared" si="0"/>
        <v>0</v>
      </c>
      <c r="J38" s="16">
        <f>E38</f>
        <v>2536083</v>
      </c>
      <c r="K38" s="30"/>
      <c r="L38" s="30"/>
      <c r="M38" s="31"/>
      <c r="XFA38" s="2"/>
      <c r="XFB38" s="2"/>
      <c r="XFC38" s="2"/>
    </row>
    <row r="39" spans="1:13 16381:16383" s="1" customFormat="1" ht="14.1" customHeight="1" x14ac:dyDescent="0.15">
      <c r="A39" s="13">
        <v>35</v>
      </c>
      <c r="B39" s="13"/>
      <c r="C39" s="13" t="s">
        <v>229</v>
      </c>
      <c r="D39" s="20" t="s">
        <v>230</v>
      </c>
      <c r="E39" s="16">
        <v>62621.52</v>
      </c>
      <c r="F39" s="16"/>
      <c r="G39" s="16"/>
      <c r="H39" s="16"/>
      <c r="I39" s="16">
        <f t="shared" si="0"/>
        <v>0</v>
      </c>
      <c r="J39" s="16">
        <f t="shared" ref="J39:J41" si="2">E39-G39-H39</f>
        <v>62621.52</v>
      </c>
      <c r="K39" s="30"/>
      <c r="L39" s="30"/>
      <c r="M39" s="31"/>
      <c r="XFA39" s="2"/>
      <c r="XFB39" s="2"/>
      <c r="XFC39" s="2"/>
    </row>
    <row r="40" spans="1:13 16381:16383" s="1" customFormat="1" ht="14.1" customHeight="1" x14ac:dyDescent="0.15">
      <c r="A40" s="13">
        <v>36</v>
      </c>
      <c r="B40" s="13"/>
      <c r="C40" s="14">
        <v>1913517</v>
      </c>
      <c r="D40" s="20" t="s">
        <v>231</v>
      </c>
      <c r="E40" s="16">
        <v>258214.08</v>
      </c>
      <c r="F40" s="16"/>
      <c r="G40" s="16"/>
      <c r="H40" s="16">
        <v>61558.57</v>
      </c>
      <c r="I40" s="16">
        <f t="shared" si="0"/>
        <v>61558.57</v>
      </c>
      <c r="J40" s="16">
        <f t="shared" si="2"/>
        <v>196655.51</v>
      </c>
      <c r="K40" s="30"/>
      <c r="L40" s="30"/>
      <c r="M40" s="31"/>
      <c r="XFA40" s="2"/>
      <c r="XFB40" s="2"/>
      <c r="XFC40" s="2"/>
    </row>
    <row r="41" spans="1:13 16381:16383" s="1" customFormat="1" ht="14.1" customHeight="1" x14ac:dyDescent="0.15">
      <c r="A41" s="13">
        <v>37</v>
      </c>
      <c r="B41" s="13"/>
      <c r="C41" s="14" t="s">
        <v>232</v>
      </c>
      <c r="D41" s="20" t="s">
        <v>233</v>
      </c>
      <c r="E41" s="16">
        <v>16798.099999999999</v>
      </c>
      <c r="F41" s="16"/>
      <c r="G41" s="16"/>
      <c r="H41" s="16">
        <v>16797.900000000001</v>
      </c>
      <c r="I41" s="16">
        <f t="shared" si="0"/>
        <v>16797.900000000001</v>
      </c>
      <c r="J41" s="16">
        <f t="shared" si="2"/>
        <v>0.19999999999709001</v>
      </c>
      <c r="K41" s="30"/>
      <c r="L41" s="30"/>
      <c r="M41" s="31"/>
      <c r="XFA41" s="2"/>
      <c r="XFB41" s="2"/>
      <c r="XFC41" s="2"/>
    </row>
    <row r="42" spans="1:13 16381:16383" s="1" customFormat="1" ht="14.1" customHeight="1" x14ac:dyDescent="0.15">
      <c r="A42" s="13">
        <v>38</v>
      </c>
      <c r="B42" s="13"/>
      <c r="C42" s="14" t="s">
        <v>234</v>
      </c>
      <c r="D42" s="20" t="s">
        <v>235</v>
      </c>
      <c r="E42" s="16">
        <v>729702</v>
      </c>
      <c r="F42" s="16">
        <v>896512</v>
      </c>
      <c r="G42" s="16"/>
      <c r="H42" s="16"/>
      <c r="I42" s="16">
        <f t="shared" si="0"/>
        <v>0</v>
      </c>
      <c r="J42" s="16">
        <f>E42</f>
        <v>729702</v>
      </c>
      <c r="K42" s="30"/>
      <c r="L42" s="30"/>
      <c r="M42" s="31"/>
      <c r="XFA42" s="2"/>
      <c r="XFB42" s="2"/>
      <c r="XFC42" s="2"/>
    </row>
    <row r="43" spans="1:13 16381:16383" s="1" customFormat="1" ht="14.1" customHeight="1" x14ac:dyDescent="0.15">
      <c r="A43" s="13">
        <v>39</v>
      </c>
      <c r="B43" s="13"/>
      <c r="C43" s="13" t="s">
        <v>236</v>
      </c>
      <c r="D43" s="21" t="s">
        <v>237</v>
      </c>
      <c r="E43" s="16">
        <v>683315.09</v>
      </c>
      <c r="F43" s="16"/>
      <c r="G43" s="16">
        <v>79788.75</v>
      </c>
      <c r="H43" s="16">
        <v>219123.58</v>
      </c>
      <c r="I43" s="16">
        <f t="shared" si="0"/>
        <v>298912.33</v>
      </c>
      <c r="J43" s="16">
        <f t="shared" ref="J43:J62" si="3">E43-G43-H43</f>
        <v>384402.76</v>
      </c>
      <c r="K43" s="30"/>
      <c r="L43" s="30"/>
      <c r="M43" s="31"/>
      <c r="XFA43" s="2"/>
      <c r="XFB43" s="2"/>
      <c r="XFC43" s="2"/>
    </row>
    <row r="44" spans="1:13 16381:16383" s="1" customFormat="1" ht="14.1" customHeight="1" x14ac:dyDescent="0.15">
      <c r="A44" s="13">
        <v>40</v>
      </c>
      <c r="B44" s="13"/>
      <c r="C44" s="13" t="s">
        <v>238</v>
      </c>
      <c r="D44" s="21" t="s">
        <v>239</v>
      </c>
      <c r="E44" s="16">
        <v>3316.77</v>
      </c>
      <c r="F44" s="16"/>
      <c r="G44" s="16"/>
      <c r="H44" s="16">
        <v>2900.48</v>
      </c>
      <c r="I44" s="16">
        <f t="shared" si="0"/>
        <v>2900.48</v>
      </c>
      <c r="J44" s="16">
        <f t="shared" si="3"/>
        <v>416.29</v>
      </c>
      <c r="K44" s="30"/>
      <c r="L44" s="30"/>
      <c r="M44" s="31"/>
      <c r="XFA44" s="2"/>
      <c r="XFB44" s="2"/>
      <c r="XFC44" s="2"/>
    </row>
    <row r="45" spans="1:13 16381:16383" s="1" customFormat="1" ht="14.1" customHeight="1" x14ac:dyDescent="0.15">
      <c r="A45" s="13">
        <v>41</v>
      </c>
      <c r="B45" s="13"/>
      <c r="C45" s="13" t="s">
        <v>240</v>
      </c>
      <c r="D45" s="21" t="s">
        <v>241</v>
      </c>
      <c r="E45" s="16">
        <v>269131.55</v>
      </c>
      <c r="F45" s="16"/>
      <c r="G45" s="16"/>
      <c r="H45" s="16"/>
      <c r="I45" s="16">
        <f t="shared" si="0"/>
        <v>0</v>
      </c>
      <c r="J45" s="16">
        <f t="shared" si="3"/>
        <v>269131.55</v>
      </c>
      <c r="K45" s="30"/>
      <c r="L45" s="30"/>
      <c r="M45" s="31"/>
      <c r="XFA45" s="2"/>
      <c r="XFB45" s="2"/>
      <c r="XFC45" s="2"/>
    </row>
    <row r="46" spans="1:13 16381:16383" s="1" customFormat="1" ht="14.1" customHeight="1" x14ac:dyDescent="0.15">
      <c r="A46" s="13">
        <v>42</v>
      </c>
      <c r="B46" s="13"/>
      <c r="C46" s="13" t="s">
        <v>242</v>
      </c>
      <c r="D46" s="21" t="s">
        <v>101</v>
      </c>
      <c r="E46" s="16">
        <v>2104779.31</v>
      </c>
      <c r="F46" s="16">
        <v>559251.24</v>
      </c>
      <c r="G46" s="16">
        <v>609761.25</v>
      </c>
      <c r="H46" s="16">
        <v>640175.18999999994</v>
      </c>
      <c r="I46" s="16">
        <f t="shared" si="0"/>
        <v>1249936.44</v>
      </c>
      <c r="J46" s="16">
        <f t="shared" si="3"/>
        <v>854842.87</v>
      </c>
      <c r="K46" s="30"/>
      <c r="L46" s="30"/>
      <c r="M46" s="31"/>
      <c r="XFA46" s="2"/>
      <c r="XFB46" s="2"/>
      <c r="XFC46" s="2"/>
    </row>
    <row r="47" spans="1:13 16381:16383" s="1" customFormat="1" ht="14.1" customHeight="1" x14ac:dyDescent="0.2">
      <c r="A47" s="13">
        <v>43</v>
      </c>
      <c r="B47" s="13"/>
      <c r="C47" s="22" t="s">
        <v>243</v>
      </c>
      <c r="D47" s="23" t="s">
        <v>244</v>
      </c>
      <c r="E47" s="16">
        <v>284608.58</v>
      </c>
      <c r="F47" s="16"/>
      <c r="G47" s="16"/>
      <c r="H47" s="16">
        <v>256839.96</v>
      </c>
      <c r="I47" s="16">
        <f t="shared" si="0"/>
        <v>256839.96</v>
      </c>
      <c r="J47" s="16">
        <f t="shared" si="3"/>
        <v>27768.62</v>
      </c>
      <c r="K47" s="30"/>
      <c r="L47" s="30"/>
      <c r="M47" s="31"/>
      <c r="XFA47" s="2"/>
      <c r="XFB47" s="2"/>
      <c r="XFC47" s="2"/>
    </row>
    <row r="48" spans="1:13 16381:16383" s="1" customFormat="1" ht="14.1" customHeight="1" x14ac:dyDescent="0.2">
      <c r="A48" s="13">
        <v>44</v>
      </c>
      <c r="B48" s="13"/>
      <c r="C48" s="22" t="s">
        <v>245</v>
      </c>
      <c r="D48" s="23" t="s">
        <v>246</v>
      </c>
      <c r="E48" s="16">
        <v>36998.61</v>
      </c>
      <c r="F48" s="16"/>
      <c r="G48" s="16"/>
      <c r="H48" s="16">
        <v>5706.73</v>
      </c>
      <c r="I48" s="16">
        <f t="shared" si="0"/>
        <v>5706.73</v>
      </c>
      <c r="J48" s="16">
        <f t="shared" si="3"/>
        <v>31291.88</v>
      </c>
      <c r="K48" s="30"/>
      <c r="L48" s="30"/>
      <c r="M48" s="31"/>
      <c r="XFA48" s="2"/>
      <c r="XFB48" s="2"/>
      <c r="XFC48" s="2"/>
    </row>
    <row r="49" spans="1:13 16381:16384" s="1" customFormat="1" ht="14.1" customHeight="1" x14ac:dyDescent="0.15">
      <c r="A49" s="13">
        <v>45</v>
      </c>
      <c r="B49" s="13"/>
      <c r="C49" s="13" t="s">
        <v>247</v>
      </c>
      <c r="D49" s="21" t="s">
        <v>248</v>
      </c>
      <c r="E49" s="16">
        <v>74217.27</v>
      </c>
      <c r="F49" s="16"/>
      <c r="G49" s="16"/>
      <c r="H49" s="16"/>
      <c r="I49" s="16">
        <f t="shared" si="0"/>
        <v>0</v>
      </c>
      <c r="J49" s="16">
        <f t="shared" si="3"/>
        <v>74217.27</v>
      </c>
      <c r="K49" s="30"/>
      <c r="L49" s="30"/>
      <c r="M49" s="31"/>
      <c r="XFA49" s="2"/>
      <c r="XFB49" s="2"/>
      <c r="XFC49" s="2"/>
    </row>
    <row r="50" spans="1:13 16381:16384" s="4" customFormat="1" ht="14.1" customHeight="1" x14ac:dyDescent="0.15">
      <c r="A50" s="32">
        <v>46</v>
      </c>
      <c r="B50" s="32"/>
      <c r="C50" s="32" t="s">
        <v>249</v>
      </c>
      <c r="D50" s="48" t="s">
        <v>289</v>
      </c>
      <c r="E50" s="34">
        <v>705088.63</v>
      </c>
      <c r="F50" s="34">
        <v>99929.12</v>
      </c>
      <c r="G50" s="34">
        <v>152091.76999999999</v>
      </c>
      <c r="H50" s="34">
        <v>167039.01</v>
      </c>
      <c r="I50" s="34">
        <f t="shared" si="0"/>
        <v>319130.78000000003</v>
      </c>
      <c r="J50" s="34">
        <f t="shared" si="3"/>
        <v>385957.85</v>
      </c>
      <c r="K50" s="49"/>
      <c r="L50" s="49"/>
      <c r="M50" s="50"/>
      <c r="XFA50" s="46"/>
      <c r="XFB50" s="46"/>
      <c r="XFC50" s="46"/>
      <c r="XFD50" s="46"/>
    </row>
    <row r="51" spans="1:13 16381:16384" s="1" customFormat="1" ht="14.1" customHeight="1" x14ac:dyDescent="0.15">
      <c r="A51" s="13">
        <v>47</v>
      </c>
      <c r="B51" s="13"/>
      <c r="C51" s="13" t="s">
        <v>251</v>
      </c>
      <c r="D51" s="21" t="s">
        <v>252</v>
      </c>
      <c r="E51" s="16">
        <v>31680</v>
      </c>
      <c r="F51" s="16"/>
      <c r="G51" s="16">
        <v>31680</v>
      </c>
      <c r="H51" s="16"/>
      <c r="I51" s="16">
        <f t="shared" si="0"/>
        <v>31680</v>
      </c>
      <c r="J51" s="16">
        <f t="shared" si="3"/>
        <v>0</v>
      </c>
      <c r="K51" s="30"/>
      <c r="L51" s="30"/>
      <c r="M51" s="31"/>
      <c r="XFA51" s="2"/>
      <c r="XFB51" s="2"/>
      <c r="XFC51" s="2"/>
    </row>
    <row r="52" spans="1:13 16381:16384" s="1" customFormat="1" ht="14.1" customHeight="1" x14ac:dyDescent="0.15">
      <c r="A52" s="13">
        <v>48</v>
      </c>
      <c r="B52" s="13"/>
      <c r="C52" s="13" t="s">
        <v>253</v>
      </c>
      <c r="D52" s="21" t="s">
        <v>254</v>
      </c>
      <c r="E52" s="16">
        <v>284699.28000000003</v>
      </c>
      <c r="F52" s="16"/>
      <c r="G52" s="16"/>
      <c r="H52" s="16">
        <v>177958.95</v>
      </c>
      <c r="I52" s="16">
        <f t="shared" si="0"/>
        <v>177958.95</v>
      </c>
      <c r="J52" s="16">
        <f t="shared" si="3"/>
        <v>106740.33</v>
      </c>
      <c r="K52" s="30"/>
      <c r="L52" s="30"/>
      <c r="M52" s="31"/>
      <c r="XFA52" s="2"/>
      <c r="XFB52" s="2"/>
      <c r="XFC52" s="2"/>
    </row>
    <row r="53" spans="1:13 16381:16384" s="1" customFormat="1" ht="14.1" customHeight="1" x14ac:dyDescent="0.15">
      <c r="A53" s="13">
        <v>49</v>
      </c>
      <c r="B53" s="13"/>
      <c r="C53" s="13">
        <v>1932593</v>
      </c>
      <c r="D53" s="48" t="s">
        <v>290</v>
      </c>
      <c r="E53" s="16">
        <v>209382.7</v>
      </c>
      <c r="F53" s="16"/>
      <c r="G53" s="16"/>
      <c r="H53" s="16"/>
      <c r="I53" s="16">
        <f t="shared" si="0"/>
        <v>0</v>
      </c>
      <c r="J53" s="16">
        <f t="shared" si="3"/>
        <v>209382.7</v>
      </c>
      <c r="K53" s="30"/>
      <c r="L53" s="30"/>
      <c r="M53" s="31"/>
      <c r="XFA53" s="2"/>
      <c r="XFB53" s="2"/>
      <c r="XFC53" s="2"/>
    </row>
    <row r="54" spans="1:13 16381:16384" s="1" customFormat="1" ht="14.1" customHeight="1" x14ac:dyDescent="0.15">
      <c r="A54" s="13">
        <v>50</v>
      </c>
      <c r="B54" s="13"/>
      <c r="C54" s="14">
        <v>1943007</v>
      </c>
      <c r="D54" s="20" t="s">
        <v>256</v>
      </c>
      <c r="E54" s="16">
        <v>0</v>
      </c>
      <c r="F54" s="16"/>
      <c r="G54" s="16"/>
      <c r="H54" s="16"/>
      <c r="I54" s="16">
        <f t="shared" si="0"/>
        <v>0</v>
      </c>
      <c r="J54" s="16">
        <f t="shared" si="3"/>
        <v>0</v>
      </c>
      <c r="K54" s="16"/>
      <c r="L54" s="16"/>
      <c r="M54" s="28"/>
      <c r="XFA54" s="2"/>
      <c r="XFB54" s="2"/>
    </row>
    <row r="55" spans="1:13 16381:16384" s="1" customFormat="1" ht="14.1" customHeight="1" x14ac:dyDescent="0.15">
      <c r="A55" s="13">
        <v>51</v>
      </c>
      <c r="B55" s="13"/>
      <c r="C55" s="13" t="s">
        <v>257</v>
      </c>
      <c r="D55" s="20" t="s">
        <v>258</v>
      </c>
      <c r="E55" s="16">
        <v>8023</v>
      </c>
      <c r="F55" s="16"/>
      <c r="G55" s="16">
        <v>3530.12</v>
      </c>
      <c r="H55" s="16">
        <v>4492.88</v>
      </c>
      <c r="I55" s="16">
        <f t="shared" si="0"/>
        <v>8023</v>
      </c>
      <c r="J55" s="16">
        <f t="shared" si="3"/>
        <v>0</v>
      </c>
      <c r="K55" s="16"/>
      <c r="L55" s="16"/>
      <c r="M55" s="28"/>
      <c r="XFA55" s="2"/>
      <c r="XFB55" s="2"/>
    </row>
    <row r="56" spans="1:13 16381:16384" s="1" customFormat="1" ht="14.1" customHeight="1" x14ac:dyDescent="0.15">
      <c r="A56" s="13">
        <v>52</v>
      </c>
      <c r="B56" s="13"/>
      <c r="C56" s="13" t="s">
        <v>259</v>
      </c>
      <c r="D56" s="20" t="s">
        <v>260</v>
      </c>
      <c r="E56" s="16">
        <v>556905.68999999994</v>
      </c>
      <c r="F56" s="16">
        <v>52951.8</v>
      </c>
      <c r="G56" s="16">
        <v>169257.73</v>
      </c>
      <c r="H56" s="16">
        <v>111511.11</v>
      </c>
      <c r="I56" s="16">
        <f t="shared" si="0"/>
        <v>280768.84000000003</v>
      </c>
      <c r="J56" s="16">
        <f t="shared" si="3"/>
        <v>276136.84999999998</v>
      </c>
      <c r="K56" s="16"/>
      <c r="L56" s="16"/>
      <c r="M56" s="28"/>
      <c r="XFA56" s="2"/>
      <c r="XFB56" s="2"/>
    </row>
    <row r="57" spans="1:13 16381:16384" s="1" customFormat="1" ht="14.1" customHeight="1" x14ac:dyDescent="0.15">
      <c r="A57" s="13">
        <v>53</v>
      </c>
      <c r="B57" s="13"/>
      <c r="C57" s="13" t="s">
        <v>261</v>
      </c>
      <c r="D57" s="20" t="s">
        <v>262</v>
      </c>
      <c r="E57" s="16">
        <v>1344721.3</v>
      </c>
      <c r="F57" s="16">
        <v>124752</v>
      </c>
      <c r="G57" s="16">
        <v>155940</v>
      </c>
      <c r="H57" s="16">
        <v>166336</v>
      </c>
      <c r="I57" s="16">
        <f t="shared" si="0"/>
        <v>322276</v>
      </c>
      <c r="J57" s="16">
        <f t="shared" si="3"/>
        <v>1022445.3</v>
      </c>
      <c r="K57" s="16"/>
      <c r="L57" s="16"/>
      <c r="M57" s="28"/>
      <c r="XFA57" s="2"/>
      <c r="XFB57" s="2"/>
    </row>
    <row r="58" spans="1:13 16381:16384" s="1" customFormat="1" ht="14.1" customHeight="1" x14ac:dyDescent="0.15">
      <c r="A58" s="13">
        <v>54</v>
      </c>
      <c r="B58" s="13"/>
      <c r="C58" s="13" t="s">
        <v>263</v>
      </c>
      <c r="D58" s="20" t="s">
        <v>264</v>
      </c>
      <c r="E58" s="16">
        <v>157961.51</v>
      </c>
      <c r="F58" s="16"/>
      <c r="G58" s="16"/>
      <c r="H58" s="16"/>
      <c r="I58" s="16">
        <f t="shared" si="0"/>
        <v>0</v>
      </c>
      <c r="J58" s="16">
        <f t="shared" si="3"/>
        <v>157961.51</v>
      </c>
      <c r="K58" s="16"/>
      <c r="L58" s="16"/>
      <c r="M58" s="28"/>
      <c r="XFA58" s="2"/>
      <c r="XFB58" s="2"/>
    </row>
    <row r="59" spans="1:13 16381:16384" s="1" customFormat="1" ht="14.1" customHeight="1" x14ac:dyDescent="0.15">
      <c r="A59" s="13">
        <v>55</v>
      </c>
      <c r="B59" s="13"/>
      <c r="C59" s="13" t="s">
        <v>265</v>
      </c>
      <c r="D59" s="20" t="s">
        <v>266</v>
      </c>
      <c r="E59" s="16">
        <v>32118.2</v>
      </c>
      <c r="F59" s="16"/>
      <c r="G59" s="16"/>
      <c r="H59" s="16"/>
      <c r="I59" s="16"/>
      <c r="J59" s="16">
        <f t="shared" si="3"/>
        <v>32118.2</v>
      </c>
      <c r="K59" s="16"/>
      <c r="L59" s="16"/>
      <c r="M59" s="28"/>
      <c r="XFA59" s="2"/>
      <c r="XFB59" s="2"/>
    </row>
    <row r="60" spans="1:13 16381:16384" s="1" customFormat="1" ht="14.1" customHeight="1" x14ac:dyDescent="0.15">
      <c r="A60" s="13">
        <v>56</v>
      </c>
      <c r="B60" s="13"/>
      <c r="C60" s="13">
        <v>1942582</v>
      </c>
      <c r="D60" s="20" t="s">
        <v>267</v>
      </c>
      <c r="E60" s="16">
        <v>3981.23</v>
      </c>
      <c r="F60" s="16"/>
      <c r="G60" s="16">
        <v>0</v>
      </c>
      <c r="H60" s="16"/>
      <c r="I60" s="16"/>
      <c r="J60" s="16">
        <f t="shared" si="3"/>
        <v>3981.23</v>
      </c>
      <c r="K60" s="16"/>
      <c r="L60" s="16"/>
      <c r="M60" s="28"/>
      <c r="XFA60" s="2"/>
      <c r="XFB60" s="2"/>
    </row>
    <row r="61" spans="1:13 16381:16384" s="1" customFormat="1" ht="14.1" customHeight="1" x14ac:dyDescent="0.15">
      <c r="A61" s="13">
        <v>57</v>
      </c>
      <c r="B61" s="13"/>
      <c r="C61" s="13" t="s">
        <v>268</v>
      </c>
      <c r="D61" s="20" t="s">
        <v>269</v>
      </c>
      <c r="E61" s="16">
        <v>66226.14</v>
      </c>
      <c r="F61" s="16"/>
      <c r="G61" s="16"/>
      <c r="H61" s="16"/>
      <c r="I61" s="16"/>
      <c r="J61" s="16">
        <f t="shared" si="3"/>
        <v>66226.14</v>
      </c>
      <c r="K61" s="16"/>
      <c r="L61" s="16"/>
      <c r="M61" s="28"/>
      <c r="XFA61" s="2"/>
      <c r="XFB61" s="2"/>
    </row>
    <row r="62" spans="1:13 16381:16384" s="1" customFormat="1" ht="14.1" customHeight="1" x14ac:dyDescent="0.15">
      <c r="A62" s="13">
        <v>58</v>
      </c>
      <c r="B62" s="13"/>
      <c r="C62" s="13" t="s">
        <v>270</v>
      </c>
      <c r="D62" s="20" t="s">
        <v>271</v>
      </c>
      <c r="E62" s="16">
        <v>0</v>
      </c>
      <c r="F62" s="16"/>
      <c r="G62" s="16"/>
      <c r="H62" s="16"/>
      <c r="I62" s="16">
        <f t="shared" ref="I62:I69" si="4">E62-J62</f>
        <v>0</v>
      </c>
      <c r="J62" s="16">
        <f t="shared" si="3"/>
        <v>0</v>
      </c>
      <c r="K62" s="16"/>
      <c r="L62" s="16"/>
      <c r="M62" s="28"/>
      <c r="XFA62" s="2"/>
      <c r="XFB62" s="2"/>
    </row>
    <row r="63" spans="1:13 16381:16384" s="1" customFormat="1" ht="14.1" customHeight="1" x14ac:dyDescent="0.15">
      <c r="A63" s="13">
        <v>59</v>
      </c>
      <c r="B63" s="13"/>
      <c r="C63" s="13" t="s">
        <v>272</v>
      </c>
      <c r="D63" s="20" t="s">
        <v>273</v>
      </c>
      <c r="E63" s="16">
        <v>0</v>
      </c>
      <c r="F63" s="16"/>
      <c r="G63" s="16">
        <v>18532</v>
      </c>
      <c r="H63" s="16"/>
      <c r="I63" s="16">
        <f t="shared" si="4"/>
        <v>0</v>
      </c>
      <c r="J63" s="16"/>
      <c r="K63" s="16"/>
      <c r="L63" s="16"/>
      <c r="M63" s="28"/>
      <c r="XFA63" s="2"/>
      <c r="XFB63" s="2"/>
    </row>
    <row r="64" spans="1:13 16381:16384" s="1" customFormat="1" ht="14.1" customHeight="1" x14ac:dyDescent="0.15">
      <c r="A64" s="13">
        <v>60</v>
      </c>
      <c r="B64" s="13"/>
      <c r="C64" s="13" t="s">
        <v>274</v>
      </c>
      <c r="D64" s="20" t="s">
        <v>275</v>
      </c>
      <c r="E64" s="16">
        <v>67723.44</v>
      </c>
      <c r="F64" s="16"/>
      <c r="G64" s="16">
        <v>26942.19</v>
      </c>
      <c r="H64" s="16">
        <v>12531.25</v>
      </c>
      <c r="I64" s="16">
        <f t="shared" si="4"/>
        <v>39473.440000000002</v>
      </c>
      <c r="J64" s="16">
        <f>E64-G64-H64</f>
        <v>28250</v>
      </c>
      <c r="K64" s="16"/>
      <c r="L64" s="16"/>
      <c r="M64" s="28"/>
      <c r="XFA64" s="2"/>
      <c r="XFB64" s="2"/>
    </row>
    <row r="65" spans="1:13 16381:16382" s="1" customFormat="1" ht="14.1" customHeight="1" x14ac:dyDescent="0.15">
      <c r="A65" s="13">
        <v>61</v>
      </c>
      <c r="B65" s="13"/>
      <c r="C65" s="13" t="s">
        <v>276</v>
      </c>
      <c r="D65" s="17" t="s">
        <v>277</v>
      </c>
      <c r="E65" s="16">
        <v>5878.26</v>
      </c>
      <c r="F65" s="16"/>
      <c r="G65" s="16"/>
      <c r="H65" s="16"/>
      <c r="I65" s="16">
        <f t="shared" si="4"/>
        <v>0</v>
      </c>
      <c r="J65" s="16">
        <f>E65-G65-H65</f>
        <v>5878.26</v>
      </c>
      <c r="K65" s="16"/>
      <c r="L65" s="12"/>
      <c r="M65" s="28"/>
      <c r="XFA65" s="2"/>
      <c r="XFB65" s="2"/>
    </row>
    <row r="66" spans="1:13 16381:16382" s="1" customFormat="1" ht="14.1" customHeight="1" x14ac:dyDescent="0.15">
      <c r="A66" s="13">
        <v>62</v>
      </c>
      <c r="B66" s="13"/>
      <c r="C66" s="13" t="s">
        <v>291</v>
      </c>
      <c r="D66" s="17" t="s">
        <v>292</v>
      </c>
      <c r="E66" s="16">
        <v>15928.47</v>
      </c>
      <c r="F66" s="16"/>
      <c r="G66" s="16"/>
      <c r="H66" s="16">
        <v>15928.47</v>
      </c>
      <c r="I66" s="16">
        <f t="shared" si="4"/>
        <v>15928.47</v>
      </c>
      <c r="J66" s="16">
        <f>E66-G66-H66</f>
        <v>0</v>
      </c>
      <c r="K66" s="16"/>
      <c r="L66" s="12"/>
      <c r="M66" s="28"/>
      <c r="XFA66" s="2"/>
      <c r="XFB66" s="2"/>
    </row>
    <row r="67" spans="1:13 16381:16382" s="1" customFormat="1" ht="14.1" customHeight="1" x14ac:dyDescent="0.15">
      <c r="A67" s="13">
        <v>63</v>
      </c>
      <c r="B67" s="13"/>
      <c r="C67" s="13" t="s">
        <v>293</v>
      </c>
      <c r="D67" s="17" t="s">
        <v>294</v>
      </c>
      <c r="E67" s="16">
        <v>1028279.97</v>
      </c>
      <c r="F67" s="16">
        <v>952660</v>
      </c>
      <c r="G67" s="16">
        <v>1425379.98</v>
      </c>
      <c r="H67" s="16">
        <v>1542420</v>
      </c>
      <c r="I67" s="16">
        <f t="shared" si="4"/>
        <v>1028279.97</v>
      </c>
      <c r="J67" s="16"/>
      <c r="K67" s="16"/>
      <c r="L67" s="12"/>
      <c r="M67" s="28"/>
      <c r="XFA67" s="2"/>
      <c r="XFB67" s="2"/>
    </row>
    <row r="68" spans="1:13 16381:16382" s="1" customFormat="1" ht="14.1" customHeight="1" x14ac:dyDescent="0.15">
      <c r="A68" s="13">
        <v>64</v>
      </c>
      <c r="B68" s="13"/>
      <c r="C68" s="13">
        <v>1943004</v>
      </c>
      <c r="D68" s="36" t="s">
        <v>278</v>
      </c>
      <c r="E68" s="16">
        <v>1083379.98</v>
      </c>
      <c r="F68" s="16"/>
      <c r="G68" s="16">
        <v>758786.34</v>
      </c>
      <c r="H68" s="16">
        <v>275662.28000000003</v>
      </c>
      <c r="I68" s="16">
        <f t="shared" si="4"/>
        <v>1034448.62</v>
      </c>
      <c r="J68" s="16">
        <f>E68-G68-H68</f>
        <v>48931.360000000001</v>
      </c>
      <c r="K68" s="16"/>
      <c r="L68" s="16"/>
      <c r="M68" s="28"/>
      <c r="XFA68" s="2"/>
      <c r="XFB68" s="2"/>
    </row>
    <row r="69" spans="1:13 16381:16382" s="1" customFormat="1" ht="14.1" customHeight="1" x14ac:dyDescent="0.15">
      <c r="A69" s="13">
        <v>65</v>
      </c>
      <c r="B69" s="35"/>
      <c r="C69" s="13" t="s">
        <v>279</v>
      </c>
      <c r="D69" s="36" t="s">
        <v>280</v>
      </c>
      <c r="E69" s="16">
        <v>72459.199999999997</v>
      </c>
      <c r="F69" s="16"/>
      <c r="G69" s="16"/>
      <c r="H69" s="16">
        <v>2599</v>
      </c>
      <c r="I69" s="16">
        <f t="shared" si="4"/>
        <v>2599</v>
      </c>
      <c r="J69" s="16">
        <f>E69-G69-H69</f>
        <v>69860.2</v>
      </c>
      <c r="K69" s="16"/>
      <c r="L69" s="16"/>
      <c r="M69" s="28"/>
      <c r="XFA69" s="2"/>
      <c r="XFB69" s="2"/>
    </row>
    <row r="70" spans="1:13 16381:16382" s="1" customFormat="1" ht="13.5" x14ac:dyDescent="0.15">
      <c r="A70" s="37"/>
      <c r="B70" s="37"/>
      <c r="C70" s="37"/>
      <c r="D70" s="37"/>
      <c r="E70" s="38">
        <f>SUM(E5:E69)</f>
        <v>48209743.460000001</v>
      </c>
      <c r="F70" s="38">
        <f>SUM(F5:F69)</f>
        <v>4379578.13</v>
      </c>
      <c r="G70" s="38">
        <f t="shared" ref="G70:L70" si="5">SUM(G5:G69)</f>
        <v>6318976.5899999999</v>
      </c>
      <c r="H70" s="38">
        <f t="shared" si="5"/>
        <v>7962891.2999999998</v>
      </c>
      <c r="I70" s="38">
        <f t="shared" si="5"/>
        <v>11675581.529999999</v>
      </c>
      <c r="J70" s="38">
        <f t="shared" si="5"/>
        <v>36534161.93</v>
      </c>
      <c r="K70" s="38">
        <f t="shared" si="5"/>
        <v>0</v>
      </c>
      <c r="L70" s="38">
        <f t="shared" si="5"/>
        <v>0</v>
      </c>
      <c r="M70" s="41"/>
      <c r="XFA70" s="2"/>
      <c r="XFB70" s="2"/>
    </row>
    <row r="71" spans="1:13 16381:16382" s="1" customFormat="1" ht="12" customHeight="1" x14ac:dyDescent="0.15">
      <c r="D71" s="5"/>
      <c r="E71" s="6"/>
      <c r="F71" s="7"/>
      <c r="G71" s="7"/>
      <c r="H71" s="7"/>
      <c r="I71" s="7"/>
      <c r="J71" s="7"/>
      <c r="K71" s="42"/>
      <c r="L71" s="7"/>
      <c r="M71" s="7"/>
      <c r="XFA71" s="2"/>
      <c r="XFB71" s="2"/>
    </row>
    <row r="72" spans="1:13 16381:16382" s="1" customFormat="1" ht="12" customHeight="1" x14ac:dyDescent="0.15">
      <c r="D72" s="5"/>
      <c r="E72" s="6"/>
      <c r="F72" s="7"/>
      <c r="G72" s="7"/>
      <c r="H72" s="7"/>
      <c r="I72" s="7"/>
      <c r="J72" s="7"/>
      <c r="K72" s="42"/>
      <c r="L72" s="7"/>
      <c r="M72" s="7"/>
      <c r="XFA72" s="2"/>
      <c r="XFB72" s="2"/>
    </row>
    <row r="73" spans="1:13 16381:16382" s="1" customFormat="1" ht="12" customHeight="1" x14ac:dyDescent="0.15">
      <c r="D73" s="5"/>
      <c r="E73" s="6"/>
      <c r="F73" s="7"/>
      <c r="G73" s="7"/>
      <c r="H73" s="7"/>
      <c r="I73" s="7"/>
      <c r="J73" s="7"/>
      <c r="K73" s="42"/>
      <c r="L73" s="7"/>
      <c r="M73" s="7"/>
      <c r="XFA73" s="2"/>
      <c r="XFB73" s="2"/>
    </row>
    <row r="74" spans="1:13 16381:16382" s="1" customFormat="1" ht="12" customHeight="1" x14ac:dyDescent="0.15">
      <c r="D74" s="5"/>
      <c r="E74" s="6"/>
      <c r="F74" s="7"/>
      <c r="G74" s="7"/>
      <c r="H74" s="7"/>
      <c r="I74" s="7"/>
      <c r="J74" s="43"/>
      <c r="K74" s="44"/>
      <c r="L74" s="44"/>
      <c r="M74" s="7"/>
      <c r="XFA74" s="2"/>
      <c r="XFB74" s="2"/>
    </row>
    <row r="75" spans="1:13 16381:16382" s="1" customFormat="1" ht="12" customHeight="1" x14ac:dyDescent="0.15">
      <c r="D75" s="5"/>
      <c r="E75" s="6"/>
      <c r="F75" s="7"/>
      <c r="G75" s="7"/>
      <c r="H75" s="7"/>
      <c r="I75" s="7"/>
      <c r="J75" s="45"/>
      <c r="K75" s="7"/>
      <c r="L75" s="7"/>
      <c r="M75" s="7"/>
      <c r="XFA75" s="2"/>
      <c r="XFB75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9" type="noConversion"/>
  <pageMargins left="0.75" right="0.75" top="1" bottom="1" header="0.5" footer="0.5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XFC77"/>
  <sheetViews>
    <sheetView workbookViewId="0">
      <selection activeCell="K66" sqref="K66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5" customWidth="1"/>
    <col min="5" max="5" width="17.5" style="6" customWidth="1"/>
    <col min="6" max="6" width="16" style="7" customWidth="1" outlineLevel="1"/>
    <col min="7" max="8" width="17.125" style="7" customWidth="1" outlineLevel="1"/>
    <col min="9" max="10" width="16.625" style="7" customWidth="1" outlineLevel="1"/>
    <col min="11" max="12" width="15.75" style="7" customWidth="1" outlineLevel="1"/>
    <col min="13" max="13" width="15.75" style="7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1" t="s">
        <v>295</v>
      </c>
      <c r="B1" s="131"/>
      <c r="C1" s="131"/>
      <c r="D1" s="131"/>
      <c r="E1" s="132"/>
      <c r="F1" s="8" t="s">
        <v>178</v>
      </c>
      <c r="G1" s="8"/>
      <c r="H1" s="8"/>
      <c r="I1" s="8" t="s">
        <v>3</v>
      </c>
      <c r="J1" s="8" t="s">
        <v>4</v>
      </c>
      <c r="K1" s="8" t="s">
        <v>5</v>
      </c>
      <c r="L1" s="8" t="s">
        <v>124</v>
      </c>
      <c r="M1" s="24" t="s">
        <v>125</v>
      </c>
      <c r="XFA1" s="2"/>
      <c r="XFB1" s="2"/>
    </row>
    <row r="2" spans="1:13 16381:16382" s="1" customFormat="1" ht="12" customHeight="1" x14ac:dyDescent="0.15">
      <c r="A2" s="165"/>
      <c r="B2" s="165"/>
      <c r="C2" s="165"/>
      <c r="D2" s="165"/>
      <c r="E2" s="166"/>
      <c r="F2" s="9"/>
      <c r="G2" s="9"/>
      <c r="H2" s="9"/>
      <c r="I2" s="9"/>
      <c r="J2" s="9"/>
      <c r="K2" s="25"/>
      <c r="L2" s="25"/>
      <c r="M2" s="26"/>
      <c r="XFA2" s="2"/>
      <c r="XFB2" s="2"/>
    </row>
    <row r="3" spans="1:13 16381:16382" s="1" customFormat="1" ht="13.5" customHeight="1" x14ac:dyDescent="0.15">
      <c r="A3" s="167" t="s">
        <v>9</v>
      </c>
      <c r="B3" s="167" t="s">
        <v>10</v>
      </c>
      <c r="C3" s="170" t="s">
        <v>10</v>
      </c>
      <c r="D3" s="172" t="s">
        <v>11</v>
      </c>
      <c r="E3" s="168" t="s">
        <v>296</v>
      </c>
      <c r="F3" s="10"/>
      <c r="G3" s="10"/>
      <c r="H3" s="10"/>
      <c r="I3" s="167" t="s">
        <v>14</v>
      </c>
      <c r="J3" s="167"/>
      <c r="K3" s="168" t="s">
        <v>283</v>
      </c>
      <c r="L3" s="169"/>
      <c r="M3" s="163" t="s">
        <v>181</v>
      </c>
      <c r="XFA3" s="2"/>
      <c r="XFB3" s="2"/>
    </row>
    <row r="4" spans="1:13 16381:16382" s="1" customFormat="1" ht="13.5" x14ac:dyDescent="0.15">
      <c r="A4" s="111"/>
      <c r="B4" s="111"/>
      <c r="C4" s="171"/>
      <c r="D4" s="142"/>
      <c r="E4" s="173"/>
      <c r="F4" s="12" t="s">
        <v>297</v>
      </c>
      <c r="G4" s="12" t="s">
        <v>17</v>
      </c>
      <c r="H4" s="12" t="s">
        <v>18</v>
      </c>
      <c r="I4" s="12" t="s">
        <v>298</v>
      </c>
      <c r="J4" s="12" t="s">
        <v>299</v>
      </c>
      <c r="K4" s="12" t="s">
        <v>187</v>
      </c>
      <c r="L4" s="12" t="s">
        <v>188</v>
      </c>
      <c r="M4" s="164"/>
      <c r="XFA4" s="2"/>
      <c r="XFB4" s="2"/>
    </row>
    <row r="5" spans="1:13 16381:16382" s="1" customFormat="1" ht="14.1" customHeight="1" x14ac:dyDescent="0.15">
      <c r="A5" s="13">
        <v>1</v>
      </c>
      <c r="B5" s="13"/>
      <c r="C5" s="14">
        <v>1911037</v>
      </c>
      <c r="D5" s="15" t="s">
        <v>189</v>
      </c>
      <c r="E5" s="16">
        <v>5383908.3799999999</v>
      </c>
      <c r="F5" s="16"/>
      <c r="G5" s="16"/>
      <c r="H5" s="16"/>
      <c r="I5" s="16">
        <f t="shared" ref="I5:I60" si="0">E5-J5</f>
        <v>0</v>
      </c>
      <c r="J5" s="16">
        <f t="shared" ref="J5:J28" si="1">E5-G5-H5</f>
        <v>5383908.3799999999</v>
      </c>
      <c r="K5" s="12"/>
      <c r="L5" s="12"/>
      <c r="M5" s="27"/>
      <c r="XFA5" s="2"/>
      <c r="XFB5" s="2"/>
    </row>
    <row r="6" spans="1:13 16381:16382" s="1" customFormat="1" ht="14.1" customHeight="1" x14ac:dyDescent="0.15">
      <c r="A6" s="13">
        <v>2</v>
      </c>
      <c r="B6" s="13"/>
      <c r="C6" s="13" t="s">
        <v>190</v>
      </c>
      <c r="D6" s="17" t="s">
        <v>26</v>
      </c>
      <c r="E6" s="16">
        <v>61614.37</v>
      </c>
      <c r="F6" s="16"/>
      <c r="G6" s="16"/>
      <c r="H6" s="16"/>
      <c r="I6" s="16">
        <f t="shared" si="0"/>
        <v>0</v>
      </c>
      <c r="J6" s="16">
        <f t="shared" si="1"/>
        <v>61614.37</v>
      </c>
      <c r="K6" s="16"/>
      <c r="L6" s="16"/>
      <c r="M6" s="28"/>
      <c r="XFA6" s="2"/>
      <c r="XFB6" s="2"/>
    </row>
    <row r="7" spans="1:13 16381:16382" s="1" customFormat="1" ht="14.1" customHeight="1" x14ac:dyDescent="0.15">
      <c r="A7" s="13">
        <v>3</v>
      </c>
      <c r="B7" s="13"/>
      <c r="C7" s="13" t="s">
        <v>191</v>
      </c>
      <c r="D7" s="17" t="s">
        <v>192</v>
      </c>
      <c r="E7" s="16">
        <v>320750.15000000002</v>
      </c>
      <c r="F7" s="16"/>
      <c r="G7" s="16"/>
      <c r="H7" s="16"/>
      <c r="I7" s="16">
        <f t="shared" si="0"/>
        <v>0</v>
      </c>
      <c r="J7" s="16">
        <f t="shared" si="1"/>
        <v>320750.15000000002</v>
      </c>
      <c r="K7" s="16"/>
      <c r="L7" s="16"/>
      <c r="M7" s="28"/>
      <c r="XFA7" s="2"/>
      <c r="XFB7" s="2"/>
    </row>
    <row r="8" spans="1:13 16381:16382" s="1" customFormat="1" ht="14.1" customHeight="1" x14ac:dyDescent="0.15">
      <c r="A8" s="13">
        <v>4</v>
      </c>
      <c r="B8" s="13"/>
      <c r="C8" s="14">
        <v>1913037</v>
      </c>
      <c r="D8" s="17" t="s">
        <v>33</v>
      </c>
      <c r="E8" s="16">
        <v>15589238.52</v>
      </c>
      <c r="F8" s="16">
        <v>616805.02</v>
      </c>
      <c r="G8" s="16">
        <v>855119.7</v>
      </c>
      <c r="H8" s="16">
        <v>934359.71</v>
      </c>
      <c r="I8" s="16">
        <f t="shared" si="0"/>
        <v>1789479.41</v>
      </c>
      <c r="J8" s="16">
        <f t="shared" si="1"/>
        <v>13799759.109999999</v>
      </c>
      <c r="K8" s="16"/>
      <c r="L8" s="16"/>
      <c r="M8" s="28"/>
      <c r="XFA8" s="2"/>
      <c r="XFB8" s="2"/>
    </row>
    <row r="9" spans="1:13 16381:16382" s="1" customFormat="1" ht="14.1" customHeight="1" x14ac:dyDescent="0.15">
      <c r="A9" s="13">
        <v>5</v>
      </c>
      <c r="B9" s="13"/>
      <c r="C9" s="13">
        <v>1912608</v>
      </c>
      <c r="D9" s="17" t="s">
        <v>193</v>
      </c>
      <c r="E9" s="16">
        <v>358367.59</v>
      </c>
      <c r="F9" s="16"/>
      <c r="G9" s="16">
        <v>83580.820000000007</v>
      </c>
      <c r="H9" s="16">
        <v>43339.43</v>
      </c>
      <c r="I9" s="16">
        <f t="shared" si="0"/>
        <v>126920.25</v>
      </c>
      <c r="J9" s="16">
        <f t="shared" si="1"/>
        <v>231447.34</v>
      </c>
      <c r="K9" s="16"/>
      <c r="L9" s="16"/>
      <c r="M9" s="28"/>
      <c r="XFA9" s="2"/>
      <c r="XFB9" s="2"/>
    </row>
    <row r="10" spans="1:13 16381:16382" s="1" customFormat="1" ht="14.1" customHeight="1" x14ac:dyDescent="0.15">
      <c r="A10" s="13">
        <v>6</v>
      </c>
      <c r="B10" s="13"/>
      <c r="C10" s="14">
        <v>1935367</v>
      </c>
      <c r="D10" s="17" t="s">
        <v>30</v>
      </c>
      <c r="E10" s="16">
        <v>1823005.21</v>
      </c>
      <c r="F10" s="16">
        <v>1197280.1599999999</v>
      </c>
      <c r="G10" s="16">
        <v>80714.539999999994</v>
      </c>
      <c r="H10" s="16"/>
      <c r="I10" s="16">
        <f t="shared" si="0"/>
        <v>80714.539999999994</v>
      </c>
      <c r="J10" s="16">
        <f t="shared" si="1"/>
        <v>1742290.67</v>
      </c>
      <c r="K10" s="16"/>
      <c r="L10" s="16"/>
      <c r="M10" s="28"/>
      <c r="XFA10" s="2"/>
      <c r="XFB10" s="2"/>
    </row>
    <row r="11" spans="1:13 16381:16382" s="1" customFormat="1" ht="14.1" customHeight="1" x14ac:dyDescent="0.15">
      <c r="A11" s="13">
        <v>7</v>
      </c>
      <c r="B11" s="13"/>
      <c r="C11" s="14" t="s">
        <v>194</v>
      </c>
      <c r="D11" s="17" t="s">
        <v>195</v>
      </c>
      <c r="E11" s="16">
        <v>960766.49</v>
      </c>
      <c r="F11" s="16"/>
      <c r="G11" s="16">
        <v>451363.81</v>
      </c>
      <c r="H11" s="16">
        <v>32401.62</v>
      </c>
      <c r="I11" s="16">
        <f t="shared" si="0"/>
        <v>483765.43</v>
      </c>
      <c r="J11" s="16">
        <f t="shared" si="1"/>
        <v>477001.06</v>
      </c>
      <c r="K11" s="16"/>
      <c r="L11" s="16"/>
      <c r="M11" s="28"/>
      <c r="XFA11" s="2"/>
      <c r="XFB11" s="2"/>
    </row>
    <row r="12" spans="1:13 16381:16382" s="1" customFormat="1" ht="14.1" customHeight="1" x14ac:dyDescent="0.15">
      <c r="A12" s="13">
        <v>8</v>
      </c>
      <c r="B12" s="13"/>
      <c r="C12" s="13" t="s">
        <v>196</v>
      </c>
      <c r="D12" s="17" t="s">
        <v>197</v>
      </c>
      <c r="E12" s="16">
        <v>533054.14</v>
      </c>
      <c r="F12" s="16">
        <v>76661.22</v>
      </c>
      <c r="G12" s="16">
        <v>99419.26</v>
      </c>
      <c r="H12" s="16"/>
      <c r="I12" s="16">
        <f t="shared" si="0"/>
        <v>99419.26</v>
      </c>
      <c r="J12" s="16">
        <f t="shared" si="1"/>
        <v>433634.88</v>
      </c>
      <c r="K12" s="16"/>
      <c r="L12" s="16"/>
      <c r="M12" s="28"/>
      <c r="XFA12" s="2"/>
      <c r="XFB12" s="2"/>
    </row>
    <row r="13" spans="1:13 16381:16382" s="1" customFormat="1" ht="14.1" customHeight="1" x14ac:dyDescent="0.15">
      <c r="A13" s="13">
        <v>9</v>
      </c>
      <c r="B13" s="13"/>
      <c r="C13" s="14">
        <v>1913101</v>
      </c>
      <c r="D13" s="17" t="s">
        <v>198</v>
      </c>
      <c r="E13" s="16">
        <v>170808.09</v>
      </c>
      <c r="F13" s="16">
        <v>38944.78</v>
      </c>
      <c r="G13" s="16">
        <v>49449.17</v>
      </c>
      <c r="H13" s="16">
        <v>46781.72</v>
      </c>
      <c r="I13" s="16">
        <f t="shared" si="0"/>
        <v>96230.89</v>
      </c>
      <c r="J13" s="16">
        <f t="shared" si="1"/>
        <v>74577.2</v>
      </c>
      <c r="K13" s="16"/>
      <c r="L13" s="16"/>
      <c r="M13" s="28"/>
      <c r="XFA13" s="2"/>
      <c r="XFB13" s="2"/>
    </row>
    <row r="14" spans="1:13 16381:16382" s="1" customFormat="1" ht="14.1" customHeight="1" x14ac:dyDescent="0.15">
      <c r="A14" s="13">
        <v>10</v>
      </c>
      <c r="B14" s="13"/>
      <c r="C14" s="14">
        <v>1913100</v>
      </c>
      <c r="D14" s="17" t="s">
        <v>42</v>
      </c>
      <c r="E14" s="16">
        <v>803439.12</v>
      </c>
      <c r="F14" s="16">
        <v>143678.96</v>
      </c>
      <c r="G14" s="16">
        <v>115183.55</v>
      </c>
      <c r="H14" s="16">
        <v>83544.06</v>
      </c>
      <c r="I14" s="16">
        <f t="shared" si="0"/>
        <v>198727.61</v>
      </c>
      <c r="J14" s="16">
        <f t="shared" si="1"/>
        <v>604711.51</v>
      </c>
      <c r="K14" s="16"/>
      <c r="L14" s="16"/>
      <c r="M14" s="28"/>
      <c r="XFA14" s="2"/>
      <c r="XFB14" s="2"/>
    </row>
    <row r="15" spans="1:13 16381:16382" s="1" customFormat="1" ht="14.1" customHeight="1" x14ac:dyDescent="0.15">
      <c r="A15" s="13">
        <v>11</v>
      </c>
      <c r="B15" s="13"/>
      <c r="C15" s="14">
        <v>1913006</v>
      </c>
      <c r="D15" s="17" t="s">
        <v>43</v>
      </c>
      <c r="E15" s="16">
        <v>91657.44</v>
      </c>
      <c r="F15" s="16"/>
      <c r="G15" s="16">
        <v>21271.68</v>
      </c>
      <c r="H15" s="16">
        <v>33000.639999999999</v>
      </c>
      <c r="I15" s="16">
        <f t="shared" si="0"/>
        <v>54272.32</v>
      </c>
      <c r="J15" s="16">
        <f t="shared" si="1"/>
        <v>37385.120000000003</v>
      </c>
      <c r="K15" s="16"/>
      <c r="L15" s="16"/>
      <c r="M15" s="28"/>
      <c r="XFA15" s="2"/>
      <c r="XFB15" s="2"/>
    </row>
    <row r="16" spans="1:13 16381:16382" s="1" customFormat="1" ht="14.1" customHeight="1" x14ac:dyDescent="0.15">
      <c r="A16" s="13">
        <v>12</v>
      </c>
      <c r="B16" s="13"/>
      <c r="C16" s="13" t="s">
        <v>199</v>
      </c>
      <c r="D16" s="17" t="s">
        <v>44</v>
      </c>
      <c r="E16" s="16"/>
      <c r="F16" s="16"/>
      <c r="G16" s="16"/>
      <c r="H16" s="16"/>
      <c r="I16" s="16">
        <f t="shared" si="0"/>
        <v>0</v>
      </c>
      <c r="J16" s="16">
        <f t="shared" si="1"/>
        <v>0</v>
      </c>
      <c r="K16" s="13"/>
      <c r="L16" s="16"/>
      <c r="M16" s="28"/>
      <c r="XFA16" s="2"/>
      <c r="XFB16" s="2"/>
    </row>
    <row r="17" spans="1:16383" s="1" customFormat="1" ht="14.1" customHeight="1" x14ac:dyDescent="0.15">
      <c r="A17" s="13">
        <v>13</v>
      </c>
      <c r="B17" s="13"/>
      <c r="C17" s="13" t="s">
        <v>200</v>
      </c>
      <c r="D17" s="17" t="s">
        <v>201</v>
      </c>
      <c r="E17" s="16">
        <v>877348.3</v>
      </c>
      <c r="F17" s="16">
        <v>156993.78</v>
      </c>
      <c r="G17" s="16">
        <v>194160.19</v>
      </c>
      <c r="H17" s="16">
        <v>200914.76</v>
      </c>
      <c r="I17" s="16">
        <f t="shared" si="0"/>
        <v>395074.95</v>
      </c>
      <c r="J17" s="16">
        <f t="shared" si="1"/>
        <v>482273.35</v>
      </c>
      <c r="K17" s="13"/>
      <c r="L17" s="16"/>
      <c r="M17" s="28"/>
      <c r="XFA17" s="2"/>
      <c r="XFB17" s="2"/>
    </row>
    <row r="18" spans="1:16383" s="1" customFormat="1" ht="14.1" customHeight="1" x14ac:dyDescent="0.15">
      <c r="A18" s="13">
        <v>14</v>
      </c>
      <c r="B18" s="13"/>
      <c r="C18" s="14">
        <v>1932313</v>
      </c>
      <c r="D18" s="17" t="s">
        <v>47</v>
      </c>
      <c r="E18" s="16">
        <v>690146.87</v>
      </c>
      <c r="F18" s="16">
        <v>99998.45</v>
      </c>
      <c r="G18" s="16">
        <v>373757.56</v>
      </c>
      <c r="H18" s="16">
        <v>19509.45</v>
      </c>
      <c r="I18" s="16">
        <f t="shared" si="0"/>
        <v>393267.01</v>
      </c>
      <c r="J18" s="16">
        <f t="shared" si="1"/>
        <v>296879.86</v>
      </c>
      <c r="K18" s="16"/>
      <c r="L18" s="16"/>
      <c r="M18" s="28"/>
      <c r="XFA18" s="2"/>
      <c r="XFB18" s="2"/>
    </row>
    <row r="19" spans="1:16383" ht="14.1" customHeight="1" x14ac:dyDescent="0.15">
      <c r="A19" s="13">
        <v>15</v>
      </c>
      <c r="B19" s="13"/>
      <c r="C19" s="14">
        <v>1932375</v>
      </c>
      <c r="D19" s="17" t="s">
        <v>202</v>
      </c>
      <c r="E19" s="16"/>
      <c r="F19" s="16"/>
      <c r="G19" s="16"/>
      <c r="H19" s="16"/>
      <c r="I19" s="16">
        <f t="shared" si="0"/>
        <v>0</v>
      </c>
      <c r="J19" s="16">
        <f t="shared" si="1"/>
        <v>0</v>
      </c>
      <c r="K19" s="16"/>
      <c r="L19" s="16"/>
      <c r="M19" s="28"/>
    </row>
    <row r="20" spans="1:16383" ht="14.1" customHeight="1" x14ac:dyDescent="0.15">
      <c r="A20" s="13">
        <v>16</v>
      </c>
      <c r="B20" s="13"/>
      <c r="C20" s="14" t="s">
        <v>203</v>
      </c>
      <c r="D20" s="17" t="s">
        <v>204</v>
      </c>
      <c r="E20" s="16">
        <v>741313.52</v>
      </c>
      <c r="F20" s="16"/>
      <c r="G20" s="16"/>
      <c r="H20" s="16">
        <v>45404.53</v>
      </c>
      <c r="I20" s="16">
        <f t="shared" si="0"/>
        <v>45404.53</v>
      </c>
      <c r="J20" s="16">
        <f t="shared" si="1"/>
        <v>695908.99</v>
      </c>
      <c r="K20" s="16"/>
      <c r="L20" s="16"/>
      <c r="M20" s="28"/>
    </row>
    <row r="21" spans="1:16383" s="1" customFormat="1" ht="14.1" customHeight="1" x14ac:dyDescent="0.15">
      <c r="A21" s="13">
        <v>17</v>
      </c>
      <c r="B21" s="13"/>
      <c r="C21" s="14" t="s">
        <v>205</v>
      </c>
      <c r="D21" s="17" t="s">
        <v>50</v>
      </c>
      <c r="E21" s="16">
        <v>441156.87</v>
      </c>
      <c r="F21" s="16">
        <v>136032.17000000001</v>
      </c>
      <c r="G21" s="16">
        <v>145094.42000000001</v>
      </c>
      <c r="H21" s="16">
        <v>111477.67</v>
      </c>
      <c r="I21" s="16">
        <f t="shared" si="0"/>
        <v>256572.09</v>
      </c>
      <c r="J21" s="16">
        <f t="shared" si="1"/>
        <v>184584.78</v>
      </c>
      <c r="K21" s="16"/>
      <c r="L21" s="16"/>
      <c r="M21" s="28"/>
      <c r="XFA21" s="2"/>
      <c r="XFB21" s="2"/>
      <c r="XFC21" s="2"/>
    </row>
    <row r="22" spans="1:16383" s="1" customFormat="1" ht="14.1" customHeight="1" x14ac:dyDescent="0.15">
      <c r="A22" s="13">
        <v>18</v>
      </c>
      <c r="B22" s="13"/>
      <c r="C22" s="14">
        <v>1943003</v>
      </c>
      <c r="D22" s="17" t="s">
        <v>51</v>
      </c>
      <c r="E22" s="16">
        <v>280244.40000000002</v>
      </c>
      <c r="F22" s="16">
        <v>38945.199999999997</v>
      </c>
      <c r="G22" s="16">
        <v>62268.94</v>
      </c>
      <c r="H22" s="16">
        <v>73668.45</v>
      </c>
      <c r="I22" s="16">
        <f t="shared" si="0"/>
        <v>135937.39000000001</v>
      </c>
      <c r="J22" s="16">
        <f t="shared" si="1"/>
        <v>144307.01</v>
      </c>
      <c r="K22" s="16"/>
      <c r="L22" s="16"/>
      <c r="M22" s="28"/>
      <c r="XFA22" s="2"/>
      <c r="XFB22" s="2"/>
      <c r="XFC22" s="2"/>
    </row>
    <row r="23" spans="1:16383" s="1" customFormat="1" ht="13.5" x14ac:dyDescent="0.15">
      <c r="A23" s="13">
        <v>19</v>
      </c>
      <c r="B23" s="13"/>
      <c r="C23" s="13" t="s">
        <v>206</v>
      </c>
      <c r="D23" s="17" t="s">
        <v>55</v>
      </c>
      <c r="E23" s="16">
        <v>3202193.85</v>
      </c>
      <c r="F23" s="16">
        <v>568597.39</v>
      </c>
      <c r="G23" s="16">
        <v>777809.25</v>
      </c>
      <c r="H23" s="16">
        <v>711469.25</v>
      </c>
      <c r="I23" s="16">
        <f t="shared" si="0"/>
        <v>1489278.5</v>
      </c>
      <c r="J23" s="16">
        <f t="shared" si="1"/>
        <v>1712915.35</v>
      </c>
      <c r="K23" s="16"/>
      <c r="L23" s="16"/>
      <c r="M23" s="28"/>
      <c r="XFA23" s="2"/>
      <c r="XFB23" s="2"/>
      <c r="XFC23" s="2"/>
    </row>
    <row r="24" spans="1:16383" s="1" customFormat="1" ht="14.1" customHeight="1" x14ac:dyDescent="0.15">
      <c r="A24" s="13">
        <v>20</v>
      </c>
      <c r="B24" s="13"/>
      <c r="C24" s="14">
        <v>1950401</v>
      </c>
      <c r="D24" s="17" t="s">
        <v>72</v>
      </c>
      <c r="E24" s="16">
        <v>406990.5</v>
      </c>
      <c r="F24" s="16">
        <v>40781.24</v>
      </c>
      <c r="G24" s="16">
        <v>47928.91</v>
      </c>
      <c r="H24" s="16">
        <v>144762.56</v>
      </c>
      <c r="I24" s="16">
        <f t="shared" si="0"/>
        <v>192691.47</v>
      </c>
      <c r="J24" s="16">
        <f t="shared" si="1"/>
        <v>214299.03</v>
      </c>
      <c r="K24" s="16"/>
      <c r="L24" s="16"/>
      <c r="M24" s="28"/>
      <c r="XFA24" s="2"/>
      <c r="XFB24" s="2"/>
      <c r="XFC24" s="2"/>
    </row>
    <row r="25" spans="1:16383" s="1" customFormat="1" ht="14.1" customHeight="1" x14ac:dyDescent="0.15">
      <c r="A25" s="13">
        <v>21</v>
      </c>
      <c r="B25" s="13"/>
      <c r="C25" s="13">
        <v>1936004</v>
      </c>
      <c r="D25" s="17" t="s">
        <v>207</v>
      </c>
      <c r="E25" s="16"/>
      <c r="F25" s="16"/>
      <c r="G25" s="16"/>
      <c r="H25" s="16"/>
      <c r="I25" s="16">
        <f t="shared" si="0"/>
        <v>0</v>
      </c>
      <c r="J25" s="16">
        <f t="shared" si="1"/>
        <v>0</v>
      </c>
      <c r="K25" s="16"/>
      <c r="L25" s="16"/>
      <c r="M25" s="28"/>
      <c r="XFA25" s="2"/>
      <c r="XFB25" s="2"/>
      <c r="XFC25" s="2"/>
    </row>
    <row r="26" spans="1:16383" s="1" customFormat="1" ht="14.1" customHeight="1" x14ac:dyDescent="0.15">
      <c r="A26" s="13">
        <v>22</v>
      </c>
      <c r="B26" s="13"/>
      <c r="C26" s="14">
        <v>1931528</v>
      </c>
      <c r="D26" s="17" t="s">
        <v>208</v>
      </c>
      <c r="E26" s="16">
        <v>642290.66</v>
      </c>
      <c r="F26" s="16">
        <v>130033.62</v>
      </c>
      <c r="G26" s="16">
        <v>78020.179999999993</v>
      </c>
      <c r="H26" s="16">
        <v>416107.58</v>
      </c>
      <c r="I26" s="16">
        <f t="shared" si="0"/>
        <v>494127.76</v>
      </c>
      <c r="J26" s="16">
        <f t="shared" si="1"/>
        <v>148162.9</v>
      </c>
      <c r="K26" s="16"/>
      <c r="L26" s="16"/>
      <c r="M26" s="28"/>
      <c r="XFA26" s="2"/>
      <c r="XFB26" s="2"/>
      <c r="XFC26" s="2"/>
    </row>
    <row r="27" spans="1:16383" s="3" customFormat="1" ht="13.5" x14ac:dyDescent="0.15">
      <c r="A27" s="13">
        <v>23</v>
      </c>
      <c r="B27" s="18"/>
      <c r="C27" s="13" t="s">
        <v>209</v>
      </c>
      <c r="D27" s="17" t="s">
        <v>210</v>
      </c>
      <c r="E27" s="16">
        <v>372675.66</v>
      </c>
      <c r="F27" s="16"/>
      <c r="G27" s="16">
        <v>127482.08</v>
      </c>
      <c r="H27" s="16">
        <v>75917.919999999998</v>
      </c>
      <c r="I27" s="16">
        <f t="shared" si="0"/>
        <v>203400</v>
      </c>
      <c r="J27" s="16">
        <f t="shared" si="1"/>
        <v>169275.66</v>
      </c>
      <c r="K27" s="29"/>
      <c r="L27" s="29"/>
      <c r="M27" s="28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2"/>
      <c r="XFB27" s="2"/>
      <c r="XFC27" s="2"/>
    </row>
    <row r="28" spans="1:16383" s="1" customFormat="1" ht="14.1" customHeight="1" x14ac:dyDescent="0.15">
      <c r="A28" s="13">
        <v>24</v>
      </c>
      <c r="B28" s="19"/>
      <c r="C28" s="14">
        <v>1913289</v>
      </c>
      <c r="D28" s="17" t="s">
        <v>211</v>
      </c>
      <c r="E28" s="16">
        <v>37647.980000000003</v>
      </c>
      <c r="F28" s="16"/>
      <c r="G28" s="16"/>
      <c r="H28" s="16"/>
      <c r="I28" s="16">
        <f t="shared" si="0"/>
        <v>0</v>
      </c>
      <c r="J28" s="16">
        <f t="shared" si="1"/>
        <v>37647.980000000003</v>
      </c>
      <c r="K28" s="30"/>
      <c r="L28" s="30"/>
      <c r="M28" s="31"/>
      <c r="XFA28" s="2"/>
      <c r="XFB28" s="2"/>
      <c r="XFC28" s="2"/>
    </row>
    <row r="29" spans="1:16383" s="1" customFormat="1" ht="14.1" customHeight="1" x14ac:dyDescent="0.15">
      <c r="A29" s="13">
        <v>25</v>
      </c>
      <c r="B29" s="19"/>
      <c r="C29" s="14">
        <v>1913717</v>
      </c>
      <c r="D29" s="17" t="s">
        <v>212</v>
      </c>
      <c r="E29" s="16">
        <v>-0.35</v>
      </c>
      <c r="F29" s="16"/>
      <c r="G29" s="16"/>
      <c r="H29" s="16"/>
      <c r="I29" s="16">
        <f t="shared" si="0"/>
        <v>-0.35</v>
      </c>
      <c r="J29" s="16"/>
      <c r="K29" s="30"/>
      <c r="L29" s="30"/>
      <c r="M29" s="31"/>
      <c r="XFA29" s="2"/>
      <c r="XFB29" s="2"/>
      <c r="XFC29" s="2"/>
    </row>
    <row r="30" spans="1:16383" s="1" customFormat="1" ht="12" customHeight="1" x14ac:dyDescent="0.15">
      <c r="A30" s="13">
        <v>26</v>
      </c>
      <c r="B30" s="13"/>
      <c r="C30" s="13" t="s">
        <v>213</v>
      </c>
      <c r="D30" s="17" t="s">
        <v>214</v>
      </c>
      <c r="E30" s="16">
        <v>477794.82</v>
      </c>
      <c r="F30" s="16">
        <v>96697.96</v>
      </c>
      <c r="G30" s="16">
        <v>109301.91</v>
      </c>
      <c r="H30" s="16">
        <v>155106.65</v>
      </c>
      <c r="I30" s="16">
        <f t="shared" si="0"/>
        <v>264408.56</v>
      </c>
      <c r="J30" s="16">
        <f t="shared" ref="J30:J37" si="2">E30-G30-H30</f>
        <v>213386.26</v>
      </c>
      <c r="K30" s="30"/>
      <c r="L30" s="30"/>
      <c r="M30" s="31"/>
      <c r="XFA30" s="2"/>
      <c r="XFB30" s="2"/>
      <c r="XFC30" s="2"/>
    </row>
    <row r="31" spans="1:16383" s="1" customFormat="1" ht="12" customHeight="1" x14ac:dyDescent="0.15">
      <c r="A31" s="13">
        <v>27</v>
      </c>
      <c r="B31" s="13"/>
      <c r="C31" s="13" t="s">
        <v>215</v>
      </c>
      <c r="D31" s="17" t="s">
        <v>216</v>
      </c>
      <c r="E31" s="16">
        <v>362325.64</v>
      </c>
      <c r="F31" s="16">
        <v>118079.23</v>
      </c>
      <c r="G31" s="16">
        <v>66184.91</v>
      </c>
      <c r="H31" s="16">
        <v>68562.69</v>
      </c>
      <c r="I31" s="16">
        <f t="shared" si="0"/>
        <v>134747.6</v>
      </c>
      <c r="J31" s="16">
        <f t="shared" si="2"/>
        <v>227578.04</v>
      </c>
      <c r="K31" s="30"/>
      <c r="L31" s="30"/>
      <c r="M31" s="31"/>
      <c r="XFA31" s="2"/>
      <c r="XFB31" s="2"/>
      <c r="XFC31" s="2"/>
    </row>
    <row r="32" spans="1:16383" s="1" customFormat="1" ht="14.1" customHeight="1" x14ac:dyDescent="0.15">
      <c r="A32" s="13">
        <v>28</v>
      </c>
      <c r="B32" s="13"/>
      <c r="C32" s="14">
        <v>1913022</v>
      </c>
      <c r="D32" s="17" t="s">
        <v>217</v>
      </c>
      <c r="E32" s="16">
        <v>-23142.57</v>
      </c>
      <c r="F32" s="16"/>
      <c r="G32" s="16"/>
      <c r="H32" s="16">
        <v>14137.76</v>
      </c>
      <c r="I32" s="16">
        <f t="shared" si="0"/>
        <v>-23142.57</v>
      </c>
      <c r="J32" s="16"/>
      <c r="K32" s="30"/>
      <c r="L32" s="30"/>
      <c r="M32" s="31"/>
      <c r="XFA32" s="2"/>
      <c r="XFB32" s="2"/>
      <c r="XFC32" s="2"/>
    </row>
    <row r="33" spans="1:13 16381:16383" s="1" customFormat="1" ht="14.1" customHeight="1" x14ac:dyDescent="0.15">
      <c r="A33" s="13">
        <v>29</v>
      </c>
      <c r="B33" s="13"/>
      <c r="C33" s="14" t="s">
        <v>218</v>
      </c>
      <c r="D33" s="17" t="s">
        <v>219</v>
      </c>
      <c r="E33" s="16"/>
      <c r="F33" s="16"/>
      <c r="G33" s="16"/>
      <c r="H33" s="16"/>
      <c r="I33" s="16">
        <f t="shared" si="0"/>
        <v>0</v>
      </c>
      <c r="J33" s="16">
        <f t="shared" si="2"/>
        <v>0</v>
      </c>
      <c r="K33" s="30"/>
      <c r="L33" s="30"/>
      <c r="M33" s="31"/>
      <c r="XFA33" s="2"/>
      <c r="XFB33" s="2"/>
      <c r="XFC33" s="2"/>
    </row>
    <row r="34" spans="1:13 16381:16383" s="1" customFormat="1" ht="13.5" x14ac:dyDescent="0.15">
      <c r="A34" s="13">
        <v>30</v>
      </c>
      <c r="B34" s="13"/>
      <c r="C34" s="14" t="s">
        <v>220</v>
      </c>
      <c r="D34" s="17" t="s">
        <v>221</v>
      </c>
      <c r="E34" s="16">
        <v>319544.95</v>
      </c>
      <c r="F34" s="16">
        <v>67337.95</v>
      </c>
      <c r="G34" s="16">
        <v>104791.08</v>
      </c>
      <c r="H34" s="16">
        <v>105551.46</v>
      </c>
      <c r="I34" s="16">
        <f t="shared" si="0"/>
        <v>210342.54</v>
      </c>
      <c r="J34" s="16">
        <f t="shared" si="2"/>
        <v>109202.41</v>
      </c>
      <c r="K34" s="30"/>
      <c r="L34" s="30"/>
      <c r="M34" s="31"/>
      <c r="XFA34" s="2"/>
      <c r="XFB34" s="2"/>
      <c r="XFC34" s="2"/>
    </row>
    <row r="35" spans="1:13 16381:16383" s="1" customFormat="1" ht="14.1" customHeight="1" x14ac:dyDescent="0.15">
      <c r="A35" s="13">
        <v>31</v>
      </c>
      <c r="B35" s="13"/>
      <c r="C35" s="14" t="s">
        <v>222</v>
      </c>
      <c r="D35" s="17" t="s">
        <v>288</v>
      </c>
      <c r="E35" s="16"/>
      <c r="F35" s="16"/>
      <c r="G35" s="16"/>
      <c r="H35" s="16"/>
      <c r="I35" s="16">
        <f t="shared" si="0"/>
        <v>0</v>
      </c>
      <c r="J35" s="16">
        <f t="shared" si="2"/>
        <v>0</v>
      </c>
      <c r="K35" s="30"/>
      <c r="L35" s="30"/>
      <c r="M35" s="31"/>
      <c r="XFA35" s="2"/>
      <c r="XFB35" s="2"/>
      <c r="XFC35" s="2"/>
    </row>
    <row r="36" spans="1:13 16381:16383" s="1" customFormat="1" ht="13.5" x14ac:dyDescent="0.15">
      <c r="A36" s="13">
        <v>32</v>
      </c>
      <c r="B36" s="13"/>
      <c r="C36" s="14">
        <v>2143048</v>
      </c>
      <c r="D36" s="20" t="s">
        <v>224</v>
      </c>
      <c r="E36" s="16">
        <v>6654679.1100000003</v>
      </c>
      <c r="F36" s="16">
        <v>1079572.22</v>
      </c>
      <c r="G36" s="16">
        <v>1124481.56</v>
      </c>
      <c r="H36" s="16">
        <v>971879.82</v>
      </c>
      <c r="I36" s="16">
        <f t="shared" si="0"/>
        <v>2096361.38</v>
      </c>
      <c r="J36" s="16">
        <f t="shared" si="2"/>
        <v>4558317.7300000004</v>
      </c>
      <c r="K36" s="30"/>
      <c r="L36" s="30"/>
      <c r="M36" s="31"/>
      <c r="XFA36" s="2"/>
      <c r="XFB36" s="2"/>
      <c r="XFC36" s="2"/>
    </row>
    <row r="37" spans="1:13 16381:16383" s="1" customFormat="1" ht="12" customHeight="1" x14ac:dyDescent="0.15">
      <c r="A37" s="13">
        <v>33</v>
      </c>
      <c r="B37" s="13"/>
      <c r="C37" s="13" t="s">
        <v>225</v>
      </c>
      <c r="D37" s="20" t="s">
        <v>226</v>
      </c>
      <c r="E37" s="16"/>
      <c r="F37" s="16"/>
      <c r="G37" s="16"/>
      <c r="H37" s="16"/>
      <c r="I37" s="16">
        <f t="shared" si="0"/>
        <v>0</v>
      </c>
      <c r="J37" s="16">
        <f t="shared" si="2"/>
        <v>0</v>
      </c>
      <c r="K37" s="30"/>
      <c r="L37" s="30"/>
      <c r="M37" s="31"/>
      <c r="XFA37" s="2"/>
      <c r="XFB37" s="2"/>
      <c r="XFC37" s="2"/>
    </row>
    <row r="38" spans="1:13 16381:16383" s="1" customFormat="1" ht="12" customHeight="1" x14ac:dyDescent="0.15">
      <c r="A38" s="13">
        <v>34</v>
      </c>
      <c r="B38" s="13"/>
      <c r="C38" s="13" t="s">
        <v>227</v>
      </c>
      <c r="D38" s="20" t="s">
        <v>228</v>
      </c>
      <c r="E38" s="16">
        <v>2536083</v>
      </c>
      <c r="F38" s="16"/>
      <c r="G38" s="16"/>
      <c r="H38" s="16"/>
      <c r="I38" s="16">
        <f t="shared" si="0"/>
        <v>0</v>
      </c>
      <c r="J38" s="16">
        <f>E38</f>
        <v>2536083</v>
      </c>
      <c r="K38" s="30"/>
      <c r="L38" s="30"/>
      <c r="M38" s="31"/>
      <c r="XFA38" s="2"/>
      <c r="XFB38" s="2"/>
      <c r="XFC38" s="2"/>
    </row>
    <row r="39" spans="1:13 16381:16383" s="1" customFormat="1" ht="14.1" customHeight="1" x14ac:dyDescent="0.15">
      <c r="A39" s="13">
        <v>35</v>
      </c>
      <c r="B39" s="13"/>
      <c r="C39" s="13" t="s">
        <v>229</v>
      </c>
      <c r="D39" s="20" t="s">
        <v>230</v>
      </c>
      <c r="E39" s="16">
        <v>2621.52</v>
      </c>
      <c r="F39" s="16"/>
      <c r="G39" s="16"/>
      <c r="H39" s="16"/>
      <c r="I39" s="16">
        <f t="shared" si="0"/>
        <v>0</v>
      </c>
      <c r="J39" s="16">
        <f t="shared" ref="J39:J41" si="3">E39-G39-H39</f>
        <v>2621.52</v>
      </c>
      <c r="K39" s="30"/>
      <c r="L39" s="30"/>
      <c r="M39" s="31"/>
      <c r="XFA39" s="2"/>
      <c r="XFB39" s="2"/>
      <c r="XFC39" s="2"/>
    </row>
    <row r="40" spans="1:13 16381:16383" s="1" customFormat="1" ht="14.1" customHeight="1" x14ac:dyDescent="0.15">
      <c r="A40" s="13">
        <v>36</v>
      </c>
      <c r="B40" s="13"/>
      <c r="C40" s="14">
        <v>1913517</v>
      </c>
      <c r="D40" s="20" t="s">
        <v>231</v>
      </c>
      <c r="E40" s="16">
        <v>166695.81</v>
      </c>
      <c r="F40" s="16">
        <v>21353.16</v>
      </c>
      <c r="G40" s="16">
        <v>39472.03</v>
      </c>
      <c r="H40" s="16">
        <v>47656.54</v>
      </c>
      <c r="I40" s="16">
        <f t="shared" si="0"/>
        <v>87128.57</v>
      </c>
      <c r="J40" s="16">
        <f t="shared" si="3"/>
        <v>79567.240000000005</v>
      </c>
      <c r="K40" s="30"/>
      <c r="L40" s="30"/>
      <c r="M40" s="31"/>
      <c r="XFA40" s="2"/>
      <c r="XFB40" s="2"/>
      <c r="XFC40" s="2"/>
    </row>
    <row r="41" spans="1:13 16381:16383" s="1" customFormat="1" ht="14.1" customHeight="1" x14ac:dyDescent="0.15">
      <c r="A41" s="13">
        <v>37</v>
      </c>
      <c r="B41" s="13"/>
      <c r="C41" s="14" t="s">
        <v>232</v>
      </c>
      <c r="D41" s="20" t="s">
        <v>233</v>
      </c>
      <c r="E41" s="16">
        <v>339288.12</v>
      </c>
      <c r="F41" s="16"/>
      <c r="G41" s="16">
        <v>322490.02</v>
      </c>
      <c r="H41" s="16"/>
      <c r="I41" s="16">
        <f t="shared" si="0"/>
        <v>322490.02</v>
      </c>
      <c r="J41" s="16">
        <f t="shared" si="3"/>
        <v>16798.099999999999</v>
      </c>
      <c r="K41" s="30"/>
      <c r="L41" s="30"/>
      <c r="M41" s="31"/>
      <c r="XFA41" s="2"/>
      <c r="XFB41" s="2"/>
      <c r="XFC41" s="2"/>
    </row>
    <row r="42" spans="1:13 16381:16383" s="1" customFormat="1" ht="14.1" customHeight="1" x14ac:dyDescent="0.15">
      <c r="A42" s="13">
        <v>38</v>
      </c>
      <c r="B42" s="13"/>
      <c r="C42" s="14" t="s">
        <v>234</v>
      </c>
      <c r="D42" s="20" t="s">
        <v>235</v>
      </c>
      <c r="E42" s="16">
        <v>862954</v>
      </c>
      <c r="F42" s="16"/>
      <c r="G42" s="16">
        <v>882702</v>
      </c>
      <c r="H42" s="16">
        <v>440550</v>
      </c>
      <c r="I42" s="16">
        <f t="shared" si="0"/>
        <v>0</v>
      </c>
      <c r="J42" s="16">
        <f>E42</f>
        <v>862954</v>
      </c>
      <c r="K42" s="30"/>
      <c r="L42" s="30"/>
      <c r="M42" s="31"/>
      <c r="XFA42" s="2"/>
      <c r="XFB42" s="2"/>
      <c r="XFC42" s="2"/>
    </row>
    <row r="43" spans="1:13 16381:16383" s="1" customFormat="1" ht="14.1" customHeight="1" x14ac:dyDescent="0.15">
      <c r="A43" s="13">
        <v>39</v>
      </c>
      <c r="B43" s="13"/>
      <c r="C43" s="13" t="s">
        <v>236</v>
      </c>
      <c r="D43" s="21" t="s">
        <v>237</v>
      </c>
      <c r="E43" s="16">
        <v>1215639</v>
      </c>
      <c r="F43" s="16">
        <v>154275.94</v>
      </c>
      <c r="G43" s="16">
        <v>345499.6</v>
      </c>
      <c r="H43" s="16">
        <v>332548.37</v>
      </c>
      <c r="I43" s="16">
        <f t="shared" si="0"/>
        <v>678047.97</v>
      </c>
      <c r="J43" s="16">
        <f t="shared" ref="J43:J58" si="4">E43-G43-H43</f>
        <v>537591.03</v>
      </c>
      <c r="K43" s="30"/>
      <c r="L43" s="30"/>
      <c r="M43" s="31"/>
      <c r="XFA43" s="2"/>
      <c r="XFB43" s="2"/>
      <c r="XFC43" s="2"/>
    </row>
    <row r="44" spans="1:13 16381:16383" s="1" customFormat="1" ht="14.1" customHeight="1" x14ac:dyDescent="0.15">
      <c r="A44" s="13">
        <v>40</v>
      </c>
      <c r="B44" s="13"/>
      <c r="C44" s="13" t="s">
        <v>238</v>
      </c>
      <c r="D44" s="21" t="s">
        <v>239</v>
      </c>
      <c r="E44" s="16">
        <v>7341.65</v>
      </c>
      <c r="F44" s="16">
        <v>1503.26</v>
      </c>
      <c r="G44" s="16">
        <v>3580.38</v>
      </c>
      <c r="H44" s="16">
        <v>2258.0100000000002</v>
      </c>
      <c r="I44" s="16">
        <f t="shared" si="0"/>
        <v>5838.39</v>
      </c>
      <c r="J44" s="16">
        <f t="shared" si="4"/>
        <v>1503.26</v>
      </c>
      <c r="K44" s="30"/>
      <c r="L44" s="30"/>
      <c r="M44" s="31"/>
      <c r="XFA44" s="2"/>
      <c r="XFB44" s="2"/>
      <c r="XFC44" s="2"/>
    </row>
    <row r="45" spans="1:13 16381:16383" s="1" customFormat="1" ht="14.1" customHeight="1" x14ac:dyDescent="0.15">
      <c r="A45" s="13">
        <v>41</v>
      </c>
      <c r="B45" s="13"/>
      <c r="C45" s="13" t="s">
        <v>240</v>
      </c>
      <c r="D45" s="21" t="s">
        <v>241</v>
      </c>
      <c r="E45" s="16">
        <v>-210960</v>
      </c>
      <c r="F45" s="16"/>
      <c r="G45" s="16"/>
      <c r="H45" s="16">
        <v>484308.96</v>
      </c>
      <c r="I45" s="16">
        <f t="shared" si="0"/>
        <v>-210960</v>
      </c>
      <c r="J45" s="16"/>
      <c r="K45" s="30"/>
      <c r="L45" s="30"/>
      <c r="M45" s="31"/>
      <c r="XFA45" s="2"/>
      <c r="XFB45" s="2"/>
      <c r="XFC45" s="2"/>
    </row>
    <row r="46" spans="1:13 16381:16383" s="1" customFormat="1" ht="14.1" customHeight="1" x14ac:dyDescent="0.15">
      <c r="A46" s="13">
        <v>42</v>
      </c>
      <c r="B46" s="13"/>
      <c r="C46" s="13" t="s">
        <v>242</v>
      </c>
      <c r="D46" s="21" t="s">
        <v>101</v>
      </c>
      <c r="E46" s="16">
        <v>2765929.57</v>
      </c>
      <c r="F46" s="16">
        <v>899994.8</v>
      </c>
      <c r="G46" s="16">
        <v>1063057.71</v>
      </c>
      <c r="H46" s="16">
        <v>924833.75</v>
      </c>
      <c r="I46" s="16">
        <f t="shared" si="0"/>
        <v>1987891.46</v>
      </c>
      <c r="J46" s="16">
        <f t="shared" si="4"/>
        <v>778038.11</v>
      </c>
      <c r="K46" s="30"/>
      <c r="L46" s="30"/>
      <c r="M46" s="31"/>
      <c r="XFA46" s="2"/>
      <c r="XFB46" s="2"/>
      <c r="XFC46" s="2"/>
    </row>
    <row r="47" spans="1:13 16381:16383" s="1" customFormat="1" ht="14.1" customHeight="1" x14ac:dyDescent="0.2">
      <c r="A47" s="13">
        <v>43</v>
      </c>
      <c r="B47" s="13"/>
      <c r="C47" s="22" t="s">
        <v>243</v>
      </c>
      <c r="D47" s="23" t="s">
        <v>244</v>
      </c>
      <c r="E47" s="16">
        <v>253723.9</v>
      </c>
      <c r="F47" s="16">
        <v>69115.320000000007</v>
      </c>
      <c r="G47" s="16"/>
      <c r="H47" s="16"/>
      <c r="I47" s="16">
        <f t="shared" si="0"/>
        <v>0</v>
      </c>
      <c r="J47" s="16">
        <f t="shared" si="4"/>
        <v>253723.9</v>
      </c>
      <c r="K47" s="30"/>
      <c r="L47" s="30"/>
      <c r="M47" s="31"/>
      <c r="XFA47" s="2"/>
      <c r="XFB47" s="2"/>
      <c r="XFC47" s="2"/>
    </row>
    <row r="48" spans="1:13 16381:16383" s="1" customFormat="1" ht="14.1" customHeight="1" x14ac:dyDescent="0.2">
      <c r="A48" s="13">
        <v>44</v>
      </c>
      <c r="B48" s="13"/>
      <c r="C48" s="22" t="s">
        <v>245</v>
      </c>
      <c r="D48" s="23" t="s">
        <v>246</v>
      </c>
      <c r="E48" s="16">
        <v>63554.02</v>
      </c>
      <c r="F48" s="16">
        <v>11646.19</v>
      </c>
      <c r="G48" s="16">
        <v>23183.3</v>
      </c>
      <c r="H48" s="16">
        <v>21725.919999999998</v>
      </c>
      <c r="I48" s="16">
        <f t="shared" si="0"/>
        <v>44909.22</v>
      </c>
      <c r="J48" s="16">
        <f t="shared" si="4"/>
        <v>18644.8</v>
      </c>
      <c r="K48" s="30"/>
      <c r="L48" s="30"/>
      <c r="M48" s="31"/>
      <c r="XFA48" s="2"/>
      <c r="XFB48" s="2"/>
      <c r="XFC48" s="2"/>
    </row>
    <row r="49" spans="1:13 16381:16383" s="1" customFormat="1" ht="14.1" customHeight="1" x14ac:dyDescent="0.15">
      <c r="A49" s="13">
        <v>45</v>
      </c>
      <c r="B49" s="13"/>
      <c r="C49" s="13" t="s">
        <v>247</v>
      </c>
      <c r="D49" s="21" t="s">
        <v>248</v>
      </c>
      <c r="E49" s="16">
        <v>74217.27</v>
      </c>
      <c r="F49" s="16"/>
      <c r="G49" s="16"/>
      <c r="H49" s="16"/>
      <c r="I49" s="16">
        <f t="shared" si="0"/>
        <v>0</v>
      </c>
      <c r="J49" s="16">
        <f t="shared" si="4"/>
        <v>74217.27</v>
      </c>
      <c r="K49" s="30"/>
      <c r="L49" s="30"/>
      <c r="M49" s="31"/>
      <c r="XFA49" s="2"/>
      <c r="XFB49" s="2"/>
      <c r="XFC49" s="2"/>
    </row>
    <row r="50" spans="1:13 16381:16383" s="1" customFormat="1" ht="14.1" customHeight="1" x14ac:dyDescent="0.15">
      <c r="A50" s="13">
        <v>46</v>
      </c>
      <c r="B50" s="13"/>
      <c r="C50" s="13" t="s">
        <v>249</v>
      </c>
      <c r="D50" s="21" t="s">
        <v>289</v>
      </c>
      <c r="E50" s="16">
        <v>1106637.8400000001</v>
      </c>
      <c r="F50" s="16">
        <v>110701.77</v>
      </c>
      <c r="G50" s="16">
        <v>458661.99</v>
      </c>
      <c r="H50" s="16">
        <v>100030.59</v>
      </c>
      <c r="I50" s="16">
        <f t="shared" si="0"/>
        <v>558692.57999999996</v>
      </c>
      <c r="J50" s="16">
        <f t="shared" si="4"/>
        <v>547945.26</v>
      </c>
      <c r="K50" s="30"/>
      <c r="L50" s="30"/>
      <c r="M50" s="31"/>
      <c r="XFA50" s="2"/>
      <c r="XFB50" s="2"/>
      <c r="XFC50" s="2"/>
    </row>
    <row r="51" spans="1:13 16381:16383" s="1" customFormat="1" ht="14.1" customHeight="1" x14ac:dyDescent="0.15">
      <c r="A51" s="13">
        <v>47</v>
      </c>
      <c r="B51" s="13"/>
      <c r="C51" s="13" t="s">
        <v>251</v>
      </c>
      <c r="D51" s="21" t="s">
        <v>252</v>
      </c>
      <c r="E51" s="16">
        <v>32736</v>
      </c>
      <c r="F51" s="16">
        <v>25296</v>
      </c>
      <c r="G51" s="16">
        <v>32736</v>
      </c>
      <c r="H51" s="16"/>
      <c r="I51" s="16">
        <f t="shared" si="0"/>
        <v>32736</v>
      </c>
      <c r="J51" s="16">
        <f t="shared" si="4"/>
        <v>0</v>
      </c>
      <c r="K51" s="30"/>
      <c r="L51" s="30"/>
      <c r="M51" s="31"/>
      <c r="XFA51" s="2"/>
      <c r="XFB51" s="2"/>
      <c r="XFC51" s="2"/>
    </row>
    <row r="52" spans="1:13 16381:16383" s="1" customFormat="1" ht="14.1" customHeight="1" x14ac:dyDescent="0.15">
      <c r="A52" s="13">
        <v>48</v>
      </c>
      <c r="B52" s="13"/>
      <c r="C52" s="13" t="s">
        <v>253</v>
      </c>
      <c r="D52" s="21" t="s">
        <v>254</v>
      </c>
      <c r="E52" s="16">
        <v>733847.6</v>
      </c>
      <c r="F52" s="16">
        <v>209007.06</v>
      </c>
      <c r="G52" s="16">
        <v>168856.92</v>
      </c>
      <c r="H52" s="16">
        <v>171284.34</v>
      </c>
      <c r="I52" s="16">
        <f t="shared" si="0"/>
        <v>340141.26</v>
      </c>
      <c r="J52" s="16">
        <f t="shared" si="4"/>
        <v>393706.34</v>
      </c>
      <c r="K52" s="30"/>
      <c r="L52" s="30"/>
      <c r="M52" s="31"/>
      <c r="XFA52" s="2"/>
      <c r="XFB52" s="2"/>
      <c r="XFC52" s="2"/>
    </row>
    <row r="53" spans="1:13 16381:16383" s="1" customFormat="1" ht="14.1" customHeight="1" x14ac:dyDescent="0.15">
      <c r="A53" s="13">
        <v>49</v>
      </c>
      <c r="B53" s="13"/>
      <c r="C53" s="13">
        <v>1932593</v>
      </c>
      <c r="D53" s="21" t="s">
        <v>290</v>
      </c>
      <c r="E53" s="16">
        <v>98200.7</v>
      </c>
      <c r="F53" s="16"/>
      <c r="G53" s="16"/>
      <c r="H53" s="16"/>
      <c r="I53" s="16">
        <f t="shared" si="0"/>
        <v>0</v>
      </c>
      <c r="J53" s="16">
        <f t="shared" si="4"/>
        <v>98200.7</v>
      </c>
      <c r="K53" s="30"/>
      <c r="L53" s="30"/>
      <c r="M53" s="31"/>
      <c r="XFA53" s="2"/>
      <c r="XFB53" s="2"/>
      <c r="XFC53" s="2"/>
    </row>
    <row r="54" spans="1:13 16381:16383" s="1" customFormat="1" ht="14.1" customHeight="1" x14ac:dyDescent="0.15">
      <c r="A54" s="13">
        <v>50</v>
      </c>
      <c r="B54" s="13"/>
      <c r="C54" s="14">
        <v>1943007</v>
      </c>
      <c r="D54" s="20" t="s">
        <v>256</v>
      </c>
      <c r="E54" s="16"/>
      <c r="F54" s="16"/>
      <c r="G54" s="16"/>
      <c r="H54" s="16"/>
      <c r="I54" s="16">
        <f t="shared" si="0"/>
        <v>0</v>
      </c>
      <c r="J54" s="16">
        <f t="shared" si="4"/>
        <v>0</v>
      </c>
      <c r="K54" s="16"/>
      <c r="L54" s="16"/>
      <c r="M54" s="28"/>
      <c r="XFA54" s="2"/>
      <c r="XFB54" s="2"/>
    </row>
    <row r="55" spans="1:13 16381:16383" s="1" customFormat="1" ht="14.1" customHeight="1" x14ac:dyDescent="0.15">
      <c r="A55" s="13">
        <v>51</v>
      </c>
      <c r="B55" s="13"/>
      <c r="C55" s="13" t="s">
        <v>257</v>
      </c>
      <c r="D55" s="20" t="s">
        <v>258</v>
      </c>
      <c r="E55" s="16">
        <v>4813.8</v>
      </c>
      <c r="F55" s="16"/>
      <c r="G55" s="16">
        <v>4813.8</v>
      </c>
      <c r="H55" s="16"/>
      <c r="I55" s="16">
        <f t="shared" si="0"/>
        <v>4813.8</v>
      </c>
      <c r="J55" s="16">
        <f t="shared" si="4"/>
        <v>0</v>
      </c>
      <c r="K55" s="16"/>
      <c r="L55" s="16"/>
      <c r="M55" s="28"/>
      <c r="XFA55" s="2"/>
      <c r="XFB55" s="2"/>
    </row>
    <row r="56" spans="1:13 16381:16383" s="1" customFormat="1" ht="14.1" customHeight="1" x14ac:dyDescent="0.15">
      <c r="A56" s="13">
        <v>52</v>
      </c>
      <c r="B56" s="13"/>
      <c r="C56" s="13" t="s">
        <v>259</v>
      </c>
      <c r="D56" s="20" t="s">
        <v>260</v>
      </c>
      <c r="E56" s="16">
        <v>703597.37</v>
      </c>
      <c r="F56" s="16">
        <v>178011.61</v>
      </c>
      <c r="G56" s="16">
        <v>110043.92</v>
      </c>
      <c r="H56" s="16"/>
      <c r="I56" s="16">
        <f t="shared" si="0"/>
        <v>110043.92</v>
      </c>
      <c r="J56" s="16">
        <f t="shared" si="4"/>
        <v>593553.44999999995</v>
      </c>
      <c r="K56" s="16"/>
      <c r="L56" s="16"/>
      <c r="M56" s="28"/>
      <c r="XFA56" s="2"/>
      <c r="XFB56" s="2"/>
    </row>
    <row r="57" spans="1:13 16381:16383" s="1" customFormat="1" ht="14.1" customHeight="1" x14ac:dyDescent="0.15">
      <c r="A57" s="13">
        <v>53</v>
      </c>
      <c r="B57" s="13"/>
      <c r="C57" s="13" t="s">
        <v>300</v>
      </c>
      <c r="D57" s="20" t="s">
        <v>301</v>
      </c>
      <c r="E57" s="16">
        <v>227603.9</v>
      </c>
      <c r="F57" s="16"/>
      <c r="G57" s="16"/>
      <c r="H57" s="16">
        <v>122835.36</v>
      </c>
      <c r="I57" s="16">
        <f t="shared" si="0"/>
        <v>122835.36</v>
      </c>
      <c r="J57" s="16">
        <f t="shared" si="4"/>
        <v>104768.54</v>
      </c>
      <c r="K57" s="16"/>
      <c r="L57" s="16"/>
      <c r="M57" s="28"/>
      <c r="XFA57" s="2"/>
      <c r="XFB57" s="2"/>
    </row>
    <row r="58" spans="1:13 16381:16383" s="1" customFormat="1" ht="14.1" customHeight="1" x14ac:dyDescent="0.15">
      <c r="A58" s="13">
        <v>54</v>
      </c>
      <c r="B58" s="13"/>
      <c r="C58" s="13" t="s">
        <v>302</v>
      </c>
      <c r="D58" s="20" t="s">
        <v>303</v>
      </c>
      <c r="E58" s="16">
        <v>60577.87</v>
      </c>
      <c r="F58" s="16"/>
      <c r="G58" s="16"/>
      <c r="H58" s="16">
        <v>37325.21</v>
      </c>
      <c r="I58" s="16">
        <f t="shared" si="0"/>
        <v>37325.21</v>
      </c>
      <c r="J58" s="16">
        <f t="shared" si="4"/>
        <v>23252.66</v>
      </c>
      <c r="K58" s="16"/>
      <c r="L58" s="16"/>
      <c r="M58" s="28"/>
      <c r="XFA58" s="2"/>
      <c r="XFB58" s="2"/>
    </row>
    <row r="59" spans="1:13 16381:16383" s="1" customFormat="1" ht="14.1" customHeight="1" x14ac:dyDescent="0.15">
      <c r="A59" s="13">
        <v>55</v>
      </c>
      <c r="B59" s="13"/>
      <c r="C59" s="13" t="s">
        <v>261</v>
      </c>
      <c r="D59" s="20" t="s">
        <v>262</v>
      </c>
      <c r="E59" s="16">
        <v>1811873.3</v>
      </c>
      <c r="F59" s="16">
        <v>249504</v>
      </c>
      <c r="G59" s="16">
        <v>280692</v>
      </c>
      <c r="H59" s="16">
        <v>136956</v>
      </c>
      <c r="I59" s="16">
        <f t="shared" si="0"/>
        <v>417648</v>
      </c>
      <c r="J59" s="16">
        <f t="shared" ref="J59:J66" si="5">E59-G59-H59</f>
        <v>1394225.3</v>
      </c>
      <c r="K59" s="16"/>
      <c r="L59" s="16"/>
      <c r="M59" s="28"/>
      <c r="XFA59" s="2"/>
      <c r="XFB59" s="2"/>
    </row>
    <row r="60" spans="1:13 16381:16383" s="1" customFormat="1" ht="14.1" customHeight="1" x14ac:dyDescent="0.15">
      <c r="A60" s="13">
        <v>56</v>
      </c>
      <c r="B60" s="13"/>
      <c r="C60" s="13" t="s">
        <v>263</v>
      </c>
      <c r="D60" s="20" t="s">
        <v>264</v>
      </c>
      <c r="E60" s="16">
        <v>7961.51</v>
      </c>
      <c r="F60" s="16"/>
      <c r="G60" s="16"/>
      <c r="H60" s="16"/>
      <c r="I60" s="16">
        <f t="shared" si="0"/>
        <v>0</v>
      </c>
      <c r="J60" s="16">
        <f t="shared" si="5"/>
        <v>7961.51</v>
      </c>
      <c r="K60" s="16"/>
      <c r="L60" s="16"/>
      <c r="M60" s="28"/>
      <c r="XFA60" s="2"/>
      <c r="XFB60" s="2"/>
    </row>
    <row r="61" spans="1:13 16381:16383" s="1" customFormat="1" ht="14.1" customHeight="1" x14ac:dyDescent="0.15">
      <c r="A61" s="13">
        <v>57</v>
      </c>
      <c r="B61" s="13"/>
      <c r="C61" s="13" t="s">
        <v>265</v>
      </c>
      <c r="D61" s="20" t="s">
        <v>266</v>
      </c>
      <c r="E61" s="16">
        <v>9478.5</v>
      </c>
      <c r="F61" s="16"/>
      <c r="G61" s="16"/>
      <c r="H61" s="16">
        <v>9478.5</v>
      </c>
      <c r="I61" s="16"/>
      <c r="J61" s="16">
        <f t="shared" si="5"/>
        <v>0</v>
      </c>
      <c r="K61" s="16"/>
      <c r="L61" s="16"/>
      <c r="M61" s="28"/>
      <c r="XFA61" s="2"/>
      <c r="XFB61" s="2"/>
    </row>
    <row r="62" spans="1:13 16381:16383" s="1" customFormat="1" ht="14.1" customHeight="1" x14ac:dyDescent="0.15">
      <c r="A62" s="13">
        <v>58</v>
      </c>
      <c r="B62" s="13"/>
      <c r="C62" s="13">
        <v>1942582</v>
      </c>
      <c r="D62" s="20" t="s">
        <v>267</v>
      </c>
      <c r="E62" s="16">
        <v>3981.23</v>
      </c>
      <c r="F62" s="16"/>
      <c r="G62" s="16"/>
      <c r="H62" s="16"/>
      <c r="I62" s="16"/>
      <c r="J62" s="16">
        <f t="shared" si="5"/>
        <v>3981.23</v>
      </c>
      <c r="K62" s="16"/>
      <c r="L62" s="16"/>
      <c r="M62" s="28"/>
      <c r="XFA62" s="2"/>
      <c r="XFB62" s="2"/>
    </row>
    <row r="63" spans="1:13 16381:16383" s="1" customFormat="1" ht="14.1" customHeight="1" x14ac:dyDescent="0.15">
      <c r="A63" s="13">
        <v>59</v>
      </c>
      <c r="B63" s="13"/>
      <c r="C63" s="13" t="s">
        <v>268</v>
      </c>
      <c r="D63" s="20" t="s">
        <v>269</v>
      </c>
      <c r="E63" s="16">
        <v>71523.58</v>
      </c>
      <c r="F63" s="16">
        <v>38161.910000000003</v>
      </c>
      <c r="G63" s="16">
        <v>24841.24</v>
      </c>
      <c r="H63" s="16">
        <v>8520.43</v>
      </c>
      <c r="I63" s="16"/>
      <c r="J63" s="16">
        <f t="shared" si="5"/>
        <v>38161.910000000003</v>
      </c>
      <c r="K63" s="16"/>
      <c r="L63" s="16"/>
      <c r="M63" s="28"/>
      <c r="XFA63" s="2"/>
      <c r="XFB63" s="2"/>
    </row>
    <row r="64" spans="1:13 16381:16383" s="1" customFormat="1" ht="14.1" customHeight="1" x14ac:dyDescent="0.15">
      <c r="A64" s="13">
        <v>60</v>
      </c>
      <c r="B64" s="13"/>
      <c r="C64" s="13" t="s">
        <v>270</v>
      </c>
      <c r="D64" s="20" t="s">
        <v>271</v>
      </c>
      <c r="E64" s="16"/>
      <c r="F64" s="16"/>
      <c r="G64" s="16"/>
      <c r="H64" s="16"/>
      <c r="I64" s="16">
        <f t="shared" ref="I64:I71" si="6">E64-J64</f>
        <v>0</v>
      </c>
      <c r="J64" s="16">
        <f t="shared" si="5"/>
        <v>0</v>
      </c>
      <c r="K64" s="16"/>
      <c r="L64" s="16"/>
      <c r="M64" s="28"/>
      <c r="XFA64" s="2"/>
      <c r="XFB64" s="2"/>
    </row>
    <row r="65" spans="1:13 16381:16382" s="1" customFormat="1" ht="14.1" customHeight="1" x14ac:dyDescent="0.15">
      <c r="A65" s="13">
        <v>61</v>
      </c>
      <c r="B65" s="13"/>
      <c r="C65" s="13" t="s">
        <v>272</v>
      </c>
      <c r="D65" s="20" t="s">
        <v>273</v>
      </c>
      <c r="E65" s="16"/>
      <c r="F65" s="16"/>
      <c r="G65" s="16"/>
      <c r="H65" s="16"/>
      <c r="I65" s="16">
        <f t="shared" si="6"/>
        <v>0</v>
      </c>
      <c r="J65" s="16">
        <f t="shared" si="5"/>
        <v>0</v>
      </c>
      <c r="K65" s="16"/>
      <c r="L65" s="16"/>
      <c r="M65" s="28"/>
      <c r="XFA65" s="2"/>
      <c r="XFB65" s="2"/>
    </row>
    <row r="66" spans="1:13 16381:16382" s="1" customFormat="1" ht="14.1" customHeight="1" x14ac:dyDescent="0.15">
      <c r="A66" s="13">
        <v>62</v>
      </c>
      <c r="B66" s="13"/>
      <c r="C66" s="13" t="s">
        <v>274</v>
      </c>
      <c r="D66" s="20" t="s">
        <v>275</v>
      </c>
      <c r="E66" s="16">
        <v>64535.94</v>
      </c>
      <c r="F66" s="16">
        <v>12531.25</v>
      </c>
      <c r="G66" s="16"/>
      <c r="H66" s="16">
        <v>12531.25</v>
      </c>
      <c r="I66" s="16">
        <f t="shared" si="6"/>
        <v>12531.25</v>
      </c>
      <c r="J66" s="16">
        <f t="shared" si="5"/>
        <v>52004.69</v>
      </c>
      <c r="K66" s="16"/>
      <c r="L66" s="16"/>
      <c r="M66" s="28"/>
      <c r="XFA66" s="2"/>
      <c r="XFB66" s="2"/>
    </row>
    <row r="67" spans="1:13 16381:16382" s="1" customFormat="1" ht="14.1" customHeight="1" x14ac:dyDescent="0.15">
      <c r="A67" s="13">
        <v>63</v>
      </c>
      <c r="B67" s="13"/>
      <c r="C67" s="13" t="s">
        <v>276</v>
      </c>
      <c r="D67" s="17" t="s">
        <v>277</v>
      </c>
      <c r="E67" s="16">
        <v>5878.26</v>
      </c>
      <c r="F67" s="16"/>
      <c r="G67" s="16"/>
      <c r="H67" s="16"/>
      <c r="I67" s="16">
        <f t="shared" si="6"/>
        <v>0</v>
      </c>
      <c r="J67" s="16">
        <f t="shared" ref="J67" si="7">E67-G67-H67</f>
        <v>5878.26</v>
      </c>
      <c r="K67" s="16"/>
      <c r="L67" s="12"/>
      <c r="M67" s="28"/>
      <c r="XFA67" s="2"/>
      <c r="XFB67" s="2"/>
    </row>
    <row r="68" spans="1:13 16381:16382" s="1" customFormat="1" ht="14.1" customHeight="1" x14ac:dyDescent="0.15">
      <c r="A68" s="13">
        <v>64</v>
      </c>
      <c r="B68" s="13"/>
      <c r="C68" s="13" t="s">
        <v>291</v>
      </c>
      <c r="D68" s="17" t="s">
        <v>292</v>
      </c>
      <c r="E68" s="16">
        <v>29129.13</v>
      </c>
      <c r="F68" s="16">
        <v>6880.34</v>
      </c>
      <c r="G68" s="16">
        <v>25681.279999999999</v>
      </c>
      <c r="H68" s="16">
        <v>13200.66</v>
      </c>
      <c r="I68" s="16">
        <f t="shared" si="6"/>
        <v>29129.13</v>
      </c>
      <c r="J68" s="16"/>
      <c r="K68" s="16"/>
      <c r="L68" s="12"/>
      <c r="M68" s="28"/>
      <c r="XFA68" s="2"/>
      <c r="XFB68" s="2"/>
    </row>
    <row r="69" spans="1:13 16381:16382" s="1" customFormat="1" ht="14.1" customHeight="1" x14ac:dyDescent="0.15">
      <c r="A69" s="13">
        <v>65</v>
      </c>
      <c r="B69" s="13"/>
      <c r="C69" s="13" t="s">
        <v>293</v>
      </c>
      <c r="D69" s="17" t="s">
        <v>294</v>
      </c>
      <c r="E69" s="16">
        <v>3630091.24</v>
      </c>
      <c r="F69" s="16">
        <v>911020</v>
      </c>
      <c r="G69" s="16">
        <v>2147835.83</v>
      </c>
      <c r="H69" s="16">
        <v>1103529.44</v>
      </c>
      <c r="I69" s="16">
        <f t="shared" si="6"/>
        <v>3251365.27</v>
      </c>
      <c r="J69" s="16">
        <f>E69-G69-H69</f>
        <v>378725.97</v>
      </c>
      <c r="K69" s="16"/>
      <c r="L69" s="12"/>
      <c r="M69" s="28"/>
      <c r="XFA69" s="2"/>
      <c r="XFB69" s="2"/>
    </row>
    <row r="70" spans="1:13 16381:16382" s="1" customFormat="1" ht="14.1" customHeight="1" x14ac:dyDescent="0.15">
      <c r="A70" s="13">
        <v>66</v>
      </c>
      <c r="B70" s="13"/>
      <c r="C70" s="13">
        <v>1943004</v>
      </c>
      <c r="D70" s="36" t="s">
        <v>278</v>
      </c>
      <c r="E70" s="16">
        <v>1256360.93</v>
      </c>
      <c r="F70" s="16">
        <v>496389.02</v>
      </c>
      <c r="G70" s="16">
        <v>548905.93999999994</v>
      </c>
      <c r="H70" s="16">
        <v>309185.99</v>
      </c>
      <c r="I70" s="16">
        <f t="shared" si="6"/>
        <v>858091.93</v>
      </c>
      <c r="J70" s="16">
        <f>E70-G70-H70</f>
        <v>398269</v>
      </c>
      <c r="K70" s="16"/>
      <c r="L70" s="16"/>
      <c r="M70" s="28"/>
      <c r="XFA70" s="2"/>
      <c r="XFB70" s="2"/>
    </row>
    <row r="71" spans="1:13 16381:16382" s="1" customFormat="1" ht="14.1" customHeight="1" x14ac:dyDescent="0.15">
      <c r="A71" s="13">
        <v>67</v>
      </c>
      <c r="B71" s="35"/>
      <c r="C71" s="13" t="s">
        <v>279</v>
      </c>
      <c r="D71" s="36" t="s">
        <v>280</v>
      </c>
      <c r="E71" s="16">
        <v>445884.56</v>
      </c>
      <c r="F71" s="16"/>
      <c r="G71" s="16">
        <v>371406.07</v>
      </c>
      <c r="H71" s="16">
        <v>72809.289999999994</v>
      </c>
      <c r="I71" s="16">
        <f t="shared" si="6"/>
        <v>444215.36</v>
      </c>
      <c r="J71" s="16">
        <f>E71-G71-H71</f>
        <v>1669.2</v>
      </c>
      <c r="K71" s="16"/>
      <c r="L71" s="16"/>
      <c r="M71" s="28"/>
      <c r="XFA71" s="2"/>
      <c r="XFB71" s="2"/>
    </row>
    <row r="72" spans="1:13 16381:16382" s="1" customFormat="1" ht="13.5" x14ac:dyDescent="0.15">
      <c r="A72" s="37"/>
      <c r="B72" s="37"/>
      <c r="C72" s="37"/>
      <c r="D72" s="37"/>
      <c r="E72" s="38">
        <f t="shared" ref="E72:L72" si="8">SUM(E5:E71)</f>
        <v>59961620.829999998</v>
      </c>
      <c r="F72" s="38">
        <f t="shared" si="8"/>
        <v>8001830.9800000004</v>
      </c>
      <c r="G72" s="38">
        <f t="shared" si="8"/>
        <v>11821843.550000001</v>
      </c>
      <c r="H72" s="38">
        <f t="shared" si="8"/>
        <v>8639466.3399999999</v>
      </c>
      <c r="I72" s="38">
        <f t="shared" si="8"/>
        <v>18352915.27</v>
      </c>
      <c r="J72" s="38">
        <f t="shared" si="8"/>
        <v>41565865.390000001</v>
      </c>
      <c r="K72" s="38">
        <f t="shared" si="8"/>
        <v>0</v>
      </c>
      <c r="L72" s="38">
        <f t="shared" si="8"/>
        <v>0</v>
      </c>
      <c r="M72" s="41"/>
      <c r="XFA72" s="2"/>
      <c r="XFB72" s="2"/>
    </row>
    <row r="73" spans="1:13 16381:16382" s="1" customFormat="1" ht="12" customHeight="1" x14ac:dyDescent="0.15">
      <c r="D73" s="5"/>
      <c r="E73" s="6"/>
      <c r="F73" s="7"/>
      <c r="G73" s="7"/>
      <c r="H73" s="7"/>
      <c r="I73" s="7"/>
      <c r="J73" s="7"/>
      <c r="K73" s="42"/>
      <c r="L73" s="7"/>
      <c r="M73" s="7"/>
      <c r="XFA73" s="2"/>
      <c r="XFB73" s="2"/>
    </row>
    <row r="74" spans="1:13 16381:16382" s="1" customFormat="1" ht="12" customHeight="1" x14ac:dyDescent="0.15">
      <c r="D74" s="5"/>
      <c r="E74" s="6"/>
      <c r="F74" s="7"/>
      <c r="G74" s="7"/>
      <c r="H74" s="7"/>
      <c r="I74" s="7"/>
      <c r="J74" s="7"/>
      <c r="K74" s="42"/>
      <c r="L74" s="7"/>
      <c r="M74" s="7"/>
      <c r="XFA74" s="2"/>
      <c r="XFB74" s="2"/>
    </row>
    <row r="75" spans="1:13 16381:16382" s="1" customFormat="1" ht="12" customHeight="1" x14ac:dyDescent="0.15">
      <c r="D75" s="5"/>
      <c r="E75" s="6"/>
      <c r="F75" s="7"/>
      <c r="G75" s="7"/>
      <c r="H75" s="7"/>
      <c r="I75" s="7"/>
      <c r="J75" s="7"/>
      <c r="K75" s="42"/>
      <c r="L75" s="7"/>
      <c r="M75" s="7"/>
      <c r="XFA75" s="2"/>
      <c r="XFB75" s="2"/>
    </row>
    <row r="76" spans="1:13 16381:16382" s="1" customFormat="1" ht="12" customHeight="1" x14ac:dyDescent="0.15">
      <c r="D76" s="5"/>
      <c r="E76" s="6"/>
      <c r="F76" s="7"/>
      <c r="G76" s="7"/>
      <c r="H76" s="7"/>
      <c r="I76" s="7"/>
      <c r="J76" s="43"/>
      <c r="K76" s="44"/>
      <c r="L76" s="44"/>
      <c r="M76" s="7"/>
      <c r="XFA76" s="2"/>
      <c r="XFB76" s="2"/>
    </row>
    <row r="77" spans="1:13 16381:16382" s="1" customFormat="1" ht="12" customHeight="1" x14ac:dyDescent="0.15">
      <c r="D77" s="5"/>
      <c r="E77" s="6"/>
      <c r="F77" s="7"/>
      <c r="G77" s="7"/>
      <c r="H77" s="7"/>
      <c r="I77" s="7"/>
      <c r="J77" s="45"/>
      <c r="K77" s="7"/>
      <c r="L77" s="7"/>
      <c r="M77" s="7"/>
      <c r="XFA77" s="2"/>
      <c r="XFB77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9" type="noConversion"/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XFC77"/>
  <sheetViews>
    <sheetView workbookViewId="0">
      <selection activeCell="A23" sqref="A23:XFD23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5" customWidth="1"/>
    <col min="5" max="5" width="17.5" style="6" customWidth="1"/>
    <col min="6" max="6" width="16" style="7" customWidth="1" outlineLevel="1"/>
    <col min="7" max="8" width="17.125" style="7" customWidth="1" outlineLevel="1"/>
    <col min="9" max="10" width="16.625" style="7" customWidth="1" outlineLevel="1"/>
    <col min="11" max="12" width="15.75" style="7" customWidth="1" outlineLevel="1"/>
    <col min="13" max="13" width="15.75" style="7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1" t="s">
        <v>304</v>
      </c>
      <c r="B1" s="131"/>
      <c r="C1" s="131"/>
      <c r="D1" s="131"/>
      <c r="E1" s="132"/>
      <c r="F1" s="8" t="s">
        <v>178</v>
      </c>
      <c r="G1" s="8"/>
      <c r="H1" s="8"/>
      <c r="I1" s="8" t="s">
        <v>3</v>
      </c>
      <c r="J1" s="8" t="s">
        <v>4</v>
      </c>
      <c r="K1" s="8" t="s">
        <v>5</v>
      </c>
      <c r="L1" s="8" t="s">
        <v>124</v>
      </c>
      <c r="M1" s="24" t="s">
        <v>125</v>
      </c>
      <c r="XFA1" s="2"/>
      <c r="XFB1" s="2"/>
    </row>
    <row r="2" spans="1:13 16381:16382" s="1" customFormat="1" ht="12" customHeight="1" x14ac:dyDescent="0.15">
      <c r="A2" s="165"/>
      <c r="B2" s="165"/>
      <c r="C2" s="165"/>
      <c r="D2" s="165"/>
      <c r="E2" s="166"/>
      <c r="F2" s="9"/>
      <c r="G2" s="9"/>
      <c r="H2" s="9"/>
      <c r="I2" s="9"/>
      <c r="J2" s="9"/>
      <c r="K2" s="25"/>
      <c r="L2" s="25"/>
      <c r="M2" s="26"/>
      <c r="XFA2" s="2"/>
      <c r="XFB2" s="2"/>
    </row>
    <row r="3" spans="1:13 16381:16382" s="1" customFormat="1" ht="13.5" customHeight="1" x14ac:dyDescent="0.15">
      <c r="A3" s="167" t="s">
        <v>9</v>
      </c>
      <c r="B3" s="167" t="s">
        <v>10</v>
      </c>
      <c r="C3" s="170" t="s">
        <v>10</v>
      </c>
      <c r="D3" s="172" t="s">
        <v>11</v>
      </c>
      <c r="E3" s="168" t="s">
        <v>305</v>
      </c>
      <c r="F3" s="10"/>
      <c r="G3" s="10"/>
      <c r="H3" s="10"/>
      <c r="I3" s="167" t="s">
        <v>14</v>
      </c>
      <c r="J3" s="167"/>
      <c r="K3" s="168" t="s">
        <v>15</v>
      </c>
      <c r="L3" s="169"/>
      <c r="M3" s="163" t="s">
        <v>181</v>
      </c>
      <c r="XFA3" s="2"/>
      <c r="XFB3" s="2"/>
    </row>
    <row r="4" spans="1:13 16381:16382" s="1" customFormat="1" ht="13.5" x14ac:dyDescent="0.15">
      <c r="A4" s="111"/>
      <c r="B4" s="111"/>
      <c r="C4" s="171"/>
      <c r="D4" s="142"/>
      <c r="E4" s="173"/>
      <c r="F4" s="12" t="s">
        <v>17</v>
      </c>
      <c r="G4" s="12" t="s">
        <v>18</v>
      </c>
      <c r="H4" s="12" t="s">
        <v>19</v>
      </c>
      <c r="I4" s="12" t="s">
        <v>306</v>
      </c>
      <c r="J4" s="12" t="s">
        <v>21</v>
      </c>
      <c r="K4" s="12" t="s">
        <v>187</v>
      </c>
      <c r="L4" s="12" t="s">
        <v>188</v>
      </c>
      <c r="M4" s="164"/>
      <c r="XFA4" s="2"/>
      <c r="XFB4" s="2"/>
    </row>
    <row r="5" spans="1:13 16381:16382" s="1" customFormat="1" ht="14.1" customHeight="1" x14ac:dyDescent="0.15">
      <c r="A5" s="13">
        <v>1</v>
      </c>
      <c r="B5" s="13"/>
      <c r="C5" s="14">
        <v>1911037</v>
      </c>
      <c r="D5" s="15" t="s">
        <v>189</v>
      </c>
      <c r="E5" s="16">
        <v>5383908.3799999999</v>
      </c>
      <c r="F5" s="16"/>
      <c r="G5" s="16"/>
      <c r="H5" s="16"/>
      <c r="I5" s="16">
        <f t="shared" ref="I5:I60" si="0">E5-J5</f>
        <v>0</v>
      </c>
      <c r="J5" s="16">
        <f t="shared" ref="J5:J28" si="1">E5-G5-H5</f>
        <v>5383908.3799999999</v>
      </c>
      <c r="K5" s="12"/>
      <c r="L5" s="12"/>
      <c r="M5" s="27"/>
      <c r="XFA5" s="2"/>
      <c r="XFB5" s="2"/>
    </row>
    <row r="6" spans="1:13 16381:16382" s="1" customFormat="1" ht="14.1" customHeight="1" x14ac:dyDescent="0.15">
      <c r="A6" s="13">
        <v>2</v>
      </c>
      <c r="B6" s="13"/>
      <c r="C6" s="13" t="s">
        <v>190</v>
      </c>
      <c r="D6" s="17" t="s">
        <v>26</v>
      </c>
      <c r="E6" s="16">
        <v>61614.37</v>
      </c>
      <c r="F6" s="16"/>
      <c r="G6" s="16"/>
      <c r="H6" s="16"/>
      <c r="I6" s="16">
        <f t="shared" si="0"/>
        <v>0</v>
      </c>
      <c r="J6" s="16">
        <f t="shared" si="1"/>
        <v>61614.37</v>
      </c>
      <c r="K6" s="16"/>
      <c r="L6" s="16"/>
      <c r="M6" s="28"/>
      <c r="XFA6" s="2"/>
      <c r="XFB6" s="2"/>
    </row>
    <row r="7" spans="1:13 16381:16382" s="1" customFormat="1" ht="14.1" customHeight="1" x14ac:dyDescent="0.15">
      <c r="A7" s="13">
        <v>3</v>
      </c>
      <c r="B7" s="13"/>
      <c r="C7" s="13" t="s">
        <v>191</v>
      </c>
      <c r="D7" s="17" t="s">
        <v>192</v>
      </c>
      <c r="E7" s="16">
        <v>320750.15000000002</v>
      </c>
      <c r="F7" s="16"/>
      <c r="G7" s="16"/>
      <c r="H7" s="16"/>
      <c r="I7" s="16">
        <f t="shared" si="0"/>
        <v>0</v>
      </c>
      <c r="J7" s="16">
        <f t="shared" si="1"/>
        <v>320750.15000000002</v>
      </c>
      <c r="K7" s="16"/>
      <c r="L7" s="16"/>
      <c r="M7" s="28"/>
      <c r="XFA7" s="2"/>
      <c r="XFB7" s="2"/>
    </row>
    <row r="8" spans="1:13 16381:16382" s="1" customFormat="1" ht="14.1" customHeight="1" x14ac:dyDescent="0.15">
      <c r="A8" s="13">
        <v>4</v>
      </c>
      <c r="B8" s="13"/>
      <c r="C8" s="14">
        <v>1913037</v>
      </c>
      <c r="D8" s="17" t="s">
        <v>33</v>
      </c>
      <c r="E8" s="16">
        <v>16278137.82</v>
      </c>
      <c r="F8" s="16">
        <v>855119.7</v>
      </c>
      <c r="G8" s="16">
        <v>934359.71</v>
      </c>
      <c r="H8" s="16">
        <v>797399.3</v>
      </c>
      <c r="I8" s="16">
        <f t="shared" si="0"/>
        <v>1731759.01</v>
      </c>
      <c r="J8" s="16">
        <f t="shared" si="1"/>
        <v>14546378.810000001</v>
      </c>
      <c r="K8" s="16"/>
      <c r="L8" s="16"/>
      <c r="M8" s="28"/>
      <c r="XFA8" s="2"/>
      <c r="XFB8" s="2"/>
    </row>
    <row r="9" spans="1:13 16381:16382" s="1" customFormat="1" ht="14.1" customHeight="1" x14ac:dyDescent="0.15">
      <c r="A9" s="13">
        <v>5</v>
      </c>
      <c r="B9" s="13"/>
      <c r="C9" s="13">
        <v>1912608</v>
      </c>
      <c r="D9" s="17" t="s">
        <v>193</v>
      </c>
      <c r="E9" s="16">
        <v>427224.33</v>
      </c>
      <c r="F9" s="16">
        <v>83580.820000000007</v>
      </c>
      <c r="G9" s="16">
        <v>43339.43</v>
      </c>
      <c r="H9" s="16">
        <v>68856.73</v>
      </c>
      <c r="I9" s="16">
        <f t="shared" si="0"/>
        <v>112196.16</v>
      </c>
      <c r="J9" s="16">
        <f t="shared" si="1"/>
        <v>315028.17</v>
      </c>
      <c r="K9" s="16"/>
      <c r="L9" s="16"/>
      <c r="M9" s="28"/>
      <c r="XFA9" s="2"/>
      <c r="XFB9" s="2"/>
    </row>
    <row r="10" spans="1:13 16381:16382" s="1" customFormat="1" ht="14.1" customHeight="1" x14ac:dyDescent="0.15">
      <c r="A10" s="13">
        <v>6</v>
      </c>
      <c r="B10" s="13"/>
      <c r="C10" s="14">
        <v>1935367</v>
      </c>
      <c r="D10" s="17" t="s">
        <v>30</v>
      </c>
      <c r="E10" s="16">
        <v>1135113</v>
      </c>
      <c r="F10" s="16">
        <v>80714.539999999994</v>
      </c>
      <c r="G10" s="16"/>
      <c r="H10" s="16">
        <v>196939.79</v>
      </c>
      <c r="I10" s="16">
        <f t="shared" si="0"/>
        <v>196939.79</v>
      </c>
      <c r="J10" s="16">
        <f t="shared" si="1"/>
        <v>938173.21</v>
      </c>
      <c r="K10" s="16"/>
      <c r="L10" s="16"/>
      <c r="M10" s="28"/>
      <c r="XFA10" s="2"/>
      <c r="XFB10" s="2"/>
    </row>
    <row r="11" spans="1:13 16381:16382" s="1" customFormat="1" ht="14.1" customHeight="1" x14ac:dyDescent="0.15">
      <c r="A11" s="13">
        <v>7</v>
      </c>
      <c r="B11" s="13"/>
      <c r="C11" s="14" t="s">
        <v>194</v>
      </c>
      <c r="D11" s="17" t="s">
        <v>195</v>
      </c>
      <c r="E11" s="16">
        <v>822774.59</v>
      </c>
      <c r="F11" s="16">
        <v>451363.81</v>
      </c>
      <c r="G11" s="16">
        <v>32401.62</v>
      </c>
      <c r="H11" s="16">
        <v>162008.1</v>
      </c>
      <c r="I11" s="16">
        <f t="shared" si="0"/>
        <v>194409.72</v>
      </c>
      <c r="J11" s="16">
        <f t="shared" si="1"/>
        <v>628364.87</v>
      </c>
      <c r="K11" s="16"/>
      <c r="L11" s="16"/>
      <c r="M11" s="28"/>
      <c r="XFA11" s="2"/>
      <c r="XFB11" s="2"/>
    </row>
    <row r="12" spans="1:13 16381:16382" s="1" customFormat="1" ht="14.1" customHeight="1" x14ac:dyDescent="0.15">
      <c r="A12" s="13">
        <v>8</v>
      </c>
      <c r="B12" s="13"/>
      <c r="C12" s="13" t="s">
        <v>196</v>
      </c>
      <c r="D12" s="17" t="s">
        <v>197</v>
      </c>
      <c r="E12" s="16">
        <v>496280.99</v>
      </c>
      <c r="F12" s="16">
        <v>99419.26</v>
      </c>
      <c r="G12" s="16"/>
      <c r="H12" s="16">
        <v>113226.85</v>
      </c>
      <c r="I12" s="16">
        <f t="shared" si="0"/>
        <v>113226.85</v>
      </c>
      <c r="J12" s="16">
        <f t="shared" si="1"/>
        <v>383054.14</v>
      </c>
      <c r="K12" s="16"/>
      <c r="L12" s="16"/>
      <c r="M12" s="28"/>
      <c r="XFA12" s="2"/>
      <c r="XFB12" s="2"/>
    </row>
    <row r="13" spans="1:13 16381:16382" s="1" customFormat="1" ht="14.1" customHeight="1" x14ac:dyDescent="0.15">
      <c r="A13" s="13">
        <v>9</v>
      </c>
      <c r="B13" s="13"/>
      <c r="C13" s="14">
        <v>1913101</v>
      </c>
      <c r="D13" s="17" t="s">
        <v>198</v>
      </c>
      <c r="E13" s="16">
        <v>228117.53</v>
      </c>
      <c r="F13" s="16">
        <v>49449.17</v>
      </c>
      <c r="G13" s="16">
        <v>46781.72</v>
      </c>
      <c r="H13" s="16">
        <v>57309.45</v>
      </c>
      <c r="I13" s="16">
        <f t="shared" si="0"/>
        <v>104091.17</v>
      </c>
      <c r="J13" s="16">
        <f t="shared" si="1"/>
        <v>124026.36</v>
      </c>
      <c r="K13" s="16"/>
      <c r="L13" s="16"/>
      <c r="M13" s="28"/>
      <c r="XFA13" s="2"/>
      <c r="XFB13" s="2"/>
    </row>
    <row r="14" spans="1:13 16381:16382" s="1" customFormat="1" ht="14.1" customHeight="1" x14ac:dyDescent="0.15">
      <c r="A14" s="13">
        <v>10</v>
      </c>
      <c r="B14" s="13"/>
      <c r="C14" s="14">
        <v>1913100</v>
      </c>
      <c r="D14" s="17" t="s">
        <v>42</v>
      </c>
      <c r="E14" s="16">
        <v>737568.65</v>
      </c>
      <c r="F14" s="16">
        <v>115183.55</v>
      </c>
      <c r="G14" s="16">
        <v>83544.06</v>
      </c>
      <c r="H14" s="16">
        <v>134129.53</v>
      </c>
      <c r="I14" s="16">
        <f t="shared" si="0"/>
        <v>217673.59</v>
      </c>
      <c r="J14" s="16">
        <f t="shared" si="1"/>
        <v>519895.06</v>
      </c>
      <c r="K14" s="16"/>
      <c r="L14" s="16"/>
      <c r="M14" s="28"/>
      <c r="XFA14" s="2"/>
      <c r="XFB14" s="2"/>
    </row>
    <row r="15" spans="1:13 16381:16382" s="1" customFormat="1" ht="14.1" customHeight="1" x14ac:dyDescent="0.15">
      <c r="A15" s="13">
        <v>11</v>
      </c>
      <c r="B15" s="13"/>
      <c r="C15" s="14">
        <v>1913006</v>
      </c>
      <c r="D15" s="17" t="s">
        <v>43</v>
      </c>
      <c r="E15" s="16">
        <v>116585.06</v>
      </c>
      <c r="F15" s="16">
        <v>21271.68</v>
      </c>
      <c r="G15" s="16">
        <v>33000.639999999999</v>
      </c>
      <c r="H15" s="16">
        <v>24927.62</v>
      </c>
      <c r="I15" s="16">
        <f t="shared" si="0"/>
        <v>57928.26</v>
      </c>
      <c r="J15" s="16">
        <f t="shared" si="1"/>
        <v>58656.800000000003</v>
      </c>
      <c r="K15" s="16"/>
      <c r="L15" s="16"/>
      <c r="M15" s="28"/>
      <c r="XFA15" s="2"/>
      <c r="XFB15" s="2"/>
    </row>
    <row r="16" spans="1:13 16381:16382" s="1" customFormat="1" ht="14.1" customHeight="1" x14ac:dyDescent="0.15">
      <c r="A16" s="13">
        <v>12</v>
      </c>
      <c r="B16" s="13"/>
      <c r="C16" s="13" t="s">
        <v>199</v>
      </c>
      <c r="D16" s="17" t="s">
        <v>44</v>
      </c>
      <c r="E16" s="16"/>
      <c r="F16" s="16"/>
      <c r="G16" s="16"/>
      <c r="H16" s="16"/>
      <c r="I16" s="16">
        <f t="shared" si="0"/>
        <v>0</v>
      </c>
      <c r="J16" s="16">
        <f t="shared" si="1"/>
        <v>0</v>
      </c>
      <c r="K16" s="13"/>
      <c r="L16" s="16"/>
      <c r="M16" s="28"/>
      <c r="XFA16" s="2"/>
      <c r="XFB16" s="2"/>
    </row>
    <row r="17" spans="1:16383" s="1" customFormat="1" ht="14.1" customHeight="1" x14ac:dyDescent="0.15">
      <c r="A17" s="13">
        <v>13</v>
      </c>
      <c r="B17" s="13"/>
      <c r="C17" s="13" t="s">
        <v>200</v>
      </c>
      <c r="D17" s="17" t="s">
        <v>201</v>
      </c>
      <c r="E17" s="16">
        <v>706618.75</v>
      </c>
      <c r="F17" s="16">
        <v>194160.19</v>
      </c>
      <c r="G17" s="16">
        <v>200914.76</v>
      </c>
      <c r="H17" s="16">
        <v>229270.46</v>
      </c>
      <c r="I17" s="16">
        <f t="shared" si="0"/>
        <v>430185.22</v>
      </c>
      <c r="J17" s="16">
        <f t="shared" si="1"/>
        <v>276433.53000000003</v>
      </c>
      <c r="K17" s="13"/>
      <c r="L17" s="16"/>
      <c r="M17" s="28"/>
      <c r="XFA17" s="2"/>
      <c r="XFB17" s="2"/>
    </row>
    <row r="18" spans="1:16383" s="1" customFormat="1" ht="14.1" customHeight="1" x14ac:dyDescent="0.15">
      <c r="A18" s="13">
        <v>14</v>
      </c>
      <c r="B18" s="13"/>
      <c r="C18" s="14">
        <v>1932313</v>
      </c>
      <c r="D18" s="17" t="s">
        <v>47</v>
      </c>
      <c r="E18" s="16">
        <v>558396.15</v>
      </c>
      <c r="F18" s="16">
        <v>373757.56</v>
      </c>
      <c r="G18" s="16">
        <v>19509.45</v>
      </c>
      <c r="H18" s="16">
        <v>68249.289999999994</v>
      </c>
      <c r="I18" s="16">
        <f t="shared" si="0"/>
        <v>87758.739999999903</v>
      </c>
      <c r="J18" s="16">
        <f t="shared" si="1"/>
        <v>470637.41</v>
      </c>
      <c r="K18" s="16"/>
      <c r="L18" s="16"/>
      <c r="M18" s="28"/>
      <c r="XFA18" s="2"/>
      <c r="XFB18" s="2"/>
    </row>
    <row r="19" spans="1:16383" ht="14.1" customHeight="1" x14ac:dyDescent="0.15">
      <c r="A19" s="13">
        <v>15</v>
      </c>
      <c r="B19" s="13"/>
      <c r="C19" s="14">
        <v>1932375</v>
      </c>
      <c r="D19" s="17" t="s">
        <v>202</v>
      </c>
      <c r="E19" s="16"/>
      <c r="F19" s="16"/>
      <c r="G19" s="16"/>
      <c r="H19" s="16"/>
      <c r="I19" s="16">
        <f t="shared" si="0"/>
        <v>0</v>
      </c>
      <c r="J19" s="16">
        <f t="shared" si="1"/>
        <v>0</v>
      </c>
      <c r="K19" s="16"/>
      <c r="L19" s="16"/>
      <c r="M19" s="28"/>
    </row>
    <row r="20" spans="1:16383" ht="14.1" customHeight="1" x14ac:dyDescent="0.15">
      <c r="A20" s="13">
        <v>16</v>
      </c>
      <c r="B20" s="13"/>
      <c r="C20" s="14" t="s">
        <v>203</v>
      </c>
      <c r="D20" s="17" t="s">
        <v>204</v>
      </c>
      <c r="E20" s="16">
        <v>641313.52</v>
      </c>
      <c r="F20" s="16"/>
      <c r="G20" s="16">
        <v>45404.53</v>
      </c>
      <c r="H20" s="16"/>
      <c r="I20" s="16">
        <f t="shared" si="0"/>
        <v>45404.53</v>
      </c>
      <c r="J20" s="16">
        <f t="shared" si="1"/>
        <v>595908.99</v>
      </c>
      <c r="K20" s="16"/>
      <c r="L20" s="16"/>
      <c r="M20" s="28"/>
    </row>
    <row r="21" spans="1:16383" s="1" customFormat="1" ht="14.1" customHeight="1" x14ac:dyDescent="0.15">
      <c r="A21" s="13">
        <v>17</v>
      </c>
      <c r="B21" s="13"/>
      <c r="C21" s="14" t="s">
        <v>205</v>
      </c>
      <c r="D21" s="17" t="s">
        <v>50</v>
      </c>
      <c r="E21" s="16">
        <v>376192.27</v>
      </c>
      <c r="F21" s="16">
        <v>145094.42000000001</v>
      </c>
      <c r="G21" s="16">
        <v>111477.67</v>
      </c>
      <c r="H21" s="16">
        <v>115035.3</v>
      </c>
      <c r="I21" s="16">
        <f t="shared" si="0"/>
        <v>226512.97</v>
      </c>
      <c r="J21" s="16">
        <f t="shared" si="1"/>
        <v>149679.29999999999</v>
      </c>
      <c r="K21" s="16"/>
      <c r="L21" s="16"/>
      <c r="M21" s="28"/>
      <c r="XFA21" s="2"/>
      <c r="XFB21" s="2"/>
      <c r="XFC21" s="2"/>
    </row>
    <row r="22" spans="1:16383" s="1" customFormat="1" ht="14.1" customHeight="1" x14ac:dyDescent="0.15">
      <c r="A22" s="13">
        <v>18</v>
      </c>
      <c r="B22" s="13"/>
      <c r="C22" s="14">
        <v>1943003</v>
      </c>
      <c r="D22" s="17" t="s">
        <v>51</v>
      </c>
      <c r="E22" s="16">
        <v>270134.89</v>
      </c>
      <c r="F22" s="16">
        <v>62268.94</v>
      </c>
      <c r="G22" s="16">
        <v>73668.45</v>
      </c>
      <c r="H22" s="16">
        <v>89890.49</v>
      </c>
      <c r="I22" s="16">
        <f t="shared" si="0"/>
        <v>163558.94</v>
      </c>
      <c r="J22" s="16">
        <f t="shared" si="1"/>
        <v>106575.95</v>
      </c>
      <c r="K22" s="16"/>
      <c r="L22" s="16"/>
      <c r="M22" s="28"/>
      <c r="XFA22" s="2"/>
      <c r="XFB22" s="2"/>
      <c r="XFC22" s="2"/>
    </row>
    <row r="23" spans="1:16383" s="1" customFormat="1" ht="13.5" x14ac:dyDescent="0.15">
      <c r="A23" s="13">
        <v>19</v>
      </c>
      <c r="B23" s="13"/>
      <c r="C23" s="13" t="s">
        <v>206</v>
      </c>
      <c r="D23" s="17" t="s">
        <v>55</v>
      </c>
      <c r="E23" s="16">
        <v>3615264.92</v>
      </c>
      <c r="F23" s="16">
        <v>777809.25</v>
      </c>
      <c r="G23" s="16">
        <v>711469.25</v>
      </c>
      <c r="H23" s="16">
        <v>911171.05</v>
      </c>
      <c r="I23" s="16">
        <f t="shared" si="0"/>
        <v>1622640.3</v>
      </c>
      <c r="J23" s="16">
        <f t="shared" si="1"/>
        <v>1992624.62</v>
      </c>
      <c r="K23" s="16"/>
      <c r="L23" s="16"/>
      <c r="M23" s="28"/>
      <c r="XFA23" s="2"/>
      <c r="XFB23" s="2"/>
      <c r="XFC23" s="2"/>
    </row>
    <row r="24" spans="1:16383" s="1" customFormat="1" ht="14.1" customHeight="1" x14ac:dyDescent="0.15">
      <c r="A24" s="13">
        <v>20</v>
      </c>
      <c r="B24" s="13"/>
      <c r="C24" s="14">
        <v>1950401</v>
      </c>
      <c r="D24" s="17" t="s">
        <v>72</v>
      </c>
      <c r="E24" s="16">
        <v>316349.61</v>
      </c>
      <c r="F24" s="16">
        <v>47928.91</v>
      </c>
      <c r="G24" s="16">
        <v>144762.56</v>
      </c>
      <c r="H24" s="16">
        <v>109359.12</v>
      </c>
      <c r="I24" s="16">
        <f t="shared" si="0"/>
        <v>254121.68</v>
      </c>
      <c r="J24" s="16">
        <f t="shared" si="1"/>
        <v>62227.93</v>
      </c>
      <c r="K24" s="16"/>
      <c r="L24" s="16"/>
      <c r="M24" s="28"/>
      <c r="XFA24" s="2"/>
      <c r="XFB24" s="2"/>
      <c r="XFC24" s="2"/>
    </row>
    <row r="25" spans="1:16383" s="1" customFormat="1" ht="14.1" customHeight="1" x14ac:dyDescent="0.15">
      <c r="A25" s="13">
        <v>21</v>
      </c>
      <c r="B25" s="13"/>
      <c r="C25" s="13">
        <v>1936004</v>
      </c>
      <c r="D25" s="17" t="s">
        <v>207</v>
      </c>
      <c r="E25" s="16"/>
      <c r="F25" s="16"/>
      <c r="G25" s="16"/>
      <c r="H25" s="16"/>
      <c r="I25" s="16">
        <f t="shared" si="0"/>
        <v>0</v>
      </c>
      <c r="J25" s="16">
        <f t="shared" si="1"/>
        <v>0</v>
      </c>
      <c r="K25" s="16"/>
      <c r="L25" s="16"/>
      <c r="M25" s="28"/>
      <c r="XFA25" s="2"/>
      <c r="XFB25" s="2"/>
      <c r="XFC25" s="2"/>
    </row>
    <row r="26" spans="1:16383" s="1" customFormat="1" ht="14.1" customHeight="1" x14ac:dyDescent="0.15">
      <c r="A26" s="13">
        <v>22</v>
      </c>
      <c r="B26" s="13"/>
      <c r="C26" s="14">
        <v>1931528</v>
      </c>
      <c r="D26" s="17" t="s">
        <v>208</v>
      </c>
      <c r="E26" s="16">
        <v>898324.28</v>
      </c>
      <c r="F26" s="16">
        <v>78020.179999999993</v>
      </c>
      <c r="G26" s="16">
        <v>416107.58</v>
      </c>
      <c r="H26" s="16">
        <v>130033.62</v>
      </c>
      <c r="I26" s="16">
        <f t="shared" si="0"/>
        <v>546141.19999999995</v>
      </c>
      <c r="J26" s="16">
        <f t="shared" si="1"/>
        <v>352183.08</v>
      </c>
      <c r="K26" s="16"/>
      <c r="L26" s="16"/>
      <c r="M26" s="28"/>
      <c r="XFA26" s="2"/>
      <c r="XFB26" s="2"/>
      <c r="XFC26" s="2"/>
    </row>
    <row r="27" spans="1:16383" s="3" customFormat="1" ht="13.5" x14ac:dyDescent="0.15">
      <c r="A27" s="13">
        <v>23</v>
      </c>
      <c r="B27" s="18"/>
      <c r="C27" s="13" t="s">
        <v>209</v>
      </c>
      <c r="D27" s="17" t="s">
        <v>210</v>
      </c>
      <c r="E27" s="16">
        <v>430839.02</v>
      </c>
      <c r="F27" s="16">
        <v>127482.08</v>
      </c>
      <c r="G27" s="16">
        <v>75917.919999999998</v>
      </c>
      <c r="H27" s="16">
        <v>58163.360000000001</v>
      </c>
      <c r="I27" s="16">
        <f t="shared" si="0"/>
        <v>134081.28</v>
      </c>
      <c r="J27" s="16">
        <f t="shared" si="1"/>
        <v>296757.74</v>
      </c>
      <c r="K27" s="29"/>
      <c r="L27" s="29"/>
      <c r="M27" s="28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2"/>
      <c r="XFB27" s="2"/>
      <c r="XFC27" s="2"/>
    </row>
    <row r="28" spans="1:16383" s="1" customFormat="1" ht="14.1" customHeight="1" x14ac:dyDescent="0.15">
      <c r="A28" s="13">
        <v>24</v>
      </c>
      <c r="B28" s="19"/>
      <c r="C28" s="14">
        <v>1913289</v>
      </c>
      <c r="D28" s="17" t="s">
        <v>211</v>
      </c>
      <c r="E28" s="16">
        <v>37647.980000000003</v>
      </c>
      <c r="F28" s="16"/>
      <c r="G28" s="16"/>
      <c r="H28" s="16"/>
      <c r="I28" s="16">
        <f t="shared" si="0"/>
        <v>0</v>
      </c>
      <c r="J28" s="16">
        <f t="shared" si="1"/>
        <v>37647.980000000003</v>
      </c>
      <c r="K28" s="30"/>
      <c r="L28" s="30"/>
      <c r="M28" s="31"/>
      <c r="XFA28" s="2"/>
      <c r="XFB28" s="2"/>
      <c r="XFC28" s="2"/>
    </row>
    <row r="29" spans="1:16383" s="1" customFormat="1" ht="14.1" customHeight="1" x14ac:dyDescent="0.15">
      <c r="A29" s="13">
        <v>25</v>
      </c>
      <c r="B29" s="19"/>
      <c r="C29" s="14">
        <v>1913717</v>
      </c>
      <c r="D29" s="17" t="s">
        <v>212</v>
      </c>
      <c r="E29" s="16">
        <v>-0.35</v>
      </c>
      <c r="F29" s="16"/>
      <c r="G29" s="16"/>
      <c r="H29" s="16"/>
      <c r="I29" s="16">
        <f t="shared" si="0"/>
        <v>-0.35</v>
      </c>
      <c r="J29" s="16"/>
      <c r="K29" s="30"/>
      <c r="L29" s="30"/>
      <c r="M29" s="31"/>
      <c r="XFA29" s="2"/>
      <c r="XFB29" s="2"/>
      <c r="XFC29" s="2"/>
    </row>
    <row r="30" spans="1:16383" s="1" customFormat="1" ht="12" customHeight="1" x14ac:dyDescent="0.15">
      <c r="A30" s="13">
        <v>26</v>
      </c>
      <c r="B30" s="13"/>
      <c r="C30" s="13" t="s">
        <v>213</v>
      </c>
      <c r="D30" s="17" t="s">
        <v>214</v>
      </c>
      <c r="E30" s="16">
        <v>473200.16</v>
      </c>
      <c r="F30" s="16">
        <v>109301.91</v>
      </c>
      <c r="G30" s="16">
        <v>155106.65</v>
      </c>
      <c r="H30" s="16">
        <v>195405.34</v>
      </c>
      <c r="I30" s="16">
        <f t="shared" si="0"/>
        <v>350511.99</v>
      </c>
      <c r="J30" s="16">
        <f t="shared" ref="J30:J37" si="2">E30-G30-H30</f>
        <v>122688.17</v>
      </c>
      <c r="K30" s="30"/>
      <c r="L30" s="30"/>
      <c r="M30" s="31"/>
      <c r="XFA30" s="2"/>
      <c r="XFB30" s="2"/>
      <c r="XFC30" s="2"/>
    </row>
    <row r="31" spans="1:16383" s="1" customFormat="1" ht="12" customHeight="1" x14ac:dyDescent="0.15">
      <c r="A31" s="13">
        <v>27</v>
      </c>
      <c r="B31" s="13"/>
      <c r="C31" s="13" t="s">
        <v>215</v>
      </c>
      <c r="D31" s="17" t="s">
        <v>216</v>
      </c>
      <c r="E31" s="16">
        <v>337189.95</v>
      </c>
      <c r="F31" s="16">
        <v>66184.91</v>
      </c>
      <c r="G31" s="16">
        <v>68562.69</v>
      </c>
      <c r="H31" s="16">
        <v>74864.31</v>
      </c>
      <c r="I31" s="16">
        <f t="shared" si="0"/>
        <v>143427</v>
      </c>
      <c r="J31" s="16">
        <f t="shared" si="2"/>
        <v>193762.95</v>
      </c>
      <c r="K31" s="30"/>
      <c r="L31" s="30"/>
      <c r="M31" s="31"/>
      <c r="XFA31" s="2"/>
      <c r="XFB31" s="2"/>
      <c r="XFC31" s="2"/>
    </row>
    <row r="32" spans="1:16383" s="1" customFormat="1" ht="14.1" customHeight="1" x14ac:dyDescent="0.15">
      <c r="A32" s="13">
        <v>28</v>
      </c>
      <c r="B32" s="13"/>
      <c r="C32" s="14">
        <v>1913022</v>
      </c>
      <c r="D32" s="17" t="s">
        <v>217</v>
      </c>
      <c r="E32" s="16">
        <v>-2565.9499999999998</v>
      </c>
      <c r="F32" s="16"/>
      <c r="G32" s="16">
        <v>14137.76</v>
      </c>
      <c r="H32" s="16">
        <v>20576.62</v>
      </c>
      <c r="I32" s="16">
        <f t="shared" si="0"/>
        <v>-2565.9499999999998</v>
      </c>
      <c r="J32" s="16"/>
      <c r="K32" s="30"/>
      <c r="L32" s="30"/>
      <c r="M32" s="31"/>
      <c r="XFA32" s="2"/>
      <c r="XFB32" s="2"/>
      <c r="XFC32" s="2"/>
    </row>
    <row r="33" spans="1:13 16381:16383" s="1" customFormat="1" ht="14.1" customHeight="1" x14ac:dyDescent="0.15">
      <c r="A33" s="13">
        <v>29</v>
      </c>
      <c r="B33" s="13"/>
      <c r="C33" s="14" t="s">
        <v>218</v>
      </c>
      <c r="D33" s="17" t="s">
        <v>219</v>
      </c>
      <c r="E33" s="16"/>
      <c r="F33" s="16"/>
      <c r="G33" s="16"/>
      <c r="H33" s="16"/>
      <c r="I33" s="16">
        <f t="shared" si="0"/>
        <v>0</v>
      </c>
      <c r="J33" s="16">
        <f t="shared" si="2"/>
        <v>0</v>
      </c>
      <c r="K33" s="30"/>
      <c r="L33" s="30"/>
      <c r="M33" s="31"/>
      <c r="XFA33" s="2"/>
      <c r="XFB33" s="2"/>
      <c r="XFC33" s="2"/>
    </row>
    <row r="34" spans="1:13 16381:16383" s="1" customFormat="1" ht="13.5" x14ac:dyDescent="0.15">
      <c r="A34" s="13">
        <v>30</v>
      </c>
      <c r="B34" s="13"/>
      <c r="C34" s="14" t="s">
        <v>220</v>
      </c>
      <c r="D34" s="17" t="s">
        <v>221</v>
      </c>
      <c r="E34" s="16">
        <v>342410.64</v>
      </c>
      <c r="F34" s="16">
        <v>104791.08</v>
      </c>
      <c r="G34" s="16">
        <v>105551.46</v>
      </c>
      <c r="H34" s="16">
        <v>122865.65</v>
      </c>
      <c r="I34" s="16">
        <f t="shared" si="0"/>
        <v>228417.11</v>
      </c>
      <c r="J34" s="16">
        <f t="shared" si="2"/>
        <v>113993.53</v>
      </c>
      <c r="K34" s="30"/>
      <c r="L34" s="30"/>
      <c r="M34" s="31"/>
      <c r="XFA34" s="2"/>
      <c r="XFB34" s="2"/>
      <c r="XFC34" s="2"/>
    </row>
    <row r="35" spans="1:13 16381:16383" s="1" customFormat="1" ht="14.1" customHeight="1" x14ac:dyDescent="0.15">
      <c r="A35" s="13">
        <v>31</v>
      </c>
      <c r="B35" s="13"/>
      <c r="C35" s="14" t="s">
        <v>222</v>
      </c>
      <c r="D35" s="17" t="s">
        <v>288</v>
      </c>
      <c r="E35" s="16">
        <v>508500</v>
      </c>
      <c r="F35" s="16"/>
      <c r="G35" s="16"/>
      <c r="H35" s="16"/>
      <c r="I35" s="16">
        <f t="shared" si="0"/>
        <v>0</v>
      </c>
      <c r="J35" s="16">
        <f t="shared" si="2"/>
        <v>508500</v>
      </c>
      <c r="K35" s="30"/>
      <c r="L35" s="30"/>
      <c r="M35" s="31"/>
      <c r="XFA35" s="2"/>
      <c r="XFB35" s="2"/>
      <c r="XFC35" s="2"/>
    </row>
    <row r="36" spans="1:13 16381:16383" s="1" customFormat="1" ht="13.5" x14ac:dyDescent="0.15">
      <c r="A36" s="13">
        <v>32</v>
      </c>
      <c r="B36" s="13"/>
      <c r="C36" s="14">
        <v>2143048</v>
      </c>
      <c r="D36" s="20" t="s">
        <v>224</v>
      </c>
      <c r="E36" s="16">
        <v>2601014.04</v>
      </c>
      <c r="F36" s="16">
        <v>1124481.56</v>
      </c>
      <c r="G36" s="16">
        <v>971879.82</v>
      </c>
      <c r="H36" s="16">
        <v>546334.98</v>
      </c>
      <c r="I36" s="16">
        <f t="shared" si="0"/>
        <v>1518214.8</v>
      </c>
      <c r="J36" s="16">
        <f t="shared" si="2"/>
        <v>1082799.24</v>
      </c>
      <c r="K36" s="30"/>
      <c r="L36" s="30"/>
      <c r="M36" s="31"/>
      <c r="XFA36" s="2"/>
      <c r="XFB36" s="2"/>
      <c r="XFC36" s="2"/>
    </row>
    <row r="37" spans="1:13 16381:16383" s="1" customFormat="1" ht="12" customHeight="1" x14ac:dyDescent="0.15">
      <c r="A37" s="13">
        <v>33</v>
      </c>
      <c r="B37" s="13"/>
      <c r="C37" s="13" t="s">
        <v>225</v>
      </c>
      <c r="D37" s="20" t="s">
        <v>226</v>
      </c>
      <c r="E37" s="16"/>
      <c r="F37" s="16"/>
      <c r="G37" s="16"/>
      <c r="H37" s="16"/>
      <c r="I37" s="16">
        <f t="shared" si="0"/>
        <v>0</v>
      </c>
      <c r="J37" s="16">
        <f t="shared" si="2"/>
        <v>0</v>
      </c>
      <c r="K37" s="30"/>
      <c r="L37" s="30"/>
      <c r="M37" s="31"/>
      <c r="XFA37" s="2"/>
      <c r="XFB37" s="2"/>
      <c r="XFC37" s="2"/>
    </row>
    <row r="38" spans="1:13 16381:16383" s="1" customFormat="1" ht="12" customHeight="1" x14ac:dyDescent="0.15">
      <c r="A38" s="13">
        <v>34</v>
      </c>
      <c r="B38" s="13"/>
      <c r="C38" s="13" t="s">
        <v>227</v>
      </c>
      <c r="D38" s="20" t="s">
        <v>228</v>
      </c>
      <c r="E38" s="16">
        <v>2536083</v>
      </c>
      <c r="F38" s="16"/>
      <c r="G38" s="16"/>
      <c r="H38" s="16"/>
      <c r="I38" s="16">
        <f t="shared" si="0"/>
        <v>0</v>
      </c>
      <c r="J38" s="16">
        <f>E38</f>
        <v>2536083</v>
      </c>
      <c r="K38" s="30"/>
      <c r="L38" s="30"/>
      <c r="M38" s="31"/>
      <c r="XFA38" s="2"/>
      <c r="XFB38" s="2"/>
      <c r="XFC38" s="2"/>
    </row>
    <row r="39" spans="1:13 16381:16383" s="1" customFormat="1" ht="14.1" customHeight="1" x14ac:dyDescent="0.15">
      <c r="A39" s="13">
        <v>35</v>
      </c>
      <c r="B39" s="13"/>
      <c r="C39" s="13" t="s">
        <v>229</v>
      </c>
      <c r="D39" s="20" t="s">
        <v>230</v>
      </c>
      <c r="E39" s="16">
        <v>2621.52</v>
      </c>
      <c r="F39" s="16"/>
      <c r="G39" s="16"/>
      <c r="H39" s="16"/>
      <c r="I39" s="16">
        <f t="shared" si="0"/>
        <v>0</v>
      </c>
      <c r="J39" s="16">
        <f t="shared" ref="J39:J41" si="3">E39-G39-H39</f>
        <v>2621.52</v>
      </c>
      <c r="K39" s="30"/>
      <c r="L39" s="30"/>
      <c r="M39" s="31"/>
      <c r="XFA39" s="2"/>
      <c r="XFB39" s="2"/>
      <c r="XFC39" s="2"/>
    </row>
    <row r="40" spans="1:13 16381:16383" s="1" customFormat="1" ht="14.1" customHeight="1" x14ac:dyDescent="0.15">
      <c r="A40" s="13">
        <v>36</v>
      </c>
      <c r="B40" s="13"/>
      <c r="C40" s="14">
        <v>1913517</v>
      </c>
      <c r="D40" s="20" t="s">
        <v>231</v>
      </c>
      <c r="E40" s="16">
        <v>215529.78</v>
      </c>
      <c r="F40" s="16">
        <v>39472.03</v>
      </c>
      <c r="G40" s="16">
        <v>47656.54</v>
      </c>
      <c r="H40" s="16">
        <v>48833.97</v>
      </c>
      <c r="I40" s="16">
        <f t="shared" si="0"/>
        <v>96490.51</v>
      </c>
      <c r="J40" s="16">
        <f t="shared" si="3"/>
        <v>119039.27</v>
      </c>
      <c r="K40" s="30"/>
      <c r="L40" s="30"/>
      <c r="M40" s="31"/>
      <c r="XFA40" s="2"/>
      <c r="XFB40" s="2"/>
      <c r="XFC40" s="2"/>
    </row>
    <row r="41" spans="1:13 16381:16383" s="1" customFormat="1" ht="14.1" customHeight="1" x14ac:dyDescent="0.15">
      <c r="A41" s="13">
        <v>37</v>
      </c>
      <c r="B41" s="13"/>
      <c r="C41" s="14" t="s">
        <v>232</v>
      </c>
      <c r="D41" s="20" t="s">
        <v>233</v>
      </c>
      <c r="E41" s="16">
        <v>698400.54</v>
      </c>
      <c r="F41" s="16">
        <v>322490.02</v>
      </c>
      <c r="G41" s="16"/>
      <c r="H41" s="16">
        <v>375910.32</v>
      </c>
      <c r="I41" s="16">
        <f t="shared" si="0"/>
        <v>375910.32</v>
      </c>
      <c r="J41" s="16">
        <f t="shared" si="3"/>
        <v>322490.21999999997</v>
      </c>
      <c r="K41" s="30"/>
      <c r="L41" s="30"/>
      <c r="M41" s="31"/>
      <c r="XFA41" s="2"/>
      <c r="XFB41" s="2"/>
      <c r="XFC41" s="2"/>
    </row>
    <row r="42" spans="1:13 16381:16383" s="1" customFormat="1" ht="14.1" customHeight="1" x14ac:dyDescent="0.15">
      <c r="A42" s="13">
        <v>38</v>
      </c>
      <c r="B42" s="13"/>
      <c r="C42" s="14" t="s">
        <v>234</v>
      </c>
      <c r="D42" s="20" t="s">
        <v>235</v>
      </c>
      <c r="E42" s="16">
        <v>1316445</v>
      </c>
      <c r="F42" s="16">
        <v>882702</v>
      </c>
      <c r="G42" s="16">
        <v>440550</v>
      </c>
      <c r="H42" s="16">
        <v>894842</v>
      </c>
      <c r="I42" s="16">
        <f t="shared" si="0"/>
        <v>0</v>
      </c>
      <c r="J42" s="16">
        <f>E42</f>
        <v>1316445</v>
      </c>
      <c r="K42" s="30"/>
      <c r="L42" s="30"/>
      <c r="M42" s="31"/>
      <c r="XFA42" s="2"/>
      <c r="XFB42" s="2"/>
      <c r="XFC42" s="2"/>
    </row>
    <row r="43" spans="1:13 16381:16383" s="1" customFormat="1" ht="14.1" customHeight="1" x14ac:dyDescent="0.15">
      <c r="A43" s="13">
        <v>39</v>
      </c>
      <c r="B43" s="13"/>
      <c r="C43" s="13" t="s">
        <v>236</v>
      </c>
      <c r="D43" s="21" t="s">
        <v>237</v>
      </c>
      <c r="E43" s="16">
        <v>1257514.6599999999</v>
      </c>
      <c r="F43" s="16">
        <v>345499.6</v>
      </c>
      <c r="G43" s="16">
        <v>332548.37</v>
      </c>
      <c r="H43" s="16">
        <v>241875.66</v>
      </c>
      <c r="I43" s="16">
        <f t="shared" si="0"/>
        <v>574424.03</v>
      </c>
      <c r="J43" s="16">
        <f t="shared" ref="J43:J67" si="4">E43-G43-H43</f>
        <v>683090.63</v>
      </c>
      <c r="K43" s="30"/>
      <c r="L43" s="30"/>
      <c r="M43" s="31"/>
      <c r="XFA43" s="2"/>
      <c r="XFB43" s="2"/>
      <c r="XFC43" s="2"/>
    </row>
    <row r="44" spans="1:13 16381:16383" s="1" customFormat="1" ht="14.1" customHeight="1" x14ac:dyDescent="0.15">
      <c r="A44" s="13">
        <v>40</v>
      </c>
      <c r="B44" s="13"/>
      <c r="C44" s="13" t="s">
        <v>238</v>
      </c>
      <c r="D44" s="21" t="s">
        <v>239</v>
      </c>
      <c r="E44" s="16">
        <v>7909.27</v>
      </c>
      <c r="F44" s="16">
        <v>3580.38</v>
      </c>
      <c r="G44" s="16">
        <v>2258.0100000000002</v>
      </c>
      <c r="H44" s="16">
        <v>567.62</v>
      </c>
      <c r="I44" s="16">
        <f t="shared" si="0"/>
        <v>2825.63</v>
      </c>
      <c r="J44" s="16">
        <f t="shared" si="4"/>
        <v>5083.6400000000003</v>
      </c>
      <c r="K44" s="30"/>
      <c r="L44" s="30"/>
      <c r="M44" s="31"/>
      <c r="XFA44" s="2"/>
      <c r="XFB44" s="2"/>
      <c r="XFC44" s="2"/>
    </row>
    <row r="45" spans="1:13 16381:16383" s="1" customFormat="1" ht="14.1" customHeight="1" x14ac:dyDescent="0.15">
      <c r="A45" s="13">
        <v>41</v>
      </c>
      <c r="B45" s="13"/>
      <c r="C45" s="13" t="s">
        <v>240</v>
      </c>
      <c r="D45" s="21" t="s">
        <v>241</v>
      </c>
      <c r="E45" s="16">
        <v>-210960</v>
      </c>
      <c r="F45" s="16"/>
      <c r="G45" s="16">
        <v>484308.96</v>
      </c>
      <c r="H45" s="16">
        <v>362142.4</v>
      </c>
      <c r="I45" s="16">
        <f t="shared" si="0"/>
        <v>-210960</v>
      </c>
      <c r="J45" s="16"/>
      <c r="K45" s="30"/>
      <c r="L45" s="30"/>
      <c r="M45" s="31"/>
      <c r="XFA45" s="2"/>
      <c r="XFB45" s="2"/>
      <c r="XFC45" s="2"/>
    </row>
    <row r="46" spans="1:13 16381:16383" s="1" customFormat="1" ht="14.1" customHeight="1" x14ac:dyDescent="0.15">
      <c r="A46" s="13">
        <v>42</v>
      </c>
      <c r="B46" s="13"/>
      <c r="C46" s="13" t="s">
        <v>242</v>
      </c>
      <c r="D46" s="21" t="s">
        <v>101</v>
      </c>
      <c r="E46" s="16">
        <v>3259945.12</v>
      </c>
      <c r="F46" s="16">
        <v>1063057.71</v>
      </c>
      <c r="G46" s="16">
        <v>924833.75</v>
      </c>
      <c r="H46" s="16">
        <v>1354015.51</v>
      </c>
      <c r="I46" s="16">
        <f t="shared" si="0"/>
        <v>2278849.2599999998</v>
      </c>
      <c r="J46" s="16">
        <f t="shared" si="4"/>
        <v>981095.86</v>
      </c>
      <c r="K46" s="30"/>
      <c r="L46" s="30"/>
      <c r="M46" s="31"/>
      <c r="XFA46" s="2"/>
      <c r="XFB46" s="2"/>
      <c r="XFC46" s="2"/>
    </row>
    <row r="47" spans="1:13 16381:16383" s="1" customFormat="1" ht="14.1" customHeight="1" x14ac:dyDescent="0.2">
      <c r="A47" s="13">
        <v>43</v>
      </c>
      <c r="B47" s="13"/>
      <c r="C47" s="22" t="s">
        <v>243</v>
      </c>
      <c r="D47" s="23" t="s">
        <v>244</v>
      </c>
      <c r="E47" s="16">
        <v>253723.9</v>
      </c>
      <c r="F47" s="16"/>
      <c r="G47" s="16"/>
      <c r="H47" s="16"/>
      <c r="I47" s="16">
        <f t="shared" si="0"/>
        <v>0</v>
      </c>
      <c r="J47" s="16">
        <f t="shared" si="4"/>
        <v>253723.9</v>
      </c>
      <c r="K47" s="30"/>
      <c r="L47" s="30"/>
      <c r="M47" s="31"/>
      <c r="XFA47" s="2"/>
      <c r="XFB47" s="2"/>
      <c r="XFC47" s="2"/>
    </row>
    <row r="48" spans="1:13 16381:16383" s="1" customFormat="1" ht="14.1" customHeight="1" x14ac:dyDescent="0.2">
      <c r="A48" s="13">
        <v>44</v>
      </c>
      <c r="B48" s="13"/>
      <c r="C48" s="22" t="s">
        <v>245</v>
      </c>
      <c r="D48" s="23" t="s">
        <v>246</v>
      </c>
      <c r="E48" s="16">
        <v>88064.17</v>
      </c>
      <c r="F48" s="16">
        <v>23183.3</v>
      </c>
      <c r="G48" s="16">
        <v>21725.919999999998</v>
      </c>
      <c r="H48" s="16">
        <v>6848.07</v>
      </c>
      <c r="I48" s="16">
        <f t="shared" si="0"/>
        <v>28573.99</v>
      </c>
      <c r="J48" s="16">
        <f t="shared" si="4"/>
        <v>59490.18</v>
      </c>
      <c r="K48" s="30"/>
      <c r="L48" s="30"/>
      <c r="M48" s="31"/>
      <c r="XFA48" s="2"/>
      <c r="XFB48" s="2"/>
      <c r="XFC48" s="2"/>
    </row>
    <row r="49" spans="1:13 16381:16383" s="1" customFormat="1" ht="14.1" customHeight="1" x14ac:dyDescent="0.15">
      <c r="A49" s="13">
        <v>45</v>
      </c>
      <c r="B49" s="13"/>
      <c r="C49" s="13" t="s">
        <v>247</v>
      </c>
      <c r="D49" s="21" t="s">
        <v>248</v>
      </c>
      <c r="E49" s="16">
        <v>74217.27</v>
      </c>
      <c r="F49" s="16"/>
      <c r="G49" s="16"/>
      <c r="H49" s="16"/>
      <c r="I49" s="16">
        <f t="shared" si="0"/>
        <v>0</v>
      </c>
      <c r="J49" s="16">
        <f t="shared" si="4"/>
        <v>74217.27</v>
      </c>
      <c r="K49" s="30"/>
      <c r="L49" s="30"/>
      <c r="M49" s="31"/>
      <c r="XFA49" s="2"/>
      <c r="XFB49" s="2"/>
      <c r="XFC49" s="2"/>
    </row>
    <row r="50" spans="1:13 16381:16383" s="1" customFormat="1" ht="14.1" customHeight="1" x14ac:dyDescent="0.15">
      <c r="A50" s="13">
        <v>46</v>
      </c>
      <c r="B50" s="13"/>
      <c r="C50" s="13" t="s">
        <v>249</v>
      </c>
      <c r="D50" s="21" t="s">
        <v>289</v>
      </c>
      <c r="E50" s="16">
        <v>1175252.76</v>
      </c>
      <c r="F50" s="16">
        <v>458661.99</v>
      </c>
      <c r="G50" s="16">
        <v>100030.59</v>
      </c>
      <c r="H50" s="16">
        <v>67543.48</v>
      </c>
      <c r="I50" s="16">
        <f t="shared" si="0"/>
        <v>167574.07</v>
      </c>
      <c r="J50" s="16">
        <f t="shared" si="4"/>
        <v>1007678.69</v>
      </c>
      <c r="K50" s="30"/>
      <c r="L50" s="30"/>
      <c r="M50" s="31"/>
      <c r="XFA50" s="2"/>
      <c r="XFB50" s="2"/>
      <c r="XFC50" s="2"/>
    </row>
    <row r="51" spans="1:13 16381:16383" s="1" customFormat="1" ht="14.1" customHeight="1" x14ac:dyDescent="0.15">
      <c r="A51" s="13">
        <v>47</v>
      </c>
      <c r="B51" s="13"/>
      <c r="C51" s="13" t="s">
        <v>251</v>
      </c>
      <c r="D51" s="21" t="s">
        <v>252</v>
      </c>
      <c r="E51" s="16">
        <v>14160</v>
      </c>
      <c r="F51" s="16">
        <v>32736</v>
      </c>
      <c r="G51" s="16"/>
      <c r="H51" s="16">
        <v>14160</v>
      </c>
      <c r="I51" s="16">
        <f t="shared" si="0"/>
        <v>14160</v>
      </c>
      <c r="J51" s="16">
        <f t="shared" si="4"/>
        <v>0</v>
      </c>
      <c r="K51" s="30"/>
      <c r="L51" s="30"/>
      <c r="M51" s="31"/>
      <c r="XFA51" s="2"/>
      <c r="XFB51" s="2"/>
      <c r="XFC51" s="2"/>
    </row>
    <row r="52" spans="1:13 16381:16383" s="1" customFormat="1" ht="14.1" customHeight="1" x14ac:dyDescent="0.15">
      <c r="A52" s="13">
        <v>48</v>
      </c>
      <c r="B52" s="13"/>
      <c r="C52" s="13" t="s">
        <v>253</v>
      </c>
      <c r="D52" s="21" t="s">
        <v>254</v>
      </c>
      <c r="E52" s="16">
        <v>694505.73</v>
      </c>
      <c r="F52" s="16">
        <v>168856.92</v>
      </c>
      <c r="G52" s="16">
        <v>171284.34</v>
      </c>
      <c r="H52" s="16">
        <v>160658.13</v>
      </c>
      <c r="I52" s="16">
        <f t="shared" si="0"/>
        <v>331942.46999999997</v>
      </c>
      <c r="J52" s="16">
        <f t="shared" si="4"/>
        <v>362563.26</v>
      </c>
      <c r="K52" s="30"/>
      <c r="L52" s="30"/>
      <c r="M52" s="31"/>
      <c r="XFA52" s="2"/>
      <c r="XFB52" s="2"/>
      <c r="XFC52" s="2"/>
    </row>
    <row r="53" spans="1:13 16381:16383" s="1" customFormat="1" ht="14.1" customHeight="1" x14ac:dyDescent="0.15">
      <c r="A53" s="13">
        <v>49</v>
      </c>
      <c r="B53" s="13"/>
      <c r="C53" s="13">
        <v>1932593</v>
      </c>
      <c r="D53" s="21" t="s">
        <v>290</v>
      </c>
      <c r="E53" s="16">
        <v>178136.9</v>
      </c>
      <c r="F53" s="16"/>
      <c r="G53" s="16"/>
      <c r="H53" s="16">
        <v>79936.2</v>
      </c>
      <c r="I53" s="16">
        <f t="shared" si="0"/>
        <v>79936.2</v>
      </c>
      <c r="J53" s="16">
        <f t="shared" si="4"/>
        <v>98200.7</v>
      </c>
      <c r="K53" s="30"/>
      <c r="L53" s="30"/>
      <c r="M53" s="31"/>
      <c r="XFA53" s="2"/>
      <c r="XFB53" s="2"/>
      <c r="XFC53" s="2"/>
    </row>
    <row r="54" spans="1:13 16381:16383" s="1" customFormat="1" ht="14.1" customHeight="1" x14ac:dyDescent="0.15">
      <c r="A54" s="13">
        <v>50</v>
      </c>
      <c r="B54" s="13"/>
      <c r="C54" s="14">
        <v>1943007</v>
      </c>
      <c r="D54" s="20" t="s">
        <v>256</v>
      </c>
      <c r="E54" s="16"/>
      <c r="F54" s="16"/>
      <c r="G54" s="16"/>
      <c r="H54" s="16"/>
      <c r="I54" s="16">
        <f t="shared" si="0"/>
        <v>0</v>
      </c>
      <c r="J54" s="16">
        <f t="shared" si="4"/>
        <v>0</v>
      </c>
      <c r="K54" s="16"/>
      <c r="L54" s="16"/>
      <c r="M54" s="28"/>
      <c r="XFA54" s="2"/>
      <c r="XFB54" s="2"/>
    </row>
    <row r="55" spans="1:13 16381:16383" s="1" customFormat="1" ht="14.1" customHeight="1" x14ac:dyDescent="0.15">
      <c r="A55" s="13">
        <v>51</v>
      </c>
      <c r="B55" s="13"/>
      <c r="C55" s="13" t="s">
        <v>257</v>
      </c>
      <c r="D55" s="20" t="s">
        <v>258</v>
      </c>
      <c r="E55" s="16">
        <v>2727.82</v>
      </c>
      <c r="F55" s="16">
        <v>4813.8</v>
      </c>
      <c r="G55" s="16"/>
      <c r="H55" s="16">
        <v>2727.82</v>
      </c>
      <c r="I55" s="16">
        <f t="shared" si="0"/>
        <v>2727.82</v>
      </c>
      <c r="J55" s="16">
        <f t="shared" si="4"/>
        <v>0</v>
      </c>
      <c r="K55" s="16"/>
      <c r="L55" s="16"/>
      <c r="M55" s="28"/>
      <c r="XFA55" s="2"/>
      <c r="XFB55" s="2"/>
    </row>
    <row r="56" spans="1:13 16381:16383" s="1" customFormat="1" ht="14.1" customHeight="1" x14ac:dyDescent="0.15">
      <c r="A56" s="13">
        <v>52</v>
      </c>
      <c r="B56" s="13"/>
      <c r="C56" s="13" t="s">
        <v>259</v>
      </c>
      <c r="D56" s="20" t="s">
        <v>260</v>
      </c>
      <c r="E56" s="16">
        <v>496814.23</v>
      </c>
      <c r="F56" s="16">
        <v>110043.92</v>
      </c>
      <c r="G56" s="16"/>
      <c r="H56" s="16">
        <v>93216.86</v>
      </c>
      <c r="I56" s="16">
        <f t="shared" si="0"/>
        <v>93216.86</v>
      </c>
      <c r="J56" s="16">
        <f t="shared" si="4"/>
        <v>403597.37</v>
      </c>
      <c r="K56" s="16"/>
      <c r="L56" s="16"/>
      <c r="M56" s="28"/>
      <c r="XFA56" s="2"/>
      <c r="XFB56" s="2"/>
    </row>
    <row r="57" spans="1:13 16381:16383" s="1" customFormat="1" ht="14.1" customHeight="1" x14ac:dyDescent="0.15">
      <c r="A57" s="13">
        <v>53</v>
      </c>
      <c r="B57" s="13"/>
      <c r="C57" s="13" t="s">
        <v>300</v>
      </c>
      <c r="D57" s="20" t="s">
        <v>301</v>
      </c>
      <c r="E57" s="16">
        <v>272288.52</v>
      </c>
      <c r="F57" s="16"/>
      <c r="G57" s="16">
        <v>122835.36</v>
      </c>
      <c r="H57" s="16">
        <v>44684.63</v>
      </c>
      <c r="I57" s="16">
        <f t="shared" si="0"/>
        <v>167519.99</v>
      </c>
      <c r="J57" s="16">
        <f t="shared" si="4"/>
        <v>104768.53</v>
      </c>
      <c r="K57" s="16"/>
      <c r="L57" s="16"/>
      <c r="M57" s="28"/>
      <c r="XFA57" s="2"/>
      <c r="XFB57" s="2"/>
    </row>
    <row r="58" spans="1:13 16381:16383" s="1" customFormat="1" ht="14.1" customHeight="1" x14ac:dyDescent="0.15">
      <c r="A58" s="13">
        <v>54</v>
      </c>
      <c r="B58" s="13"/>
      <c r="C58" s="13" t="s">
        <v>302</v>
      </c>
      <c r="D58" s="20" t="s">
        <v>303</v>
      </c>
      <c r="E58" s="16">
        <v>140624.25</v>
      </c>
      <c r="F58" s="16"/>
      <c r="G58" s="16">
        <v>37325.21</v>
      </c>
      <c r="H58" s="16"/>
      <c r="I58" s="16">
        <f t="shared" si="0"/>
        <v>37325.21</v>
      </c>
      <c r="J58" s="16">
        <f t="shared" si="4"/>
        <v>103299.04</v>
      </c>
      <c r="K58" s="16"/>
      <c r="L58" s="16"/>
      <c r="M58" s="28"/>
      <c r="XFA58" s="2"/>
      <c r="XFB58" s="2"/>
    </row>
    <row r="59" spans="1:13 16381:16383" s="1" customFormat="1" ht="14.1" customHeight="1" x14ac:dyDescent="0.15">
      <c r="A59" s="13">
        <v>55</v>
      </c>
      <c r="B59" s="13"/>
      <c r="C59" s="13" t="s">
        <v>261</v>
      </c>
      <c r="D59" s="20" t="s">
        <v>262</v>
      </c>
      <c r="E59" s="16">
        <v>1766909.3</v>
      </c>
      <c r="F59" s="16">
        <v>280692</v>
      </c>
      <c r="G59" s="16">
        <v>136956</v>
      </c>
      <c r="H59" s="16">
        <v>155036</v>
      </c>
      <c r="I59" s="16">
        <f t="shared" si="0"/>
        <v>291992</v>
      </c>
      <c r="J59" s="16">
        <f t="shared" si="4"/>
        <v>1474917.3</v>
      </c>
      <c r="K59" s="16"/>
      <c r="L59" s="16"/>
      <c r="M59" s="28"/>
      <c r="XFA59" s="2"/>
      <c r="XFB59" s="2"/>
    </row>
    <row r="60" spans="1:13 16381:16383" s="1" customFormat="1" ht="14.1" customHeight="1" x14ac:dyDescent="0.15">
      <c r="A60" s="13">
        <v>56</v>
      </c>
      <c r="B60" s="13"/>
      <c r="C60" s="13" t="s">
        <v>263</v>
      </c>
      <c r="D60" s="20" t="s">
        <v>264</v>
      </c>
      <c r="E60" s="16">
        <v>7961.51</v>
      </c>
      <c r="F60" s="16"/>
      <c r="G60" s="16"/>
      <c r="H60" s="16"/>
      <c r="I60" s="16">
        <f t="shared" si="0"/>
        <v>0</v>
      </c>
      <c r="J60" s="16">
        <f t="shared" si="4"/>
        <v>7961.51</v>
      </c>
      <c r="K60" s="16"/>
      <c r="L60" s="16"/>
      <c r="M60" s="28"/>
      <c r="XFA60" s="2"/>
      <c r="XFB60" s="2"/>
    </row>
    <row r="61" spans="1:13 16381:16383" s="1" customFormat="1" ht="14.1" customHeight="1" x14ac:dyDescent="0.15">
      <c r="A61" s="13">
        <v>57</v>
      </c>
      <c r="B61" s="13"/>
      <c r="C61" s="13" t="s">
        <v>265</v>
      </c>
      <c r="D61" s="20" t="s">
        <v>266</v>
      </c>
      <c r="E61" s="16">
        <v>20220.75</v>
      </c>
      <c r="F61" s="16"/>
      <c r="G61" s="16">
        <v>9478.5</v>
      </c>
      <c r="H61" s="16">
        <v>10742.23</v>
      </c>
      <c r="I61" s="16"/>
      <c r="J61" s="16">
        <f t="shared" si="4"/>
        <v>2.0000000000436599E-2</v>
      </c>
      <c r="K61" s="16"/>
      <c r="L61" s="16"/>
      <c r="M61" s="28"/>
      <c r="XFA61" s="2"/>
      <c r="XFB61" s="2"/>
    </row>
    <row r="62" spans="1:13 16381:16383" s="1" customFormat="1" ht="14.1" customHeight="1" x14ac:dyDescent="0.15">
      <c r="A62" s="13">
        <v>58</v>
      </c>
      <c r="B62" s="13"/>
      <c r="C62" s="13">
        <v>1942582</v>
      </c>
      <c r="D62" s="20" t="s">
        <v>267</v>
      </c>
      <c r="E62" s="16">
        <v>3981.23</v>
      </c>
      <c r="F62" s="16"/>
      <c r="G62" s="16"/>
      <c r="H62" s="16"/>
      <c r="I62" s="16"/>
      <c r="J62" s="16">
        <f t="shared" si="4"/>
        <v>3981.23</v>
      </c>
      <c r="K62" s="16"/>
      <c r="L62" s="16"/>
      <c r="M62" s="28"/>
      <c r="XFA62" s="2"/>
      <c r="XFB62" s="2"/>
    </row>
    <row r="63" spans="1:13 16381:16383" s="1" customFormat="1" ht="14.1" customHeight="1" x14ac:dyDescent="0.15">
      <c r="A63" s="13">
        <v>59</v>
      </c>
      <c r="B63" s="13"/>
      <c r="C63" s="13" t="s">
        <v>268</v>
      </c>
      <c r="D63" s="20" t="s">
        <v>269</v>
      </c>
      <c r="E63" s="16">
        <v>99393.45</v>
      </c>
      <c r="F63" s="16">
        <v>24841.24</v>
      </c>
      <c r="G63" s="16">
        <v>8520.43</v>
      </c>
      <c r="H63" s="16">
        <v>27869.87</v>
      </c>
      <c r="I63" s="16"/>
      <c r="J63" s="16">
        <f t="shared" si="4"/>
        <v>63003.15</v>
      </c>
      <c r="K63" s="16"/>
      <c r="L63" s="16"/>
      <c r="M63" s="28"/>
      <c r="XFA63" s="2"/>
      <c r="XFB63" s="2"/>
    </row>
    <row r="64" spans="1:13 16381:16383" s="1" customFormat="1" ht="14.1" customHeight="1" x14ac:dyDescent="0.15">
      <c r="A64" s="13">
        <v>60</v>
      </c>
      <c r="B64" s="13"/>
      <c r="C64" s="13" t="s">
        <v>270</v>
      </c>
      <c r="D64" s="20" t="s">
        <v>271</v>
      </c>
      <c r="E64" s="16"/>
      <c r="F64" s="16"/>
      <c r="G64" s="16"/>
      <c r="H64" s="16"/>
      <c r="I64" s="16">
        <f t="shared" ref="I64:I71" si="5">E64-J64</f>
        <v>0</v>
      </c>
      <c r="J64" s="16">
        <f t="shared" si="4"/>
        <v>0</v>
      </c>
      <c r="K64" s="16"/>
      <c r="L64" s="16"/>
      <c r="M64" s="28"/>
      <c r="XFA64" s="2"/>
      <c r="XFB64" s="2"/>
    </row>
    <row r="65" spans="1:13 16381:16382" s="1" customFormat="1" ht="14.1" customHeight="1" x14ac:dyDescent="0.15">
      <c r="A65" s="13">
        <v>61</v>
      </c>
      <c r="B65" s="13"/>
      <c r="C65" s="13" t="s">
        <v>272</v>
      </c>
      <c r="D65" s="20" t="s">
        <v>273</v>
      </c>
      <c r="E65" s="16"/>
      <c r="F65" s="16"/>
      <c r="G65" s="16"/>
      <c r="H65" s="16"/>
      <c r="I65" s="16">
        <f t="shared" si="5"/>
        <v>0</v>
      </c>
      <c r="J65" s="16">
        <f t="shared" si="4"/>
        <v>0</v>
      </c>
      <c r="K65" s="16"/>
      <c r="L65" s="16"/>
      <c r="M65" s="28"/>
      <c r="XFA65" s="2"/>
      <c r="XFB65" s="2"/>
    </row>
    <row r="66" spans="1:13 16381:16382" s="1" customFormat="1" ht="14.1" customHeight="1" x14ac:dyDescent="0.15">
      <c r="A66" s="13">
        <v>62</v>
      </c>
      <c r="B66" s="13"/>
      <c r="C66" s="13" t="s">
        <v>274</v>
      </c>
      <c r="D66" s="20" t="s">
        <v>275</v>
      </c>
      <c r="E66" s="16">
        <v>64535.94</v>
      </c>
      <c r="F66" s="16"/>
      <c r="G66" s="16">
        <v>12531.25</v>
      </c>
      <c r="H66" s="16"/>
      <c r="I66" s="16">
        <f t="shared" si="5"/>
        <v>12531.25</v>
      </c>
      <c r="J66" s="16">
        <f t="shared" si="4"/>
        <v>52004.69</v>
      </c>
      <c r="K66" s="16"/>
      <c r="L66" s="16"/>
      <c r="M66" s="28"/>
      <c r="XFA66" s="2"/>
      <c r="XFB66" s="2"/>
    </row>
    <row r="67" spans="1:13 16381:16382" s="1" customFormat="1" ht="14.1" customHeight="1" x14ac:dyDescent="0.15">
      <c r="A67" s="13">
        <v>63</v>
      </c>
      <c r="B67" s="13"/>
      <c r="C67" s="13" t="s">
        <v>276</v>
      </c>
      <c r="D67" s="17" t="s">
        <v>277</v>
      </c>
      <c r="E67" s="16">
        <v>5878.26</v>
      </c>
      <c r="F67" s="16"/>
      <c r="G67" s="16"/>
      <c r="H67" s="16"/>
      <c r="I67" s="16">
        <f t="shared" si="5"/>
        <v>0</v>
      </c>
      <c r="J67" s="16">
        <f t="shared" si="4"/>
        <v>5878.26</v>
      </c>
      <c r="K67" s="16"/>
      <c r="L67" s="12"/>
      <c r="M67" s="28"/>
      <c r="XFA67" s="2"/>
      <c r="XFB67" s="2"/>
    </row>
    <row r="68" spans="1:13 16381:16382" s="1" customFormat="1" ht="14.1" customHeight="1" x14ac:dyDescent="0.15">
      <c r="A68" s="13">
        <v>64</v>
      </c>
      <c r="B68" s="13"/>
      <c r="C68" s="13" t="s">
        <v>291</v>
      </c>
      <c r="D68" s="17" t="s">
        <v>292</v>
      </c>
      <c r="E68" s="16">
        <v>40329.69</v>
      </c>
      <c r="F68" s="16">
        <v>25681.279999999999</v>
      </c>
      <c r="G68" s="16">
        <v>13200.66</v>
      </c>
      <c r="H68" s="16">
        <v>11200.56</v>
      </c>
      <c r="I68" s="16">
        <f t="shared" si="5"/>
        <v>40329.69</v>
      </c>
      <c r="J68" s="16"/>
      <c r="K68" s="16"/>
      <c r="L68" s="12"/>
      <c r="M68" s="28"/>
      <c r="XFA68" s="2"/>
      <c r="XFB68" s="2"/>
    </row>
    <row r="69" spans="1:13 16381:16382" s="1" customFormat="1" ht="14.1" customHeight="1" x14ac:dyDescent="0.15">
      <c r="A69" s="13">
        <v>65</v>
      </c>
      <c r="B69" s="13"/>
      <c r="C69" s="13" t="s">
        <v>293</v>
      </c>
      <c r="D69" s="17" t="s">
        <v>294</v>
      </c>
      <c r="E69" s="16">
        <v>3112380.49</v>
      </c>
      <c r="F69" s="16">
        <v>2147835.83</v>
      </c>
      <c r="G69" s="16">
        <v>1103529.44</v>
      </c>
      <c r="H69" s="16">
        <v>495521.25</v>
      </c>
      <c r="I69" s="16">
        <f t="shared" si="5"/>
        <v>1599050.69</v>
      </c>
      <c r="J69" s="16">
        <f t="shared" ref="J69:J71" si="6">E69-G69-H69</f>
        <v>1513329.8</v>
      </c>
      <c r="K69" s="16"/>
      <c r="L69" s="12"/>
      <c r="M69" s="28"/>
      <c r="XFA69" s="2"/>
      <c r="XFB69" s="2"/>
    </row>
    <row r="70" spans="1:13 16381:16382" s="1" customFormat="1" ht="14.1" customHeight="1" x14ac:dyDescent="0.15">
      <c r="A70" s="13">
        <v>66</v>
      </c>
      <c r="B70" s="13"/>
      <c r="C70" s="13">
        <v>1943004</v>
      </c>
      <c r="D70" s="36" t="s">
        <v>278</v>
      </c>
      <c r="E70" s="16">
        <v>1517923.32</v>
      </c>
      <c r="F70" s="16">
        <v>548905.93999999994</v>
      </c>
      <c r="G70" s="16">
        <v>309185.99</v>
      </c>
      <c r="H70" s="16">
        <v>571562.38</v>
      </c>
      <c r="I70" s="16">
        <f t="shared" si="5"/>
        <v>880748.37</v>
      </c>
      <c r="J70" s="16">
        <f t="shared" si="6"/>
        <v>637174.94999999995</v>
      </c>
      <c r="K70" s="16"/>
      <c r="L70" s="16"/>
      <c r="M70" s="28"/>
      <c r="XFA70" s="2"/>
      <c r="XFB70" s="2"/>
    </row>
    <row r="71" spans="1:13 16381:16382" s="1" customFormat="1" ht="14.1" customHeight="1" x14ac:dyDescent="0.15">
      <c r="A71" s="13">
        <v>67</v>
      </c>
      <c r="B71" s="35"/>
      <c r="C71" s="13" t="s">
        <v>279</v>
      </c>
      <c r="D71" s="36" t="s">
        <v>280</v>
      </c>
      <c r="E71" s="16">
        <v>441984.56</v>
      </c>
      <c r="F71" s="16">
        <v>371406.07</v>
      </c>
      <c r="G71" s="16">
        <v>72809.289999999994</v>
      </c>
      <c r="H71" s="16"/>
      <c r="I71" s="16">
        <f t="shared" si="5"/>
        <v>72809.289999999994</v>
      </c>
      <c r="J71" s="16">
        <f t="shared" si="6"/>
        <v>369175.27</v>
      </c>
      <c r="K71" s="16"/>
      <c r="L71" s="16"/>
      <c r="M71" s="28"/>
      <c r="XFA71" s="2"/>
      <c r="XFB71" s="2"/>
    </row>
    <row r="72" spans="1:13 16381:16382" s="1" customFormat="1" ht="13.5" x14ac:dyDescent="0.15">
      <c r="A72" s="37"/>
      <c r="B72" s="37"/>
      <c r="C72" s="37"/>
      <c r="D72" s="37"/>
      <c r="E72" s="38">
        <f>SUM(E5:E71)</f>
        <v>57674407.689999998</v>
      </c>
      <c r="F72" s="38">
        <f t="shared" ref="F72:L72" si="7">SUM(F5:F71)</f>
        <v>11821843.550000001</v>
      </c>
      <c r="G72" s="38">
        <f t="shared" si="7"/>
        <v>8639466.3399999999</v>
      </c>
      <c r="H72" s="38">
        <f t="shared" si="7"/>
        <v>9245911.9199999999</v>
      </c>
      <c r="I72" s="38">
        <f t="shared" si="7"/>
        <v>15414611.66</v>
      </c>
      <c r="J72" s="38">
        <f t="shared" si="7"/>
        <v>42203185</v>
      </c>
      <c r="K72" s="38">
        <f t="shared" si="7"/>
        <v>0</v>
      </c>
      <c r="L72" s="38">
        <f t="shared" si="7"/>
        <v>0</v>
      </c>
      <c r="M72" s="41"/>
      <c r="XFA72" s="2"/>
      <c r="XFB72" s="2"/>
    </row>
    <row r="73" spans="1:13 16381:16382" s="1" customFormat="1" ht="12" customHeight="1" x14ac:dyDescent="0.15">
      <c r="D73" s="5"/>
      <c r="E73" s="6"/>
      <c r="F73" s="7"/>
      <c r="G73" s="7"/>
      <c r="H73" s="7"/>
      <c r="I73" s="7"/>
      <c r="J73" s="7"/>
      <c r="K73" s="42"/>
      <c r="L73" s="7"/>
      <c r="M73" s="7"/>
      <c r="XFA73" s="2"/>
      <c r="XFB73" s="2"/>
    </row>
    <row r="74" spans="1:13 16381:16382" s="1" customFormat="1" ht="12" customHeight="1" x14ac:dyDescent="0.15">
      <c r="D74" s="5"/>
      <c r="E74" s="6"/>
      <c r="F74" s="7"/>
      <c r="G74" s="7"/>
      <c r="H74" s="7"/>
      <c r="I74" s="7"/>
      <c r="J74" s="7"/>
      <c r="K74" s="42"/>
      <c r="L74" s="7"/>
      <c r="M74" s="7"/>
      <c r="XFA74" s="2"/>
      <c r="XFB74" s="2"/>
    </row>
    <row r="75" spans="1:13 16381:16382" s="1" customFormat="1" ht="12" customHeight="1" x14ac:dyDescent="0.15">
      <c r="D75" s="5"/>
      <c r="E75" s="6"/>
      <c r="F75" s="7"/>
      <c r="G75" s="7"/>
      <c r="H75" s="7"/>
      <c r="I75" s="7"/>
      <c r="J75" s="7"/>
      <c r="K75" s="42"/>
      <c r="L75" s="7"/>
      <c r="M75" s="7"/>
      <c r="XFA75" s="2"/>
      <c r="XFB75" s="2"/>
    </row>
    <row r="76" spans="1:13 16381:16382" s="1" customFormat="1" ht="12" customHeight="1" x14ac:dyDescent="0.15">
      <c r="D76" s="5"/>
      <c r="E76" s="6"/>
      <c r="F76" s="7"/>
      <c r="G76" s="7"/>
      <c r="H76" s="7"/>
      <c r="I76" s="7"/>
      <c r="J76" s="43"/>
      <c r="K76" s="44"/>
      <c r="L76" s="44"/>
      <c r="M76" s="7"/>
      <c r="XFA76" s="2"/>
      <c r="XFB76" s="2"/>
    </row>
    <row r="77" spans="1:13 16381:16382" s="1" customFormat="1" ht="12" customHeight="1" x14ac:dyDescent="0.15">
      <c r="D77" s="5"/>
      <c r="E77" s="6"/>
      <c r="F77" s="7"/>
      <c r="G77" s="7"/>
      <c r="H77" s="7"/>
      <c r="I77" s="7"/>
      <c r="J77" s="45"/>
      <c r="K77" s="7"/>
      <c r="L77" s="7"/>
      <c r="M77" s="7"/>
      <c r="XFA77" s="2"/>
      <c r="XFB77" s="2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9" type="noConversion"/>
  <pageMargins left="0.75" right="0.75" top="1" bottom="1" header="0.5" footer="0.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FD82"/>
  <sheetViews>
    <sheetView workbookViewId="0">
      <selection sqref="A1:XFD1048576"/>
    </sheetView>
  </sheetViews>
  <sheetFormatPr defaultColWidth="9" defaultRowHeight="18.95" customHeight="1" outlineLevelCol="1" x14ac:dyDescent="0.15"/>
  <cols>
    <col min="1" max="1" width="5.5" style="1" customWidth="1"/>
    <col min="2" max="2" width="9.125" style="1" hidden="1" customWidth="1"/>
    <col min="3" max="3" width="9.375" style="1" customWidth="1"/>
    <col min="4" max="4" width="34" style="5" customWidth="1"/>
    <col min="5" max="5" width="17.5" style="6" customWidth="1"/>
    <col min="6" max="6" width="16" style="7" customWidth="1" outlineLevel="1"/>
    <col min="7" max="8" width="17.125" style="7" customWidth="1" outlineLevel="1"/>
    <col min="9" max="10" width="16.625" style="7" customWidth="1" outlineLevel="1"/>
    <col min="11" max="12" width="15.75" style="7" customWidth="1" outlineLevel="1"/>
    <col min="13" max="13" width="15.75" style="7" customWidth="1"/>
    <col min="14" max="16380" width="9" style="1"/>
    <col min="16381" max="16384" width="9" style="2"/>
  </cols>
  <sheetData>
    <row r="1" spans="1:13 16381:16382" s="1" customFormat="1" ht="13.5" customHeight="1" x14ac:dyDescent="0.15">
      <c r="A1" s="131" t="s">
        <v>307</v>
      </c>
      <c r="B1" s="131"/>
      <c r="C1" s="131"/>
      <c r="D1" s="131"/>
      <c r="E1" s="132"/>
      <c r="F1" s="8" t="s">
        <v>178</v>
      </c>
      <c r="G1" s="8"/>
      <c r="H1" s="8"/>
      <c r="I1" s="8" t="s">
        <v>3</v>
      </c>
      <c r="J1" s="8" t="s">
        <v>4</v>
      </c>
      <c r="K1" s="8" t="s">
        <v>5</v>
      </c>
      <c r="L1" s="8" t="s">
        <v>124</v>
      </c>
      <c r="M1" s="24" t="s">
        <v>125</v>
      </c>
      <c r="XFA1" s="2"/>
      <c r="XFB1" s="2"/>
    </row>
    <row r="2" spans="1:13 16381:16382" s="1" customFormat="1" ht="12" customHeight="1" x14ac:dyDescent="0.15">
      <c r="A2" s="165"/>
      <c r="B2" s="165"/>
      <c r="C2" s="165"/>
      <c r="D2" s="165"/>
      <c r="E2" s="166"/>
      <c r="F2" s="9"/>
      <c r="G2" s="9"/>
      <c r="H2" s="9"/>
      <c r="I2" s="9"/>
      <c r="J2" s="9"/>
      <c r="K2" s="25"/>
      <c r="L2" s="25"/>
      <c r="M2" s="26"/>
      <c r="XFA2" s="2"/>
      <c r="XFB2" s="2"/>
    </row>
    <row r="3" spans="1:13 16381:16382" s="1" customFormat="1" ht="13.5" customHeight="1" x14ac:dyDescent="0.15">
      <c r="A3" s="167" t="s">
        <v>9</v>
      </c>
      <c r="B3" s="167" t="s">
        <v>10</v>
      </c>
      <c r="C3" s="170" t="s">
        <v>10</v>
      </c>
      <c r="D3" s="172" t="s">
        <v>11</v>
      </c>
      <c r="E3" s="174" t="s">
        <v>308</v>
      </c>
      <c r="F3" s="10"/>
      <c r="G3" s="10"/>
      <c r="H3" s="10"/>
      <c r="I3" s="167" t="s">
        <v>14</v>
      </c>
      <c r="J3" s="167"/>
      <c r="K3" s="168" t="s">
        <v>163</v>
      </c>
      <c r="L3" s="169"/>
      <c r="M3" s="163" t="s">
        <v>181</v>
      </c>
      <c r="XFA3" s="2"/>
      <c r="XFB3" s="2"/>
    </row>
    <row r="4" spans="1:13 16381:16382" s="1" customFormat="1" ht="13.5" x14ac:dyDescent="0.15">
      <c r="A4" s="111"/>
      <c r="B4" s="111"/>
      <c r="C4" s="171"/>
      <c r="D4" s="142"/>
      <c r="E4" s="175"/>
      <c r="F4" s="12" t="s">
        <v>309</v>
      </c>
      <c r="G4" s="12" t="s">
        <v>310</v>
      </c>
      <c r="H4" s="12" t="s">
        <v>311</v>
      </c>
      <c r="I4" s="12" t="s">
        <v>312</v>
      </c>
      <c r="J4" s="12" t="s">
        <v>313</v>
      </c>
      <c r="K4" s="12" t="s">
        <v>187</v>
      </c>
      <c r="L4" s="12" t="s">
        <v>188</v>
      </c>
      <c r="M4" s="164"/>
      <c r="XFA4" s="2"/>
      <c r="XFB4" s="2"/>
    </row>
    <row r="5" spans="1:13 16381:16382" s="1" customFormat="1" ht="14.1" customHeight="1" x14ac:dyDescent="0.15">
      <c r="A5" s="13">
        <v>1</v>
      </c>
      <c r="B5" s="13"/>
      <c r="C5" s="14">
        <v>1911037</v>
      </c>
      <c r="D5" s="15" t="s">
        <v>189</v>
      </c>
      <c r="E5" s="16">
        <v>5383908.3799999999</v>
      </c>
      <c r="F5" s="16"/>
      <c r="G5" s="16"/>
      <c r="H5" s="16"/>
      <c r="I5" s="16">
        <f>E5-J5</f>
        <v>0</v>
      </c>
      <c r="J5" s="16">
        <f>E5-G5-H5</f>
        <v>5383908.3799999999</v>
      </c>
      <c r="K5" s="12"/>
      <c r="L5" s="12"/>
      <c r="M5" s="27"/>
      <c r="XFA5" s="2"/>
      <c r="XFB5" s="2"/>
    </row>
    <row r="6" spans="1:13 16381:16382" s="1" customFormat="1" ht="14.1" customHeight="1" x14ac:dyDescent="0.15">
      <c r="A6" s="13">
        <v>2</v>
      </c>
      <c r="B6" s="13"/>
      <c r="C6" s="13" t="s">
        <v>190</v>
      </c>
      <c r="D6" s="17" t="s">
        <v>26</v>
      </c>
      <c r="E6" s="16">
        <v>61614.37</v>
      </c>
      <c r="F6" s="16"/>
      <c r="G6" s="16"/>
      <c r="H6" s="16"/>
      <c r="I6" s="16">
        <f t="shared" ref="I6:I35" si="0">E6-J6</f>
        <v>0</v>
      </c>
      <c r="J6" s="16">
        <f t="shared" ref="J6:J24" si="1">E6-G6-H6</f>
        <v>61614.37</v>
      </c>
      <c r="K6" s="16"/>
      <c r="L6" s="16"/>
      <c r="M6" s="28"/>
      <c r="XFA6" s="2"/>
      <c r="XFB6" s="2"/>
    </row>
    <row r="7" spans="1:13 16381:16382" s="1" customFormat="1" ht="14.1" customHeight="1" x14ac:dyDescent="0.15">
      <c r="A7" s="13">
        <v>3</v>
      </c>
      <c r="B7" s="13"/>
      <c r="C7" s="13" t="s">
        <v>191</v>
      </c>
      <c r="D7" s="17" t="s">
        <v>192</v>
      </c>
      <c r="E7" s="16">
        <v>220750.15</v>
      </c>
      <c r="F7" s="16"/>
      <c r="G7" s="16"/>
      <c r="H7" s="16"/>
      <c r="I7" s="16">
        <f t="shared" si="0"/>
        <v>0</v>
      </c>
      <c r="J7" s="16">
        <f t="shared" si="1"/>
        <v>220750.15</v>
      </c>
      <c r="K7" s="16"/>
      <c r="L7" s="16"/>
      <c r="M7" s="28"/>
      <c r="XFA7" s="2"/>
      <c r="XFB7" s="2"/>
    </row>
    <row r="8" spans="1:13 16381:16382" s="1" customFormat="1" ht="14.1" customHeight="1" x14ac:dyDescent="0.15">
      <c r="A8" s="13">
        <v>4</v>
      </c>
      <c r="B8" s="13"/>
      <c r="C8" s="14">
        <v>1913037</v>
      </c>
      <c r="D8" s="17" t="s">
        <v>33</v>
      </c>
      <c r="E8" s="16">
        <v>16630299.67</v>
      </c>
      <c r="F8" s="16">
        <v>786608.29</v>
      </c>
      <c r="G8" s="16">
        <v>65553.56</v>
      </c>
      <c r="H8" s="16"/>
      <c r="I8" s="16">
        <f t="shared" si="0"/>
        <v>65553.560000000507</v>
      </c>
      <c r="J8" s="16">
        <f t="shared" si="1"/>
        <v>16564746.109999999</v>
      </c>
      <c r="K8" s="16"/>
      <c r="L8" s="16"/>
      <c r="M8" s="28"/>
      <c r="XFA8" s="2"/>
      <c r="XFB8" s="2"/>
    </row>
    <row r="9" spans="1:13 16381:16382" s="1" customFormat="1" ht="14.1" customHeight="1" x14ac:dyDescent="0.15">
      <c r="A9" s="13">
        <v>5</v>
      </c>
      <c r="B9" s="13"/>
      <c r="C9" s="13">
        <v>1912608</v>
      </c>
      <c r="D9" s="17" t="s">
        <v>193</v>
      </c>
      <c r="E9" s="16">
        <v>236485.17</v>
      </c>
      <c r="F9" s="16">
        <v>9260.84</v>
      </c>
      <c r="G9" s="16"/>
      <c r="H9" s="16"/>
      <c r="I9" s="16">
        <f t="shared" si="0"/>
        <v>0</v>
      </c>
      <c r="J9" s="16">
        <f t="shared" si="1"/>
        <v>236485.17</v>
      </c>
      <c r="K9" s="16"/>
      <c r="L9" s="16"/>
      <c r="M9" s="28"/>
      <c r="XFA9" s="2"/>
      <c r="XFB9" s="2"/>
    </row>
    <row r="10" spans="1:13 16381:16382" s="1" customFormat="1" ht="14.1" customHeight="1" x14ac:dyDescent="0.15">
      <c r="A10" s="13">
        <v>6</v>
      </c>
      <c r="B10" s="13"/>
      <c r="C10" s="14">
        <v>1935367</v>
      </c>
      <c r="D10" s="17" t="s">
        <v>30</v>
      </c>
      <c r="E10" s="16">
        <v>771165.97</v>
      </c>
      <c r="F10" s="16">
        <v>143189.53</v>
      </c>
      <c r="G10" s="16">
        <v>94129</v>
      </c>
      <c r="H10" s="16">
        <v>101408.69</v>
      </c>
      <c r="I10" s="16">
        <f t="shared" si="0"/>
        <v>195537.69</v>
      </c>
      <c r="J10" s="16">
        <f t="shared" si="1"/>
        <v>575628.28</v>
      </c>
      <c r="K10" s="16"/>
      <c r="L10" s="16"/>
      <c r="M10" s="28"/>
      <c r="XFA10" s="2"/>
      <c r="XFB10" s="2"/>
    </row>
    <row r="11" spans="1:13 16381:16382" s="1" customFormat="1" ht="14.1" customHeight="1" x14ac:dyDescent="0.15">
      <c r="A11" s="13">
        <v>7</v>
      </c>
      <c r="B11" s="13"/>
      <c r="C11" s="14" t="s">
        <v>194</v>
      </c>
      <c r="D11" s="17" t="s">
        <v>195</v>
      </c>
      <c r="E11" s="16">
        <v>422774.59</v>
      </c>
      <c r="F11" s="16"/>
      <c r="G11" s="16"/>
      <c r="H11" s="16"/>
      <c r="I11" s="16">
        <f t="shared" si="0"/>
        <v>0</v>
      </c>
      <c r="J11" s="16">
        <f t="shared" si="1"/>
        <v>422774.59</v>
      </c>
      <c r="K11" s="16"/>
      <c r="L11" s="16"/>
      <c r="M11" s="28"/>
      <c r="XFA11" s="2"/>
      <c r="XFB11" s="2"/>
    </row>
    <row r="12" spans="1:13 16381:16382" s="1" customFormat="1" ht="14.1" customHeight="1" x14ac:dyDescent="0.15">
      <c r="A12" s="13">
        <v>8</v>
      </c>
      <c r="B12" s="13"/>
      <c r="C12" s="13" t="s">
        <v>196</v>
      </c>
      <c r="D12" s="17" t="s">
        <v>197</v>
      </c>
      <c r="E12" s="16">
        <v>487955.52</v>
      </c>
      <c r="F12" s="16">
        <v>120090.36</v>
      </c>
      <c r="G12" s="16">
        <v>96775.55</v>
      </c>
      <c r="H12" s="16">
        <v>124808.62</v>
      </c>
      <c r="I12" s="16">
        <f t="shared" si="0"/>
        <v>221584.17</v>
      </c>
      <c r="J12" s="16">
        <f t="shared" si="1"/>
        <v>266371.34999999998</v>
      </c>
      <c r="K12" s="16"/>
      <c r="L12" s="16"/>
      <c r="M12" s="28"/>
      <c r="XFA12" s="2"/>
      <c r="XFB12" s="2"/>
    </row>
    <row r="13" spans="1:13 16381:16382" s="1" customFormat="1" ht="14.1" customHeight="1" x14ac:dyDescent="0.15">
      <c r="A13" s="13">
        <v>9</v>
      </c>
      <c r="B13" s="13"/>
      <c r="C13" s="14">
        <v>1913101</v>
      </c>
      <c r="D13" s="17" t="s">
        <v>198</v>
      </c>
      <c r="E13" s="16">
        <v>191821.07</v>
      </c>
      <c r="F13" s="16">
        <v>60172.59</v>
      </c>
      <c r="G13" s="16">
        <v>50987.61</v>
      </c>
      <c r="H13" s="16">
        <v>52543.34</v>
      </c>
      <c r="I13" s="16">
        <f t="shared" si="0"/>
        <v>103530.95</v>
      </c>
      <c r="J13" s="16">
        <f t="shared" si="1"/>
        <v>88290.12</v>
      </c>
      <c r="K13" s="16"/>
      <c r="L13" s="16"/>
      <c r="M13" s="28"/>
      <c r="XFA13" s="2"/>
      <c r="XFB13" s="2"/>
    </row>
    <row r="14" spans="1:13 16381:16382" s="1" customFormat="1" ht="14.1" customHeight="1" x14ac:dyDescent="0.15">
      <c r="A14" s="13">
        <v>10</v>
      </c>
      <c r="B14" s="13"/>
      <c r="C14" s="14">
        <v>1913100</v>
      </c>
      <c r="D14" s="17" t="s">
        <v>42</v>
      </c>
      <c r="E14" s="16">
        <v>787108.84</v>
      </c>
      <c r="F14" s="16">
        <v>104039.33</v>
      </c>
      <c r="G14" s="16">
        <v>113245.66</v>
      </c>
      <c r="H14" s="16">
        <v>132255.20000000001</v>
      </c>
      <c r="I14" s="16">
        <f t="shared" si="0"/>
        <v>245500.86</v>
      </c>
      <c r="J14" s="16">
        <f t="shared" si="1"/>
        <v>541607.98</v>
      </c>
      <c r="K14" s="16"/>
      <c r="L14" s="16"/>
      <c r="M14" s="28"/>
      <c r="XFA14" s="2"/>
      <c r="XFB14" s="2"/>
    </row>
    <row r="15" spans="1:13 16381:16382" s="1" customFormat="1" ht="14.1" customHeight="1" x14ac:dyDescent="0.15">
      <c r="A15" s="13">
        <v>11</v>
      </c>
      <c r="B15" s="13"/>
      <c r="C15" s="14">
        <v>1913006</v>
      </c>
      <c r="D15" s="17" t="s">
        <v>43</v>
      </c>
      <c r="E15" s="16">
        <v>111439.03</v>
      </c>
      <c r="F15" s="16"/>
      <c r="G15" s="16">
        <v>23032.17</v>
      </c>
      <c r="H15" s="16">
        <v>20178.05</v>
      </c>
      <c r="I15" s="16">
        <f t="shared" si="0"/>
        <v>43210.22</v>
      </c>
      <c r="J15" s="16">
        <f t="shared" si="1"/>
        <v>68228.81</v>
      </c>
      <c r="K15" s="16"/>
      <c r="L15" s="16"/>
      <c r="M15" s="28"/>
      <c r="XFA15" s="2"/>
      <c r="XFB15" s="2"/>
    </row>
    <row r="16" spans="1:13 16381:16382" s="1" customFormat="1" ht="14.1" customHeight="1" x14ac:dyDescent="0.15">
      <c r="A16" s="13">
        <v>12</v>
      </c>
      <c r="B16" s="13"/>
      <c r="C16" s="13" t="s">
        <v>200</v>
      </c>
      <c r="D16" s="17" t="s">
        <v>201</v>
      </c>
      <c r="E16" s="16">
        <v>693538.44</v>
      </c>
      <c r="F16" s="16">
        <v>239179.44</v>
      </c>
      <c r="G16" s="16">
        <v>196979.93</v>
      </c>
      <c r="H16" s="16">
        <v>250760.32000000001</v>
      </c>
      <c r="I16" s="16">
        <f t="shared" si="0"/>
        <v>447740.25</v>
      </c>
      <c r="J16" s="16">
        <f t="shared" si="1"/>
        <v>245798.19</v>
      </c>
      <c r="K16" s="13"/>
      <c r="L16" s="16"/>
      <c r="M16" s="28"/>
      <c r="XFA16" s="2"/>
      <c r="XFB16" s="2"/>
    </row>
    <row r="17" spans="1:16383" s="1" customFormat="1" ht="13.5" x14ac:dyDescent="0.15">
      <c r="A17" s="13">
        <v>13</v>
      </c>
      <c r="B17" s="13"/>
      <c r="C17" s="14">
        <v>1932313</v>
      </c>
      <c r="D17" s="17" t="s">
        <v>47</v>
      </c>
      <c r="E17" s="16">
        <v>300901.21000000002</v>
      </c>
      <c r="F17" s="16">
        <v>272397.57</v>
      </c>
      <c r="G17" s="16">
        <v>132108.29999999999</v>
      </c>
      <c r="H17" s="16">
        <v>37999.19</v>
      </c>
      <c r="I17" s="16">
        <f t="shared" si="0"/>
        <v>170107.49</v>
      </c>
      <c r="J17" s="16">
        <f t="shared" si="1"/>
        <v>130793.72</v>
      </c>
      <c r="K17" s="16"/>
      <c r="L17" s="16"/>
      <c r="M17" s="28"/>
      <c r="XFA17" s="2"/>
      <c r="XFB17" s="2"/>
    </row>
    <row r="18" spans="1:16383" ht="14.1" customHeight="1" x14ac:dyDescent="0.15">
      <c r="A18" s="13">
        <v>14</v>
      </c>
      <c r="B18" s="13"/>
      <c r="C18" s="14" t="s">
        <v>203</v>
      </c>
      <c r="D18" s="17" t="s">
        <v>204</v>
      </c>
      <c r="E18" s="16">
        <v>241313.52</v>
      </c>
      <c r="F18" s="16"/>
      <c r="G18" s="16"/>
      <c r="H18" s="16"/>
      <c r="I18" s="16">
        <f t="shared" si="0"/>
        <v>0</v>
      </c>
      <c r="J18" s="16">
        <f t="shared" si="1"/>
        <v>241313.52</v>
      </c>
      <c r="K18" s="16"/>
      <c r="L18" s="16"/>
      <c r="M18" s="28"/>
    </row>
    <row r="19" spans="1:16383" s="1" customFormat="1" ht="14.1" customHeight="1" x14ac:dyDescent="0.15">
      <c r="A19" s="13">
        <v>15</v>
      </c>
      <c r="B19" s="13"/>
      <c r="C19" s="14" t="s">
        <v>205</v>
      </c>
      <c r="D19" s="17" t="s">
        <v>50</v>
      </c>
      <c r="E19" s="16">
        <v>346932.76</v>
      </c>
      <c r="F19" s="16">
        <v>115080</v>
      </c>
      <c r="G19" s="16">
        <v>85511.81</v>
      </c>
      <c r="H19" s="16">
        <v>70148.679999999993</v>
      </c>
      <c r="I19" s="16">
        <f t="shared" si="0"/>
        <v>155660.49</v>
      </c>
      <c r="J19" s="16">
        <f t="shared" si="1"/>
        <v>191272.27</v>
      </c>
      <c r="K19" s="16"/>
      <c r="L19" s="16"/>
      <c r="M19" s="28"/>
      <c r="XFA19" s="2"/>
      <c r="XFB19" s="2"/>
      <c r="XFC19" s="2"/>
    </row>
    <row r="20" spans="1:16383" s="1" customFormat="1" ht="14.1" customHeight="1" x14ac:dyDescent="0.15">
      <c r="A20" s="13">
        <v>16</v>
      </c>
      <c r="B20" s="13"/>
      <c r="C20" s="14">
        <v>1943003</v>
      </c>
      <c r="D20" s="17" t="s">
        <v>51</v>
      </c>
      <c r="E20" s="16">
        <v>168467.89</v>
      </c>
      <c r="F20" s="16">
        <v>80548.55</v>
      </c>
      <c r="G20" s="16">
        <v>62803.67</v>
      </c>
      <c r="H20" s="16">
        <v>54980.78</v>
      </c>
      <c r="I20" s="16">
        <f t="shared" si="0"/>
        <v>117784.45</v>
      </c>
      <c r="J20" s="16">
        <f t="shared" si="1"/>
        <v>50683.44</v>
      </c>
      <c r="K20" s="16"/>
      <c r="L20" s="16"/>
      <c r="M20" s="28"/>
      <c r="XFA20" s="2"/>
      <c r="XFB20" s="2"/>
      <c r="XFC20" s="2"/>
    </row>
    <row r="21" spans="1:16383" s="1" customFormat="1" ht="13.5" x14ac:dyDescent="0.15">
      <c r="A21" s="13">
        <v>17</v>
      </c>
      <c r="B21" s="13"/>
      <c r="C21" s="13" t="s">
        <v>206</v>
      </c>
      <c r="D21" s="17" t="s">
        <v>55</v>
      </c>
      <c r="E21" s="16">
        <v>3351677.5</v>
      </c>
      <c r="F21" s="16">
        <v>931239.42</v>
      </c>
      <c r="G21" s="16">
        <v>527371.11</v>
      </c>
      <c r="H21" s="16">
        <v>677802.05</v>
      </c>
      <c r="I21" s="16">
        <f t="shared" si="0"/>
        <v>1205173.1599999999</v>
      </c>
      <c r="J21" s="16">
        <f t="shared" si="1"/>
        <v>2146504.34</v>
      </c>
      <c r="K21" s="16"/>
      <c r="L21" s="16"/>
      <c r="M21" s="28"/>
      <c r="XFA21" s="2"/>
      <c r="XFB21" s="2"/>
      <c r="XFC21" s="2"/>
    </row>
    <row r="22" spans="1:16383" s="1" customFormat="1" ht="14.1" customHeight="1" x14ac:dyDescent="0.15">
      <c r="A22" s="13">
        <v>18</v>
      </c>
      <c r="B22" s="13"/>
      <c r="C22" s="14">
        <v>1950401</v>
      </c>
      <c r="D22" s="17" t="s">
        <v>72</v>
      </c>
      <c r="E22" s="16">
        <v>309856.09999999998</v>
      </c>
      <c r="F22" s="16">
        <v>97571.75</v>
      </c>
      <c r="G22" s="16">
        <v>72474.899999999994</v>
      </c>
      <c r="H22" s="16">
        <v>23459.84</v>
      </c>
      <c r="I22" s="16">
        <f t="shared" si="0"/>
        <v>95934.74</v>
      </c>
      <c r="J22" s="16">
        <f t="shared" si="1"/>
        <v>213921.36</v>
      </c>
      <c r="K22" s="16"/>
      <c r="L22" s="16"/>
      <c r="M22" s="28"/>
      <c r="XFA22" s="2"/>
      <c r="XFB22" s="2"/>
      <c r="XFC22" s="2"/>
    </row>
    <row r="23" spans="1:16383" s="1" customFormat="1" ht="14.1" customHeight="1" x14ac:dyDescent="0.15">
      <c r="A23" s="13">
        <v>19</v>
      </c>
      <c r="B23" s="13"/>
      <c r="C23" s="14">
        <v>1931528</v>
      </c>
      <c r="D23" s="17" t="s">
        <v>208</v>
      </c>
      <c r="E23" s="16">
        <v>484398.24</v>
      </c>
      <c r="F23" s="16">
        <v>130033.62</v>
      </c>
      <c r="G23" s="16">
        <v>156040.34</v>
      </c>
      <c r="H23" s="16"/>
      <c r="I23" s="16">
        <f t="shared" si="0"/>
        <v>156040.34</v>
      </c>
      <c r="J23" s="16">
        <f t="shared" si="1"/>
        <v>328357.90000000002</v>
      </c>
      <c r="K23" s="16"/>
      <c r="L23" s="16"/>
      <c r="M23" s="28"/>
      <c r="XFA23" s="2"/>
      <c r="XFB23" s="2"/>
      <c r="XFC23" s="2"/>
    </row>
    <row r="24" spans="1:16383" s="3" customFormat="1" ht="13.5" x14ac:dyDescent="0.15">
      <c r="A24" s="13">
        <v>20</v>
      </c>
      <c r="B24" s="18"/>
      <c r="C24" s="13" t="s">
        <v>209</v>
      </c>
      <c r="D24" s="17" t="s">
        <v>210</v>
      </c>
      <c r="E24" s="16">
        <v>283949.26</v>
      </c>
      <c r="F24" s="16">
        <v>51925.760000000002</v>
      </c>
      <c r="G24" s="16">
        <v>38329.599999999999</v>
      </c>
      <c r="H24" s="16">
        <v>12854.88</v>
      </c>
      <c r="I24" s="16">
        <f t="shared" si="0"/>
        <v>51184.480000000003</v>
      </c>
      <c r="J24" s="16">
        <f t="shared" si="1"/>
        <v>232764.78</v>
      </c>
      <c r="K24" s="29"/>
      <c r="L24" s="29"/>
      <c r="M24" s="28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2"/>
      <c r="XFB24" s="2"/>
      <c r="XFC24" s="2"/>
    </row>
    <row r="25" spans="1:16383" s="1" customFormat="1" ht="14.1" customHeight="1" x14ac:dyDescent="0.15">
      <c r="A25" s="13">
        <v>21</v>
      </c>
      <c r="B25" s="19"/>
      <c r="C25" s="14">
        <v>1913289</v>
      </c>
      <c r="D25" s="17" t="s">
        <v>211</v>
      </c>
      <c r="E25" s="16">
        <v>35858.29</v>
      </c>
      <c r="F25" s="16"/>
      <c r="G25" s="16"/>
      <c r="H25" s="16">
        <v>71193.39</v>
      </c>
      <c r="I25" s="16">
        <f t="shared" si="0"/>
        <v>35858.29</v>
      </c>
      <c r="J25" s="16"/>
      <c r="K25" s="30"/>
      <c r="L25" s="30"/>
      <c r="M25" s="31"/>
      <c r="XFA25" s="2"/>
      <c r="XFB25" s="2"/>
      <c r="XFC25" s="2"/>
    </row>
    <row r="26" spans="1:16383" s="1" customFormat="1" ht="14.1" customHeight="1" x14ac:dyDescent="0.15">
      <c r="A26" s="13">
        <v>22</v>
      </c>
      <c r="B26" s="19"/>
      <c r="C26" s="14">
        <v>1913717</v>
      </c>
      <c r="D26" s="17" t="s">
        <v>212</v>
      </c>
      <c r="E26" s="16">
        <v>-0.35</v>
      </c>
      <c r="F26" s="16"/>
      <c r="G26" s="16"/>
      <c r="H26" s="16"/>
      <c r="I26" s="16">
        <f t="shared" si="0"/>
        <v>-0.35</v>
      </c>
      <c r="J26" s="16"/>
      <c r="K26" s="30"/>
      <c r="L26" s="30"/>
      <c r="M26" s="31"/>
      <c r="XFA26" s="2"/>
      <c r="XFB26" s="2"/>
      <c r="XFC26" s="2"/>
    </row>
    <row r="27" spans="1:16383" s="1" customFormat="1" ht="12" customHeight="1" x14ac:dyDescent="0.15">
      <c r="A27" s="13">
        <v>23</v>
      </c>
      <c r="B27" s="13"/>
      <c r="C27" s="13" t="s">
        <v>213</v>
      </c>
      <c r="D27" s="17" t="s">
        <v>214</v>
      </c>
      <c r="E27" s="16">
        <v>399143.05</v>
      </c>
      <c r="F27" s="16">
        <v>284542.8</v>
      </c>
      <c r="G27" s="16"/>
      <c r="H27" s="16">
        <v>41400.089999999997</v>
      </c>
      <c r="I27" s="16">
        <f t="shared" si="0"/>
        <v>41400.089999999997</v>
      </c>
      <c r="J27" s="16">
        <f>E27-G27-H27</f>
        <v>357742.96</v>
      </c>
      <c r="K27" s="30"/>
      <c r="L27" s="30"/>
      <c r="M27" s="31"/>
      <c r="XFA27" s="2"/>
      <c r="XFB27" s="2"/>
      <c r="XFC27" s="2"/>
    </row>
    <row r="28" spans="1:16383" s="1" customFormat="1" ht="12" customHeight="1" x14ac:dyDescent="0.15">
      <c r="A28" s="13">
        <v>24</v>
      </c>
      <c r="B28" s="13"/>
      <c r="C28" s="13" t="s">
        <v>215</v>
      </c>
      <c r="D28" s="17" t="s">
        <v>216</v>
      </c>
      <c r="E28" s="16">
        <v>237213.95</v>
      </c>
      <c r="F28" s="16">
        <v>18075.48</v>
      </c>
      <c r="G28" s="16"/>
      <c r="H28" s="16">
        <v>81948.52</v>
      </c>
      <c r="I28" s="16">
        <f t="shared" si="0"/>
        <v>81948.52</v>
      </c>
      <c r="J28" s="16">
        <f>E28-G28-H28</f>
        <v>155265.43</v>
      </c>
      <c r="K28" s="30"/>
      <c r="L28" s="30"/>
      <c r="M28" s="31"/>
      <c r="XFA28" s="2"/>
      <c r="XFB28" s="2"/>
      <c r="XFC28" s="2"/>
    </row>
    <row r="29" spans="1:16383" s="1" customFormat="1" ht="14.1" customHeight="1" x14ac:dyDescent="0.15">
      <c r="A29" s="13">
        <v>25</v>
      </c>
      <c r="B29" s="13"/>
      <c r="C29" s="14">
        <v>1913022</v>
      </c>
      <c r="D29" s="17" t="s">
        <v>217</v>
      </c>
      <c r="E29" s="16">
        <v>48852.49</v>
      </c>
      <c r="F29" s="16"/>
      <c r="G29" s="16">
        <v>33801.15</v>
      </c>
      <c r="H29" s="16">
        <v>17617.29</v>
      </c>
      <c r="I29" s="16">
        <f t="shared" si="0"/>
        <v>48852.49</v>
      </c>
      <c r="J29" s="16"/>
      <c r="K29" s="30"/>
      <c r="L29" s="30"/>
      <c r="M29" s="31"/>
      <c r="XFA29" s="2"/>
      <c r="XFB29" s="2"/>
      <c r="XFC29" s="2"/>
    </row>
    <row r="30" spans="1:16383" s="1" customFormat="1" ht="13.5" x14ac:dyDescent="0.15">
      <c r="A30" s="13">
        <v>26</v>
      </c>
      <c r="B30" s="13"/>
      <c r="C30" s="14" t="s">
        <v>220</v>
      </c>
      <c r="D30" s="17" t="s">
        <v>221</v>
      </c>
      <c r="E30" s="16">
        <v>357939.93</v>
      </c>
      <c r="F30" s="16">
        <v>117726.02</v>
      </c>
      <c r="G30" s="16">
        <v>106611.95</v>
      </c>
      <c r="H30" s="16">
        <v>91191.32</v>
      </c>
      <c r="I30" s="16">
        <f t="shared" si="0"/>
        <v>197803.27</v>
      </c>
      <c r="J30" s="16">
        <f>E30-G30-H30</f>
        <v>160136.66</v>
      </c>
      <c r="K30" s="30"/>
      <c r="L30" s="30"/>
      <c r="M30" s="31"/>
      <c r="XFA30" s="2"/>
      <c r="XFB30" s="2"/>
      <c r="XFC30" s="2"/>
    </row>
    <row r="31" spans="1:16383" s="1" customFormat="1" ht="13.5" x14ac:dyDescent="0.15">
      <c r="A31" s="13">
        <v>27</v>
      </c>
      <c r="B31" s="13"/>
      <c r="C31" s="14">
        <v>2143048</v>
      </c>
      <c r="D31" s="20" t="s">
        <v>224</v>
      </c>
      <c r="E31" s="16">
        <v>3573127.07</v>
      </c>
      <c r="F31" s="16">
        <v>1219954.6599999999</v>
      </c>
      <c r="G31" s="16">
        <v>785183.3</v>
      </c>
      <c r="H31" s="16">
        <v>1014160.06</v>
      </c>
      <c r="I31" s="16">
        <f t="shared" si="0"/>
        <v>1799343.36</v>
      </c>
      <c r="J31" s="16">
        <f>E31-G31-H31</f>
        <v>1773783.71</v>
      </c>
      <c r="K31" s="30"/>
      <c r="L31" s="30"/>
      <c r="M31" s="31"/>
      <c r="XFA31" s="2"/>
      <c r="XFB31" s="2"/>
      <c r="XFC31" s="2"/>
    </row>
    <row r="32" spans="1:16383" s="1" customFormat="1" ht="14.1" customHeight="1" x14ac:dyDescent="0.15">
      <c r="A32" s="13">
        <v>28</v>
      </c>
      <c r="B32" s="13"/>
      <c r="C32" s="13" t="s">
        <v>229</v>
      </c>
      <c r="D32" s="20" t="s">
        <v>230</v>
      </c>
      <c r="E32" s="16">
        <v>2621.52</v>
      </c>
      <c r="F32" s="16"/>
      <c r="G32" s="16"/>
      <c r="H32" s="16"/>
      <c r="I32" s="16">
        <f t="shared" si="0"/>
        <v>0</v>
      </c>
      <c r="J32" s="16">
        <f t="shared" ref="J32:J34" si="2">E32-G32-H32</f>
        <v>2621.52</v>
      </c>
      <c r="K32" s="30"/>
      <c r="L32" s="30"/>
      <c r="M32" s="31"/>
      <c r="XFA32" s="2"/>
      <c r="XFB32" s="2"/>
      <c r="XFC32" s="2"/>
    </row>
    <row r="33" spans="1:13 16381:16383" s="1" customFormat="1" ht="14.1" customHeight="1" x14ac:dyDescent="0.15">
      <c r="A33" s="13">
        <v>29</v>
      </c>
      <c r="B33" s="13"/>
      <c r="C33" s="14">
        <v>1913517</v>
      </c>
      <c r="D33" s="20" t="s">
        <v>231</v>
      </c>
      <c r="E33" s="16">
        <v>66875.83</v>
      </c>
      <c r="F33" s="16">
        <v>47509.23</v>
      </c>
      <c r="G33" s="16">
        <v>26703.439999999999</v>
      </c>
      <c r="H33" s="16">
        <v>27133.38</v>
      </c>
      <c r="I33" s="16">
        <f t="shared" si="0"/>
        <v>53836.82</v>
      </c>
      <c r="J33" s="16">
        <f t="shared" si="2"/>
        <v>13039.01</v>
      </c>
      <c r="K33" s="30"/>
      <c r="L33" s="30"/>
      <c r="M33" s="31"/>
      <c r="XFA33" s="2"/>
      <c r="XFB33" s="2"/>
      <c r="XFC33" s="2"/>
    </row>
    <row r="34" spans="1:13 16381:16383" s="1" customFormat="1" ht="14.1" customHeight="1" x14ac:dyDescent="0.15">
      <c r="A34" s="13">
        <v>30</v>
      </c>
      <c r="B34" s="13"/>
      <c r="C34" s="14" t="s">
        <v>232</v>
      </c>
      <c r="D34" s="20" t="s">
        <v>233</v>
      </c>
      <c r="E34" s="16">
        <v>469127.29</v>
      </c>
      <c r="F34" s="16">
        <v>235279.38</v>
      </c>
      <c r="G34" s="16"/>
      <c r="H34" s="16">
        <v>233847.91</v>
      </c>
      <c r="I34" s="16">
        <f t="shared" si="0"/>
        <v>233847.91</v>
      </c>
      <c r="J34" s="16">
        <f t="shared" si="2"/>
        <v>235279.38</v>
      </c>
      <c r="K34" s="30"/>
      <c r="L34" s="30"/>
      <c r="M34" s="31"/>
      <c r="XFA34" s="2"/>
      <c r="XFB34" s="2"/>
      <c r="XFC34" s="2"/>
    </row>
    <row r="35" spans="1:13 16381:16383" s="1" customFormat="1" ht="14.1" customHeight="1" x14ac:dyDescent="0.15">
      <c r="A35" s="13">
        <v>31</v>
      </c>
      <c r="B35" s="13"/>
      <c r="C35" s="14" t="s">
        <v>234</v>
      </c>
      <c r="D35" s="20" t="s">
        <v>235</v>
      </c>
      <c r="E35" s="16">
        <v>1331884</v>
      </c>
      <c r="F35" s="16">
        <v>447692</v>
      </c>
      <c r="G35" s="16">
        <v>1318470</v>
      </c>
      <c r="H35" s="16">
        <v>453383</v>
      </c>
      <c r="I35" s="16">
        <f t="shared" si="0"/>
        <v>1331884</v>
      </c>
      <c r="J35" s="16"/>
      <c r="K35" s="30"/>
      <c r="L35" s="30"/>
      <c r="M35" s="31"/>
      <c r="XFA35" s="2"/>
      <c r="XFB35" s="2"/>
      <c r="XFC35" s="2"/>
    </row>
    <row r="36" spans="1:13 16381:16383" s="1" customFormat="1" ht="14.1" customHeight="1" x14ac:dyDescent="0.15">
      <c r="A36" s="13">
        <v>32</v>
      </c>
      <c r="B36" s="13"/>
      <c r="C36" s="13" t="s">
        <v>236</v>
      </c>
      <c r="D36" s="21" t="s">
        <v>237</v>
      </c>
      <c r="E36" s="16">
        <v>904739.71</v>
      </c>
      <c r="F36" s="16">
        <v>216245.46</v>
      </c>
      <c r="G36" s="16">
        <v>128335.86</v>
      </c>
      <c r="H36" s="16">
        <v>52643.73</v>
      </c>
      <c r="I36" s="16">
        <f t="shared" ref="I36:I55" si="3">E36-J36</f>
        <v>180979.59</v>
      </c>
      <c r="J36" s="16">
        <f t="shared" ref="J36:J52" si="4">E36-G36-H36</f>
        <v>723760.12</v>
      </c>
      <c r="K36" s="30"/>
      <c r="L36" s="30"/>
      <c r="M36" s="31"/>
      <c r="XFA36" s="2"/>
      <c r="XFB36" s="2"/>
      <c r="XFC36" s="2"/>
    </row>
    <row r="37" spans="1:13 16381:16383" s="1" customFormat="1" ht="14.1" customHeight="1" x14ac:dyDescent="0.15">
      <c r="A37" s="13">
        <v>33</v>
      </c>
      <c r="B37" s="13"/>
      <c r="C37" s="13" t="s">
        <v>314</v>
      </c>
      <c r="D37" s="21" t="s">
        <v>315</v>
      </c>
      <c r="E37" s="16">
        <v>32792.6</v>
      </c>
      <c r="F37" s="16"/>
      <c r="G37" s="16"/>
      <c r="H37" s="16">
        <v>32792.6</v>
      </c>
      <c r="I37" s="16">
        <f t="shared" si="3"/>
        <v>32792.6</v>
      </c>
      <c r="J37" s="16">
        <f t="shared" si="4"/>
        <v>0</v>
      </c>
      <c r="K37" s="30"/>
      <c r="L37" s="30"/>
      <c r="M37" s="31"/>
      <c r="XFA37" s="2"/>
      <c r="XFB37" s="2"/>
      <c r="XFC37" s="2"/>
    </row>
    <row r="38" spans="1:13 16381:16383" s="1" customFormat="1" ht="14.1" customHeight="1" x14ac:dyDescent="0.15">
      <c r="A38" s="13">
        <v>34</v>
      </c>
      <c r="B38" s="13"/>
      <c r="C38" s="13">
        <v>1913023</v>
      </c>
      <c r="D38" s="21" t="s">
        <v>38</v>
      </c>
      <c r="E38" s="16">
        <v>48360.480000000003</v>
      </c>
      <c r="F38" s="16"/>
      <c r="G38" s="16">
        <v>88360.48</v>
      </c>
      <c r="H38" s="16"/>
      <c r="I38" s="16">
        <f t="shared" si="3"/>
        <v>48360.480000000003</v>
      </c>
      <c r="J38" s="16"/>
      <c r="K38" s="30"/>
      <c r="L38" s="30"/>
      <c r="M38" s="31"/>
      <c r="XFA38" s="2"/>
      <c r="XFB38" s="2"/>
      <c r="XFC38" s="2"/>
    </row>
    <row r="39" spans="1:13 16381:16383" s="1" customFormat="1" ht="14.1" customHeight="1" x14ac:dyDescent="0.15">
      <c r="A39" s="13">
        <v>35</v>
      </c>
      <c r="B39" s="13"/>
      <c r="C39" s="13">
        <v>1913102</v>
      </c>
      <c r="D39" s="21" t="s">
        <v>77</v>
      </c>
      <c r="E39" s="16">
        <v>20170.5</v>
      </c>
      <c r="F39" s="16"/>
      <c r="G39" s="16">
        <v>20170.5</v>
      </c>
      <c r="H39" s="16"/>
      <c r="I39" s="16">
        <f t="shared" si="3"/>
        <v>20170.5</v>
      </c>
      <c r="J39" s="16">
        <f t="shared" si="4"/>
        <v>0</v>
      </c>
      <c r="K39" s="30"/>
      <c r="L39" s="30"/>
      <c r="M39" s="31"/>
      <c r="XFA39" s="2"/>
      <c r="XFB39" s="2"/>
      <c r="XFC39" s="2"/>
    </row>
    <row r="40" spans="1:13 16381:16383" s="1" customFormat="1" ht="14.1" customHeight="1" x14ac:dyDescent="0.15">
      <c r="A40" s="13">
        <v>36</v>
      </c>
      <c r="B40" s="13"/>
      <c r="C40" s="13" t="s">
        <v>316</v>
      </c>
      <c r="D40" s="21" t="s">
        <v>317</v>
      </c>
      <c r="E40" s="16">
        <v>1823328</v>
      </c>
      <c r="F40" s="16"/>
      <c r="G40" s="16">
        <v>565344</v>
      </c>
      <c r="H40" s="16">
        <v>344448</v>
      </c>
      <c r="I40" s="16">
        <f t="shared" si="3"/>
        <v>909792</v>
      </c>
      <c r="J40" s="16">
        <f t="shared" si="4"/>
        <v>913536</v>
      </c>
      <c r="K40" s="30"/>
      <c r="L40" s="30"/>
      <c r="M40" s="31"/>
      <c r="XFA40" s="2"/>
      <c r="XFB40" s="2"/>
      <c r="XFC40" s="2"/>
    </row>
    <row r="41" spans="1:13 16381:16383" s="1" customFormat="1" ht="14.1" customHeight="1" x14ac:dyDescent="0.15">
      <c r="A41" s="13">
        <v>37</v>
      </c>
      <c r="B41" s="13"/>
      <c r="C41" s="13" t="s">
        <v>318</v>
      </c>
      <c r="D41" s="21" t="s">
        <v>319</v>
      </c>
      <c r="E41" s="16">
        <v>127256.08</v>
      </c>
      <c r="F41" s="16"/>
      <c r="G41" s="16">
        <v>81807.48</v>
      </c>
      <c r="H41" s="16">
        <v>45448.6</v>
      </c>
      <c r="I41" s="16">
        <f t="shared" si="3"/>
        <v>127256.08</v>
      </c>
      <c r="J41" s="16">
        <f t="shared" si="4"/>
        <v>0</v>
      </c>
      <c r="K41" s="30"/>
      <c r="L41" s="30"/>
      <c r="M41" s="31"/>
      <c r="XFA41" s="2"/>
      <c r="XFB41" s="2"/>
      <c r="XFC41" s="2"/>
    </row>
    <row r="42" spans="1:13 16381:16383" s="1" customFormat="1" ht="14.1" customHeight="1" x14ac:dyDescent="0.15">
      <c r="A42" s="13">
        <v>38</v>
      </c>
      <c r="B42" s="13"/>
      <c r="C42" s="13" t="s">
        <v>320</v>
      </c>
      <c r="D42" s="21" t="s">
        <v>321</v>
      </c>
      <c r="E42" s="16">
        <v>202211.24</v>
      </c>
      <c r="F42" s="16"/>
      <c r="G42" s="16"/>
      <c r="H42" s="16">
        <v>202211.24</v>
      </c>
      <c r="I42" s="16">
        <f t="shared" si="3"/>
        <v>202211.24</v>
      </c>
      <c r="J42" s="16">
        <f t="shared" si="4"/>
        <v>0</v>
      </c>
      <c r="K42" s="30"/>
      <c r="L42" s="30"/>
      <c r="M42" s="31"/>
      <c r="XFA42" s="2"/>
      <c r="XFB42" s="2"/>
      <c r="XFC42" s="2"/>
    </row>
    <row r="43" spans="1:13 16381:16383" s="1" customFormat="1" ht="14.1" customHeight="1" x14ac:dyDescent="0.15">
      <c r="A43" s="13">
        <v>39</v>
      </c>
      <c r="B43" s="13"/>
      <c r="C43" s="13" t="s">
        <v>322</v>
      </c>
      <c r="D43" s="21" t="s">
        <v>323</v>
      </c>
      <c r="E43" s="16">
        <v>8559.07</v>
      </c>
      <c r="F43" s="16"/>
      <c r="G43" s="16">
        <v>8559.07</v>
      </c>
      <c r="H43" s="16"/>
      <c r="I43" s="16">
        <f t="shared" si="3"/>
        <v>8559.07</v>
      </c>
      <c r="J43" s="16">
        <f t="shared" si="4"/>
        <v>0</v>
      </c>
      <c r="K43" s="30"/>
      <c r="L43" s="30"/>
      <c r="M43" s="31"/>
      <c r="XFA43" s="2"/>
      <c r="XFB43" s="2"/>
      <c r="XFC43" s="2"/>
    </row>
    <row r="44" spans="1:13 16381:16383" s="1" customFormat="1" ht="14.1" customHeight="1" x14ac:dyDescent="0.15">
      <c r="A44" s="13">
        <v>40</v>
      </c>
      <c r="B44" s="13"/>
      <c r="C44" s="13" t="s">
        <v>324</v>
      </c>
      <c r="D44" s="21" t="s">
        <v>325</v>
      </c>
      <c r="E44" s="16">
        <v>1925.86</v>
      </c>
      <c r="F44" s="16"/>
      <c r="G44" s="16"/>
      <c r="H44" s="16">
        <v>1925.86</v>
      </c>
      <c r="I44" s="16">
        <f t="shared" si="3"/>
        <v>1925.86</v>
      </c>
      <c r="J44" s="16">
        <f t="shared" si="4"/>
        <v>0</v>
      </c>
      <c r="K44" s="30"/>
      <c r="L44" s="30"/>
      <c r="M44" s="31"/>
      <c r="XFA44" s="2"/>
      <c r="XFB44" s="2"/>
      <c r="XFC44" s="2"/>
    </row>
    <row r="45" spans="1:13 16381:16383" s="1" customFormat="1" ht="14.1" customHeight="1" x14ac:dyDescent="0.15">
      <c r="A45" s="13">
        <v>41</v>
      </c>
      <c r="B45" s="13"/>
      <c r="C45" s="13" t="s">
        <v>326</v>
      </c>
      <c r="D45" s="21" t="s">
        <v>327</v>
      </c>
      <c r="E45" s="16">
        <v>7107.7</v>
      </c>
      <c r="F45" s="16"/>
      <c r="G45" s="16"/>
      <c r="H45" s="16">
        <v>7107.7</v>
      </c>
      <c r="I45" s="16">
        <f t="shared" si="3"/>
        <v>7107.7</v>
      </c>
      <c r="J45" s="16">
        <f t="shared" si="4"/>
        <v>0</v>
      </c>
      <c r="K45" s="30"/>
      <c r="L45" s="30"/>
      <c r="M45" s="31"/>
      <c r="XFA45" s="2"/>
      <c r="XFB45" s="2"/>
      <c r="XFC45" s="2"/>
    </row>
    <row r="46" spans="1:13 16381:16383" s="1" customFormat="1" ht="14.1" customHeight="1" x14ac:dyDescent="0.15">
      <c r="A46" s="13">
        <v>42</v>
      </c>
      <c r="B46" s="13"/>
      <c r="C46" s="13" t="s">
        <v>328</v>
      </c>
      <c r="D46" s="21" t="s">
        <v>329</v>
      </c>
      <c r="E46" s="16">
        <v>10800</v>
      </c>
      <c r="F46" s="16"/>
      <c r="G46" s="16"/>
      <c r="H46" s="16">
        <v>10800</v>
      </c>
      <c r="I46" s="16">
        <f t="shared" si="3"/>
        <v>10800</v>
      </c>
      <c r="J46" s="16">
        <f t="shared" si="4"/>
        <v>0</v>
      </c>
      <c r="K46" s="30"/>
      <c r="L46" s="30"/>
      <c r="M46" s="31"/>
      <c r="XFA46" s="2"/>
      <c r="XFB46" s="2"/>
      <c r="XFC46" s="2"/>
    </row>
    <row r="47" spans="1:13 16381:16383" s="1" customFormat="1" ht="14.1" customHeight="1" x14ac:dyDescent="0.15">
      <c r="A47" s="13">
        <v>43</v>
      </c>
      <c r="B47" s="13"/>
      <c r="C47" s="13" t="s">
        <v>330</v>
      </c>
      <c r="D47" s="21" t="s">
        <v>331</v>
      </c>
      <c r="E47" s="16">
        <v>90287</v>
      </c>
      <c r="F47" s="16"/>
      <c r="G47" s="16">
        <v>90287</v>
      </c>
      <c r="H47" s="16"/>
      <c r="I47" s="16">
        <f t="shared" si="3"/>
        <v>90287</v>
      </c>
      <c r="J47" s="16">
        <f t="shared" si="4"/>
        <v>0</v>
      </c>
      <c r="K47" s="30"/>
      <c r="L47" s="30"/>
      <c r="M47" s="31"/>
      <c r="XFA47" s="2"/>
      <c r="XFB47" s="2"/>
      <c r="XFC47" s="2"/>
    </row>
    <row r="48" spans="1:13 16381:16383" s="1" customFormat="1" ht="14.1" customHeight="1" x14ac:dyDescent="0.15">
      <c r="A48" s="13">
        <v>44</v>
      </c>
      <c r="B48" s="13"/>
      <c r="C48" s="13" t="s">
        <v>332</v>
      </c>
      <c r="D48" s="21" t="s">
        <v>333</v>
      </c>
      <c r="E48" s="16">
        <v>1247.52</v>
      </c>
      <c r="F48" s="16"/>
      <c r="G48" s="16"/>
      <c r="H48" s="16">
        <v>1247.52</v>
      </c>
      <c r="I48" s="16">
        <f t="shared" si="3"/>
        <v>1247.52</v>
      </c>
      <c r="J48" s="16">
        <f t="shared" si="4"/>
        <v>0</v>
      </c>
      <c r="K48" s="30"/>
      <c r="L48" s="30"/>
      <c r="M48" s="31"/>
      <c r="XFA48" s="2"/>
      <c r="XFB48" s="2"/>
      <c r="XFC48" s="2"/>
    </row>
    <row r="49" spans="1:13 16381:16383" s="1" customFormat="1" ht="14.1" customHeight="1" x14ac:dyDescent="0.15">
      <c r="A49" s="13">
        <v>45</v>
      </c>
      <c r="B49" s="13"/>
      <c r="C49" s="13" t="s">
        <v>334</v>
      </c>
      <c r="D49" s="21" t="s">
        <v>335</v>
      </c>
      <c r="E49" s="16">
        <v>301244.79999999999</v>
      </c>
      <c r="F49" s="16"/>
      <c r="G49" s="16"/>
      <c r="H49" s="16">
        <v>301244.79999999999</v>
      </c>
      <c r="I49" s="16">
        <f t="shared" si="3"/>
        <v>301244.79999999999</v>
      </c>
      <c r="J49" s="16">
        <f t="shared" si="4"/>
        <v>0</v>
      </c>
      <c r="K49" s="30"/>
      <c r="L49" s="30"/>
      <c r="M49" s="31"/>
      <c r="XFA49" s="2"/>
      <c r="XFB49" s="2"/>
      <c r="XFC49" s="2"/>
    </row>
    <row r="50" spans="1:13 16381:16383" s="1" customFormat="1" ht="14.1" customHeight="1" x14ac:dyDescent="0.15">
      <c r="A50" s="13">
        <v>46</v>
      </c>
      <c r="B50" s="13"/>
      <c r="C50" s="13" t="s">
        <v>238</v>
      </c>
      <c r="D50" s="21" t="s">
        <v>239</v>
      </c>
      <c r="E50" s="16">
        <v>15471.16</v>
      </c>
      <c r="F50" s="16">
        <v>3615.55</v>
      </c>
      <c r="G50" s="16">
        <v>3453.37</v>
      </c>
      <c r="H50" s="16">
        <v>5576.61</v>
      </c>
      <c r="I50" s="16">
        <f t="shared" si="3"/>
        <v>9029.98</v>
      </c>
      <c r="J50" s="16">
        <f t="shared" si="4"/>
        <v>6441.18</v>
      </c>
      <c r="K50" s="30"/>
      <c r="L50" s="30"/>
      <c r="M50" s="31"/>
      <c r="XFA50" s="2"/>
      <c r="XFB50" s="2"/>
      <c r="XFC50" s="2"/>
    </row>
    <row r="51" spans="1:13 16381:16383" s="1" customFormat="1" ht="14.1" customHeight="1" x14ac:dyDescent="0.15">
      <c r="A51" s="13">
        <v>47</v>
      </c>
      <c r="B51" s="13"/>
      <c r="C51" s="13" t="s">
        <v>242</v>
      </c>
      <c r="D51" s="21" t="s">
        <v>101</v>
      </c>
      <c r="E51" s="16">
        <v>2335069.7200000002</v>
      </c>
      <c r="F51" s="16">
        <v>1139597.8500000001</v>
      </c>
      <c r="G51" s="16">
        <v>608788.06000000006</v>
      </c>
      <c r="H51" s="16">
        <v>682631.52</v>
      </c>
      <c r="I51" s="16">
        <f t="shared" si="3"/>
        <v>1291419.58</v>
      </c>
      <c r="J51" s="16">
        <f t="shared" si="4"/>
        <v>1043650.14</v>
      </c>
      <c r="K51" s="30"/>
      <c r="L51" s="30"/>
      <c r="M51" s="31"/>
      <c r="XFA51" s="2"/>
      <c r="XFB51" s="2"/>
      <c r="XFC51" s="2"/>
    </row>
    <row r="52" spans="1:13 16381:16383" s="1" customFormat="1" ht="14.1" customHeight="1" x14ac:dyDescent="0.2">
      <c r="A52" s="13">
        <v>48</v>
      </c>
      <c r="B52" s="13"/>
      <c r="C52" s="22" t="s">
        <v>243</v>
      </c>
      <c r="D52" s="23" t="s">
        <v>244</v>
      </c>
      <c r="E52" s="16">
        <v>169968.78</v>
      </c>
      <c r="F52" s="16">
        <v>1383.12</v>
      </c>
      <c r="G52" s="16">
        <v>14861.76</v>
      </c>
      <c r="H52" s="16"/>
      <c r="I52" s="16">
        <f t="shared" si="3"/>
        <v>14861.76</v>
      </c>
      <c r="J52" s="16">
        <f t="shared" si="4"/>
        <v>155107.01999999999</v>
      </c>
      <c r="K52" s="30"/>
      <c r="L52" s="30"/>
      <c r="M52" s="31"/>
      <c r="XFA52" s="2"/>
      <c r="XFB52" s="2"/>
      <c r="XFC52" s="2"/>
    </row>
    <row r="53" spans="1:13 16381:16383" s="1" customFormat="1" ht="14.1" customHeight="1" x14ac:dyDescent="0.2">
      <c r="A53" s="13">
        <v>49</v>
      </c>
      <c r="B53" s="13"/>
      <c r="C53" s="22" t="s">
        <v>245</v>
      </c>
      <c r="D53" s="23" t="s">
        <v>246</v>
      </c>
      <c r="E53" s="16">
        <v>27579.72</v>
      </c>
      <c r="F53" s="16">
        <v>23551.73</v>
      </c>
      <c r="G53" s="16">
        <v>11722.62</v>
      </c>
      <c r="H53" s="16">
        <v>16815.52</v>
      </c>
      <c r="I53" s="16">
        <f t="shared" si="3"/>
        <v>27579.72</v>
      </c>
      <c r="J53" s="16"/>
      <c r="K53" s="30"/>
      <c r="L53" s="30"/>
      <c r="M53" s="31"/>
      <c r="XFA53" s="2"/>
      <c r="XFB53" s="2"/>
      <c r="XFC53" s="2"/>
    </row>
    <row r="54" spans="1:13 16381:16383" s="1" customFormat="1" ht="14.1" customHeight="1" x14ac:dyDescent="0.15">
      <c r="A54" s="13">
        <v>50</v>
      </c>
      <c r="B54" s="13"/>
      <c r="C54" s="13" t="s">
        <v>247</v>
      </c>
      <c r="D54" s="21" t="s">
        <v>248</v>
      </c>
      <c r="E54" s="16">
        <v>74217.27</v>
      </c>
      <c r="F54" s="16"/>
      <c r="G54" s="16"/>
      <c r="H54" s="16"/>
      <c r="I54" s="16">
        <f t="shared" si="3"/>
        <v>0</v>
      </c>
      <c r="J54" s="16">
        <f>E54-G54-H54</f>
        <v>74217.27</v>
      </c>
      <c r="K54" s="30"/>
      <c r="L54" s="30"/>
      <c r="M54" s="31"/>
      <c r="XFA54" s="2"/>
      <c r="XFB54" s="2"/>
      <c r="XFC54" s="2"/>
    </row>
    <row r="55" spans="1:13 16381:16383" s="1" customFormat="1" ht="14.1" customHeight="1" x14ac:dyDescent="0.15">
      <c r="A55" s="13">
        <v>51</v>
      </c>
      <c r="B55" s="13"/>
      <c r="C55" s="13" t="s">
        <v>249</v>
      </c>
      <c r="D55" s="21" t="s">
        <v>289</v>
      </c>
      <c r="E55" s="16">
        <v>1021737</v>
      </c>
      <c r="F55" s="16">
        <v>298516.44</v>
      </c>
      <c r="G55" s="16">
        <v>199217.28</v>
      </c>
      <c r="H55" s="16">
        <v>148750.51999999999</v>
      </c>
      <c r="I55" s="16">
        <f t="shared" si="3"/>
        <v>347967.8</v>
      </c>
      <c r="J55" s="16">
        <f>E55-G55-H55</f>
        <v>673769.2</v>
      </c>
      <c r="K55" s="30"/>
      <c r="L55" s="30"/>
      <c r="M55" s="31"/>
      <c r="XFA55" s="2"/>
      <c r="XFB55" s="2"/>
      <c r="XFC55" s="2"/>
    </row>
    <row r="56" spans="1:13 16381:16383" s="1" customFormat="1" ht="14.1" customHeight="1" x14ac:dyDescent="0.15">
      <c r="A56" s="13">
        <v>52</v>
      </c>
      <c r="B56" s="13"/>
      <c r="C56" s="13" t="s">
        <v>253</v>
      </c>
      <c r="D56" s="21" t="s">
        <v>254</v>
      </c>
      <c r="E56" s="16">
        <v>398201.25</v>
      </c>
      <c r="F56" s="16">
        <v>83860.479999999996</v>
      </c>
      <c r="G56" s="16">
        <v>73654.2</v>
      </c>
      <c r="H56" s="16">
        <v>46180.84</v>
      </c>
      <c r="I56" s="16">
        <f t="shared" ref="I56:I67" si="5">E56-J56</f>
        <v>119835.04</v>
      </c>
      <c r="J56" s="16">
        <f>E56-G56-H56</f>
        <v>278366.21000000002</v>
      </c>
      <c r="K56" s="30"/>
      <c r="L56" s="30"/>
      <c r="M56" s="31"/>
      <c r="XFA56" s="2"/>
      <c r="XFB56" s="2"/>
      <c r="XFC56" s="2"/>
    </row>
    <row r="57" spans="1:13 16381:16383" s="1" customFormat="1" ht="14.1" customHeight="1" x14ac:dyDescent="0.15">
      <c r="A57" s="13">
        <v>53</v>
      </c>
      <c r="B57" s="13"/>
      <c r="C57" s="13">
        <v>1932593</v>
      </c>
      <c r="D57" s="21" t="s">
        <v>290</v>
      </c>
      <c r="E57" s="16">
        <v>241917.4</v>
      </c>
      <c r="F57" s="16"/>
      <c r="G57" s="16">
        <v>88818</v>
      </c>
      <c r="H57" s="16"/>
      <c r="I57" s="16">
        <f t="shared" si="5"/>
        <v>88818</v>
      </c>
      <c r="J57" s="16">
        <f>E57-G57-H57</f>
        <v>153099.4</v>
      </c>
      <c r="K57" s="30"/>
      <c r="L57" s="30"/>
      <c r="M57" s="31"/>
      <c r="XFA57" s="2"/>
      <c r="XFB57" s="2"/>
      <c r="XFC57" s="2"/>
    </row>
    <row r="58" spans="1:13 16381:16383" s="1" customFormat="1" ht="14.1" customHeight="1" x14ac:dyDescent="0.15">
      <c r="A58" s="13">
        <v>54</v>
      </c>
      <c r="B58" s="13"/>
      <c r="C58" s="13" t="s">
        <v>257</v>
      </c>
      <c r="D58" s="20" t="s">
        <v>258</v>
      </c>
      <c r="E58" s="16">
        <v>5937.02</v>
      </c>
      <c r="F58" s="16">
        <v>3209.2</v>
      </c>
      <c r="G58" s="16"/>
      <c r="H58" s="16"/>
      <c r="I58" s="16">
        <f t="shared" si="5"/>
        <v>0</v>
      </c>
      <c r="J58" s="16">
        <f t="shared" ref="J58:J70" si="6">E58-G58-H58</f>
        <v>5937.02</v>
      </c>
      <c r="K58" s="16"/>
      <c r="L58" s="16"/>
      <c r="M58" s="28"/>
      <c r="XFA58" s="2"/>
      <c r="XFB58" s="2"/>
    </row>
    <row r="59" spans="1:13 16381:16383" s="1" customFormat="1" ht="14.1" customHeight="1" x14ac:dyDescent="0.15">
      <c r="A59" s="13">
        <v>55</v>
      </c>
      <c r="B59" s="13"/>
      <c r="C59" s="13" t="s">
        <v>259</v>
      </c>
      <c r="D59" s="20" t="s">
        <v>260</v>
      </c>
      <c r="E59" s="16">
        <v>294748.09000000003</v>
      </c>
      <c r="F59" s="16">
        <v>131622.75</v>
      </c>
      <c r="G59" s="16">
        <v>55910.59</v>
      </c>
      <c r="H59" s="16">
        <v>10400.52</v>
      </c>
      <c r="I59" s="16">
        <f t="shared" si="5"/>
        <v>66311.11</v>
      </c>
      <c r="J59" s="16">
        <f t="shared" si="6"/>
        <v>228436.98</v>
      </c>
      <c r="K59" s="16"/>
      <c r="L59" s="16"/>
      <c r="M59" s="28"/>
      <c r="XFA59" s="2"/>
      <c r="XFB59" s="2"/>
    </row>
    <row r="60" spans="1:13 16381:16383" s="1" customFormat="1" ht="14.1" customHeight="1" x14ac:dyDescent="0.15">
      <c r="A60" s="13">
        <v>56</v>
      </c>
      <c r="B60" s="13"/>
      <c r="C60" s="13" t="s">
        <v>300</v>
      </c>
      <c r="D60" s="20" t="s">
        <v>301</v>
      </c>
      <c r="E60" s="16">
        <v>305482.44</v>
      </c>
      <c r="F60" s="16">
        <v>156857.09</v>
      </c>
      <c r="G60" s="16">
        <v>43431</v>
      </c>
      <c r="H60" s="16">
        <v>32905.83</v>
      </c>
      <c r="I60" s="16">
        <f t="shared" si="5"/>
        <v>76336.83</v>
      </c>
      <c r="J60" s="16">
        <f t="shared" si="6"/>
        <v>229145.61</v>
      </c>
      <c r="K60" s="16"/>
      <c r="L60" s="16"/>
      <c r="M60" s="28"/>
      <c r="XFA60" s="2"/>
      <c r="XFB60" s="2"/>
    </row>
    <row r="61" spans="1:13 16381:16383" s="1" customFormat="1" ht="14.1" customHeight="1" x14ac:dyDescent="0.15">
      <c r="A61" s="13">
        <v>57</v>
      </c>
      <c r="B61" s="13"/>
      <c r="C61" s="13" t="s">
        <v>302</v>
      </c>
      <c r="D61" s="20" t="s">
        <v>303</v>
      </c>
      <c r="E61" s="16">
        <v>58509.38</v>
      </c>
      <c r="F61" s="16"/>
      <c r="G61" s="16"/>
      <c r="H61" s="16">
        <v>17885.13</v>
      </c>
      <c r="I61" s="16">
        <f t="shared" si="5"/>
        <v>17885.13</v>
      </c>
      <c r="J61" s="16">
        <f t="shared" si="6"/>
        <v>40624.25</v>
      </c>
      <c r="K61" s="16"/>
      <c r="L61" s="16"/>
      <c r="M61" s="28"/>
      <c r="XFA61" s="2"/>
      <c r="XFB61" s="2"/>
    </row>
    <row r="62" spans="1:13 16381:16383" s="1" customFormat="1" ht="14.1" customHeight="1" x14ac:dyDescent="0.15">
      <c r="A62" s="13">
        <v>58</v>
      </c>
      <c r="B62" s="13"/>
      <c r="C62" s="13" t="s">
        <v>261</v>
      </c>
      <c r="D62" s="20" t="s">
        <v>262</v>
      </c>
      <c r="E62" s="16">
        <v>900711.3</v>
      </c>
      <c r="F62" s="16">
        <v>133792</v>
      </c>
      <c r="G62" s="16">
        <v>110740</v>
      </c>
      <c r="H62" s="16">
        <v>89270</v>
      </c>
      <c r="I62" s="16">
        <f t="shared" si="5"/>
        <v>200010</v>
      </c>
      <c r="J62" s="16">
        <f t="shared" si="6"/>
        <v>700701.3</v>
      </c>
      <c r="K62" s="16"/>
      <c r="L62" s="16"/>
      <c r="M62" s="28"/>
      <c r="XFA62" s="2"/>
      <c r="XFB62" s="2"/>
    </row>
    <row r="63" spans="1:13 16381:16383" s="1" customFormat="1" ht="14.1" customHeight="1" x14ac:dyDescent="0.15">
      <c r="A63" s="13">
        <v>59</v>
      </c>
      <c r="B63" s="13"/>
      <c r="C63" s="13" t="s">
        <v>263</v>
      </c>
      <c r="D63" s="20" t="s">
        <v>264</v>
      </c>
      <c r="E63" s="16">
        <v>7961.51</v>
      </c>
      <c r="F63" s="16"/>
      <c r="G63" s="16"/>
      <c r="H63" s="16"/>
      <c r="I63" s="16">
        <f t="shared" si="5"/>
        <v>0</v>
      </c>
      <c r="J63" s="16">
        <f t="shared" si="6"/>
        <v>7961.51</v>
      </c>
      <c r="K63" s="16"/>
      <c r="L63" s="16"/>
      <c r="M63" s="28"/>
      <c r="XFA63" s="2"/>
      <c r="XFB63" s="2"/>
    </row>
    <row r="64" spans="1:13 16381:16383" s="1" customFormat="1" ht="14.1" customHeight="1" x14ac:dyDescent="0.15">
      <c r="A64" s="13">
        <v>60</v>
      </c>
      <c r="B64" s="13"/>
      <c r="C64" s="13" t="s">
        <v>265</v>
      </c>
      <c r="D64" s="20" t="s">
        <v>266</v>
      </c>
      <c r="E64" s="16">
        <v>220.75</v>
      </c>
      <c r="F64" s="16"/>
      <c r="G64" s="16"/>
      <c r="H64" s="16"/>
      <c r="I64" s="16">
        <f t="shared" si="5"/>
        <v>0</v>
      </c>
      <c r="J64" s="16">
        <f t="shared" si="6"/>
        <v>220.75</v>
      </c>
      <c r="K64" s="16"/>
      <c r="L64" s="16"/>
      <c r="M64" s="28"/>
      <c r="XFA64" s="2"/>
      <c r="XFB64" s="2"/>
    </row>
    <row r="65" spans="1:13 16381:16384" s="1" customFormat="1" ht="14.1" customHeight="1" x14ac:dyDescent="0.15">
      <c r="A65" s="13">
        <v>61</v>
      </c>
      <c r="B65" s="13"/>
      <c r="C65" s="13" t="s">
        <v>336</v>
      </c>
      <c r="D65" s="20" t="s">
        <v>337</v>
      </c>
      <c r="E65" s="16">
        <v>0</v>
      </c>
      <c r="F65" s="16">
        <v>351000</v>
      </c>
      <c r="G65" s="16"/>
      <c r="H65" s="16"/>
      <c r="I65" s="16">
        <f t="shared" si="5"/>
        <v>0</v>
      </c>
      <c r="J65" s="16">
        <f t="shared" si="6"/>
        <v>0</v>
      </c>
      <c r="K65" s="16"/>
      <c r="L65" s="16"/>
      <c r="M65" s="28"/>
      <c r="XFA65" s="2"/>
      <c r="XFB65" s="2"/>
    </row>
    <row r="66" spans="1:13 16381:16384" s="1" customFormat="1" ht="14.1" customHeight="1" x14ac:dyDescent="0.15">
      <c r="A66" s="13">
        <v>62</v>
      </c>
      <c r="B66" s="13"/>
      <c r="C66" s="13">
        <v>1942582</v>
      </c>
      <c r="D66" s="20" t="s">
        <v>267</v>
      </c>
      <c r="E66" s="16">
        <v>235159.48</v>
      </c>
      <c r="F66" s="16"/>
      <c r="G66" s="16">
        <v>157149.46</v>
      </c>
      <c r="H66" s="16">
        <v>74028.789999999994</v>
      </c>
      <c r="I66" s="16">
        <f t="shared" si="5"/>
        <v>231178.25</v>
      </c>
      <c r="J66" s="16">
        <f t="shared" si="6"/>
        <v>3981.23000000003</v>
      </c>
      <c r="K66" s="16"/>
      <c r="L66" s="16"/>
      <c r="M66" s="28"/>
      <c r="XFA66" s="2"/>
      <c r="XFB66" s="2"/>
    </row>
    <row r="67" spans="1:13 16381:16384" s="1" customFormat="1" ht="14.1" customHeight="1" x14ac:dyDescent="0.15">
      <c r="A67" s="13">
        <v>63</v>
      </c>
      <c r="B67" s="13"/>
      <c r="C67" s="13" t="s">
        <v>268</v>
      </c>
      <c r="D67" s="20" t="s">
        <v>269</v>
      </c>
      <c r="E67" s="16">
        <v>100115.48</v>
      </c>
      <c r="F67" s="16">
        <v>14080.7</v>
      </c>
      <c r="G67" s="16">
        <v>12000.6</v>
      </c>
      <c r="H67" s="16">
        <v>14640.73</v>
      </c>
      <c r="I67" s="16">
        <f t="shared" si="5"/>
        <v>26641.33</v>
      </c>
      <c r="J67" s="16">
        <f t="shared" si="6"/>
        <v>73474.149999999994</v>
      </c>
      <c r="K67" s="16"/>
      <c r="L67" s="16"/>
      <c r="M67" s="28"/>
      <c r="XFA67" s="2"/>
      <c r="XFB67" s="2"/>
    </row>
    <row r="68" spans="1:13 16381:16384" s="1" customFormat="1" ht="14.1" customHeight="1" x14ac:dyDescent="0.15">
      <c r="A68" s="13">
        <v>64</v>
      </c>
      <c r="B68" s="13"/>
      <c r="C68" s="13" t="s">
        <v>274</v>
      </c>
      <c r="D68" s="20" t="s">
        <v>275</v>
      </c>
      <c r="E68" s="16">
        <v>64660.94</v>
      </c>
      <c r="F68" s="16">
        <v>25062.5</v>
      </c>
      <c r="G68" s="16">
        <v>12531.25</v>
      </c>
      <c r="H68" s="16">
        <v>12531.25</v>
      </c>
      <c r="I68" s="16">
        <f t="shared" ref="I68:I73" si="7">E68-J68</f>
        <v>25062.5</v>
      </c>
      <c r="J68" s="16">
        <f t="shared" si="6"/>
        <v>39598.44</v>
      </c>
      <c r="K68" s="16"/>
      <c r="L68" s="16"/>
      <c r="M68" s="28"/>
      <c r="XFA68" s="2"/>
      <c r="XFB68" s="2"/>
    </row>
    <row r="69" spans="1:13 16381:16384" s="1" customFormat="1" ht="14.1" customHeight="1" x14ac:dyDescent="0.15">
      <c r="A69" s="13">
        <v>65</v>
      </c>
      <c r="B69" s="13"/>
      <c r="C69" s="13" t="s">
        <v>276</v>
      </c>
      <c r="D69" s="17" t="s">
        <v>277</v>
      </c>
      <c r="E69" s="16">
        <v>5878.26</v>
      </c>
      <c r="F69" s="16"/>
      <c r="G69" s="16"/>
      <c r="H69" s="16"/>
      <c r="I69" s="16">
        <f t="shared" si="7"/>
        <v>0</v>
      </c>
      <c r="J69" s="16">
        <f t="shared" si="6"/>
        <v>5878.26</v>
      </c>
      <c r="K69" s="16"/>
      <c r="L69" s="12"/>
      <c r="M69" s="28"/>
      <c r="XFA69" s="2"/>
      <c r="XFB69" s="2"/>
    </row>
    <row r="70" spans="1:13 16381:16384" s="1" customFormat="1" ht="14.1" customHeight="1" x14ac:dyDescent="0.15">
      <c r="A70" s="13">
        <v>66</v>
      </c>
      <c r="B70" s="13"/>
      <c r="C70" s="13" t="s">
        <v>291</v>
      </c>
      <c r="D70" s="17" t="s">
        <v>292</v>
      </c>
      <c r="E70" s="16">
        <v>46730.19</v>
      </c>
      <c r="F70" s="16">
        <v>10000</v>
      </c>
      <c r="G70" s="16">
        <v>10000.5</v>
      </c>
      <c r="H70" s="16">
        <v>6400</v>
      </c>
      <c r="I70" s="16">
        <f t="shared" si="7"/>
        <v>16400.5</v>
      </c>
      <c r="J70" s="16">
        <f t="shared" si="6"/>
        <v>30329.69</v>
      </c>
      <c r="K70" s="16"/>
      <c r="L70" s="12"/>
      <c r="M70" s="28"/>
      <c r="XFA70" s="2"/>
      <c r="XFB70" s="2"/>
    </row>
    <row r="71" spans="1:13 16381:16384" s="1" customFormat="1" ht="14.1" customHeight="1" x14ac:dyDescent="0.15">
      <c r="A71" s="13">
        <v>67</v>
      </c>
      <c r="B71" s="13"/>
      <c r="C71" s="13" t="s">
        <v>293</v>
      </c>
      <c r="D71" s="17" t="s">
        <v>294</v>
      </c>
      <c r="E71" s="16">
        <v>1931423.8</v>
      </c>
      <c r="F71" s="16">
        <v>1092240.47</v>
      </c>
      <c r="G71" s="16">
        <v>1148147.56</v>
      </c>
      <c r="H71" s="16">
        <v>1138654.3799999999</v>
      </c>
      <c r="I71" s="16">
        <f t="shared" si="7"/>
        <v>1931423.8</v>
      </c>
      <c r="J71" s="16"/>
      <c r="K71" s="16"/>
      <c r="L71" s="12"/>
      <c r="M71" s="28"/>
      <c r="XFA71" s="2"/>
      <c r="XFB71" s="2"/>
    </row>
    <row r="72" spans="1:13 16381:16384" s="4" customFormat="1" ht="14.1" customHeight="1" x14ac:dyDescent="0.15">
      <c r="A72" s="32">
        <v>68</v>
      </c>
      <c r="B72" s="32"/>
      <c r="C72" s="32">
        <v>1943004</v>
      </c>
      <c r="D72" s="33" t="s">
        <v>278</v>
      </c>
      <c r="E72" s="34">
        <v>1707419.82</v>
      </c>
      <c r="F72" s="34">
        <v>561071.32999999996</v>
      </c>
      <c r="G72" s="34">
        <v>524296.32999999996</v>
      </c>
      <c r="H72" s="34">
        <v>654128.84</v>
      </c>
      <c r="I72" s="34">
        <f t="shared" si="7"/>
        <v>1178425.17</v>
      </c>
      <c r="J72" s="34">
        <f t="shared" ref="J72:J73" si="8">E72-G72-H72</f>
        <v>528994.65</v>
      </c>
      <c r="K72" s="34"/>
      <c r="L72" s="34"/>
      <c r="M72" s="40"/>
      <c r="XFA72" s="46"/>
      <c r="XFB72" s="46"/>
      <c r="XFC72" s="46"/>
      <c r="XFD72" s="46"/>
    </row>
    <row r="73" spans="1:13 16381:16384" s="1" customFormat="1" ht="14.1" customHeight="1" x14ac:dyDescent="0.15">
      <c r="A73" s="13">
        <v>69</v>
      </c>
      <c r="B73" s="35"/>
      <c r="C73" s="13" t="s">
        <v>279</v>
      </c>
      <c r="D73" s="36" t="s">
        <v>280</v>
      </c>
      <c r="E73" s="16">
        <v>179998.72</v>
      </c>
      <c r="F73" s="16">
        <v>238014.16</v>
      </c>
      <c r="G73" s="16"/>
      <c r="H73" s="16"/>
      <c r="I73" s="16">
        <f t="shared" si="7"/>
        <v>0</v>
      </c>
      <c r="J73" s="16">
        <f t="shared" si="8"/>
        <v>179998.72</v>
      </c>
      <c r="K73" s="16"/>
      <c r="L73" s="16"/>
      <c r="M73" s="28"/>
      <c r="XFA73" s="2"/>
      <c r="XFB73" s="2"/>
    </row>
    <row r="74" spans="1:13 16381:16384" s="1" customFormat="1" ht="13.5" x14ac:dyDescent="0.15">
      <c r="A74" s="37"/>
      <c r="B74" s="37"/>
      <c r="C74" s="37"/>
      <c r="D74" s="37"/>
      <c r="E74" s="38">
        <f t="shared" ref="E74:L74" si="9">SUM(E5:E73)</f>
        <v>51718150.789999999</v>
      </c>
      <c r="F74" s="38">
        <f t="shared" si="9"/>
        <v>9995837.4499999993</v>
      </c>
      <c r="G74" s="38">
        <f t="shared" si="9"/>
        <v>8043700.0199999996</v>
      </c>
      <c r="H74" s="38">
        <f t="shared" si="9"/>
        <v>7541745.1299999999</v>
      </c>
      <c r="I74" s="38">
        <f t="shared" si="9"/>
        <v>14711238.189999999</v>
      </c>
      <c r="J74" s="38">
        <f t="shared" si="9"/>
        <v>37006912.600000001</v>
      </c>
      <c r="K74" s="38">
        <f t="shared" si="9"/>
        <v>0</v>
      </c>
      <c r="L74" s="38">
        <f t="shared" si="9"/>
        <v>0</v>
      </c>
      <c r="M74" s="41"/>
      <c r="XFA74" s="2"/>
      <c r="XFB74" s="2"/>
    </row>
    <row r="75" spans="1:13 16381:16384" s="1" customFormat="1" ht="12" customHeight="1" x14ac:dyDescent="0.15">
      <c r="D75" s="5"/>
      <c r="E75" s="6"/>
      <c r="F75" s="7"/>
      <c r="G75" s="7"/>
      <c r="H75" s="7"/>
      <c r="I75" s="7"/>
      <c r="J75" s="7"/>
      <c r="K75" s="42"/>
      <c r="L75" s="7"/>
      <c r="M75" s="7"/>
      <c r="XFA75" s="2"/>
      <c r="XFB75" s="2"/>
    </row>
    <row r="76" spans="1:13 16381:16384" s="1" customFormat="1" ht="12" customHeight="1" x14ac:dyDescent="0.15">
      <c r="D76" s="5"/>
      <c r="E76" s="6"/>
      <c r="F76" s="7"/>
      <c r="G76" s="7"/>
      <c r="H76" s="7"/>
      <c r="I76" s="7"/>
      <c r="J76" s="7"/>
      <c r="K76" s="42"/>
      <c r="L76" s="7"/>
      <c r="M76" s="7"/>
      <c r="XFA76" s="2"/>
      <c r="XFB76" s="2"/>
    </row>
    <row r="77" spans="1:13 16381:16384" s="1" customFormat="1" ht="12" customHeight="1" x14ac:dyDescent="0.15">
      <c r="D77" s="5"/>
      <c r="E77" s="6"/>
      <c r="F77" s="7"/>
      <c r="G77" s="7"/>
      <c r="H77" s="7"/>
      <c r="I77" s="7"/>
      <c r="J77" s="7"/>
      <c r="K77" s="42"/>
      <c r="L77" s="7"/>
      <c r="M77" s="7"/>
      <c r="XFA77" s="2"/>
      <c r="XFB77" s="2"/>
    </row>
    <row r="78" spans="1:13 16381:16384" s="1" customFormat="1" ht="12" customHeight="1" x14ac:dyDescent="0.15">
      <c r="D78" s="5"/>
      <c r="E78" s="6"/>
      <c r="F78" s="7"/>
      <c r="G78" s="7"/>
      <c r="H78" s="7"/>
      <c r="I78" s="7"/>
      <c r="J78" s="43"/>
      <c r="K78" s="44"/>
      <c r="L78" s="44"/>
      <c r="M78" s="7"/>
      <c r="XFA78" s="2"/>
      <c r="XFB78" s="2"/>
    </row>
    <row r="79" spans="1:13 16381:16384" s="1" customFormat="1" ht="12" customHeight="1" x14ac:dyDescent="0.15">
      <c r="D79" s="5"/>
      <c r="E79" s="6"/>
      <c r="F79" s="7"/>
      <c r="G79" s="7"/>
      <c r="H79" s="7"/>
      <c r="I79" s="7"/>
      <c r="J79" s="45"/>
      <c r="K79" s="7"/>
      <c r="L79" s="7"/>
      <c r="M79" s="7"/>
      <c r="XFA79" s="2"/>
      <c r="XFB79" s="2"/>
    </row>
    <row r="82" spans="7:7" ht="18.95" customHeight="1" x14ac:dyDescent="0.15">
      <c r="G82" s="39"/>
    </row>
  </sheetData>
  <mergeCells count="9">
    <mergeCell ref="M3:M4"/>
    <mergeCell ref="A1:E2"/>
    <mergeCell ref="I3:J3"/>
    <mergeCell ref="K3:L3"/>
    <mergeCell ref="A3:A4"/>
    <mergeCell ref="B3:B4"/>
    <mergeCell ref="C3:C4"/>
    <mergeCell ref="D3:D4"/>
    <mergeCell ref="E3:E4"/>
  </mergeCells>
  <phoneticPr fontId="19" type="noConversion"/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8月(未付) </vt:lpstr>
      <vt:lpstr>11-12月初版</vt:lpstr>
      <vt:lpstr>10月打印</vt:lpstr>
      <vt:lpstr>9月打印（最终数据）</vt:lpstr>
      <vt:lpstr>2023年1月</vt:lpstr>
      <vt:lpstr>2023年3月</vt:lpstr>
      <vt:lpstr>2023年6月</vt:lpstr>
      <vt:lpstr>2023年8月</vt:lpstr>
      <vt:lpstr>2023年11月</vt:lpstr>
      <vt:lpstr>2023年12月</vt:lpstr>
      <vt:lpstr>2024年2月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2019-01-25T06:32:00Z</cp:lastPrinted>
  <dcterms:created xsi:type="dcterms:W3CDTF">2015-03-13T09:38:00Z</dcterms:created>
  <dcterms:modified xsi:type="dcterms:W3CDTF">2024-03-01T03:33:10Z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A58476A6B5D14A62B2AD86A7F36A2B38</vt:lpwstr>
  </property>
</Properties>
</file>