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戴姆勒卧铺\8.7\铸铝报价\"/>
    </mc:Choice>
  </mc:AlternateContent>
  <bookViews>
    <workbookView xWindow="0" yWindow="0" windowWidth="28800" windowHeight="1221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J3" i="2" l="1"/>
  <c r="J4" i="2"/>
  <c r="J2" i="2"/>
  <c r="I3" i="2"/>
  <c r="I4" i="2"/>
  <c r="E3" i="2" l="1"/>
  <c r="E4" i="2"/>
  <c r="E2" i="2"/>
  <c r="F2" i="2" s="1"/>
  <c r="F3" i="2"/>
  <c r="F4" i="2"/>
  <c r="G5" i="2" l="1"/>
  <c r="V10" i="1"/>
  <c r="W10" i="1"/>
  <c r="X10" i="1"/>
  <c r="Y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F10" i="1"/>
  <c r="U10" i="1"/>
  <c r="U9" i="1"/>
  <c r="U8" i="1"/>
  <c r="U7" i="1"/>
  <c r="Y8" i="1" l="1"/>
  <c r="Y9" i="1"/>
  <c r="Y7" i="1"/>
</calcChain>
</file>

<file path=xl/sharedStrings.xml><?xml version="1.0" encoding="utf-8"?>
<sst xmlns="http://schemas.openxmlformats.org/spreadsheetml/2006/main" count="86" uniqueCount="62">
  <si>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</si>
  <si>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</si>
  <si>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</si>
  <si>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</si>
  <si>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</si>
  <si>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</si>
  <si>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</si>
  <si>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</si>
  <si>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</si>
  <si>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</si>
  <si>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</si>
  <si>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</si>
  <si>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</si>
  <si>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</si>
  <si>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7" type="noConversion"/>
  </si>
  <si>
    <t>年降情况</t>
  </si>
  <si>
    <t>由工厂根据实际使用情况再商谈。</t>
    <phoneticPr fontId="7" type="noConversion"/>
  </si>
  <si>
    <t>结算方式</t>
  </si>
  <si>
    <t xml:space="preserve">
总经理
日期：
</t>
  </si>
  <si>
    <t xml:space="preserve">
采购工程师
日期：
</t>
  </si>
  <si>
    <t>未税价格</t>
    <phoneticPr fontId="8" type="noConversion"/>
  </si>
  <si>
    <t>兴岳五金为体系供应商，按河北账期结算。</t>
    <phoneticPr fontId="7" type="noConversion"/>
  </si>
  <si>
    <t>采购工厂：河北工厂</t>
    <phoneticPr fontId="2" type="noConversion"/>
  </si>
  <si>
    <t>内衬铝块1</t>
    <phoneticPr fontId="2" type="noConversion"/>
  </si>
  <si>
    <t>SHT0015807</t>
    <phoneticPr fontId="2" type="noConversion"/>
  </si>
  <si>
    <t>内衬铝块2</t>
    <phoneticPr fontId="2" type="noConversion"/>
  </si>
  <si>
    <t>SHT0015808</t>
    <phoneticPr fontId="2" type="noConversion"/>
  </si>
  <si>
    <t>内衬铝块3</t>
    <phoneticPr fontId="2" type="noConversion"/>
  </si>
  <si>
    <t>SHT0015809</t>
    <phoneticPr fontId="2" type="noConversion"/>
  </si>
  <si>
    <t>件</t>
    <phoneticPr fontId="2" type="noConversion"/>
  </si>
  <si>
    <t>件</t>
    <phoneticPr fontId="2" type="noConversion"/>
  </si>
  <si>
    <t>东尚</t>
    <phoneticPr fontId="7" type="noConversion"/>
  </si>
  <si>
    <t>百亿</t>
    <phoneticPr fontId="7" type="noConversion"/>
  </si>
  <si>
    <t>批产阶段—临时物料采购价格审批表</t>
    <phoneticPr fontId="2" type="noConversion"/>
  </si>
  <si>
    <t>大同高镁</t>
    <phoneticPr fontId="8" type="noConversion"/>
  </si>
  <si>
    <t>铝挤出</t>
    <phoneticPr fontId="2" type="noConversion"/>
  </si>
  <si>
    <t>铸造</t>
    <phoneticPr fontId="2" type="noConversion"/>
  </si>
  <si>
    <t>恒伟</t>
    <phoneticPr fontId="2" type="noConversion"/>
  </si>
  <si>
    <t>汇源</t>
    <phoneticPr fontId="2" type="noConversion"/>
  </si>
  <si>
    <t>又津</t>
    <phoneticPr fontId="2" type="noConversion"/>
  </si>
  <si>
    <t>瑞丰</t>
    <phoneticPr fontId="2" type="noConversion"/>
  </si>
  <si>
    <t>开模费</t>
    <phoneticPr fontId="8" type="noConversion"/>
  </si>
  <si>
    <t>含税价格</t>
    <phoneticPr fontId="8" type="noConversion"/>
  </si>
  <si>
    <t>含税价格</t>
    <phoneticPr fontId="8" type="noConversion"/>
  </si>
  <si>
    <t>腔数</t>
    <phoneticPr fontId="2" type="noConversion"/>
  </si>
  <si>
    <t>合计</t>
    <phoneticPr fontId="2" type="noConversion"/>
  </si>
  <si>
    <t>未税价格</t>
    <phoneticPr fontId="7" type="noConversion"/>
  </si>
  <si>
    <t>黄骅市瑞丰五金制品有限公司</t>
    <phoneticPr fontId="2" type="noConversion"/>
  </si>
  <si>
    <t>未税开模费</t>
    <phoneticPr fontId="8" type="noConversion"/>
  </si>
  <si>
    <t>模具最终协商价格含税46000元，支付方式为预付50%，剩余50%按照3年1万件分摊，每件分摊2.3元。</t>
    <phoneticPr fontId="2" type="noConversion"/>
  </si>
  <si>
    <t xml:space="preserve">
采购负责人
日期：</t>
    <phoneticPr fontId="2" type="noConversion"/>
  </si>
  <si>
    <t xml:space="preserve">
副总经理
日期：</t>
    <phoneticPr fontId="2" type="noConversion"/>
  </si>
  <si>
    <t>H6卧铺项目，每年2000件。</t>
    <phoneticPr fontId="2" type="noConversion"/>
  </si>
  <si>
    <t>依据价格对比，确认选择铸造工艺，多家对比，瑞丰五金价格已协商最低，建议选用</t>
    <phoneticPr fontId="2" type="noConversion"/>
  </si>
  <si>
    <t>模具名称</t>
  </si>
  <si>
    <t>模具编号</t>
  </si>
  <si>
    <t>模具数量</t>
  </si>
  <si>
    <t>未税价格</t>
  </si>
  <si>
    <t>增值税额</t>
  </si>
  <si>
    <t>含税价格</t>
  </si>
  <si>
    <t>备注（模腔数）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</si>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</sst>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2" fontId="6" fillId="2" borderId="5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9"/>
  <sheetViews>
    <sheetView zoomScaleNormal="100" workbookViewId="0">
      <selection activeCell="B7" sqref="B7:B9"/>
    </sheetView>
  </sheetViews>
  <sheetFormatPr defaultRowHeight="14.25" x14ac:dyDescent="0.2"/>
  <cols>
    <col min="2" max="2" width="11.375" customWidth="1"/>
    <col min="4" max="4" width="5.75" customWidth="1"/>
    <col min="5" max="5" width="6.25" customWidth="1"/>
    <col min="6" max="6" width="6.75" customWidth="1"/>
    <col min="7" max="7" width="5.625" customWidth="1"/>
    <col min="8" max="8" width="5.875" customWidth="1"/>
    <col min="9" max="13" width="6.5" customWidth="1"/>
    <col min="14" max="14" width="5.25" customWidth="1"/>
    <col min="15" max="15" width="7.375" customWidth="1"/>
    <col min="16" max="16" width="7.875" customWidth="1"/>
    <col min="17" max="17" width="6.5" customWidth="1"/>
    <col min="18" max="18" width="8" customWidth="1"/>
    <col min="19" max="19" width="6.5" customWidth="1"/>
    <col min="20" max="20" width="5.25" customWidth="1"/>
    <col min="21" max="21" width="6.75" customWidth="1"/>
    <col min="22" max="22" width="8.375" hidden="1" customWidth="1"/>
    <col min="23" max="23" width="5.25" hidden="1" customWidth="1"/>
    <col min="24" max="24" width="6.125" hidden="1" customWidth="1"/>
    <col min="25" max="25" width="7.625" customWidth="1"/>
    <col min="26" max="26" width="23" customWidth="1"/>
    <col min="27" max="27" width="4.75" customWidth="1"/>
  </cols>
  <sheetData>
    <row r="1" spans="1:27" ht="22.5" x14ac:dyDescent="0.2">
      <c r="A1" s="46" t="s">
        <v>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27" ht="26.25" customHeight="1" x14ac:dyDescent="0.2">
      <c r="A2" s="48" t="s">
        <v>22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</row>
    <row r="3" spans="1:27" ht="58.5" customHeight="1" x14ac:dyDescent="0.2">
      <c r="A3" s="49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1"/>
    </row>
    <row r="4" spans="1:27" ht="17.25" customHeight="1" x14ac:dyDescent="0.2">
      <c r="A4" s="42" t="s">
        <v>1</v>
      </c>
      <c r="B4" s="42" t="s">
        <v>2</v>
      </c>
      <c r="C4" s="42" t="s">
        <v>3</v>
      </c>
      <c r="D4" s="42" t="s">
        <v>4</v>
      </c>
      <c r="E4" s="42" t="s">
        <v>5</v>
      </c>
      <c r="F4" s="43" t="s">
        <v>35</v>
      </c>
      <c r="G4" s="44"/>
      <c r="H4" s="44"/>
      <c r="I4" s="44"/>
      <c r="J4" s="52" t="s">
        <v>36</v>
      </c>
      <c r="K4" s="52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37" t="s">
        <v>6</v>
      </c>
      <c r="Z4" s="9"/>
      <c r="AA4" s="10"/>
    </row>
    <row r="5" spans="1:27" ht="14.25" customHeight="1" x14ac:dyDescent="0.2">
      <c r="A5" s="42"/>
      <c r="B5" s="42"/>
      <c r="C5" s="42"/>
      <c r="D5" s="42"/>
      <c r="E5" s="42"/>
      <c r="F5" s="35" t="s">
        <v>31</v>
      </c>
      <c r="G5" s="36"/>
      <c r="H5" s="34" t="s">
        <v>32</v>
      </c>
      <c r="I5" s="36"/>
      <c r="J5" s="34" t="s">
        <v>37</v>
      </c>
      <c r="K5" s="35"/>
      <c r="L5" s="36"/>
      <c r="M5" s="34" t="s">
        <v>38</v>
      </c>
      <c r="N5" s="35"/>
      <c r="O5" s="36"/>
      <c r="P5" s="34" t="s">
        <v>39</v>
      </c>
      <c r="Q5" s="35"/>
      <c r="R5" s="36"/>
      <c r="S5" s="34" t="s">
        <v>40</v>
      </c>
      <c r="T5" s="35"/>
      <c r="U5" s="36"/>
      <c r="V5" s="34" t="s">
        <v>34</v>
      </c>
      <c r="W5" s="35"/>
      <c r="X5" s="36"/>
      <c r="Y5" s="38"/>
      <c r="Z5" s="42" t="s">
        <v>7</v>
      </c>
      <c r="AA5" s="42" t="s">
        <v>8</v>
      </c>
    </row>
    <row r="6" spans="1:27" ht="28.5" x14ac:dyDescent="0.2">
      <c r="A6" s="42"/>
      <c r="B6" s="42"/>
      <c r="C6" s="42"/>
      <c r="D6" s="42"/>
      <c r="E6" s="42"/>
      <c r="F6" s="8" t="s">
        <v>42</v>
      </c>
      <c r="G6" s="14" t="s">
        <v>41</v>
      </c>
      <c r="H6" s="2" t="s">
        <v>43</v>
      </c>
      <c r="I6" s="14" t="s">
        <v>41</v>
      </c>
      <c r="J6" s="2" t="s">
        <v>42</v>
      </c>
      <c r="K6" s="14" t="s">
        <v>44</v>
      </c>
      <c r="L6" s="14" t="s">
        <v>41</v>
      </c>
      <c r="M6" s="2" t="s">
        <v>20</v>
      </c>
      <c r="N6" s="14" t="s">
        <v>44</v>
      </c>
      <c r="O6" s="14" t="s">
        <v>41</v>
      </c>
      <c r="P6" s="2" t="s">
        <v>20</v>
      </c>
      <c r="Q6" s="14" t="s">
        <v>44</v>
      </c>
      <c r="R6" s="2" t="s">
        <v>41</v>
      </c>
      <c r="S6" s="14" t="s">
        <v>42</v>
      </c>
      <c r="T6" s="14" t="s">
        <v>44</v>
      </c>
      <c r="U6" s="2" t="s">
        <v>48</v>
      </c>
      <c r="V6" s="14" t="s">
        <v>42</v>
      </c>
      <c r="W6" s="14" t="s">
        <v>44</v>
      </c>
      <c r="X6" s="14" t="s">
        <v>41</v>
      </c>
      <c r="Y6" s="1" t="s">
        <v>46</v>
      </c>
      <c r="Z6" s="42"/>
      <c r="AA6" s="42"/>
    </row>
    <row r="7" spans="1:27" ht="34.5" customHeight="1" x14ac:dyDescent="0.2">
      <c r="A7" s="6">
        <v>1</v>
      </c>
      <c r="B7" s="11" t="s">
        <v>24</v>
      </c>
      <c r="C7" s="7" t="s">
        <v>23</v>
      </c>
      <c r="D7" s="12" t="s">
        <v>29</v>
      </c>
      <c r="E7" s="13">
        <v>0.13</v>
      </c>
      <c r="F7" s="2">
        <v>5.5</v>
      </c>
      <c r="G7" s="39">
        <v>1600</v>
      </c>
      <c r="H7" s="4">
        <v>8.34</v>
      </c>
      <c r="I7" s="39">
        <v>2600</v>
      </c>
      <c r="J7" s="4">
        <v>6.5</v>
      </c>
      <c r="K7" s="15">
        <v>2</v>
      </c>
      <c r="L7" s="4">
        <v>18000</v>
      </c>
      <c r="M7" s="4">
        <v>7.5</v>
      </c>
      <c r="N7" s="16">
        <v>2</v>
      </c>
      <c r="O7" s="4">
        <v>42000</v>
      </c>
      <c r="P7" s="4">
        <v>4.78</v>
      </c>
      <c r="Q7" s="17">
        <v>4</v>
      </c>
      <c r="R7" s="4">
        <v>48000</v>
      </c>
      <c r="S7" s="15">
        <v>3.38</v>
      </c>
      <c r="T7" s="16">
        <v>4</v>
      </c>
      <c r="U7" s="4">
        <f>16000*1.13</f>
        <v>18080</v>
      </c>
      <c r="V7" s="4">
        <v>7.73</v>
      </c>
      <c r="W7" s="17">
        <v>4</v>
      </c>
      <c r="X7" s="4">
        <v>2600</v>
      </c>
      <c r="Y7" s="21">
        <f>(S7-0.2)/1.13</f>
        <v>2.8141592920353982</v>
      </c>
      <c r="Z7" s="6" t="s">
        <v>47</v>
      </c>
      <c r="AA7" s="6"/>
    </row>
    <row r="8" spans="1:27" ht="34.5" customHeight="1" x14ac:dyDescent="0.2">
      <c r="A8" s="6">
        <v>2</v>
      </c>
      <c r="B8" s="11" t="s">
        <v>26</v>
      </c>
      <c r="C8" s="7" t="s">
        <v>25</v>
      </c>
      <c r="D8" s="12" t="s">
        <v>29</v>
      </c>
      <c r="E8" s="13">
        <v>0.13</v>
      </c>
      <c r="F8" s="2">
        <v>2.8</v>
      </c>
      <c r="G8" s="40"/>
      <c r="H8" s="4">
        <v>5.8</v>
      </c>
      <c r="I8" s="40"/>
      <c r="J8" s="4">
        <v>2.4</v>
      </c>
      <c r="K8" s="15">
        <v>4</v>
      </c>
      <c r="L8" s="4">
        <v>18000</v>
      </c>
      <c r="M8" s="4">
        <v>3.41</v>
      </c>
      <c r="N8" s="16">
        <v>4</v>
      </c>
      <c r="O8" s="4">
        <v>45000</v>
      </c>
      <c r="P8" s="4">
        <v>2.0299999999999998</v>
      </c>
      <c r="Q8" s="17">
        <v>4</v>
      </c>
      <c r="R8" s="4">
        <v>32000</v>
      </c>
      <c r="S8" s="15">
        <v>2.67</v>
      </c>
      <c r="T8" s="16">
        <v>4</v>
      </c>
      <c r="U8" s="4">
        <f>13000*1.13</f>
        <v>14689.999999999998</v>
      </c>
      <c r="V8" s="4">
        <v>4.24</v>
      </c>
      <c r="W8" s="17">
        <v>1</v>
      </c>
      <c r="X8" s="4">
        <v>2600</v>
      </c>
      <c r="Y8" s="21">
        <f t="shared" ref="Y8:Y9" si="0">(S8-0.2)/1.13</f>
        <v>2.1858407079646018</v>
      </c>
      <c r="Z8" s="19" t="s">
        <v>47</v>
      </c>
      <c r="AA8" s="6"/>
    </row>
    <row r="9" spans="1:27" ht="34.5" customHeight="1" x14ac:dyDescent="0.2">
      <c r="A9" s="6">
        <v>3</v>
      </c>
      <c r="B9" s="11" t="s">
        <v>28</v>
      </c>
      <c r="C9" s="7" t="s">
        <v>27</v>
      </c>
      <c r="D9" s="12" t="s">
        <v>30</v>
      </c>
      <c r="E9" s="13">
        <v>0.13</v>
      </c>
      <c r="F9" s="2">
        <v>3.7</v>
      </c>
      <c r="G9" s="41"/>
      <c r="H9" s="4">
        <v>6.2</v>
      </c>
      <c r="I9" s="41"/>
      <c r="J9" s="4">
        <v>3.8</v>
      </c>
      <c r="K9" s="15">
        <v>4</v>
      </c>
      <c r="L9" s="4">
        <v>19000</v>
      </c>
      <c r="M9" s="4">
        <v>4.07</v>
      </c>
      <c r="N9" s="16">
        <v>4</v>
      </c>
      <c r="O9" s="4">
        <v>45000</v>
      </c>
      <c r="P9" s="4">
        <v>2.71</v>
      </c>
      <c r="Q9" s="17">
        <v>4</v>
      </c>
      <c r="R9" s="4">
        <v>42000</v>
      </c>
      <c r="S9" s="15">
        <v>3.1</v>
      </c>
      <c r="T9" s="16">
        <v>4</v>
      </c>
      <c r="U9" s="4">
        <f>13000*1.13</f>
        <v>14689.999999999998</v>
      </c>
      <c r="V9" s="4">
        <v>5.4</v>
      </c>
      <c r="W9" s="17">
        <v>2</v>
      </c>
      <c r="X9" s="4">
        <v>2600</v>
      </c>
      <c r="Y9" s="21">
        <f t="shared" si="0"/>
        <v>2.5663716814159292</v>
      </c>
      <c r="Z9" s="19" t="s">
        <v>47</v>
      </c>
      <c r="AA9" s="6"/>
    </row>
    <row r="10" spans="1:27" ht="34.5" customHeight="1" x14ac:dyDescent="0.2">
      <c r="A10" s="3" t="s">
        <v>45</v>
      </c>
      <c r="B10" s="11"/>
      <c r="C10" s="7"/>
      <c r="D10" s="12"/>
      <c r="E10" s="13"/>
      <c r="F10" s="2">
        <f>SUM(F7:F9)</f>
        <v>12</v>
      </c>
      <c r="G10" s="2">
        <f t="shared" ref="G10:T10" si="1">SUM(G7:G9)</f>
        <v>1600</v>
      </c>
      <c r="H10" s="2">
        <f t="shared" si="1"/>
        <v>20.34</v>
      </c>
      <c r="I10" s="2">
        <f t="shared" si="1"/>
        <v>2600</v>
      </c>
      <c r="J10" s="2">
        <f t="shared" si="1"/>
        <v>12.7</v>
      </c>
      <c r="K10" s="2">
        <f t="shared" si="1"/>
        <v>10</v>
      </c>
      <c r="L10" s="2">
        <f t="shared" si="1"/>
        <v>55000</v>
      </c>
      <c r="M10" s="2">
        <f t="shared" si="1"/>
        <v>14.98</v>
      </c>
      <c r="N10" s="2">
        <f t="shared" si="1"/>
        <v>10</v>
      </c>
      <c r="O10" s="2">
        <f t="shared" si="1"/>
        <v>132000</v>
      </c>
      <c r="P10" s="2">
        <f t="shared" si="1"/>
        <v>9.52</v>
      </c>
      <c r="Q10" s="2">
        <f t="shared" si="1"/>
        <v>12</v>
      </c>
      <c r="R10" s="2">
        <f t="shared" si="1"/>
        <v>122000</v>
      </c>
      <c r="S10" s="2">
        <f t="shared" si="1"/>
        <v>9.15</v>
      </c>
      <c r="T10" s="2">
        <f t="shared" si="1"/>
        <v>12</v>
      </c>
      <c r="U10" s="18">
        <f>SUM(U7:U9)</f>
        <v>47460</v>
      </c>
      <c r="V10" s="20">
        <f t="shared" ref="V10:Y10" si="2">SUM(V7:V9)</f>
        <v>17.37</v>
      </c>
      <c r="W10" s="20">
        <f t="shared" si="2"/>
        <v>7</v>
      </c>
      <c r="X10" s="20">
        <f t="shared" si="2"/>
        <v>7800</v>
      </c>
      <c r="Y10" s="23">
        <f t="shared" si="2"/>
        <v>7.5663716814159292</v>
      </c>
      <c r="Z10" s="7"/>
      <c r="AA10" s="3"/>
    </row>
    <row r="11" spans="1:27" ht="42.75" customHeight="1" x14ac:dyDescent="0.2">
      <c r="A11" s="45" t="s">
        <v>9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</row>
    <row r="12" spans="1:27" ht="28.5" customHeight="1" x14ac:dyDescent="0.2">
      <c r="A12" s="5">
        <v>1</v>
      </c>
      <c r="B12" s="5" t="s">
        <v>10</v>
      </c>
      <c r="C12" s="30" t="s">
        <v>52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pans="1:27" ht="28.5" customHeight="1" x14ac:dyDescent="0.2">
      <c r="A13" s="5">
        <v>2</v>
      </c>
      <c r="B13" s="5" t="s">
        <v>11</v>
      </c>
      <c r="C13" s="30" t="s">
        <v>53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pans="1:27" ht="28.5" customHeight="1" x14ac:dyDescent="0.2">
      <c r="A14" s="5">
        <v>3</v>
      </c>
      <c r="B14" s="5" t="s">
        <v>12</v>
      </c>
      <c r="C14" s="31" t="s">
        <v>49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3"/>
    </row>
    <row r="15" spans="1:27" ht="28.5" customHeight="1" x14ac:dyDescent="0.2">
      <c r="A15" s="5">
        <v>4</v>
      </c>
      <c r="B15" s="5" t="s">
        <v>13</v>
      </c>
      <c r="C15" s="30" t="s">
        <v>14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1:27" ht="28.5" customHeight="1" x14ac:dyDescent="0.2">
      <c r="A16" s="5">
        <v>5</v>
      </c>
      <c r="B16" s="5" t="s">
        <v>15</v>
      </c>
      <c r="C16" s="30" t="s">
        <v>16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1:27" ht="28.5" customHeight="1" x14ac:dyDescent="0.2">
      <c r="A17" s="5">
        <v>6</v>
      </c>
      <c r="B17" s="5" t="s">
        <v>17</v>
      </c>
      <c r="C17" s="30" t="s">
        <v>21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28.5" customHeight="1" x14ac:dyDescent="0.2">
      <c r="A18" s="5">
        <v>7</v>
      </c>
      <c r="B18" s="5" t="s">
        <v>8</v>
      </c>
      <c r="C18" s="31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3"/>
    </row>
    <row r="19" spans="1:27" ht="76.5" customHeight="1" x14ac:dyDescent="0.2">
      <c r="A19" s="27" t="s">
        <v>18</v>
      </c>
      <c r="B19" s="28"/>
      <c r="C19" s="28"/>
      <c r="D19" s="28"/>
      <c r="E19" s="28"/>
      <c r="F19" s="29"/>
      <c r="G19" s="27" t="s">
        <v>51</v>
      </c>
      <c r="H19" s="28"/>
      <c r="I19" s="28"/>
      <c r="J19" s="28"/>
      <c r="K19" s="28"/>
      <c r="L19" s="28"/>
      <c r="M19" s="29"/>
      <c r="N19" s="27" t="s">
        <v>50</v>
      </c>
      <c r="O19" s="28"/>
      <c r="P19" s="28"/>
      <c r="Q19" s="28"/>
      <c r="R19" s="28"/>
      <c r="S19" s="28"/>
      <c r="T19" s="28"/>
      <c r="U19" s="29"/>
      <c r="V19" s="22"/>
      <c r="W19" s="22"/>
      <c r="X19" s="22"/>
      <c r="Y19" s="27" t="s">
        <v>19</v>
      </c>
      <c r="Z19" s="28"/>
      <c r="AA19" s="29"/>
    </row>
  </sheetData>
  <mergeCells count="34">
    <mergeCell ref="A1:AA1"/>
    <mergeCell ref="A2:AA2"/>
    <mergeCell ref="A3:AA3"/>
    <mergeCell ref="F5:G5"/>
    <mergeCell ref="H5:I5"/>
    <mergeCell ref="M5:O5"/>
    <mergeCell ref="P5:R5"/>
    <mergeCell ref="S5:U5"/>
    <mergeCell ref="A4:A6"/>
    <mergeCell ref="B4:B6"/>
    <mergeCell ref="C4:C6"/>
    <mergeCell ref="J4:X4"/>
    <mergeCell ref="V5:X5"/>
    <mergeCell ref="Z5:Z6"/>
    <mergeCell ref="AA5:AA6"/>
    <mergeCell ref="A11:AA11"/>
    <mergeCell ref="C12:AA12"/>
    <mergeCell ref="C13:AA13"/>
    <mergeCell ref="C14:AA14"/>
    <mergeCell ref="C15:AA15"/>
    <mergeCell ref="J5:L5"/>
    <mergeCell ref="Y4:Y5"/>
    <mergeCell ref="G7:G9"/>
    <mergeCell ref="I7:I9"/>
    <mergeCell ref="D4:D6"/>
    <mergeCell ref="E4:E6"/>
    <mergeCell ref="F4:I4"/>
    <mergeCell ref="Y19:AA19"/>
    <mergeCell ref="N19:U19"/>
    <mergeCell ref="G19:M19"/>
    <mergeCell ref="A19:F19"/>
    <mergeCell ref="C16:AA16"/>
    <mergeCell ref="C17:AA17"/>
    <mergeCell ref="C18:AA18"/>
  </mergeCells>
  <phoneticPr fontId="2" type="noConversion"/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G34" sqref="G34"/>
    </sheetView>
  </sheetViews>
  <sheetFormatPr defaultRowHeight="14.25" x14ac:dyDescent="0.2"/>
  <cols>
    <col min="1" max="1" width="9" customWidth="1"/>
    <col min="3" max="3" width="11.75" customWidth="1"/>
    <col min="5" max="5" width="11.25" bestFit="1" customWidth="1"/>
  </cols>
  <sheetData>
    <row r="1" spans="1:10" ht="25.5" x14ac:dyDescent="0.2">
      <c r="A1" s="24" t="s">
        <v>1</v>
      </c>
      <c r="B1" s="24" t="s">
        <v>54</v>
      </c>
      <c r="C1" s="24" t="s">
        <v>55</v>
      </c>
      <c r="D1" s="24" t="s">
        <v>56</v>
      </c>
      <c r="E1" s="24" t="s">
        <v>57</v>
      </c>
      <c r="F1" s="24" t="s">
        <v>58</v>
      </c>
      <c r="G1" s="24" t="s">
        <v>59</v>
      </c>
      <c r="H1" s="24" t="s">
        <v>60</v>
      </c>
    </row>
    <row r="2" spans="1:10" x14ac:dyDescent="0.2">
      <c r="A2" s="24">
        <v>1</v>
      </c>
      <c r="B2" s="7" t="s">
        <v>23</v>
      </c>
      <c r="C2" s="7" t="s">
        <v>24</v>
      </c>
      <c r="D2" s="24">
        <v>1</v>
      </c>
      <c r="E2" s="25">
        <f>G2/1.13</f>
        <v>15568.141592920356</v>
      </c>
      <c r="F2" s="25">
        <f>E2*0.13</f>
        <v>2023.8584070796464</v>
      </c>
      <c r="G2" s="24">
        <v>17592</v>
      </c>
      <c r="H2" s="24">
        <v>4</v>
      </c>
      <c r="I2">
        <f>G2/2</f>
        <v>8796</v>
      </c>
      <c r="J2">
        <f>I2/1.13</f>
        <v>7784.0707964601779</v>
      </c>
    </row>
    <row r="3" spans="1:10" x14ac:dyDescent="0.2">
      <c r="A3" s="24">
        <v>2</v>
      </c>
      <c r="B3" s="7" t="s">
        <v>25</v>
      </c>
      <c r="C3" s="7" t="s">
        <v>26</v>
      </c>
      <c r="D3" s="24">
        <v>1</v>
      </c>
      <c r="E3" s="25">
        <f t="shared" ref="E3:E4" si="0">G3/1.13</f>
        <v>12569.911504424779</v>
      </c>
      <c r="F3" s="25">
        <f t="shared" ref="F3:F4" si="1">E3*0.13</f>
        <v>1634.0884955752213</v>
      </c>
      <c r="G3" s="24">
        <v>14204</v>
      </c>
      <c r="H3" s="24">
        <v>4</v>
      </c>
      <c r="I3">
        <f t="shared" ref="I3:I4" si="2">G3/2</f>
        <v>7102</v>
      </c>
      <c r="J3">
        <f t="shared" ref="J3:J4" si="3">I3/1.13</f>
        <v>6284.9557522123896</v>
      </c>
    </row>
    <row r="4" spans="1:10" x14ac:dyDescent="0.2">
      <c r="A4" s="24">
        <v>3</v>
      </c>
      <c r="B4" s="7" t="s">
        <v>27</v>
      </c>
      <c r="C4" s="7" t="s">
        <v>28</v>
      </c>
      <c r="D4" s="24">
        <v>1</v>
      </c>
      <c r="E4" s="25">
        <f t="shared" si="0"/>
        <v>12569.911504424779</v>
      </c>
      <c r="F4" s="25">
        <f t="shared" si="1"/>
        <v>1634.0884955752213</v>
      </c>
      <c r="G4" s="24">
        <v>14204</v>
      </c>
      <c r="H4" s="24">
        <v>4</v>
      </c>
      <c r="I4">
        <f t="shared" si="2"/>
        <v>7102</v>
      </c>
      <c r="J4">
        <f t="shared" si="3"/>
        <v>6284.9557522123896</v>
      </c>
    </row>
    <row r="5" spans="1:10" x14ac:dyDescent="0.2">
      <c r="A5" s="26" t="s">
        <v>61</v>
      </c>
      <c r="B5" s="24"/>
      <c r="C5" s="24"/>
      <c r="D5" s="24"/>
      <c r="E5" s="24"/>
      <c r="F5" s="24"/>
      <c r="G5" s="24">
        <f>SUM(G2:G4)</f>
        <v>46000</v>
      </c>
      <c r="H5" s="24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2023-08-29T07:54:47Z</cp:lastPrinted>
  <dcterms:created xsi:type="dcterms:W3CDTF">2023-08-14T00:34:54Z</dcterms:created>
  <dcterms:modified xsi:type="dcterms:W3CDTF">2023-09-15T08:46:17Z</dcterms:modified>
</cp:coreProperties>
</file>