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明细" sheetId="1" r:id="rId1"/>
    <sheet name="Sheet1" sheetId="2" r:id="rId2"/>
  </sheets>
  <externalReferences>
    <externalReference r:id="rId3"/>
  </externalReferences>
  <definedNames>
    <definedName name="_xlnm._FilterDatabase" localSheetId="0" hidden="1">明细!$A$1:$BD$1</definedName>
  </definedNames>
  <calcPr calcId="144525"/>
</workbook>
</file>

<file path=xl/sharedStrings.xml><?xml version="1.0" encoding="utf-8"?>
<sst xmlns="http://schemas.openxmlformats.org/spreadsheetml/2006/main" count="7881" uniqueCount="522">
  <si>
    <t>消息灯</t>
  </si>
  <si>
    <t>备注</t>
  </si>
  <si>
    <t>计划单号</t>
  </si>
  <si>
    <t>发货物料凭证</t>
  </si>
  <si>
    <t>行项目</t>
  </si>
  <si>
    <t>物料号</t>
  </si>
  <si>
    <t>物料描述</t>
  </si>
  <si>
    <t>发货日期</t>
  </si>
  <si>
    <t>发货时间</t>
  </si>
  <si>
    <t>发货数量</t>
  </si>
  <si>
    <t>收货数量</t>
  </si>
  <si>
    <t>退货数量</t>
  </si>
  <si>
    <t>可退货数量</t>
  </si>
  <si>
    <t>单位</t>
  </si>
  <si>
    <t>存储类型</t>
  </si>
  <si>
    <t>存储类型描述</t>
  </si>
  <si>
    <t>货位</t>
  </si>
  <si>
    <t>发货库存地点</t>
  </si>
  <si>
    <t>发货库存地点描述</t>
  </si>
  <si>
    <t>发货人</t>
  </si>
  <si>
    <t>收货物料凭证</t>
  </si>
  <si>
    <t>收货库存地点</t>
  </si>
  <si>
    <t>收货库存地点描述</t>
  </si>
  <si>
    <t>收货人</t>
  </si>
  <si>
    <t>退货物料凭证</t>
  </si>
  <si>
    <t>退货交货单</t>
  </si>
  <si>
    <t>退货人</t>
  </si>
  <si>
    <t>特殊库存</t>
  </si>
  <si>
    <t>供应商</t>
  </si>
  <si>
    <t>供应商全称描述</t>
  </si>
  <si>
    <t>批次</t>
  </si>
  <si>
    <t>工厂</t>
  </si>
  <si>
    <t>发货凭证备注</t>
  </si>
  <si>
    <t>系统单价</t>
  </si>
  <si>
    <t>价格单位</t>
  </si>
  <si>
    <t>系统价格</t>
  </si>
  <si>
    <t>王牌财务审核单价</t>
  </si>
  <si>
    <t>含税单价</t>
  </si>
  <si>
    <t>货值</t>
  </si>
  <si>
    <t>结算类型</t>
  </si>
  <si>
    <t>取数</t>
  </si>
  <si>
    <t>标的分类</t>
  </si>
  <si>
    <t>标的分类（结算）</t>
  </si>
  <si>
    <t>结算分类</t>
  </si>
  <si>
    <t>货值或数量</t>
  </si>
  <si>
    <t>仓储管理费单价</t>
  </si>
  <si>
    <t>分拣配送费单价</t>
  </si>
  <si>
    <t>退库费单价</t>
  </si>
  <si>
    <t>仓储管理费</t>
  </si>
  <si>
    <t>分拣配送费</t>
  </si>
  <si>
    <t>退库费</t>
  </si>
  <si>
    <t>费用合计（不含税）</t>
  </si>
  <si>
    <t>费用合计（含税）</t>
  </si>
  <si>
    <t/>
  </si>
  <si>
    <r>
      <rPr>
        <sz val="10"/>
        <rFont val="Arial"/>
        <charset val="134"/>
      </rPr>
      <t>SAP</t>
    </r>
    <r>
      <rPr>
        <sz val="10"/>
        <rFont val="宋体"/>
        <charset val="134"/>
      </rPr>
      <t>出库</t>
    </r>
  </si>
  <si>
    <t>F20230403001</t>
  </si>
  <si>
    <t>4982593657</t>
  </si>
  <si>
    <t>10</t>
  </si>
  <si>
    <t>EZ164251000006/1</t>
  </si>
  <si>
    <t>左座椅总成（工程车，无忧换挡）</t>
  </si>
  <si>
    <t>EA</t>
  </si>
  <si>
    <t>1010</t>
  </si>
  <si>
    <t>外饰件库</t>
  </si>
  <si>
    <t>ZYWL0038</t>
  </si>
  <si>
    <t>4982721426</t>
  </si>
  <si>
    <t>5001</t>
  </si>
  <si>
    <t>总装部线边库</t>
  </si>
  <si>
    <t>220941</t>
  </si>
  <si>
    <t>K</t>
  </si>
  <si>
    <t>河北光华荣昌汽车部件有限公司</t>
  </si>
  <si>
    <t>3310</t>
  </si>
  <si>
    <t>托管</t>
  </si>
  <si>
    <t>（单价400元以上）</t>
  </si>
  <si>
    <t>托管（单价400元以上）</t>
  </si>
  <si>
    <t>总装</t>
  </si>
  <si>
    <t>4982594048</t>
  </si>
  <si>
    <t>EZ164251000004/1</t>
  </si>
  <si>
    <t>右座椅总成</t>
  </si>
  <si>
    <t>1007</t>
  </si>
  <si>
    <t>线边库存储类型</t>
  </si>
  <si>
    <t>XBE13</t>
  </si>
  <si>
    <t>线边库</t>
  </si>
  <si>
    <t>4982721334</t>
  </si>
  <si>
    <t>FP1320230403W201</t>
  </si>
  <si>
    <t>4982597674</t>
  </si>
  <si>
    <t>EZ164251000001/1</t>
  </si>
  <si>
    <t>左座椅总成（工程车）</t>
  </si>
  <si>
    <t>4982785745</t>
  </si>
  <si>
    <t>20</t>
  </si>
  <si>
    <t>30</t>
  </si>
  <si>
    <t>EZ16B251000001/2</t>
  </si>
  <si>
    <t>40</t>
  </si>
  <si>
    <t>EZ16B251000003/2</t>
  </si>
  <si>
    <t>左座椅总成（豪华版）</t>
  </si>
  <si>
    <t>XBE13-14</t>
  </si>
  <si>
    <t>50</t>
  </si>
  <si>
    <t>EZ16B251000004/2</t>
  </si>
  <si>
    <t>FP1320230406W202</t>
  </si>
  <si>
    <t>4982771920</t>
  </si>
  <si>
    <t>ZYWL0123</t>
  </si>
  <si>
    <t>4983117281</t>
  </si>
  <si>
    <t>FP1320230406W204</t>
  </si>
  <si>
    <t>4982773218</t>
  </si>
  <si>
    <t>4983117193</t>
  </si>
  <si>
    <t>EZ164251000002/1</t>
  </si>
  <si>
    <t>左座椅总成（公路版本）</t>
  </si>
  <si>
    <t>F20230406001</t>
  </si>
  <si>
    <t>4982799957</t>
  </si>
  <si>
    <t>ZYWL0119</t>
  </si>
  <si>
    <t>4983117061</t>
  </si>
  <si>
    <t>4982801548</t>
  </si>
  <si>
    <t>4983117130</t>
  </si>
  <si>
    <t>FP1320230407W202</t>
  </si>
  <si>
    <t>4982896866</t>
  </si>
  <si>
    <t>4983438128</t>
  </si>
  <si>
    <t>FP1320230407W203</t>
  </si>
  <si>
    <t>4982897924</t>
  </si>
  <si>
    <t>4983438125</t>
  </si>
  <si>
    <t>4983139499</t>
  </si>
  <si>
    <t>ZYWL0010</t>
  </si>
  <si>
    <t>4983166516</t>
  </si>
  <si>
    <t>4983141561</t>
  </si>
  <si>
    <t>4983438215</t>
  </si>
  <si>
    <t>FP1320230408W204</t>
  </si>
  <si>
    <t>4983163887</t>
  </si>
  <si>
    <t>4983438257</t>
  </si>
  <si>
    <t>4983303984</t>
  </si>
  <si>
    <t>4983438210</t>
  </si>
  <si>
    <t>FP1320230409W203</t>
  </si>
  <si>
    <t>4983346739</t>
  </si>
  <si>
    <t>4983943227</t>
  </si>
  <si>
    <t>60</t>
  </si>
  <si>
    <t>4983366906</t>
  </si>
  <si>
    <t>4983943321</t>
  </si>
  <si>
    <t>FP1320230410W201</t>
  </si>
  <si>
    <t>4983523103</t>
  </si>
  <si>
    <t>ZYWL0118</t>
  </si>
  <si>
    <t>4984085452</t>
  </si>
  <si>
    <t>FP1320230410W202</t>
  </si>
  <si>
    <t>4983524159</t>
  </si>
  <si>
    <t>4984087836</t>
  </si>
  <si>
    <t>FP1320230410W203</t>
  </si>
  <si>
    <t>4983525240</t>
  </si>
  <si>
    <t>4984085605</t>
  </si>
  <si>
    <t>FP1320230410W204</t>
  </si>
  <si>
    <t>4983527289</t>
  </si>
  <si>
    <t>4984085609</t>
  </si>
  <si>
    <t>F20230410002</t>
  </si>
  <si>
    <t>4983563232</t>
  </si>
  <si>
    <t>4983943006</t>
  </si>
  <si>
    <t>4983563872</t>
  </si>
  <si>
    <t>EZ164251000007/1</t>
  </si>
  <si>
    <t>左座椅总成（公路车，无忧换挡）</t>
  </si>
  <si>
    <t>4983943003</t>
  </si>
  <si>
    <t>FP1320230411W201</t>
  </si>
  <si>
    <t>4983652698</t>
  </si>
  <si>
    <t>4984385138</t>
  </si>
  <si>
    <t>FP1320230411W202</t>
  </si>
  <si>
    <t>4983652995</t>
  </si>
  <si>
    <t>4984385252</t>
  </si>
  <si>
    <t>FP1320230411W203</t>
  </si>
  <si>
    <t>4983653397</t>
  </si>
  <si>
    <t>4984385256</t>
  </si>
  <si>
    <t>4983657437</t>
  </si>
  <si>
    <t>4984385172</t>
  </si>
  <si>
    <t>4983854405</t>
  </si>
  <si>
    <t>4984385175</t>
  </si>
  <si>
    <t>FP1320230413W203</t>
  </si>
  <si>
    <t>4983951625</t>
  </si>
  <si>
    <t>4984490749</t>
  </si>
  <si>
    <t>FP1320230414W203</t>
  </si>
  <si>
    <t>4984118878</t>
  </si>
  <si>
    <t>4984552225</t>
  </si>
  <si>
    <t>FP1320230414W204</t>
  </si>
  <si>
    <t>4984119610</t>
  </si>
  <si>
    <t>4984552302</t>
  </si>
  <si>
    <t>FP1320230415W202</t>
  </si>
  <si>
    <t>4984259651</t>
  </si>
  <si>
    <t>ZYWL0121</t>
  </si>
  <si>
    <t>4984748409</t>
  </si>
  <si>
    <t>FP1320230415W203</t>
  </si>
  <si>
    <t>4984260407</t>
  </si>
  <si>
    <t>4984747998</t>
  </si>
  <si>
    <t>FP1320230417W203</t>
  </si>
  <si>
    <t>4984448609</t>
  </si>
  <si>
    <t>4985208311</t>
  </si>
  <si>
    <t>FP1320230417W204</t>
  </si>
  <si>
    <t>4984450231</t>
  </si>
  <si>
    <t>4985208213</t>
  </si>
  <si>
    <t>4984466326</t>
  </si>
  <si>
    <t>4984552306</t>
  </si>
  <si>
    <t>4984466561</t>
  </si>
  <si>
    <t>4984748249</t>
  </si>
  <si>
    <t>4984636919</t>
  </si>
  <si>
    <t>4984747991</t>
  </si>
  <si>
    <t>4984637930</t>
  </si>
  <si>
    <t>4984748404</t>
  </si>
  <si>
    <t>4984641273</t>
  </si>
  <si>
    <t>4984748328</t>
  </si>
  <si>
    <t>4984705722</t>
  </si>
  <si>
    <t>4985350945</t>
  </si>
  <si>
    <t>FP1320230417W205</t>
  </si>
  <si>
    <t>4984705981</t>
  </si>
  <si>
    <t>4985350949</t>
  </si>
  <si>
    <t>FP1320230418W202</t>
  </si>
  <si>
    <t>4984822554</t>
  </si>
  <si>
    <t>4985350729</t>
  </si>
  <si>
    <t>FP1320230418W203</t>
  </si>
  <si>
    <t>4985186738</t>
  </si>
  <si>
    <t>4985350726</t>
  </si>
  <si>
    <t>FP1320230421W203</t>
  </si>
  <si>
    <t>4985318996</t>
  </si>
  <si>
    <t>4985452733</t>
  </si>
  <si>
    <t>4985319183</t>
  </si>
  <si>
    <t>4985452766</t>
  </si>
  <si>
    <t>FP1320230422W202</t>
  </si>
  <si>
    <t>4985505572</t>
  </si>
  <si>
    <t>4985666846</t>
  </si>
  <si>
    <t>F20230421030</t>
  </si>
  <si>
    <t>4985616506</t>
  </si>
  <si>
    <t>EZ164251000003/1</t>
  </si>
  <si>
    <t>4985665058</t>
  </si>
  <si>
    <t>6002</t>
  </si>
  <si>
    <t>销售部配件库</t>
  </si>
  <si>
    <t>220562</t>
  </si>
  <si>
    <t>配件</t>
  </si>
  <si>
    <t>FP1320230424W201</t>
  </si>
  <si>
    <t>4985686457</t>
  </si>
  <si>
    <t>4986227651</t>
  </si>
  <si>
    <t>FP1320230424W202</t>
  </si>
  <si>
    <t>4985686740</t>
  </si>
  <si>
    <t>4986227560</t>
  </si>
  <si>
    <t>FP1320230424W203</t>
  </si>
  <si>
    <t>4985686973</t>
  </si>
  <si>
    <t>4986227448</t>
  </si>
  <si>
    <t>FP1320230425W203</t>
  </si>
  <si>
    <t>4985874078</t>
  </si>
  <si>
    <t>4986494073</t>
  </si>
  <si>
    <t>FP1320230425W204</t>
  </si>
  <si>
    <t>4985874649</t>
  </si>
  <si>
    <t>4986388534</t>
  </si>
  <si>
    <t>FP1320230425W205</t>
  </si>
  <si>
    <t>4985875529</t>
  </si>
  <si>
    <t>4986388467</t>
  </si>
  <si>
    <t>FP1320230426W202</t>
  </si>
  <si>
    <t>4986201314</t>
  </si>
  <si>
    <t>4986563623</t>
  </si>
  <si>
    <t>EZ16B251000007/1</t>
  </si>
  <si>
    <t>左座椅总成（豪华版，无忧换挡）</t>
  </si>
  <si>
    <t>FP1320230426W203</t>
  </si>
  <si>
    <t>4986202589</t>
  </si>
  <si>
    <t>4986563683</t>
  </si>
  <si>
    <t>4986231458</t>
  </si>
  <si>
    <t>4986388284</t>
  </si>
  <si>
    <t>FP1320230427W202</t>
  </si>
  <si>
    <t>4986366344</t>
  </si>
  <si>
    <t>4986749648</t>
  </si>
  <si>
    <t>FP1320230427W203</t>
  </si>
  <si>
    <t>4986367193</t>
  </si>
  <si>
    <t>4986749705</t>
  </si>
  <si>
    <t>4986488779</t>
  </si>
  <si>
    <t>4986749675</t>
  </si>
  <si>
    <t>FP1320230428W203</t>
  </si>
  <si>
    <t>4986507846</t>
  </si>
  <si>
    <t>4986873874</t>
  </si>
  <si>
    <t>FP1320230429W201</t>
  </si>
  <si>
    <t>4986681703</t>
  </si>
  <si>
    <t>4986873933</t>
  </si>
  <si>
    <t>FP1320230429W202</t>
  </si>
  <si>
    <t>4986682138</t>
  </si>
  <si>
    <t>4986873982</t>
  </si>
  <si>
    <t>FP1320230503W203</t>
  </si>
  <si>
    <t>4987208666</t>
  </si>
  <si>
    <t>4987216219</t>
  </si>
  <si>
    <t>FP1320230503W204</t>
  </si>
  <si>
    <t>4987208691</t>
  </si>
  <si>
    <t>4987216260</t>
  </si>
  <si>
    <t>FP1320230506W201</t>
  </si>
  <si>
    <t>4987314479</t>
  </si>
  <si>
    <t>4987718340</t>
  </si>
  <si>
    <t>FP1320230506W202</t>
  </si>
  <si>
    <t>4987315274</t>
  </si>
  <si>
    <t>4987718279</t>
  </si>
  <si>
    <t>FJ1320230506W201</t>
  </si>
  <si>
    <t>4987318389</t>
  </si>
  <si>
    <t>4987718262</t>
  </si>
  <si>
    <t>FJ1320230508W201</t>
  </si>
  <si>
    <t>4987556500</t>
  </si>
  <si>
    <t>4988152082</t>
  </si>
  <si>
    <t>FP1320230508W204</t>
  </si>
  <si>
    <t>4987558726</t>
  </si>
  <si>
    <t>4988337490</t>
  </si>
  <si>
    <t>FP1320230508W205</t>
  </si>
  <si>
    <t>4987559163</t>
  </si>
  <si>
    <t>4988337389</t>
  </si>
  <si>
    <t>FP1320230509W204</t>
  </si>
  <si>
    <t>4987703591</t>
  </si>
  <si>
    <t>4988279960</t>
  </si>
  <si>
    <t>FP1320230510W203</t>
  </si>
  <si>
    <t>4988028190</t>
  </si>
  <si>
    <t>4988354848</t>
  </si>
  <si>
    <t>FP1320230511W201</t>
  </si>
  <si>
    <t>4988152274</t>
  </si>
  <si>
    <t>4988597891</t>
  </si>
  <si>
    <t>4988343820</t>
  </si>
  <si>
    <t>4988598213</t>
  </si>
  <si>
    <t>FJ1320230513W201</t>
  </si>
  <si>
    <t>4988452591</t>
  </si>
  <si>
    <t>4988814792</t>
  </si>
  <si>
    <t>FP1320230513W202</t>
  </si>
  <si>
    <t>4988454777</t>
  </si>
  <si>
    <t>4988814764</t>
  </si>
  <si>
    <t>FP1320230513WS01</t>
  </si>
  <si>
    <t>4988495551</t>
  </si>
  <si>
    <t>4988815042</t>
  </si>
  <si>
    <t>FP1320230515W201</t>
  </si>
  <si>
    <t>4988621764</t>
  </si>
  <si>
    <t>4989065941</t>
  </si>
  <si>
    <t>FP1320230515W203</t>
  </si>
  <si>
    <t>4988623087</t>
  </si>
  <si>
    <t>4989065829</t>
  </si>
  <si>
    <t>4988664060</t>
  </si>
  <si>
    <t>4988815048</t>
  </si>
  <si>
    <t>4988664127</t>
  </si>
  <si>
    <t>EZ16B251000006/1</t>
  </si>
  <si>
    <t>XB</t>
  </si>
  <si>
    <t>4988814917</t>
  </si>
  <si>
    <t>FP1320230516W201</t>
  </si>
  <si>
    <t>4988779475</t>
  </si>
  <si>
    <t>4989206193</t>
  </si>
  <si>
    <t>4988791264</t>
  </si>
  <si>
    <t>4989067643</t>
  </si>
  <si>
    <t>4988791437</t>
  </si>
  <si>
    <t>4989067459</t>
  </si>
  <si>
    <t>4988792156</t>
  </si>
  <si>
    <t>4989206146</t>
  </si>
  <si>
    <t>FJ1320230515W201</t>
  </si>
  <si>
    <t>4989116837</t>
  </si>
  <si>
    <t>4989206140</t>
  </si>
  <si>
    <t>4989117080</t>
  </si>
  <si>
    <t>4989206143</t>
  </si>
  <si>
    <t>F20230516082</t>
  </si>
  <si>
    <t>4989265769</t>
  </si>
  <si>
    <t>4989410344</t>
  </si>
  <si>
    <t>FP1320230520W201</t>
  </si>
  <si>
    <t>4989565012</t>
  </si>
  <si>
    <t>4989739022</t>
  </si>
  <si>
    <t>FP1320230520W202</t>
  </si>
  <si>
    <t>4989570575</t>
  </si>
  <si>
    <t>4989739121</t>
  </si>
  <si>
    <t>FJ1320230524W201</t>
  </si>
  <si>
    <t>4990138998</t>
  </si>
  <si>
    <t>4990478420</t>
  </si>
  <si>
    <t>FP1320230524W202</t>
  </si>
  <si>
    <t>4990140572</t>
  </si>
  <si>
    <t>4990478427</t>
  </si>
  <si>
    <t>FP1320230524W203</t>
  </si>
  <si>
    <t>4990141028</t>
  </si>
  <si>
    <t>4990478325</t>
  </si>
  <si>
    <t>F20230522082</t>
  </si>
  <si>
    <t>4990245825</t>
  </si>
  <si>
    <t>4990435359</t>
  </si>
  <si>
    <t>FP1320230525W201</t>
  </si>
  <si>
    <t>4990276306</t>
  </si>
  <si>
    <t>ZYWL0004</t>
  </si>
  <si>
    <t>4990598637</t>
  </si>
  <si>
    <t>EZ16B251000005/1</t>
  </si>
  <si>
    <t>4990487314</t>
  </si>
  <si>
    <t>4990598739</t>
  </si>
  <si>
    <t>FJ1320230527W201</t>
  </si>
  <si>
    <t>4990622382</t>
  </si>
  <si>
    <t>4990957865</t>
  </si>
  <si>
    <t>FP1320230527W202</t>
  </si>
  <si>
    <t>4990623027</t>
  </si>
  <si>
    <t>4990957860</t>
  </si>
  <si>
    <t>FP1320230527W203</t>
  </si>
  <si>
    <t>4990623780</t>
  </si>
  <si>
    <t>4990957861</t>
  </si>
  <si>
    <t>FP1320230527W204</t>
  </si>
  <si>
    <t>4990624552</t>
  </si>
  <si>
    <t>4990957864</t>
  </si>
  <si>
    <t>F20230526039</t>
  </si>
  <si>
    <t>4990756270</t>
  </si>
  <si>
    <t>4991195082</t>
  </si>
  <si>
    <t>4991258680</t>
  </si>
  <si>
    <t>189214439</t>
  </si>
  <si>
    <t>FP1320230529W203</t>
  </si>
  <si>
    <t>4990777023</t>
  </si>
  <si>
    <t>4990955899</t>
  </si>
  <si>
    <t>FP1320230530W201</t>
  </si>
  <si>
    <t>4990958710</t>
  </si>
  <si>
    <t>4991332652</t>
  </si>
  <si>
    <t>4991432231</t>
  </si>
  <si>
    <t>189228252</t>
  </si>
  <si>
    <t>4991432574</t>
  </si>
  <si>
    <t>189228262</t>
  </si>
  <si>
    <t>FP1320230530W203</t>
  </si>
  <si>
    <t>4990960380</t>
  </si>
  <si>
    <t>4991332696</t>
  </si>
  <si>
    <t>FP1320230603W201</t>
  </si>
  <si>
    <t>4991688389</t>
  </si>
  <si>
    <t>4991814353</t>
  </si>
  <si>
    <t>FP1320230603W202</t>
  </si>
  <si>
    <t>4991689644</t>
  </si>
  <si>
    <t>4991814288</t>
  </si>
  <si>
    <t>FP1320230605W203</t>
  </si>
  <si>
    <t>4991809220</t>
  </si>
  <si>
    <t>4992180918</t>
  </si>
  <si>
    <t>FP1320230605W204</t>
  </si>
  <si>
    <t>4991809457</t>
  </si>
  <si>
    <t>4992180866</t>
  </si>
  <si>
    <t>FJ1320230604W202</t>
  </si>
  <si>
    <t>4991892068</t>
  </si>
  <si>
    <t>4992324947</t>
  </si>
  <si>
    <t>FP1320230604W202</t>
  </si>
  <si>
    <t>4991892382</t>
  </si>
  <si>
    <t>4992180952</t>
  </si>
  <si>
    <t>FP1320230606W203</t>
  </si>
  <si>
    <t>4991934780</t>
  </si>
  <si>
    <t>4992180862</t>
  </si>
  <si>
    <t>FP1320230607W201</t>
  </si>
  <si>
    <t>4992139392</t>
  </si>
  <si>
    <t>4992466429</t>
  </si>
  <si>
    <t>F20230605072</t>
  </si>
  <si>
    <t>4992163517</t>
  </si>
  <si>
    <t>4992413904</t>
  </si>
  <si>
    <t>4992310606</t>
  </si>
  <si>
    <t>4992416176</t>
  </si>
  <si>
    <t>4992310797</t>
  </si>
  <si>
    <t>4992416281</t>
  </si>
  <si>
    <t>FP1320230608W201</t>
  </si>
  <si>
    <t>4992470285</t>
  </si>
  <si>
    <t>4992728336</t>
  </si>
  <si>
    <t>FP1320230609W201</t>
  </si>
  <si>
    <t>4992488416</t>
  </si>
  <si>
    <t>4992726268</t>
  </si>
  <si>
    <t>FP1320230612W201</t>
  </si>
  <si>
    <t>4992793438</t>
  </si>
  <si>
    <t>4993450943</t>
  </si>
  <si>
    <t>FP1320230612W202</t>
  </si>
  <si>
    <t>4992794338</t>
  </si>
  <si>
    <t>4993450699</t>
  </si>
  <si>
    <t>FP1320230615W201</t>
  </si>
  <si>
    <t>4993469957</t>
  </si>
  <si>
    <t>4993692409</t>
  </si>
  <si>
    <t>FP1320230616W201</t>
  </si>
  <si>
    <t>4993658686</t>
  </si>
  <si>
    <t>4994013975</t>
  </si>
  <si>
    <t>FP1320230616W202</t>
  </si>
  <si>
    <t>4993659290</t>
  </si>
  <si>
    <t>4994013970</t>
  </si>
  <si>
    <t>JJ1320230616004</t>
  </si>
  <si>
    <t>4993950720</t>
  </si>
  <si>
    <t>1006</t>
  </si>
  <si>
    <t>看板库存储类型</t>
  </si>
  <si>
    <t>看板库</t>
  </si>
  <si>
    <t>4994013688</t>
  </si>
  <si>
    <t>FP1320230619W201</t>
  </si>
  <si>
    <t>4994132875</t>
  </si>
  <si>
    <t>4994518579</t>
  </si>
  <si>
    <t>FP1320230619W204</t>
  </si>
  <si>
    <t>4994136037</t>
  </si>
  <si>
    <t>4994518701</t>
  </si>
  <si>
    <t>FJ1320230620W201</t>
  </si>
  <si>
    <t>4994285768</t>
  </si>
  <si>
    <t>4994745631</t>
  </si>
  <si>
    <t>FP1320230620W201</t>
  </si>
  <si>
    <t>4994286268</t>
  </si>
  <si>
    <t>4994790874</t>
  </si>
  <si>
    <t>FP1320230620W202</t>
  </si>
  <si>
    <t>4994286897</t>
  </si>
  <si>
    <t>4994745636</t>
  </si>
  <si>
    <t>FP1320230621W201</t>
  </si>
  <si>
    <t>4994539800</t>
  </si>
  <si>
    <t>4994867353</t>
  </si>
  <si>
    <t>JJ1320230620003</t>
  </si>
  <si>
    <t>4994626446</t>
  </si>
  <si>
    <t>4994688824</t>
  </si>
  <si>
    <t>FJ1320230624W201</t>
  </si>
  <si>
    <t>4994841466</t>
  </si>
  <si>
    <t>9000019564</t>
  </si>
  <si>
    <t>FP1320230624W201</t>
  </si>
  <si>
    <t>4994842693</t>
  </si>
  <si>
    <t>9000019566</t>
  </si>
  <si>
    <t>FP1320230625W201</t>
  </si>
  <si>
    <t>4994965187</t>
  </si>
  <si>
    <t>9000019796</t>
  </si>
  <si>
    <t>FJ1320230627W201</t>
  </si>
  <si>
    <t>9000013430</t>
  </si>
  <si>
    <t>9000552741</t>
  </si>
  <si>
    <t>FP1320230627W201</t>
  </si>
  <si>
    <t>9000014039</t>
  </si>
  <si>
    <t>9000552882</t>
  </si>
  <si>
    <t>FP1320230627W203</t>
  </si>
  <si>
    <t>9000015178</t>
  </si>
  <si>
    <t>9000553017</t>
  </si>
  <si>
    <t>FJ1320230628W201</t>
  </si>
  <si>
    <t>9000361143</t>
  </si>
  <si>
    <t>9000727110</t>
  </si>
  <si>
    <t>FP1320230628W201</t>
  </si>
  <si>
    <t>9000365960</t>
  </si>
  <si>
    <t>9000727470</t>
  </si>
  <si>
    <t>F20230626072</t>
  </si>
  <si>
    <t>9000414852</t>
  </si>
  <si>
    <t>9000734904</t>
  </si>
  <si>
    <t>9000602038</t>
  </si>
  <si>
    <t>9000727056</t>
  </si>
  <si>
    <t>2023年仓储物流费扣款通知单</t>
  </si>
  <si>
    <t xml:space="preserve">    按照三方签订的2022年、2023年仓储物流费合同约定，针对2023年4月-2023年6月期间，贵公司应承担的仓储物流费（详见附件仓储物流费明细统计表）。现我公司从贵公司应付货款中扣除，代为支付给中邮公司（第三物流公司）并由中邮公司开具发票给贵公司。特通知如下：</t>
  </si>
  <si>
    <t>供应商名称</t>
  </si>
  <si>
    <t>代码</t>
  </si>
  <si>
    <t>仓储物流费 含税价（元）</t>
  </si>
  <si>
    <t>大写金额</t>
  </si>
  <si>
    <t xml:space="preserve">    请贵公司在接到本通知5个工作日内予以答复确认，并于8月5日前将确认后的此通知单打印并盖章后交于成都王牌制造部，逾期未回复则视同确认一致。我公司财务部即从贵公司应付货款中扣除，由此产生的所有法律责任由贵公司自行承担。(注：附件明细表中价格均为含税价）</t>
  </si>
  <si>
    <t>制造部联系人：罗鸿  15828198610</t>
  </si>
  <si>
    <t>制表：</t>
  </si>
  <si>
    <t>审核：</t>
  </si>
  <si>
    <t>审批人：</t>
  </si>
  <si>
    <t xml:space="preserve">                        中国重汽集团成都王牌商用车有限公司</t>
  </si>
  <si>
    <t xml:space="preserve">                         </t>
  </si>
  <si>
    <t>制造部</t>
  </si>
  <si>
    <t>2023年07月29日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</si>
</sst>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  <numFmt numFmtId="179" formatCode="0.000_ "/>
    <numFmt numFmtId="180" formatCode="[$-F400]h:mm:ss\ AM/PM"/>
    <numFmt numFmtId="181" formatCode="#,##0.000"/>
  </numFmts>
  <fonts count="34">
    <font>
      <sz val="10"/>
      <name val="Arial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sz val="15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Tahoma"/>
      <charset val="134"/>
    </font>
    <font>
      <sz val="15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0" borderId="4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28" fillId="14" borderId="3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0" fillId="0" borderId="0" xfId="0" applyAlignment="1">
      <alignment vertical="top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78" fontId="0" fillId="0" borderId="0" xfId="0" applyNumberFormat="1" applyAlignment="1">
      <alignment horizontal="center" vertical="top"/>
    </xf>
    <xf numFmtId="178" fontId="0" fillId="0" borderId="0" xfId="0" applyNumberFormat="1" applyAlignment="1">
      <alignment vertical="top"/>
    </xf>
    <xf numFmtId="179" fontId="0" fillId="0" borderId="0" xfId="0" applyNumberFormat="1" applyAlignment="1">
      <alignment vertical="top"/>
    </xf>
    <xf numFmtId="0" fontId="0" fillId="0" borderId="0" xfId="0" applyFill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horizontal="right" vertical="top"/>
    </xf>
    <xf numFmtId="1" fontId="0" fillId="2" borderId="1" xfId="0" applyNumberFormat="1" applyFill="1" applyBorder="1" applyAlignment="1">
      <alignment horizontal="center" vertical="center" wrapText="1"/>
    </xf>
    <xf numFmtId="180" fontId="0" fillId="0" borderId="0" xfId="0" applyNumberFormat="1" applyAlignment="1">
      <alignment horizontal="right" vertical="top"/>
    </xf>
    <xf numFmtId="181" fontId="0" fillId="0" borderId="0" xfId="0" applyNumberFormat="1" applyAlignment="1">
      <alignment horizontal="right" vertical="top"/>
    </xf>
    <xf numFmtId="0" fontId="0" fillId="0" borderId="0" xfId="0" applyNumberFormat="1" applyAlignment="1">
      <alignment horizontal="center" vertical="top"/>
    </xf>
    <xf numFmtId="178" fontId="12" fillId="3" borderId="0" xfId="0" applyNumberFormat="1" applyFont="1" applyFill="1" applyAlignment="1">
      <alignment horizontal="center" vertical="center" wrapText="1"/>
    </xf>
    <xf numFmtId="178" fontId="13" fillId="4" borderId="0" xfId="0" applyNumberFormat="1" applyFont="1" applyFill="1" applyBorder="1" applyAlignment="1">
      <alignment horizontal="center" vertical="center" wrapText="1"/>
    </xf>
    <xf numFmtId="178" fontId="13" fillId="4" borderId="0" xfId="0" applyNumberFormat="1" applyFont="1" applyFill="1" applyBorder="1" applyAlignment="1">
      <alignment horizontal="center" vertical="center" wrapText="1" shrinkToFit="1"/>
    </xf>
    <xf numFmtId="179" fontId="13" fillId="4" borderId="0" xfId="0" applyNumberFormat="1" applyFont="1" applyFill="1" applyBorder="1" applyAlignment="1">
      <alignment horizontal="center" vertical="center" wrapText="1"/>
    </xf>
    <xf numFmtId="178" fontId="11" fillId="0" borderId="0" xfId="0" applyNumberFormat="1" applyFont="1" applyAlignment="1">
      <alignment vertical="top"/>
    </xf>
    <xf numFmtId="178" fontId="14" fillId="4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4-6&#26376;&#20379;&#26041;&#32467;&#31639;&#34920;&#24635;&#26126;&#32454;(2)-&#34917;&#208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知单模板"/>
      <sheetName val="汇总"/>
      <sheetName val="厂内明细"/>
      <sheetName val="轮胎明细"/>
      <sheetName val="单价"/>
      <sheetName val="邮件群发"/>
      <sheetName val="Sheet4"/>
    </sheetNames>
    <sheetDataSet>
      <sheetData sheetId="0"/>
      <sheetData sheetId="1">
        <row r="1">
          <cell r="C1" t="str">
            <v>供应商</v>
          </cell>
          <cell r="D1" t="str">
            <v>供应商全称描述</v>
          </cell>
          <cell r="E1" t="str">
            <v>费用合计（含税）</v>
          </cell>
          <cell r="F1" t="str">
            <v>是否开票</v>
          </cell>
          <cell r="G1" t="str">
            <v>通知单编码</v>
          </cell>
        </row>
        <row r="2">
          <cell r="C2">
            <v>100332</v>
          </cell>
          <cell r="D2" t="str">
            <v>安徽百宏达汽车电器有限公司</v>
          </cell>
          <cell r="E2">
            <v>1823.5390368</v>
          </cell>
          <cell r="F2" t="str">
            <v>可以开票</v>
          </cell>
          <cell r="G2">
            <v>20230724001</v>
          </cell>
        </row>
        <row r="3">
          <cell r="C3">
            <v>100340</v>
          </cell>
          <cell r="D3" t="str">
            <v>安徽力普拉斯电源技术有限公司</v>
          </cell>
          <cell r="E3">
            <v>955.303808</v>
          </cell>
          <cell r="F3" t="str">
            <v>可以开票</v>
          </cell>
          <cell r="G3">
            <v>20230724002</v>
          </cell>
        </row>
        <row r="4">
          <cell r="C4">
            <v>100386</v>
          </cell>
          <cell r="D4" t="str">
            <v>蚌埠市安淮五金工具有限公司</v>
          </cell>
          <cell r="E4">
            <v>747.0084672</v>
          </cell>
          <cell r="F4" t="str">
            <v>可以开票</v>
          </cell>
          <cell r="G4">
            <v>20230724003</v>
          </cell>
        </row>
        <row r="5">
          <cell r="C5">
            <v>100404</v>
          </cell>
          <cell r="D5" t="str">
            <v>北方重工集团有限公司汽车转向系统分公司</v>
          </cell>
          <cell r="E5">
            <v>3684.77632</v>
          </cell>
          <cell r="F5" t="str">
            <v>可以开票</v>
          </cell>
          <cell r="G5">
            <v>20230724004</v>
          </cell>
        </row>
        <row r="6">
          <cell r="C6">
            <v>100413</v>
          </cell>
          <cell r="D6" t="str">
            <v>北京北方凌云悬置系统科技有限公司</v>
          </cell>
          <cell r="E6">
            <v>8594.93124326801</v>
          </cell>
          <cell r="F6" t="str">
            <v>可以开票</v>
          </cell>
          <cell r="G6">
            <v>20230724005</v>
          </cell>
        </row>
        <row r="7">
          <cell r="C7">
            <v>100488</v>
          </cell>
          <cell r="D7" t="str">
            <v>北京市科虹机电技术研究所</v>
          </cell>
          <cell r="E7">
            <v>547.591573125</v>
          </cell>
          <cell r="F7" t="str">
            <v>可以开票</v>
          </cell>
          <cell r="G7">
            <v>20230724006</v>
          </cell>
        </row>
        <row r="8">
          <cell r="C8">
            <v>100604</v>
          </cell>
          <cell r="D8" t="str">
            <v>常州良旭车辆配件有限公司</v>
          </cell>
          <cell r="E8">
            <v>282.9915048</v>
          </cell>
          <cell r="F8" t="str">
            <v>可以开票</v>
          </cell>
          <cell r="G8">
            <v>20230724007</v>
          </cell>
        </row>
        <row r="9">
          <cell r="C9">
            <v>100623</v>
          </cell>
          <cell r="D9" t="str">
            <v>常州市曙光车业有限公司</v>
          </cell>
          <cell r="E9">
            <v>1015.458202462</v>
          </cell>
          <cell r="F9" t="str">
            <v>可以开票</v>
          </cell>
          <cell r="G9">
            <v>20230724008</v>
          </cell>
        </row>
        <row r="10">
          <cell r="C10">
            <v>100629</v>
          </cell>
          <cell r="D10" t="str">
            <v>常州市旭飞车辆饰件厂</v>
          </cell>
          <cell r="E10">
            <v>673.3837805</v>
          </cell>
          <cell r="F10" t="str">
            <v>可以开票</v>
          </cell>
          <cell r="G10">
            <v>20230724009</v>
          </cell>
        </row>
        <row r="11">
          <cell r="C11">
            <v>100632</v>
          </cell>
          <cell r="D11" t="str">
            <v>常州市友凯液压机械有限公司</v>
          </cell>
          <cell r="E11">
            <v>2921.04096</v>
          </cell>
          <cell r="F11" t="str">
            <v>可以开票</v>
          </cell>
          <cell r="G11">
            <v>20230724010</v>
          </cell>
        </row>
        <row r="12">
          <cell r="C12">
            <v>100646</v>
          </cell>
          <cell r="D12" t="str">
            <v>成都宝维钢材加工配送有限公司</v>
          </cell>
          <cell r="E12">
            <v>441.4600493</v>
          </cell>
          <cell r="F12" t="str">
            <v>可以开票</v>
          </cell>
          <cell r="G12">
            <v>20230724011</v>
          </cell>
        </row>
        <row r="13">
          <cell r="C13">
            <v>100647</v>
          </cell>
          <cell r="D13" t="str">
            <v>成都博盈车桥有限公司</v>
          </cell>
          <cell r="E13">
            <v>896</v>
          </cell>
          <cell r="F13" t="str">
            <v>可以开票</v>
          </cell>
          <cell r="G13">
            <v>20230724012</v>
          </cell>
        </row>
        <row r="14">
          <cell r="C14">
            <v>123582</v>
          </cell>
          <cell r="D14" t="str">
            <v>成都创科升电子科技有限责任公司</v>
          </cell>
          <cell r="E14">
            <v>6524.07534</v>
          </cell>
          <cell r="F14" t="str">
            <v>可以开票</v>
          </cell>
          <cell r="G14">
            <v>20230724013</v>
          </cell>
        </row>
        <row r="15">
          <cell r="C15">
            <v>137356</v>
          </cell>
          <cell r="D15" t="str">
            <v>成都登创汽车零部件有限责任公司</v>
          </cell>
          <cell r="E15">
            <v>782.5078466</v>
          </cell>
          <cell r="F15" t="str">
            <v>可以开票</v>
          </cell>
          <cell r="G15">
            <v>20230724014</v>
          </cell>
        </row>
        <row r="16">
          <cell r="C16">
            <v>100650</v>
          </cell>
          <cell r="D16" t="str">
            <v>成都电通汽车电器有限公司</v>
          </cell>
          <cell r="E16">
            <v>904.7951358</v>
          </cell>
          <cell r="F16" t="str">
            <v>可以开票</v>
          </cell>
          <cell r="G16">
            <v>20230724015</v>
          </cell>
        </row>
        <row r="17">
          <cell r="C17">
            <v>100651</v>
          </cell>
          <cell r="D17" t="str">
            <v>成都端子科技有限公司</v>
          </cell>
          <cell r="E17">
            <v>17379.593964048</v>
          </cell>
          <cell r="F17" t="str">
            <v>可以开票</v>
          </cell>
          <cell r="G17">
            <v>20230724016</v>
          </cell>
        </row>
        <row r="18">
          <cell r="C18">
            <v>100652</v>
          </cell>
          <cell r="D18" t="str">
            <v>成都富铭汽车零部件有限公司</v>
          </cell>
          <cell r="E18">
            <v>111.994074</v>
          </cell>
          <cell r="F18" t="str">
            <v>可以开票</v>
          </cell>
          <cell r="G18">
            <v>20230724017</v>
          </cell>
        </row>
        <row r="19">
          <cell r="C19">
            <v>100653</v>
          </cell>
          <cell r="D19" t="str">
            <v>成都高科复合型材有限责任公司</v>
          </cell>
          <cell r="E19">
            <v>191.7342755</v>
          </cell>
          <cell r="F19" t="str">
            <v>可以开票</v>
          </cell>
          <cell r="G19">
            <v>20230724018</v>
          </cell>
        </row>
        <row r="20">
          <cell r="C20">
            <v>100657</v>
          </cell>
          <cell r="D20" t="str">
            <v>成都恒兴昌科技有限公司</v>
          </cell>
          <cell r="E20">
            <v>1565.13424376</v>
          </cell>
          <cell r="F20" t="str">
            <v>可以开票</v>
          </cell>
          <cell r="G20">
            <v>20230724019</v>
          </cell>
        </row>
        <row r="21">
          <cell r="C21">
            <v>100662</v>
          </cell>
          <cell r="D21" t="str">
            <v>成都今晨特种制造有限公司</v>
          </cell>
          <cell r="E21">
            <v>128.09708928</v>
          </cell>
          <cell r="F21" t="str">
            <v>可以开票</v>
          </cell>
          <cell r="G21">
            <v>20230724020</v>
          </cell>
        </row>
        <row r="22">
          <cell r="C22">
            <v>100663</v>
          </cell>
          <cell r="D22" t="str">
            <v>成都金富丰汽车配件制造有限责任公司</v>
          </cell>
          <cell r="E22">
            <v>312.0838181</v>
          </cell>
          <cell r="F22" t="str">
            <v>可以开票</v>
          </cell>
          <cell r="G22">
            <v>20230724021</v>
          </cell>
        </row>
        <row r="23">
          <cell r="C23">
            <v>100670</v>
          </cell>
          <cell r="D23" t="str">
            <v>成都宁良实业有限公司</v>
          </cell>
          <cell r="E23">
            <v>1325.11992048</v>
          </cell>
          <cell r="F23" t="str">
            <v>可以开票</v>
          </cell>
          <cell r="G23">
            <v>20230724022</v>
          </cell>
        </row>
        <row r="24">
          <cell r="C24">
            <v>100673</v>
          </cell>
          <cell r="D24" t="str">
            <v>成都青特车桥有限公司</v>
          </cell>
          <cell r="E24">
            <v>46609.625</v>
          </cell>
          <cell r="F24" t="str">
            <v>可以开票</v>
          </cell>
          <cell r="G24">
            <v>20230724023</v>
          </cell>
        </row>
        <row r="25">
          <cell r="C25">
            <v>100674</v>
          </cell>
          <cell r="D25" t="str">
            <v>成都瑞杰汽车配件有限责任公司</v>
          </cell>
          <cell r="E25">
            <v>5104.34474323401</v>
          </cell>
          <cell r="F25" t="str">
            <v>可以开票</v>
          </cell>
          <cell r="G25">
            <v>20230724024</v>
          </cell>
        </row>
        <row r="26">
          <cell r="C26">
            <v>100676</v>
          </cell>
          <cell r="D26" t="str">
            <v>成都润洋汽车部件有限公司</v>
          </cell>
          <cell r="E26">
            <v>10418.928016174</v>
          </cell>
          <cell r="F26" t="str">
            <v>可以开票</v>
          </cell>
          <cell r="G26">
            <v>20230724025</v>
          </cell>
        </row>
        <row r="27">
          <cell r="C27">
            <v>100681</v>
          </cell>
          <cell r="D27" t="str">
            <v>成都市大矩机械有限公司</v>
          </cell>
          <cell r="E27">
            <v>11308.603580892</v>
          </cell>
          <cell r="F27" t="str">
            <v>可以开票</v>
          </cell>
          <cell r="G27">
            <v>20230724026</v>
          </cell>
        </row>
        <row r="28">
          <cell r="C28">
            <v>100684</v>
          </cell>
          <cell r="D28" t="str">
            <v>成都市新都兴王液压件厂</v>
          </cell>
          <cell r="E28">
            <v>249.46784</v>
          </cell>
          <cell r="F28" t="str">
            <v>可以开票</v>
          </cell>
          <cell r="G28">
            <v>20230724027</v>
          </cell>
        </row>
        <row r="29">
          <cell r="C29">
            <v>100688</v>
          </cell>
          <cell r="D29" t="str">
            <v>成都同泰金属制品有限公司</v>
          </cell>
          <cell r="E29">
            <v>5973.34911015001</v>
          </cell>
          <cell r="F29" t="str">
            <v>可以开票</v>
          </cell>
          <cell r="G29">
            <v>20230724028</v>
          </cell>
        </row>
        <row r="30">
          <cell r="C30">
            <v>100697</v>
          </cell>
          <cell r="D30" t="str">
            <v>成都周正电子实业有限公司</v>
          </cell>
          <cell r="E30">
            <v>609.47793</v>
          </cell>
          <cell r="F30" t="str">
            <v>可以开票</v>
          </cell>
          <cell r="G30">
            <v>20230724029</v>
          </cell>
        </row>
        <row r="31">
          <cell r="C31">
            <v>100768</v>
          </cell>
          <cell r="D31" t="str">
            <v>丹阳美驰车辆部件有限公司</v>
          </cell>
          <cell r="E31">
            <v>1029.523112</v>
          </cell>
          <cell r="F31" t="str">
            <v>可以开票</v>
          </cell>
          <cell r="G31">
            <v>20230724030</v>
          </cell>
        </row>
        <row r="32">
          <cell r="C32">
            <v>100780</v>
          </cell>
          <cell r="D32" t="str">
            <v>丹阳市明洋有机塑料有限公司</v>
          </cell>
          <cell r="E32">
            <v>428.414831648</v>
          </cell>
          <cell r="F32" t="str">
            <v>可以开票</v>
          </cell>
          <cell r="G32">
            <v>20230724031</v>
          </cell>
        </row>
        <row r="33">
          <cell r="C33">
            <v>100811</v>
          </cell>
          <cell r="D33" t="str">
            <v>德州豪沃机械制造有限公司</v>
          </cell>
          <cell r="E33">
            <v>1004.6803784</v>
          </cell>
          <cell r="F33" t="str">
            <v>可以开票</v>
          </cell>
          <cell r="G33">
            <v>20230724032</v>
          </cell>
        </row>
        <row r="34">
          <cell r="C34">
            <v>100814</v>
          </cell>
          <cell r="D34" t="str">
            <v>德州宏光汽车配件有限公司</v>
          </cell>
          <cell r="E34">
            <v>232.1645568</v>
          </cell>
          <cell r="F34" t="str">
            <v>可以开票</v>
          </cell>
          <cell r="G34">
            <v>20230724033</v>
          </cell>
        </row>
        <row r="35">
          <cell r="C35">
            <v>100841</v>
          </cell>
          <cell r="D35" t="str">
            <v>定兴东洋印业有限公司</v>
          </cell>
          <cell r="E35">
            <v>727.737783488</v>
          </cell>
          <cell r="F35" t="str">
            <v>可以开票</v>
          </cell>
          <cell r="G35">
            <v>20230724034</v>
          </cell>
        </row>
        <row r="36">
          <cell r="C36">
            <v>100880</v>
          </cell>
          <cell r="D36" t="str">
            <v>都江堰柯世达汽车配件有限公司</v>
          </cell>
          <cell r="E36">
            <v>352.1725908</v>
          </cell>
          <cell r="F36" t="str">
            <v>可以开票</v>
          </cell>
          <cell r="G36">
            <v>20230724035</v>
          </cell>
        </row>
        <row r="37">
          <cell r="C37">
            <v>100910</v>
          </cell>
          <cell r="D37" t="str">
            <v>福建东联机车部件有限公司</v>
          </cell>
          <cell r="E37">
            <v>220.918842</v>
          </cell>
          <cell r="F37" t="str">
            <v>可以开票</v>
          </cell>
          <cell r="G37">
            <v>20230724036</v>
          </cell>
        </row>
        <row r="38">
          <cell r="C38">
            <v>100967</v>
          </cell>
          <cell r="D38" t="str">
            <v>阜新德尔汽车部件股份有限公司</v>
          </cell>
          <cell r="E38">
            <v>422.23128</v>
          </cell>
          <cell r="F38" t="str">
            <v>可以开票</v>
          </cell>
          <cell r="G38">
            <v>20230724037</v>
          </cell>
        </row>
        <row r="39">
          <cell r="C39">
            <v>100984</v>
          </cell>
          <cell r="D39" t="str">
            <v>高密市贵都汽车配件有限公司</v>
          </cell>
          <cell r="E39">
            <v>118.3614432</v>
          </cell>
          <cell r="F39" t="str">
            <v>可以开票</v>
          </cell>
          <cell r="G39">
            <v>20230724038</v>
          </cell>
        </row>
        <row r="40">
          <cell r="C40">
            <v>100987</v>
          </cell>
          <cell r="D40" t="str">
            <v>高唐县高通汽车配件有限公司</v>
          </cell>
          <cell r="E40">
            <v>283.419681688</v>
          </cell>
          <cell r="F40" t="str">
            <v>可以开票</v>
          </cell>
          <cell r="G40">
            <v>20230724039</v>
          </cell>
        </row>
        <row r="41">
          <cell r="C41">
            <v>100866</v>
          </cell>
          <cell r="D41" t="str">
            <v>广东正扬传感科技股份有限公司</v>
          </cell>
          <cell r="E41">
            <v>2152.381173904</v>
          </cell>
          <cell r="F41" t="str">
            <v>可以开票</v>
          </cell>
          <cell r="G41">
            <v>20230724040</v>
          </cell>
        </row>
        <row r="42">
          <cell r="C42">
            <v>101014</v>
          </cell>
          <cell r="D42" t="str">
            <v>广西华原过滤系统股份有限公司</v>
          </cell>
          <cell r="E42">
            <v>4901.204742335</v>
          </cell>
          <cell r="F42" t="str">
            <v>可以开票</v>
          </cell>
          <cell r="G42">
            <v>20230724041</v>
          </cell>
        </row>
        <row r="43">
          <cell r="C43">
            <v>101030</v>
          </cell>
          <cell r="D43" t="str">
            <v>广州瑞立科密汽车电子股份有限公司</v>
          </cell>
          <cell r="E43">
            <v>24739.52279</v>
          </cell>
          <cell r="F43" t="str">
            <v>可以开票</v>
          </cell>
          <cell r="G43">
            <v>20230724042</v>
          </cell>
        </row>
        <row r="44">
          <cell r="C44">
            <v>101047</v>
          </cell>
          <cell r="D44" t="str">
            <v>贵州轮胎股份有限公司</v>
          </cell>
          <cell r="E44">
            <v>12229.1766712</v>
          </cell>
          <cell r="F44" t="str">
            <v>可以开票</v>
          </cell>
          <cell r="G44">
            <v>20230724043</v>
          </cell>
        </row>
        <row r="45">
          <cell r="C45">
            <v>101115</v>
          </cell>
          <cell r="D45" t="str">
            <v>杭州鸿泉物联网技术股份有限公司</v>
          </cell>
          <cell r="E45">
            <v>4728.45336</v>
          </cell>
          <cell r="F45" t="str">
            <v>可以开票</v>
          </cell>
          <cell r="G45">
            <v>20230724044</v>
          </cell>
        </row>
        <row r="46">
          <cell r="C46">
            <v>101124</v>
          </cell>
          <cell r="D46" t="str">
            <v>杭州金士顿实业有限公司</v>
          </cell>
          <cell r="E46">
            <v>1097.54188</v>
          </cell>
          <cell r="F46" t="str">
            <v>可以开票</v>
          </cell>
          <cell r="G46">
            <v>20230724045</v>
          </cell>
        </row>
        <row r="47">
          <cell r="C47">
            <v>101139</v>
          </cell>
          <cell r="D47" t="str">
            <v>杭州琳达汽配有限公司</v>
          </cell>
          <cell r="E47">
            <v>1487.3716304</v>
          </cell>
          <cell r="F47" t="str">
            <v>可以开票</v>
          </cell>
          <cell r="G47">
            <v>20230724046</v>
          </cell>
        </row>
        <row r="48">
          <cell r="C48">
            <v>101151</v>
          </cell>
          <cell r="D48" t="str">
            <v>杭州欧卡汽车部件有限公司</v>
          </cell>
          <cell r="E48">
            <v>5394.47683623199</v>
          </cell>
          <cell r="F48" t="str">
            <v>可以开票</v>
          </cell>
          <cell r="G48">
            <v>20230724047</v>
          </cell>
        </row>
        <row r="49">
          <cell r="C49">
            <v>101211</v>
          </cell>
          <cell r="D49" t="str">
            <v>航天科技控股集团股份有限公司</v>
          </cell>
          <cell r="E49">
            <v>3927.5184</v>
          </cell>
          <cell r="F49" t="str">
            <v>可以开票</v>
          </cell>
          <cell r="G49">
            <v>20230724048</v>
          </cell>
        </row>
        <row r="50">
          <cell r="C50">
            <v>101220</v>
          </cell>
          <cell r="D50" t="str">
            <v>合肥达因汽车空调有限公司</v>
          </cell>
          <cell r="E50">
            <v>6423.598</v>
          </cell>
          <cell r="F50" t="str">
            <v>可以开票</v>
          </cell>
          <cell r="G50">
            <v>20230724049</v>
          </cell>
        </row>
        <row r="51">
          <cell r="C51">
            <v>101240</v>
          </cell>
          <cell r="D51" t="str">
            <v>河北奥都汽车零部件有限公司</v>
          </cell>
          <cell r="E51">
            <v>1382.12639326</v>
          </cell>
          <cell r="F51" t="str">
            <v>可以开票</v>
          </cell>
          <cell r="G51">
            <v>20230724050</v>
          </cell>
        </row>
        <row r="52">
          <cell r="C52">
            <v>101248</v>
          </cell>
          <cell r="D52" t="str">
            <v>河北驰通车辆部件科技有限公司</v>
          </cell>
          <cell r="E52">
            <v>16822.1529526</v>
          </cell>
          <cell r="F52" t="str">
            <v>可以开票</v>
          </cell>
          <cell r="G52">
            <v>20230724051</v>
          </cell>
        </row>
        <row r="53">
          <cell r="C53">
            <v>101253</v>
          </cell>
          <cell r="D53" t="str">
            <v>河北光华荣昌汽车部件有限公司</v>
          </cell>
          <cell r="E53">
            <v>17027.555968</v>
          </cell>
          <cell r="F53" t="str">
            <v>可以开票</v>
          </cell>
          <cell r="G53">
            <v>20230724052</v>
          </cell>
        </row>
        <row r="54">
          <cell r="C54">
            <v>101257</v>
          </cell>
          <cell r="D54" t="str">
            <v>河北宏广橡塑金属制品有限公司</v>
          </cell>
          <cell r="E54">
            <v>1309.9555736</v>
          </cell>
          <cell r="F54" t="str">
            <v>可以开票</v>
          </cell>
          <cell r="G54">
            <v>20230724053</v>
          </cell>
        </row>
        <row r="55">
          <cell r="C55">
            <v>101261</v>
          </cell>
          <cell r="D55" t="str">
            <v>河北华特汽车部件有限公司</v>
          </cell>
          <cell r="E55">
            <v>1535.875634688</v>
          </cell>
          <cell r="F55" t="str">
            <v>可以开票</v>
          </cell>
          <cell r="G55">
            <v>20230724054</v>
          </cell>
        </row>
        <row r="56">
          <cell r="C56">
            <v>101263</v>
          </cell>
          <cell r="D56" t="str">
            <v>河北金星车业有限公司</v>
          </cell>
          <cell r="E56">
            <v>123.883907219</v>
          </cell>
          <cell r="F56" t="str">
            <v>可以开票</v>
          </cell>
          <cell r="G56">
            <v>20230724055</v>
          </cell>
        </row>
        <row r="57">
          <cell r="C57">
            <v>101276</v>
          </cell>
          <cell r="D57" t="str">
            <v>河北欧恒汽车配件有限公司</v>
          </cell>
          <cell r="E57">
            <v>1760.932336</v>
          </cell>
          <cell r="F57" t="str">
            <v>可以开票</v>
          </cell>
          <cell r="G57">
            <v>20230724056</v>
          </cell>
        </row>
        <row r="58">
          <cell r="C58">
            <v>101278</v>
          </cell>
          <cell r="D58" t="str">
            <v>河北青洋密封件有限公司</v>
          </cell>
          <cell r="E58">
            <v>994.226025200001</v>
          </cell>
          <cell r="F58" t="str">
            <v>可以开票</v>
          </cell>
          <cell r="G58">
            <v>20230724057</v>
          </cell>
        </row>
        <row r="59">
          <cell r="C59">
            <v>101283</v>
          </cell>
          <cell r="D59" t="str">
            <v>河北三丰橡塑制品有限公司</v>
          </cell>
          <cell r="E59">
            <v>1167.0366992</v>
          </cell>
          <cell r="F59" t="str">
            <v>可以开票</v>
          </cell>
          <cell r="G59">
            <v>20230724058</v>
          </cell>
        </row>
        <row r="60">
          <cell r="C60">
            <v>101290</v>
          </cell>
          <cell r="D60" t="str">
            <v>河北实达密封件集团有限公司</v>
          </cell>
          <cell r="E60">
            <v>1188.578889702</v>
          </cell>
          <cell r="F60" t="str">
            <v>可以开票</v>
          </cell>
          <cell r="G60">
            <v>20230724059</v>
          </cell>
        </row>
        <row r="61">
          <cell r="C61">
            <v>101304</v>
          </cell>
          <cell r="D61" t="str">
            <v>河北亿利科技股份有限公司</v>
          </cell>
          <cell r="E61">
            <v>4336.881778784</v>
          </cell>
          <cell r="F61" t="str">
            <v>可以开票</v>
          </cell>
          <cell r="G61">
            <v>20230724060</v>
          </cell>
        </row>
        <row r="62">
          <cell r="C62">
            <v>101318</v>
          </cell>
          <cell r="D62" t="str">
            <v>河间市中泰高压胶管有限公司</v>
          </cell>
          <cell r="E62">
            <v>534.7280232</v>
          </cell>
          <cell r="F62" t="str">
            <v>可以开票</v>
          </cell>
          <cell r="G62">
            <v>20230724061</v>
          </cell>
        </row>
        <row r="63">
          <cell r="C63">
            <v>101342</v>
          </cell>
          <cell r="D63" t="str">
            <v>菏泽诺克机械有限公司</v>
          </cell>
          <cell r="E63">
            <v>914.6607477</v>
          </cell>
          <cell r="F63" t="str">
            <v>可以开票</v>
          </cell>
          <cell r="G63">
            <v>20230724062</v>
          </cell>
        </row>
        <row r="64">
          <cell r="C64">
            <v>101348</v>
          </cell>
          <cell r="D64" t="str">
            <v>鹤壁市恒通电气有限公司</v>
          </cell>
          <cell r="E64">
            <v>512.21020132</v>
          </cell>
          <cell r="F64" t="str">
            <v>可以开票</v>
          </cell>
          <cell r="G64">
            <v>20230724063</v>
          </cell>
        </row>
        <row r="65">
          <cell r="C65">
            <v>101355</v>
          </cell>
          <cell r="D65" t="str">
            <v>黑龙江天有为电子股份有限公司</v>
          </cell>
          <cell r="E65">
            <v>2068.2706852</v>
          </cell>
          <cell r="F65" t="str">
            <v>可以开票</v>
          </cell>
          <cell r="G65">
            <v>20230724064</v>
          </cell>
        </row>
        <row r="66">
          <cell r="C66">
            <v>101361</v>
          </cell>
          <cell r="D66" t="str">
            <v>衡水龙杰橡塑制品有限公司</v>
          </cell>
          <cell r="E66">
            <v>3079.040836096</v>
          </cell>
          <cell r="F66" t="str">
            <v>可以开票</v>
          </cell>
          <cell r="G66">
            <v>20230724065</v>
          </cell>
        </row>
        <row r="67">
          <cell r="C67">
            <v>101362</v>
          </cell>
          <cell r="D67" t="str">
            <v>衡水神通汽车方向盘有限公司</v>
          </cell>
          <cell r="E67">
            <v>5722.47910399999</v>
          </cell>
          <cell r="F67" t="str">
            <v>可以开票</v>
          </cell>
          <cell r="G67">
            <v>20230724066</v>
          </cell>
        </row>
        <row r="68">
          <cell r="C68">
            <v>101370</v>
          </cell>
          <cell r="D68" t="str">
            <v>湖北必成汽车零部件股份有限公司</v>
          </cell>
          <cell r="E68">
            <v>234.50212</v>
          </cell>
          <cell r="F68" t="str">
            <v>可以开票</v>
          </cell>
          <cell r="G68">
            <v>20230724067</v>
          </cell>
        </row>
        <row r="69">
          <cell r="C69">
            <v>101378</v>
          </cell>
          <cell r="D69" t="str">
            <v>湖北东风世星汽车零部件股份有限公司</v>
          </cell>
          <cell r="E69">
            <v>1323.5366368</v>
          </cell>
          <cell r="F69" t="str">
            <v>可以开票</v>
          </cell>
          <cell r="G69">
            <v>20230724068</v>
          </cell>
        </row>
        <row r="70">
          <cell r="C70">
            <v>101391</v>
          </cell>
          <cell r="D70" t="str">
            <v>湖北力美制动元件有限公司</v>
          </cell>
          <cell r="E70">
            <v>534.74312</v>
          </cell>
          <cell r="F70" t="str">
            <v>可以开票</v>
          </cell>
          <cell r="G70">
            <v>20230724069</v>
          </cell>
        </row>
        <row r="71">
          <cell r="C71">
            <v>100846</v>
          </cell>
          <cell r="D71" t="str">
            <v>湖北美瑞特空调系统有限公司</v>
          </cell>
          <cell r="E71">
            <v>6757.212749508</v>
          </cell>
          <cell r="F71" t="str">
            <v>可以开票</v>
          </cell>
          <cell r="G71">
            <v>20230724070</v>
          </cell>
        </row>
        <row r="72">
          <cell r="C72">
            <v>101398</v>
          </cell>
          <cell r="D72" t="str">
            <v>湖北三环车桥有限公司</v>
          </cell>
          <cell r="E72">
            <v>11498.5</v>
          </cell>
          <cell r="F72" t="str">
            <v>可以开票</v>
          </cell>
          <cell r="G72">
            <v>20230724071</v>
          </cell>
        </row>
        <row r="73">
          <cell r="C73">
            <v>101402</v>
          </cell>
          <cell r="D73" t="str">
            <v>湖北三环汽车方向机有限公司</v>
          </cell>
          <cell r="E73">
            <v>11222.949225428</v>
          </cell>
          <cell r="F73" t="str">
            <v>可以开票</v>
          </cell>
          <cell r="G73">
            <v>20230724072</v>
          </cell>
        </row>
        <row r="74">
          <cell r="C74">
            <v>100848</v>
          </cell>
          <cell r="D74" t="str">
            <v>湖北盛达动力科技有限公司</v>
          </cell>
          <cell r="E74">
            <v>10437.162736</v>
          </cell>
          <cell r="F74" t="str">
            <v>可以开票</v>
          </cell>
          <cell r="G74">
            <v>20230724073</v>
          </cell>
        </row>
        <row r="75">
          <cell r="C75">
            <v>138390</v>
          </cell>
          <cell r="D75" t="str">
            <v>湖北双联实业发展有限公司</v>
          </cell>
          <cell r="E75">
            <v>1679.59245</v>
          </cell>
          <cell r="F75" t="str">
            <v>可以开票</v>
          </cell>
          <cell r="G75">
            <v>20230724074</v>
          </cell>
        </row>
        <row r="76">
          <cell r="C76">
            <v>123463</v>
          </cell>
          <cell r="D76" t="str">
            <v>湖北涛华材料科技有限公司</v>
          </cell>
          <cell r="E76">
            <v>936.02872</v>
          </cell>
          <cell r="F76" t="str">
            <v>可以开票</v>
          </cell>
          <cell r="G76">
            <v>20230724075</v>
          </cell>
        </row>
        <row r="77">
          <cell r="C77">
            <v>101412</v>
          </cell>
          <cell r="D77" t="str">
            <v>湖北天雄科技股份有限公司</v>
          </cell>
          <cell r="E77">
            <v>1804.08757388</v>
          </cell>
          <cell r="F77" t="str">
            <v>可以开票</v>
          </cell>
          <cell r="G77">
            <v>20230724076</v>
          </cell>
        </row>
        <row r="78">
          <cell r="C78">
            <v>101416</v>
          </cell>
          <cell r="D78" t="str">
            <v>湖北万联达汽车科技股份有限公司</v>
          </cell>
          <cell r="E78">
            <v>1029.142669928</v>
          </cell>
          <cell r="F78" t="str">
            <v>可以开票</v>
          </cell>
          <cell r="G78">
            <v>20230724077</v>
          </cell>
        </row>
        <row r="79">
          <cell r="C79">
            <v>101433</v>
          </cell>
          <cell r="D79" t="str">
            <v>湖南省长城新能源科技有限公司</v>
          </cell>
          <cell r="E79">
            <v>7317.87096</v>
          </cell>
          <cell r="F79" t="str">
            <v>可以开票</v>
          </cell>
          <cell r="G79">
            <v>20230724078</v>
          </cell>
        </row>
        <row r="80">
          <cell r="C80">
            <v>101440</v>
          </cell>
          <cell r="D80" t="str">
            <v>华达汽车空调（湖南）有限公司</v>
          </cell>
          <cell r="E80">
            <v>2158.73392</v>
          </cell>
          <cell r="F80" t="str">
            <v>可以开票</v>
          </cell>
          <cell r="G80">
            <v>20230724079</v>
          </cell>
        </row>
        <row r="81">
          <cell r="C81">
            <v>101455</v>
          </cell>
          <cell r="D81" t="str">
            <v>黄骅渤海机械制造有限公司</v>
          </cell>
          <cell r="E81">
            <v>1040.4350248</v>
          </cell>
          <cell r="F81" t="str">
            <v>可以开票</v>
          </cell>
          <cell r="G81">
            <v>20230724080</v>
          </cell>
        </row>
        <row r="82">
          <cell r="C82">
            <v>101473</v>
          </cell>
          <cell r="D82" t="str">
            <v>积架宝威汽车配件（深圳）有限公司</v>
          </cell>
          <cell r="E82">
            <v>666.700452</v>
          </cell>
          <cell r="F82" t="str">
            <v>可以开票</v>
          </cell>
          <cell r="G82">
            <v>20230724081</v>
          </cell>
        </row>
        <row r="83">
          <cell r="C83">
            <v>101495</v>
          </cell>
          <cell r="D83" t="str">
            <v>济南百惠凯希汽车零部件有限公司</v>
          </cell>
          <cell r="E83">
            <v>1262.208763328</v>
          </cell>
          <cell r="F83" t="str">
            <v>可以开票</v>
          </cell>
          <cell r="G83">
            <v>20230724082</v>
          </cell>
        </row>
        <row r="84">
          <cell r="C84">
            <v>101570</v>
          </cell>
          <cell r="D84" t="str">
            <v>济南大正东智车用管路有限公司</v>
          </cell>
          <cell r="E84">
            <v>494.498555103999</v>
          </cell>
          <cell r="F84" t="str">
            <v>可以开票</v>
          </cell>
          <cell r="G84">
            <v>20230724083</v>
          </cell>
        </row>
        <row r="85">
          <cell r="C85">
            <v>101576</v>
          </cell>
          <cell r="D85" t="str">
            <v>济南德卡汽车科技有限公司</v>
          </cell>
          <cell r="E85">
            <v>1211.892470464</v>
          </cell>
          <cell r="F85" t="str">
            <v>可以开票</v>
          </cell>
          <cell r="G85">
            <v>20230724084</v>
          </cell>
        </row>
        <row r="86">
          <cell r="C86">
            <v>101580</v>
          </cell>
          <cell r="D86" t="str">
            <v>济南德世佳机械有限公司</v>
          </cell>
          <cell r="E86">
            <v>320.3951376</v>
          </cell>
          <cell r="F86" t="str">
            <v>可以开票</v>
          </cell>
          <cell r="G86">
            <v>20230724085</v>
          </cell>
        </row>
        <row r="87">
          <cell r="C87">
            <v>101771</v>
          </cell>
          <cell r="D87" t="str">
            <v>济南际通智能制造有限公司</v>
          </cell>
          <cell r="E87">
            <v>1666.81328</v>
          </cell>
          <cell r="F87" t="str">
            <v>可以开票</v>
          </cell>
          <cell r="G87">
            <v>20230724086</v>
          </cell>
        </row>
        <row r="88">
          <cell r="C88">
            <v>101804</v>
          </cell>
          <cell r="D88" t="str">
            <v>济南金瑞阳机械制造有限公司</v>
          </cell>
          <cell r="E88">
            <v>1467.522525</v>
          </cell>
          <cell r="F88" t="str">
            <v>可以开票</v>
          </cell>
          <cell r="G88">
            <v>20230724087</v>
          </cell>
        </row>
        <row r="89">
          <cell r="C89">
            <v>101820</v>
          </cell>
          <cell r="D89" t="str">
            <v>济南瑾达园工贸有限责任公司</v>
          </cell>
          <cell r="E89">
            <v>121.9725616</v>
          </cell>
          <cell r="F89" t="str">
            <v>可以开票</v>
          </cell>
          <cell r="G89">
            <v>20230724088</v>
          </cell>
        </row>
        <row r="90">
          <cell r="C90">
            <v>101822</v>
          </cell>
          <cell r="D90" t="str">
            <v>济南晋升汽车配件厂</v>
          </cell>
          <cell r="E90">
            <v>114.7439064</v>
          </cell>
          <cell r="F90" t="str">
            <v>可以开票</v>
          </cell>
          <cell r="G90">
            <v>20230724089</v>
          </cell>
        </row>
        <row r="91">
          <cell r="C91">
            <v>101985</v>
          </cell>
          <cell r="D91" t="str">
            <v>济南任通汽车配件厂</v>
          </cell>
          <cell r="E91">
            <v>390.452968</v>
          </cell>
          <cell r="F91" t="str">
            <v>可以开票</v>
          </cell>
          <cell r="G91">
            <v>20230724090</v>
          </cell>
        </row>
        <row r="92">
          <cell r="C92">
            <v>102003</v>
          </cell>
          <cell r="D92" t="str">
            <v>济南润成信德机械制造有限公司</v>
          </cell>
          <cell r="E92">
            <v>1444.3389704</v>
          </cell>
          <cell r="F92" t="str">
            <v>可以开票</v>
          </cell>
          <cell r="G92">
            <v>20230724091</v>
          </cell>
        </row>
        <row r="93">
          <cell r="C93">
            <v>102007</v>
          </cell>
          <cell r="D93" t="str">
            <v>济南润友模塑有限公司</v>
          </cell>
          <cell r="E93">
            <v>17755.90948894</v>
          </cell>
          <cell r="F93" t="str">
            <v>可以开票</v>
          </cell>
          <cell r="G93">
            <v>20230724092</v>
          </cell>
        </row>
        <row r="94">
          <cell r="C94">
            <v>102095</v>
          </cell>
          <cell r="D94" t="str">
            <v>济南市中东力机械厂</v>
          </cell>
          <cell r="E94">
            <v>489.1997808</v>
          </cell>
          <cell r="F94" t="str">
            <v>可以开票</v>
          </cell>
          <cell r="G94">
            <v>20230724093</v>
          </cell>
        </row>
        <row r="95">
          <cell r="C95">
            <v>102096</v>
          </cell>
          <cell r="D95" t="str">
            <v>济南市中海兴汽车配件厂</v>
          </cell>
          <cell r="E95">
            <v>129.5527824</v>
          </cell>
          <cell r="F95" t="str">
            <v>可以开票</v>
          </cell>
          <cell r="G95">
            <v>20230724094</v>
          </cell>
        </row>
        <row r="96">
          <cell r="C96">
            <v>102196</v>
          </cell>
          <cell r="D96" t="str">
            <v>济南万顺特工贸有限公司</v>
          </cell>
          <cell r="E96">
            <v>196.04144</v>
          </cell>
          <cell r="F96" t="str">
            <v>可以开票</v>
          </cell>
          <cell r="G96">
            <v>20230724095</v>
          </cell>
        </row>
        <row r="97">
          <cell r="C97">
            <v>102377</v>
          </cell>
          <cell r="D97" t="str">
            <v>济南云海汽车配件有限公司</v>
          </cell>
          <cell r="E97">
            <v>432.9679185</v>
          </cell>
          <cell r="F97" t="str">
            <v>可以开票</v>
          </cell>
          <cell r="G97">
            <v>20230724096</v>
          </cell>
        </row>
        <row r="98">
          <cell r="C98">
            <v>102444</v>
          </cell>
          <cell r="D98" t="str">
            <v>济宁鹏龙汽车橡塑制造有限公司</v>
          </cell>
          <cell r="E98">
            <v>605.02744308</v>
          </cell>
          <cell r="F98" t="str">
            <v>可以开票</v>
          </cell>
          <cell r="G98">
            <v>20230724097</v>
          </cell>
        </row>
        <row r="99">
          <cell r="C99">
            <v>105819</v>
          </cell>
          <cell r="D99" t="str">
            <v>简阳市飞驰汽车零部件有限责任公司</v>
          </cell>
          <cell r="E99">
            <v>630.588872952</v>
          </cell>
          <cell r="F99" t="str">
            <v>可以开票</v>
          </cell>
          <cell r="G99">
            <v>20230724098</v>
          </cell>
        </row>
        <row r="100">
          <cell r="C100">
            <v>102475</v>
          </cell>
          <cell r="D100" t="str">
            <v>江门市宏力后视镜实业有限公司</v>
          </cell>
          <cell r="E100">
            <v>7130.53833960001</v>
          </cell>
          <cell r="F100" t="str">
            <v>可以开票</v>
          </cell>
          <cell r="G100">
            <v>20230724099</v>
          </cell>
        </row>
        <row r="101">
          <cell r="C101">
            <v>102476</v>
          </cell>
          <cell r="D101" t="str">
            <v>江门市兴江转向器有限公司</v>
          </cell>
          <cell r="E101">
            <v>3492</v>
          </cell>
          <cell r="F101" t="str">
            <v>可以开票</v>
          </cell>
          <cell r="G101">
            <v>20230724100</v>
          </cell>
        </row>
        <row r="102">
          <cell r="C102">
            <v>102485</v>
          </cell>
          <cell r="D102" t="str">
            <v>江苏成辰汽车配件有限公司</v>
          </cell>
          <cell r="E102">
            <v>988.2488224</v>
          </cell>
          <cell r="F102" t="str">
            <v>可以开票</v>
          </cell>
          <cell r="G102">
            <v>20230724101</v>
          </cell>
        </row>
        <row r="103">
          <cell r="C103">
            <v>102494</v>
          </cell>
          <cell r="D103" t="str">
            <v>江苏罡阳转向系统有限公司</v>
          </cell>
          <cell r="E103">
            <v>7151.68602744</v>
          </cell>
          <cell r="F103" t="str">
            <v>可以开票</v>
          </cell>
          <cell r="G103">
            <v>20230724102</v>
          </cell>
        </row>
        <row r="104">
          <cell r="C104">
            <v>102504</v>
          </cell>
          <cell r="D104" t="str">
            <v>江苏恒瑞车灯有限公司</v>
          </cell>
          <cell r="E104">
            <v>621.242126768</v>
          </cell>
          <cell r="F104" t="str">
            <v>可以开票</v>
          </cell>
          <cell r="G104">
            <v>20230724103</v>
          </cell>
        </row>
        <row r="105">
          <cell r="C105">
            <v>102513</v>
          </cell>
          <cell r="D105" t="str">
            <v>江苏环球洪浩车业有限公司</v>
          </cell>
          <cell r="E105">
            <v>6623.5254196</v>
          </cell>
          <cell r="F105" t="str">
            <v>可以开票</v>
          </cell>
          <cell r="G105">
            <v>20230724104</v>
          </cell>
        </row>
        <row r="106">
          <cell r="C106">
            <v>102517</v>
          </cell>
          <cell r="D106" t="str">
            <v>江苏金鼎汽车锁制造有限公司</v>
          </cell>
          <cell r="E106">
            <v>3389.1908748</v>
          </cell>
          <cell r="F106" t="str">
            <v>可以开票</v>
          </cell>
          <cell r="G106">
            <v>20230724105</v>
          </cell>
        </row>
        <row r="107">
          <cell r="C107">
            <v>102526</v>
          </cell>
          <cell r="D107" t="str">
            <v>江苏林慧汽配有限公司</v>
          </cell>
          <cell r="E107">
            <v>3542.19594839999</v>
          </cell>
          <cell r="F107" t="str">
            <v>可以开票</v>
          </cell>
          <cell r="G107">
            <v>20230724106</v>
          </cell>
        </row>
        <row r="108">
          <cell r="C108">
            <v>102535</v>
          </cell>
          <cell r="D108" t="str">
            <v>江苏珀然股份有限公司</v>
          </cell>
          <cell r="E108">
            <v>13213.67082</v>
          </cell>
          <cell r="F108" t="str">
            <v>可以开票</v>
          </cell>
          <cell r="G108">
            <v>20230724107</v>
          </cell>
        </row>
        <row r="109">
          <cell r="C109">
            <v>102536</v>
          </cell>
          <cell r="D109" t="str">
            <v>江苏秦龙汽车科技有限公司</v>
          </cell>
          <cell r="E109">
            <v>10699.818101558</v>
          </cell>
          <cell r="F109" t="str">
            <v>可以开票</v>
          </cell>
          <cell r="G109">
            <v>20230724108</v>
          </cell>
        </row>
        <row r="110">
          <cell r="C110">
            <v>102542</v>
          </cell>
          <cell r="D110" t="str">
            <v>江苏润杨汽车零部件制造有限公司</v>
          </cell>
          <cell r="E110">
            <v>4378.5989868</v>
          </cell>
          <cell r="F110" t="str">
            <v>可以开票</v>
          </cell>
          <cell r="G110">
            <v>20230724109</v>
          </cell>
        </row>
        <row r="111">
          <cell r="C111">
            <v>137103</v>
          </cell>
          <cell r="D111" t="str">
            <v>江苏莘翔机电股份有限公司</v>
          </cell>
          <cell r="E111">
            <v>8217.78664279999</v>
          </cell>
          <cell r="F111" t="str">
            <v>可以开票</v>
          </cell>
          <cell r="G111">
            <v>20230724110</v>
          </cell>
        </row>
        <row r="112">
          <cell r="C112">
            <v>102558</v>
          </cell>
          <cell r="D112" t="str">
            <v>江苏铁锚科技股份有限公司</v>
          </cell>
          <cell r="E112">
            <v>2335.697600736</v>
          </cell>
          <cell r="F112" t="str">
            <v>可以开票</v>
          </cell>
          <cell r="G112">
            <v>20230724111</v>
          </cell>
        </row>
        <row r="113">
          <cell r="C113">
            <v>102569</v>
          </cell>
          <cell r="D113" t="str">
            <v>江苏新泉汽车饰件股份有限公司</v>
          </cell>
          <cell r="E113">
            <v>1691.6750202</v>
          </cell>
          <cell r="F113" t="str">
            <v>可以开票</v>
          </cell>
          <cell r="G113">
            <v>20230724112</v>
          </cell>
        </row>
        <row r="114">
          <cell r="C114">
            <v>102578</v>
          </cell>
          <cell r="D114" t="str">
            <v>江苏旭顺东明云智能科技有限公司</v>
          </cell>
          <cell r="E114">
            <v>1024.1902352</v>
          </cell>
          <cell r="F114" t="str">
            <v>可以开票</v>
          </cell>
          <cell r="G114">
            <v>20230724113</v>
          </cell>
        </row>
        <row r="115">
          <cell r="C115">
            <v>102579</v>
          </cell>
          <cell r="D115" t="str">
            <v>江苏亚宝车业有限公司</v>
          </cell>
          <cell r="E115">
            <v>745.12894724</v>
          </cell>
          <cell r="F115" t="str">
            <v>可以开票</v>
          </cell>
          <cell r="G115">
            <v>20230724114</v>
          </cell>
        </row>
        <row r="116">
          <cell r="C116">
            <v>102643</v>
          </cell>
          <cell r="D116" t="str">
            <v>靖江市恒力底盘部件制造有限公司</v>
          </cell>
          <cell r="E116">
            <v>1212.7545782</v>
          </cell>
          <cell r="F116" t="str">
            <v>可以开票</v>
          </cell>
          <cell r="G116">
            <v>20230724115</v>
          </cell>
        </row>
        <row r="117">
          <cell r="C117">
            <v>102656</v>
          </cell>
          <cell r="D117" t="str">
            <v>喀左鹏达铸造有限公司</v>
          </cell>
          <cell r="E117">
            <v>317.1198552</v>
          </cell>
          <cell r="F117" t="str">
            <v>可以开票</v>
          </cell>
          <cell r="G117">
            <v>20230724116</v>
          </cell>
        </row>
        <row r="118">
          <cell r="C118">
            <v>105605</v>
          </cell>
          <cell r="D118" t="str">
            <v>凯龙高科技股份有限公司</v>
          </cell>
          <cell r="E118">
            <v>161.58096</v>
          </cell>
          <cell r="F118" t="str">
            <v>可以开票</v>
          </cell>
          <cell r="G118">
            <v>20230724117</v>
          </cell>
        </row>
        <row r="119">
          <cell r="C119">
            <v>102676</v>
          </cell>
          <cell r="D119" t="str">
            <v>科德宝.宝翎无纺布（苏州）有限公司</v>
          </cell>
          <cell r="E119">
            <v>397.7760912</v>
          </cell>
          <cell r="F119" t="str">
            <v>可以开票</v>
          </cell>
          <cell r="G119">
            <v>20230724118</v>
          </cell>
        </row>
        <row r="120">
          <cell r="C120">
            <v>102740</v>
          </cell>
          <cell r="D120" t="str">
            <v>乐清市万达电器汽配有限公司</v>
          </cell>
          <cell r="E120">
            <v>109.930717504</v>
          </cell>
          <cell r="F120" t="str">
            <v>可以开票</v>
          </cell>
          <cell r="G120">
            <v>20230724119</v>
          </cell>
        </row>
        <row r="121">
          <cell r="C121">
            <v>102798</v>
          </cell>
          <cell r="D121" t="str">
            <v>林州市井湾汽车配件厂</v>
          </cell>
          <cell r="E121">
            <v>1503.83338</v>
          </cell>
          <cell r="F121" t="str">
            <v>可以开票</v>
          </cell>
          <cell r="G121">
            <v>20230724120</v>
          </cell>
        </row>
        <row r="122">
          <cell r="C122">
            <v>102855</v>
          </cell>
          <cell r="D122" t="str">
            <v>龙口市宏仕达工贸有限公司</v>
          </cell>
          <cell r="E122">
            <v>1390.06159</v>
          </cell>
          <cell r="F122" t="str">
            <v>可以开票</v>
          </cell>
          <cell r="G122">
            <v>20230724121</v>
          </cell>
        </row>
        <row r="123">
          <cell r="C123">
            <v>102859</v>
          </cell>
          <cell r="D123" t="str">
            <v>龙口市汽柴油管厂</v>
          </cell>
          <cell r="E123">
            <v>401.2591128</v>
          </cell>
          <cell r="F123" t="str">
            <v>可以开票</v>
          </cell>
          <cell r="G123">
            <v>20230724122</v>
          </cell>
        </row>
        <row r="124">
          <cell r="C124">
            <v>102866</v>
          </cell>
          <cell r="D124" t="str">
            <v>龙口泰进机械有限公司</v>
          </cell>
          <cell r="E124">
            <v>2393.7095552</v>
          </cell>
          <cell r="F124" t="str">
            <v>可以开票</v>
          </cell>
          <cell r="G124">
            <v>20230724123</v>
          </cell>
        </row>
        <row r="125">
          <cell r="C125">
            <v>102884</v>
          </cell>
          <cell r="D125" t="str">
            <v>洛阳世齐科技有限公司</v>
          </cell>
          <cell r="E125">
            <v>1631.974928</v>
          </cell>
          <cell r="F125" t="str">
            <v>可以开票</v>
          </cell>
          <cell r="G125">
            <v>20230724124</v>
          </cell>
        </row>
        <row r="126">
          <cell r="C126">
            <v>102888</v>
          </cell>
          <cell r="D126" t="str">
            <v>洛阳亚邦车辆附件有限公司</v>
          </cell>
          <cell r="E126">
            <v>1604.53881502</v>
          </cell>
          <cell r="F126" t="str">
            <v>可以开票</v>
          </cell>
          <cell r="G126">
            <v>20230724125</v>
          </cell>
        </row>
        <row r="127">
          <cell r="C127">
            <v>102912</v>
          </cell>
          <cell r="D127" t="str">
            <v>曼胡默尔滤清器（济南）有限公司</v>
          </cell>
          <cell r="E127">
            <v>910.50315</v>
          </cell>
          <cell r="F127" t="str">
            <v>可以开票</v>
          </cell>
          <cell r="G127">
            <v>20230724126</v>
          </cell>
        </row>
        <row r="128">
          <cell r="C128">
            <v>102929</v>
          </cell>
          <cell r="D128" t="str">
            <v>耐力股份有限公司</v>
          </cell>
          <cell r="E128">
            <v>19385.8970543</v>
          </cell>
          <cell r="F128" t="str">
            <v>可以开票</v>
          </cell>
          <cell r="G128">
            <v>20230724127</v>
          </cell>
        </row>
        <row r="129">
          <cell r="C129">
            <v>102932</v>
          </cell>
          <cell r="D129" t="str">
            <v>南充同俊机械制造有限公司</v>
          </cell>
          <cell r="E129">
            <v>668.5193</v>
          </cell>
          <cell r="F129" t="str">
            <v>可以开票</v>
          </cell>
          <cell r="G129">
            <v>20230724128</v>
          </cell>
        </row>
        <row r="130">
          <cell r="C130">
            <v>111872</v>
          </cell>
          <cell r="D130" t="str">
            <v>南京奥电新能源科技有限公司</v>
          </cell>
          <cell r="E130">
            <v>11119.711664</v>
          </cell>
          <cell r="F130" t="str">
            <v>可以开票</v>
          </cell>
          <cell r="G130">
            <v>20230724129</v>
          </cell>
        </row>
        <row r="131">
          <cell r="C131">
            <v>102974</v>
          </cell>
          <cell r="D131" t="str">
            <v>南京志凌汽车电器实业有限公司</v>
          </cell>
          <cell r="E131">
            <v>233.5828424</v>
          </cell>
          <cell r="F131" t="str">
            <v>可以开票</v>
          </cell>
          <cell r="G131">
            <v>20230724130</v>
          </cell>
        </row>
        <row r="132">
          <cell r="C132">
            <v>103002</v>
          </cell>
          <cell r="D132" t="str">
            <v>宁波春华汽配有限公司</v>
          </cell>
          <cell r="E132">
            <v>794.98212</v>
          </cell>
          <cell r="F132" t="str">
            <v>可以开票</v>
          </cell>
          <cell r="G132">
            <v>20230724131</v>
          </cell>
        </row>
        <row r="133">
          <cell r="C133">
            <v>103007</v>
          </cell>
          <cell r="D133" t="str">
            <v>宁波高发汽车控制系统股份有限公司</v>
          </cell>
          <cell r="E133">
            <v>1538.4707728</v>
          </cell>
          <cell r="F133" t="str">
            <v>可以开票</v>
          </cell>
          <cell r="G133">
            <v>20230724132</v>
          </cell>
        </row>
        <row r="134">
          <cell r="C134">
            <v>103015</v>
          </cell>
          <cell r="D134" t="str">
            <v>宁波金城减震器有限公司</v>
          </cell>
          <cell r="E134">
            <v>607.60778</v>
          </cell>
          <cell r="F134" t="str">
            <v>可以开票</v>
          </cell>
          <cell r="G134">
            <v>20230724133</v>
          </cell>
        </row>
        <row r="135">
          <cell r="C135">
            <v>103036</v>
          </cell>
          <cell r="D135" t="str">
            <v>宁波市海曙雪利曼电子仪表有限公司</v>
          </cell>
          <cell r="E135">
            <v>570.054264</v>
          </cell>
          <cell r="F135" t="str">
            <v>可以开票</v>
          </cell>
          <cell r="G135">
            <v>20230724134</v>
          </cell>
        </row>
        <row r="136">
          <cell r="C136">
            <v>103058</v>
          </cell>
          <cell r="D136" t="str">
            <v>宁津县吉照创业汽车配件有限责任公司</v>
          </cell>
          <cell r="E136">
            <v>108.1621536</v>
          </cell>
          <cell r="F136" t="str">
            <v>可以开票</v>
          </cell>
          <cell r="G136">
            <v>20230724135</v>
          </cell>
        </row>
        <row r="137">
          <cell r="C137">
            <v>103078</v>
          </cell>
          <cell r="D137" t="str">
            <v>彭州市鸿昌机械制造有限公司</v>
          </cell>
          <cell r="E137">
            <v>3031.52823098</v>
          </cell>
          <cell r="F137" t="str">
            <v>可以开票</v>
          </cell>
          <cell r="G137">
            <v>20230724136</v>
          </cell>
        </row>
        <row r="138">
          <cell r="C138">
            <v>103105</v>
          </cell>
          <cell r="D138" t="str">
            <v>齐鲁轮业有限公司</v>
          </cell>
          <cell r="E138">
            <v>10991.17552</v>
          </cell>
          <cell r="F138" t="str">
            <v>可以开票</v>
          </cell>
          <cell r="G138">
            <v>20230724137</v>
          </cell>
        </row>
        <row r="139">
          <cell r="C139">
            <v>103123</v>
          </cell>
          <cell r="D139" t="str">
            <v>青岛博泰汽车零部件有限责任公司</v>
          </cell>
          <cell r="E139">
            <v>3673.3251712</v>
          </cell>
          <cell r="F139" t="str">
            <v>可以开票</v>
          </cell>
          <cell r="G139">
            <v>20230724138</v>
          </cell>
        </row>
        <row r="140">
          <cell r="C140">
            <v>103132</v>
          </cell>
          <cell r="D140" t="str">
            <v>青岛德顺昕工贸有限公司</v>
          </cell>
          <cell r="E140">
            <v>1791.219206652</v>
          </cell>
          <cell r="F140" t="str">
            <v>可以开票</v>
          </cell>
          <cell r="G140">
            <v>20230724139</v>
          </cell>
        </row>
        <row r="141">
          <cell r="C141">
            <v>103154</v>
          </cell>
          <cell r="D141" t="str">
            <v>青岛航坤电器有限公司</v>
          </cell>
          <cell r="E141">
            <v>2240.3858216</v>
          </cell>
          <cell r="F141" t="str">
            <v>可以开票</v>
          </cell>
          <cell r="G141">
            <v>20230724140</v>
          </cell>
        </row>
        <row r="142">
          <cell r="C142">
            <v>103160</v>
          </cell>
          <cell r="D142" t="str">
            <v>青岛恒海精密铸造有限公司</v>
          </cell>
          <cell r="E142">
            <v>15359.0034824</v>
          </cell>
          <cell r="F142" t="str">
            <v>可以开票</v>
          </cell>
          <cell r="G142">
            <v>20230724141</v>
          </cell>
        </row>
        <row r="143">
          <cell r="C143">
            <v>103231</v>
          </cell>
          <cell r="D143" t="str">
            <v>青岛双星营销有限公司</v>
          </cell>
          <cell r="E143">
            <v>89989.2582888</v>
          </cell>
          <cell r="F143" t="str">
            <v>可以开票</v>
          </cell>
          <cell r="G143">
            <v>20230724142</v>
          </cell>
        </row>
        <row r="144">
          <cell r="C144">
            <v>103233</v>
          </cell>
          <cell r="D144" t="str">
            <v>青岛顺宇机械厂</v>
          </cell>
          <cell r="E144">
            <v>305.700256</v>
          </cell>
          <cell r="F144" t="str">
            <v>可以开票</v>
          </cell>
          <cell r="G144">
            <v>20230724143</v>
          </cell>
        </row>
        <row r="145">
          <cell r="C145">
            <v>103287</v>
          </cell>
          <cell r="D145" t="str">
            <v>清河县德正汽车配件有限公司</v>
          </cell>
          <cell r="E145">
            <v>9626.06459758402</v>
          </cell>
          <cell r="F145" t="str">
            <v>可以开票</v>
          </cell>
          <cell r="G145">
            <v>20230724144</v>
          </cell>
        </row>
        <row r="146">
          <cell r="C146">
            <v>103294</v>
          </cell>
          <cell r="D146" t="str">
            <v>清河县星星汽配制造有限公司</v>
          </cell>
          <cell r="E146">
            <v>3504.7934343</v>
          </cell>
          <cell r="F146" t="str">
            <v>可以开票</v>
          </cell>
          <cell r="G146">
            <v>20230724145</v>
          </cell>
        </row>
        <row r="147">
          <cell r="C147">
            <v>100031</v>
          </cell>
          <cell r="D147" t="str">
            <v>清智汽车科技（苏州）有限公司</v>
          </cell>
          <cell r="E147">
            <v>1801.47312</v>
          </cell>
          <cell r="F147" t="str">
            <v>可以开票</v>
          </cell>
          <cell r="G147">
            <v>20230724146</v>
          </cell>
        </row>
        <row r="148">
          <cell r="C148">
            <v>103298</v>
          </cell>
          <cell r="D148" t="str">
            <v>全兴精工集团有限公司</v>
          </cell>
          <cell r="E148">
            <v>13836.2197312</v>
          </cell>
          <cell r="F148" t="str">
            <v>可以开票</v>
          </cell>
          <cell r="G148">
            <v>20230724147</v>
          </cell>
        </row>
        <row r="149">
          <cell r="C149">
            <v>103327</v>
          </cell>
          <cell r="D149" t="str">
            <v>日照龙山精密机械制造有限公司</v>
          </cell>
          <cell r="E149">
            <v>5181.277356</v>
          </cell>
          <cell r="F149" t="str">
            <v>可以开票</v>
          </cell>
          <cell r="G149">
            <v>20230724148</v>
          </cell>
        </row>
        <row r="150">
          <cell r="C150">
            <v>103332</v>
          </cell>
          <cell r="D150" t="str">
            <v>日照新光橡胶有限公司</v>
          </cell>
          <cell r="E150">
            <v>3915.282553436</v>
          </cell>
          <cell r="F150" t="str">
            <v>可以开票</v>
          </cell>
          <cell r="G150">
            <v>20230724149</v>
          </cell>
        </row>
        <row r="151">
          <cell r="C151">
            <v>103369</v>
          </cell>
          <cell r="D151" t="str">
            <v>瑞立集团瑞安汽车零部件有限公司</v>
          </cell>
          <cell r="E151">
            <v>27493.3766114</v>
          </cell>
          <cell r="F151" t="str">
            <v>可以开票</v>
          </cell>
          <cell r="G151">
            <v>20230724150</v>
          </cell>
        </row>
        <row r="152">
          <cell r="C152">
            <v>100189</v>
          </cell>
          <cell r="D152" t="str">
            <v>三角轮胎股份有限公司</v>
          </cell>
          <cell r="E152">
            <v>28103.48872</v>
          </cell>
          <cell r="F152" t="str">
            <v>可以开票</v>
          </cell>
          <cell r="G152">
            <v>20230724151</v>
          </cell>
        </row>
        <row r="153">
          <cell r="C153">
            <v>103399</v>
          </cell>
          <cell r="D153" t="str">
            <v>厦门鼎立特电子科技有限公司</v>
          </cell>
          <cell r="E153">
            <v>905.6398786</v>
          </cell>
          <cell r="F153" t="str">
            <v>可以开票</v>
          </cell>
          <cell r="G153">
            <v>20230724152</v>
          </cell>
        </row>
        <row r="154">
          <cell r="C154">
            <v>103417</v>
          </cell>
          <cell r="D154" t="str">
            <v>厦门市宏拉科技股份有限公司</v>
          </cell>
          <cell r="E154">
            <v>445.5866624</v>
          </cell>
          <cell r="F154" t="str">
            <v>可以开票</v>
          </cell>
          <cell r="G154">
            <v>20230724153</v>
          </cell>
        </row>
        <row r="155">
          <cell r="C155">
            <v>103422</v>
          </cell>
          <cell r="D155" t="str">
            <v>厦门雅迅网络股份有限公司</v>
          </cell>
          <cell r="E155">
            <v>3017.59146186</v>
          </cell>
          <cell r="F155" t="str">
            <v>可以开票</v>
          </cell>
          <cell r="G155">
            <v>20230724154</v>
          </cell>
        </row>
        <row r="156">
          <cell r="C156">
            <v>103484</v>
          </cell>
          <cell r="D156" t="str">
            <v>山东德泰汽车配件有限公司</v>
          </cell>
          <cell r="E156">
            <v>3977.50923840001</v>
          </cell>
          <cell r="F156" t="str">
            <v>可以开票</v>
          </cell>
          <cell r="G156">
            <v>20230724155</v>
          </cell>
        </row>
        <row r="157">
          <cell r="C157">
            <v>103497</v>
          </cell>
          <cell r="D157" t="str">
            <v>山东端方经贸有限公司</v>
          </cell>
          <cell r="E157">
            <v>209.5687152</v>
          </cell>
          <cell r="F157" t="str">
            <v>可以开票</v>
          </cell>
          <cell r="G157">
            <v>20230724156</v>
          </cell>
        </row>
        <row r="158">
          <cell r="C158">
            <v>103517</v>
          </cell>
          <cell r="D158" t="str">
            <v>山东高强紧固件有限公司</v>
          </cell>
          <cell r="E158">
            <v>806.74359392</v>
          </cell>
          <cell r="F158" t="str">
            <v>可以开票</v>
          </cell>
          <cell r="G158">
            <v>20230724157</v>
          </cell>
        </row>
        <row r="159">
          <cell r="C159">
            <v>103540</v>
          </cell>
          <cell r="D159" t="str">
            <v>山东瀚得液压机械有限公司</v>
          </cell>
          <cell r="E159">
            <v>1291.9064</v>
          </cell>
          <cell r="F159" t="str">
            <v>可以开票</v>
          </cell>
          <cell r="G159">
            <v>20230724158</v>
          </cell>
        </row>
        <row r="160">
          <cell r="C160">
            <v>103547</v>
          </cell>
          <cell r="D160" t="str">
            <v>山东浩顺机械有限公司</v>
          </cell>
          <cell r="E160">
            <v>18660.9697024</v>
          </cell>
          <cell r="F160" t="str">
            <v>可以开票</v>
          </cell>
          <cell r="G160">
            <v>20230724159</v>
          </cell>
        </row>
        <row r="161">
          <cell r="C161">
            <v>103565</v>
          </cell>
          <cell r="D161" t="str">
            <v>山东宏祥汽车零部件有限公司</v>
          </cell>
          <cell r="E161">
            <v>7596.33553394501</v>
          </cell>
          <cell r="F161" t="str">
            <v>可以开票</v>
          </cell>
          <cell r="G161">
            <v>20230724160</v>
          </cell>
        </row>
        <row r="162">
          <cell r="C162">
            <v>103569</v>
          </cell>
          <cell r="D162" t="str">
            <v>山东鸿通汽车科技有限公司</v>
          </cell>
          <cell r="E162">
            <v>1123.019312</v>
          </cell>
          <cell r="F162" t="str">
            <v>可以开票</v>
          </cell>
          <cell r="G162">
            <v>20230724161</v>
          </cell>
        </row>
        <row r="163">
          <cell r="C163">
            <v>123510</v>
          </cell>
          <cell r="D163" t="str">
            <v>山东华盛橡胶有限公司</v>
          </cell>
          <cell r="E163">
            <v>47407.232729</v>
          </cell>
          <cell r="F163" t="str">
            <v>可以开票</v>
          </cell>
          <cell r="G163">
            <v>20230724162</v>
          </cell>
        </row>
        <row r="164">
          <cell r="C164">
            <v>103583</v>
          </cell>
          <cell r="D164" t="str">
            <v>山东华通汽车模塑科技有限公司</v>
          </cell>
          <cell r="E164">
            <v>2808.83802584</v>
          </cell>
          <cell r="F164" t="str">
            <v>可以开票</v>
          </cell>
          <cell r="G164">
            <v>20230724163</v>
          </cell>
        </row>
        <row r="165">
          <cell r="C165">
            <v>103641</v>
          </cell>
          <cell r="D165" t="str">
            <v>山东科睿电子科技有限公司</v>
          </cell>
          <cell r="E165">
            <v>152.004436</v>
          </cell>
          <cell r="F165" t="str">
            <v>可以开票</v>
          </cell>
          <cell r="G165">
            <v>20230724164</v>
          </cell>
        </row>
        <row r="166">
          <cell r="C166">
            <v>103659</v>
          </cell>
          <cell r="D166" t="str">
            <v>山东雷帕得汽车技术股份有限公司</v>
          </cell>
          <cell r="E166">
            <v>4331.332195895</v>
          </cell>
          <cell r="F166" t="str">
            <v>可以开票</v>
          </cell>
          <cell r="G166">
            <v>20230724165</v>
          </cell>
        </row>
        <row r="167">
          <cell r="C167">
            <v>103665</v>
          </cell>
          <cell r="D167" t="str">
            <v>山东良工机械股份有限公司</v>
          </cell>
          <cell r="E167">
            <v>1021.3071984</v>
          </cell>
          <cell r="F167" t="str">
            <v>可以开票</v>
          </cell>
          <cell r="G167">
            <v>20230724166</v>
          </cell>
        </row>
        <row r="168">
          <cell r="C168">
            <v>118077</v>
          </cell>
          <cell r="D168" t="str">
            <v>山东玲珑轮胎股份有限公司</v>
          </cell>
          <cell r="E168">
            <v>9609.21264</v>
          </cell>
          <cell r="F168" t="str">
            <v>可以开票</v>
          </cell>
          <cell r="G168">
            <v>20230724167</v>
          </cell>
        </row>
        <row r="169">
          <cell r="C169">
            <v>103677</v>
          </cell>
          <cell r="D169" t="str">
            <v>山东龙强汽车配件有限公司</v>
          </cell>
          <cell r="E169">
            <v>575.4516864</v>
          </cell>
          <cell r="F169" t="str">
            <v>可以开票</v>
          </cell>
          <cell r="G169">
            <v>20230724168</v>
          </cell>
        </row>
        <row r="170">
          <cell r="C170">
            <v>103718</v>
          </cell>
          <cell r="D170" t="str">
            <v>山东启阳液压科技有限公司</v>
          </cell>
          <cell r="E170">
            <v>781.423928</v>
          </cell>
          <cell r="F170" t="str">
            <v>可以开票</v>
          </cell>
          <cell r="G170">
            <v>20230724169</v>
          </cell>
        </row>
        <row r="171">
          <cell r="C171">
            <v>103727</v>
          </cell>
          <cell r="D171" t="str">
            <v>山东泉海汽车科技有限公司</v>
          </cell>
          <cell r="E171">
            <v>2720.77176625</v>
          </cell>
          <cell r="F171" t="str">
            <v>可以开票</v>
          </cell>
          <cell r="G171">
            <v>20230724170</v>
          </cell>
        </row>
        <row r="172">
          <cell r="C172">
            <v>103739</v>
          </cell>
          <cell r="D172" t="str">
            <v>山东三岭汽车内饰有限公司</v>
          </cell>
          <cell r="E172">
            <v>4894.351135491</v>
          </cell>
          <cell r="F172" t="str">
            <v>可以开票</v>
          </cell>
          <cell r="G172">
            <v>20230724171</v>
          </cell>
        </row>
        <row r="173">
          <cell r="C173">
            <v>104698</v>
          </cell>
          <cell r="D173" t="str">
            <v>山东腾龙天元橡塑科技有限公司</v>
          </cell>
          <cell r="E173">
            <v>1833.712799248</v>
          </cell>
          <cell r="F173" t="str">
            <v>可以开票</v>
          </cell>
          <cell r="G173">
            <v>20230724172</v>
          </cell>
        </row>
        <row r="174">
          <cell r="C174">
            <v>103823</v>
          </cell>
          <cell r="D174" t="str">
            <v>山东万联汽车零部件有限公司</v>
          </cell>
          <cell r="E174">
            <v>342.852622</v>
          </cell>
          <cell r="F174" t="str">
            <v>可以开票</v>
          </cell>
          <cell r="G174">
            <v>20230724173</v>
          </cell>
        </row>
        <row r="175">
          <cell r="C175">
            <v>103843</v>
          </cell>
          <cell r="D175" t="str">
            <v>山东小鸭精工机械有限公司</v>
          </cell>
          <cell r="E175">
            <v>583.9965656</v>
          </cell>
          <cell r="F175" t="str">
            <v>可以开票</v>
          </cell>
          <cell r="G175">
            <v>20230724174</v>
          </cell>
        </row>
        <row r="176">
          <cell r="C176">
            <v>103851</v>
          </cell>
          <cell r="D176" t="str">
            <v>山东新泰信义机械有限公司</v>
          </cell>
          <cell r="E176">
            <v>102.7321872</v>
          </cell>
          <cell r="F176" t="str">
            <v>可以开票</v>
          </cell>
          <cell r="G176">
            <v>20230724175</v>
          </cell>
        </row>
        <row r="177">
          <cell r="C177">
            <v>103855</v>
          </cell>
          <cell r="D177" t="str">
            <v>山东鑫海新材料股份有限公司</v>
          </cell>
          <cell r="E177">
            <v>204.6132584</v>
          </cell>
          <cell r="F177" t="str">
            <v>可以开票</v>
          </cell>
          <cell r="G177">
            <v>20230724176</v>
          </cell>
        </row>
        <row r="178">
          <cell r="C178">
            <v>102105</v>
          </cell>
          <cell r="D178" t="str">
            <v>山东鑫润汽车配件有限公司</v>
          </cell>
          <cell r="E178">
            <v>431.751756</v>
          </cell>
          <cell r="F178" t="str">
            <v>可以开票</v>
          </cell>
          <cell r="G178">
            <v>20230724177</v>
          </cell>
        </row>
        <row r="179">
          <cell r="C179">
            <v>103862</v>
          </cell>
          <cell r="D179" t="str">
            <v>山东兴邦橡塑有限公司</v>
          </cell>
          <cell r="E179">
            <v>2716.675409804</v>
          </cell>
          <cell r="F179" t="str">
            <v>可以开票</v>
          </cell>
          <cell r="G179">
            <v>20230724178</v>
          </cell>
        </row>
        <row r="180">
          <cell r="C180">
            <v>103867</v>
          </cell>
          <cell r="D180" t="str">
            <v>山东旭阳汽车科技有限公司</v>
          </cell>
          <cell r="E180">
            <v>1144.5574736</v>
          </cell>
          <cell r="F180" t="str">
            <v>可以开票</v>
          </cell>
          <cell r="G180">
            <v>20230724179</v>
          </cell>
        </row>
        <row r="181">
          <cell r="C181">
            <v>103874</v>
          </cell>
          <cell r="D181" t="str">
            <v>山东亚通汽车零部件制造有限公司</v>
          </cell>
          <cell r="E181">
            <v>4187.04568396401</v>
          </cell>
          <cell r="F181" t="str">
            <v>可以开票</v>
          </cell>
          <cell r="G181">
            <v>20230724180</v>
          </cell>
        </row>
        <row r="182">
          <cell r="C182">
            <v>103890</v>
          </cell>
          <cell r="D182" t="str">
            <v>山东银生达美机械科技有限公司</v>
          </cell>
          <cell r="E182">
            <v>2247.57122944</v>
          </cell>
          <cell r="F182" t="str">
            <v>可以开票</v>
          </cell>
          <cell r="G182">
            <v>20230724181</v>
          </cell>
        </row>
        <row r="183">
          <cell r="C183">
            <v>103930</v>
          </cell>
          <cell r="D183" t="str">
            <v>山西利虎玻璃（集团）有限公司</v>
          </cell>
          <cell r="E183">
            <v>6296.941684224</v>
          </cell>
          <cell r="F183" t="str">
            <v>可以开票</v>
          </cell>
          <cell r="G183">
            <v>20230724182</v>
          </cell>
        </row>
        <row r="184">
          <cell r="C184">
            <v>103983</v>
          </cell>
          <cell r="D184" t="str">
            <v>上海底特精密紧固件股份有限公司</v>
          </cell>
          <cell r="E184">
            <v>423.83360192</v>
          </cell>
          <cell r="F184" t="str">
            <v>可以开票</v>
          </cell>
          <cell r="G184">
            <v>20230724183</v>
          </cell>
        </row>
        <row r="185">
          <cell r="C185">
            <v>104005</v>
          </cell>
          <cell r="D185" t="str">
            <v>上海航盛实业有限公司</v>
          </cell>
          <cell r="E185">
            <v>437.522042239999</v>
          </cell>
          <cell r="F185" t="str">
            <v>可以开票</v>
          </cell>
          <cell r="G185">
            <v>20230724184</v>
          </cell>
        </row>
        <row r="186">
          <cell r="C186">
            <v>104064</v>
          </cell>
          <cell r="D186" t="str">
            <v>上海浦东兴旺汽车配件有限公司</v>
          </cell>
          <cell r="E186">
            <v>583.752576</v>
          </cell>
          <cell r="F186" t="str">
            <v>可以开票</v>
          </cell>
          <cell r="G186">
            <v>20230724185</v>
          </cell>
        </row>
        <row r="187">
          <cell r="C187">
            <v>104082</v>
          </cell>
          <cell r="D187" t="str">
            <v>上海势航网络科技有限公司</v>
          </cell>
          <cell r="E187">
            <v>19178.8109152</v>
          </cell>
          <cell r="F187" t="str">
            <v>可以开票</v>
          </cell>
          <cell r="G187">
            <v>20230724186</v>
          </cell>
        </row>
        <row r="188">
          <cell r="C188">
            <v>104107</v>
          </cell>
          <cell r="D188" t="str">
            <v>上海仪达空调有限公司</v>
          </cell>
          <cell r="E188">
            <v>38448.2825892001</v>
          </cell>
          <cell r="F188" t="str">
            <v>可以开票</v>
          </cell>
          <cell r="G188">
            <v>20230724187</v>
          </cell>
        </row>
        <row r="189">
          <cell r="C189">
            <v>104166</v>
          </cell>
          <cell r="D189" t="str">
            <v>深圳市首航通信股份有限公司</v>
          </cell>
          <cell r="E189">
            <v>2121.686192</v>
          </cell>
          <cell r="F189" t="str">
            <v>可以开票</v>
          </cell>
          <cell r="G189">
            <v>20230724188</v>
          </cell>
        </row>
        <row r="190">
          <cell r="C190">
            <v>104176</v>
          </cell>
          <cell r="D190" t="str">
            <v>深圳中航信息产业集团股份有限公司</v>
          </cell>
          <cell r="E190">
            <v>191.7384</v>
          </cell>
          <cell r="F190" t="str">
            <v>可以开票</v>
          </cell>
          <cell r="G190">
            <v>20230724189</v>
          </cell>
        </row>
        <row r="191">
          <cell r="C191">
            <v>104202</v>
          </cell>
          <cell r="D191" t="str">
            <v>十堰百烁汽车零部件有限公司</v>
          </cell>
          <cell r="E191">
            <v>520.927476032</v>
          </cell>
          <cell r="F191" t="str">
            <v>可以开票</v>
          </cell>
          <cell r="G191">
            <v>20230724190</v>
          </cell>
        </row>
        <row r="192">
          <cell r="C192">
            <v>104205</v>
          </cell>
          <cell r="D192" t="str">
            <v>十堰车仪电子科技有限公司</v>
          </cell>
          <cell r="E192">
            <v>2853.3856</v>
          </cell>
          <cell r="F192" t="str">
            <v>可以开票</v>
          </cell>
          <cell r="G192">
            <v>20230724191</v>
          </cell>
        </row>
        <row r="193">
          <cell r="C193">
            <v>104221</v>
          </cell>
          <cell r="D193" t="str">
            <v>十堰派尔汽车管业有限公司</v>
          </cell>
          <cell r="E193">
            <v>1667.864405548</v>
          </cell>
          <cell r="F193" t="str">
            <v>可以开票</v>
          </cell>
          <cell r="G193">
            <v>20230724192</v>
          </cell>
        </row>
        <row r="194">
          <cell r="C194">
            <v>104231</v>
          </cell>
          <cell r="D194" t="str">
            <v>十堰市建华工贸有限公司</v>
          </cell>
          <cell r="E194">
            <v>220.3742385</v>
          </cell>
          <cell r="F194" t="str">
            <v>可以开票</v>
          </cell>
          <cell r="G194">
            <v>20230724193</v>
          </cell>
        </row>
        <row r="195">
          <cell r="C195">
            <v>104233</v>
          </cell>
          <cell r="D195" t="str">
            <v>十堰市商联汽车零部件有限公司</v>
          </cell>
          <cell r="E195">
            <v>3173.308262</v>
          </cell>
          <cell r="F195" t="str">
            <v>可以开票</v>
          </cell>
          <cell r="G195">
            <v>20230724194</v>
          </cell>
        </row>
        <row r="196">
          <cell r="C196">
            <v>104234</v>
          </cell>
          <cell r="D196" t="str">
            <v>十堰市天乙新能源有限公司</v>
          </cell>
          <cell r="E196">
            <v>554.6072544</v>
          </cell>
          <cell r="F196" t="str">
            <v>可以开票</v>
          </cell>
          <cell r="G196">
            <v>20230724195</v>
          </cell>
        </row>
        <row r="197">
          <cell r="C197">
            <v>104250</v>
          </cell>
          <cell r="D197" t="str">
            <v>石家庄市均益电子有限公司</v>
          </cell>
          <cell r="E197">
            <v>115.23288</v>
          </cell>
          <cell r="F197" t="str">
            <v>可以开票</v>
          </cell>
          <cell r="G197">
            <v>20230724196</v>
          </cell>
        </row>
        <row r="198">
          <cell r="C198">
            <v>104271</v>
          </cell>
          <cell r="D198" t="str">
            <v>四川诚德机械有限公司</v>
          </cell>
          <cell r="E198">
            <v>20843.3014124</v>
          </cell>
          <cell r="F198" t="str">
            <v>可以开票</v>
          </cell>
          <cell r="G198">
            <v>20230724197</v>
          </cell>
        </row>
        <row r="199">
          <cell r="C199">
            <v>104272</v>
          </cell>
          <cell r="D199" t="str">
            <v>四川泛华电器有限责任公司</v>
          </cell>
          <cell r="E199">
            <v>7630.07856395001</v>
          </cell>
          <cell r="F199" t="str">
            <v>可以开票</v>
          </cell>
          <cell r="G199">
            <v>20230724198</v>
          </cell>
        </row>
        <row r="200">
          <cell r="C200">
            <v>104274</v>
          </cell>
          <cell r="D200" t="str">
            <v>四川海岸电器电子开发有限公司</v>
          </cell>
          <cell r="E200">
            <v>2096.340551448</v>
          </cell>
          <cell r="F200" t="str">
            <v>可以开票</v>
          </cell>
          <cell r="G200">
            <v>20230724199</v>
          </cell>
        </row>
        <row r="201">
          <cell r="C201">
            <v>104276</v>
          </cell>
          <cell r="D201" t="str">
            <v>四川华玉车辆板簧有限公司</v>
          </cell>
          <cell r="E201">
            <v>19080.086781952</v>
          </cell>
          <cell r="F201" t="str">
            <v>可以开票</v>
          </cell>
          <cell r="G201">
            <v>20230724200</v>
          </cell>
        </row>
        <row r="202">
          <cell r="C202">
            <v>104281</v>
          </cell>
          <cell r="D202" t="str">
            <v>四川柯世达汽车制动系统集团有限公司</v>
          </cell>
          <cell r="E202">
            <v>499.962635300001</v>
          </cell>
          <cell r="F202" t="str">
            <v>可以开票</v>
          </cell>
          <cell r="G202">
            <v>20230724201</v>
          </cell>
        </row>
        <row r="203">
          <cell r="C203">
            <v>104291</v>
          </cell>
          <cell r="D203" t="str">
            <v>四川日上金属工业有限公司</v>
          </cell>
          <cell r="E203">
            <v>1330.39872</v>
          </cell>
          <cell r="F203" t="str">
            <v>可以开票</v>
          </cell>
          <cell r="G203">
            <v>20230724202</v>
          </cell>
        </row>
        <row r="204">
          <cell r="C204">
            <v>104297</v>
          </cell>
          <cell r="D204" t="str">
            <v>四川天马钢板弹簧有限公司</v>
          </cell>
          <cell r="E204">
            <v>10052.5800163</v>
          </cell>
          <cell r="F204" t="str">
            <v>可以开票</v>
          </cell>
          <cell r="G204">
            <v>20230724203</v>
          </cell>
        </row>
        <row r="205">
          <cell r="C205">
            <v>119870</v>
          </cell>
          <cell r="D205" t="str">
            <v>四川新纳中橡橡塑有限公司</v>
          </cell>
          <cell r="E205">
            <v>1812.994053984</v>
          </cell>
          <cell r="F205" t="str">
            <v>可以开票</v>
          </cell>
          <cell r="G205">
            <v>20230724204</v>
          </cell>
        </row>
        <row r="206">
          <cell r="C206">
            <v>104310</v>
          </cell>
          <cell r="D206" t="str">
            <v>苏州剑派实业有限公司</v>
          </cell>
          <cell r="E206">
            <v>23874.8966478599</v>
          </cell>
          <cell r="F206" t="str">
            <v>可以开票</v>
          </cell>
          <cell r="G206">
            <v>20230724205</v>
          </cell>
        </row>
        <row r="207">
          <cell r="C207">
            <v>104340</v>
          </cell>
          <cell r="D207" t="str">
            <v>苏州驿力机车科技股份有限公司</v>
          </cell>
          <cell r="E207">
            <v>27926.998992</v>
          </cell>
          <cell r="F207" t="str">
            <v>可以开票</v>
          </cell>
          <cell r="G207">
            <v>20230724206</v>
          </cell>
        </row>
        <row r="208">
          <cell r="C208">
            <v>104391</v>
          </cell>
          <cell r="D208" t="str">
            <v>泰安晟泰汽车零部件有限公司</v>
          </cell>
          <cell r="E208">
            <v>468.62423456</v>
          </cell>
          <cell r="F208" t="str">
            <v>可以开票</v>
          </cell>
          <cell r="G208">
            <v>20230724207</v>
          </cell>
        </row>
        <row r="209">
          <cell r="C209">
            <v>104377</v>
          </cell>
          <cell r="D209" t="str">
            <v>泰安鼎鑫冷却器有限公司</v>
          </cell>
          <cell r="E209">
            <v>10456.0417816</v>
          </cell>
          <cell r="F209" t="str">
            <v>可以开票</v>
          </cell>
          <cell r="G209">
            <v>20230724208</v>
          </cell>
        </row>
        <row r="210">
          <cell r="C210">
            <v>104381</v>
          </cell>
          <cell r="D210" t="str">
            <v>泰安昊达汽车零部件有限公司</v>
          </cell>
          <cell r="E210">
            <v>8064.0654091</v>
          </cell>
          <cell r="F210" t="str">
            <v>可以开票</v>
          </cell>
          <cell r="G210">
            <v>20230724209</v>
          </cell>
        </row>
        <row r="211">
          <cell r="C211">
            <v>104400</v>
          </cell>
          <cell r="D211" t="str">
            <v>泰富特钢悬架（成都）有限公司</v>
          </cell>
          <cell r="E211">
            <v>32470.2336904</v>
          </cell>
          <cell r="F211" t="str">
            <v>可以开票</v>
          </cell>
          <cell r="G211">
            <v>20230724210</v>
          </cell>
        </row>
        <row r="212">
          <cell r="C212">
            <v>104425</v>
          </cell>
          <cell r="D212" t="str">
            <v>唐山龙泉机械有限公司</v>
          </cell>
          <cell r="E212">
            <v>866.936</v>
          </cell>
          <cell r="F212" t="str">
            <v>可以开票</v>
          </cell>
          <cell r="G212">
            <v>20230724211</v>
          </cell>
        </row>
        <row r="213">
          <cell r="C213">
            <v>104432</v>
          </cell>
          <cell r="D213" t="str">
            <v>特百佳动力科技股份有限公司</v>
          </cell>
          <cell r="E213">
            <v>415.3976</v>
          </cell>
          <cell r="F213" t="str">
            <v>可以开票</v>
          </cell>
          <cell r="G213">
            <v>20230724212</v>
          </cell>
        </row>
        <row r="214">
          <cell r="C214">
            <v>104454</v>
          </cell>
          <cell r="D214" t="str">
            <v>天津市凯诺实业有限公司</v>
          </cell>
          <cell r="E214">
            <v>2253.283732</v>
          </cell>
          <cell r="F214" t="str">
            <v>可以开票</v>
          </cell>
          <cell r="G214">
            <v>20230724213</v>
          </cell>
        </row>
        <row r="215">
          <cell r="C215">
            <v>104455</v>
          </cell>
          <cell r="D215" t="str">
            <v>天津市南华喉箍厂</v>
          </cell>
          <cell r="E215">
            <v>454.9161232</v>
          </cell>
          <cell r="F215" t="str">
            <v>可以开票</v>
          </cell>
          <cell r="G215">
            <v>20230724214</v>
          </cell>
        </row>
        <row r="216">
          <cell r="C216">
            <v>104501</v>
          </cell>
          <cell r="D216" t="str">
            <v>万方科技有限公司</v>
          </cell>
          <cell r="E216">
            <v>138.635579455</v>
          </cell>
          <cell r="F216" t="str">
            <v>可以开票</v>
          </cell>
          <cell r="G216">
            <v>20230724215</v>
          </cell>
        </row>
        <row r="217">
          <cell r="C217">
            <v>104537</v>
          </cell>
          <cell r="D217" t="str">
            <v>潍坊诚拓机械有限公司</v>
          </cell>
          <cell r="E217">
            <v>325.2171753</v>
          </cell>
          <cell r="F217" t="str">
            <v>可以开票</v>
          </cell>
          <cell r="G217">
            <v>20230724216</v>
          </cell>
        </row>
        <row r="218">
          <cell r="C218">
            <v>104543</v>
          </cell>
          <cell r="D218" t="str">
            <v>潍坊海丰散热器有限公司</v>
          </cell>
          <cell r="E218">
            <v>9387.52245999999</v>
          </cell>
          <cell r="F218" t="str">
            <v>可以开票</v>
          </cell>
          <cell r="G218">
            <v>20230724217</v>
          </cell>
        </row>
        <row r="219">
          <cell r="C219">
            <v>104560</v>
          </cell>
          <cell r="D219" t="str">
            <v>潍坊千合汽车配件有限公司</v>
          </cell>
          <cell r="E219">
            <v>3423.5079804</v>
          </cell>
          <cell r="F219" t="str">
            <v>可以开票</v>
          </cell>
          <cell r="G219">
            <v>20230724218</v>
          </cell>
        </row>
        <row r="220">
          <cell r="C220">
            <v>104567</v>
          </cell>
          <cell r="D220" t="str">
            <v>潍坊市华星汽车零部件有限公司</v>
          </cell>
          <cell r="E220">
            <v>611.2562336</v>
          </cell>
          <cell r="F220" t="str">
            <v>可以开票</v>
          </cell>
          <cell r="G220">
            <v>20230724219</v>
          </cell>
        </row>
        <row r="221">
          <cell r="C221">
            <v>104574</v>
          </cell>
          <cell r="D221" t="str">
            <v>潍坊万达汽车工具有限公司</v>
          </cell>
          <cell r="E221">
            <v>846.1096932</v>
          </cell>
          <cell r="F221" t="str">
            <v>可以开票</v>
          </cell>
          <cell r="G221">
            <v>20230724220</v>
          </cell>
        </row>
        <row r="222">
          <cell r="C222">
            <v>104581</v>
          </cell>
          <cell r="D222" t="str">
            <v>潍坊众谊汽车配件有限公司</v>
          </cell>
          <cell r="E222">
            <v>135.69492</v>
          </cell>
          <cell r="F222" t="str">
            <v>可以开票</v>
          </cell>
          <cell r="G222">
            <v>20230724221</v>
          </cell>
        </row>
        <row r="223">
          <cell r="C223">
            <v>104591</v>
          </cell>
          <cell r="D223" t="str">
            <v>温州安利车辆部件有限公司</v>
          </cell>
          <cell r="E223">
            <v>2290.7927712</v>
          </cell>
          <cell r="F223" t="str">
            <v>可以开票</v>
          </cell>
          <cell r="G223">
            <v>20230724222</v>
          </cell>
        </row>
        <row r="224">
          <cell r="C224">
            <v>104610</v>
          </cell>
          <cell r="D224" t="str">
            <v>温州永森包装有限公司</v>
          </cell>
          <cell r="E224">
            <v>4222.79560380001</v>
          </cell>
          <cell r="F224" t="str">
            <v>可以开票</v>
          </cell>
          <cell r="G224">
            <v>20230724223</v>
          </cell>
        </row>
        <row r="225">
          <cell r="C225">
            <v>104671</v>
          </cell>
          <cell r="D225" t="str">
            <v>无锡双鸟科技股份有限公司</v>
          </cell>
          <cell r="E225">
            <v>933.38</v>
          </cell>
          <cell r="F225" t="str">
            <v>可以开票</v>
          </cell>
          <cell r="G225">
            <v>20230724224</v>
          </cell>
        </row>
        <row r="226">
          <cell r="C226">
            <v>104705</v>
          </cell>
          <cell r="D226" t="str">
            <v>武汉东江菲特科技股份有限公司</v>
          </cell>
          <cell r="E226">
            <v>155.64168</v>
          </cell>
          <cell r="F226" t="str">
            <v>可以开票</v>
          </cell>
          <cell r="G226">
            <v>20230724225</v>
          </cell>
        </row>
        <row r="227">
          <cell r="C227">
            <v>104712</v>
          </cell>
          <cell r="D227" t="str">
            <v>武汉浩瑞汽车零部件有限公司</v>
          </cell>
          <cell r="E227">
            <v>115.9103263</v>
          </cell>
          <cell r="F227" t="str">
            <v>可以开票</v>
          </cell>
          <cell r="G227">
            <v>20230724226</v>
          </cell>
        </row>
        <row r="228">
          <cell r="C228">
            <v>104719</v>
          </cell>
          <cell r="D228" t="str">
            <v>武汉佳特汽车科技有限公司</v>
          </cell>
          <cell r="E228">
            <v>6528.78060350001</v>
          </cell>
          <cell r="F228" t="str">
            <v>可以开票</v>
          </cell>
          <cell r="G228">
            <v>20230724227</v>
          </cell>
        </row>
        <row r="229">
          <cell r="C229">
            <v>104727</v>
          </cell>
          <cell r="D229" t="str">
            <v>武汉盛硕电子有限公司</v>
          </cell>
          <cell r="E229">
            <v>798.089224952</v>
          </cell>
          <cell r="F229" t="str">
            <v>可以开票</v>
          </cell>
          <cell r="G229">
            <v>20230724228</v>
          </cell>
        </row>
        <row r="230">
          <cell r="C230">
            <v>104765</v>
          </cell>
          <cell r="D230" t="str">
            <v>襄阳群龙汽车部件股份有限公司</v>
          </cell>
          <cell r="E230">
            <v>9657.63645315999</v>
          </cell>
          <cell r="F230" t="str">
            <v>可以开票</v>
          </cell>
          <cell r="G230">
            <v>20230724229</v>
          </cell>
        </row>
        <row r="231">
          <cell r="C231">
            <v>104784</v>
          </cell>
          <cell r="D231" t="str">
            <v>新泰市海通机械有限公司</v>
          </cell>
          <cell r="E231">
            <v>2896.692290424</v>
          </cell>
          <cell r="F231" t="str">
            <v>可以开票</v>
          </cell>
          <cell r="G231">
            <v>20230724230</v>
          </cell>
        </row>
        <row r="232">
          <cell r="C232">
            <v>104801</v>
          </cell>
          <cell r="D232" t="str">
            <v>新乡市新平航空机械有限公司</v>
          </cell>
          <cell r="E232">
            <v>367.9695275</v>
          </cell>
          <cell r="F232" t="str">
            <v>可以开票</v>
          </cell>
          <cell r="G232">
            <v>20230724231</v>
          </cell>
        </row>
        <row r="233">
          <cell r="C233">
            <v>104802</v>
          </cell>
          <cell r="D233" t="str">
            <v>新乡市新鹰机械有限公司</v>
          </cell>
          <cell r="E233">
            <v>912.557264</v>
          </cell>
          <cell r="F233" t="str">
            <v>可以开票</v>
          </cell>
          <cell r="G233">
            <v>20230724232</v>
          </cell>
        </row>
        <row r="234">
          <cell r="C234">
            <v>105549</v>
          </cell>
          <cell r="D234" t="str">
            <v>新乡市跃达汽车配件有限公司</v>
          </cell>
          <cell r="E234">
            <v>649.7189024</v>
          </cell>
          <cell r="F234" t="str">
            <v>可以开票</v>
          </cell>
          <cell r="G234">
            <v>20230724233</v>
          </cell>
        </row>
        <row r="235">
          <cell r="C235">
            <v>104816</v>
          </cell>
          <cell r="D235" t="str">
            <v>邢台科曼汽车零部件有限公司</v>
          </cell>
          <cell r="E235">
            <v>988.865031966001</v>
          </cell>
          <cell r="F235" t="str">
            <v>可以开票</v>
          </cell>
          <cell r="G235">
            <v>20230724234</v>
          </cell>
        </row>
        <row r="236">
          <cell r="C236">
            <v>104818</v>
          </cell>
          <cell r="D236" t="str">
            <v>邢台威力汽车零部件有限公司</v>
          </cell>
          <cell r="E236">
            <v>5008.209339416</v>
          </cell>
          <cell r="F236" t="str">
            <v>可以开票</v>
          </cell>
          <cell r="G236">
            <v>20230724235</v>
          </cell>
        </row>
        <row r="237">
          <cell r="C237">
            <v>104840</v>
          </cell>
          <cell r="D237" t="str">
            <v>雅安小航电器股份有限公司</v>
          </cell>
          <cell r="E237">
            <v>7385.79719365598</v>
          </cell>
          <cell r="F237" t="str">
            <v>可以开票</v>
          </cell>
          <cell r="G237">
            <v>20230724236</v>
          </cell>
        </row>
        <row r="238">
          <cell r="C238">
            <v>104852</v>
          </cell>
          <cell r="D238" t="str">
            <v>烟台海德智能装备有限公司</v>
          </cell>
          <cell r="E238">
            <v>2106.4541536</v>
          </cell>
          <cell r="F238" t="str">
            <v>可以开票</v>
          </cell>
          <cell r="G238">
            <v>20230724237</v>
          </cell>
        </row>
        <row r="239">
          <cell r="C239">
            <v>104854</v>
          </cell>
          <cell r="D239" t="str">
            <v>烟台昊林有色金属制品有限公司</v>
          </cell>
          <cell r="E239">
            <v>244.7777072</v>
          </cell>
          <cell r="F239" t="str">
            <v>可以开票</v>
          </cell>
          <cell r="G239">
            <v>20230724238</v>
          </cell>
        </row>
        <row r="240">
          <cell r="C240">
            <v>105024</v>
          </cell>
          <cell r="D240" t="str">
            <v>郓城县郓州标准件厂</v>
          </cell>
          <cell r="E240">
            <v>132.718631984</v>
          </cell>
          <cell r="F240" t="str">
            <v>可以开票</v>
          </cell>
          <cell r="G240">
            <v>20230724239</v>
          </cell>
        </row>
        <row r="241">
          <cell r="C241">
            <v>105111</v>
          </cell>
          <cell r="D241" t="str">
            <v>长春富奥万安制动控制系统有限公司</v>
          </cell>
          <cell r="E241">
            <v>4671.5894096</v>
          </cell>
          <cell r="F241" t="str">
            <v>可以开票</v>
          </cell>
          <cell r="G241">
            <v>20230724240</v>
          </cell>
        </row>
        <row r="242">
          <cell r="C242">
            <v>138957</v>
          </cell>
          <cell r="D242" t="str">
            <v>长春富维安道拓汽车饰件系统有限公司</v>
          </cell>
          <cell r="E242">
            <v>12831.5966664</v>
          </cell>
          <cell r="F242" t="str">
            <v>可以开票</v>
          </cell>
          <cell r="G242">
            <v>20230724241</v>
          </cell>
        </row>
        <row r="243">
          <cell r="C243">
            <v>105123</v>
          </cell>
          <cell r="D243" t="str">
            <v>长春一东汽车零部件制造有限责任公司</v>
          </cell>
          <cell r="E243">
            <v>2509.7691432</v>
          </cell>
          <cell r="F243" t="str">
            <v>可以开票</v>
          </cell>
          <cell r="G243">
            <v>20230724242</v>
          </cell>
        </row>
        <row r="244">
          <cell r="C244">
            <v>105160</v>
          </cell>
          <cell r="D244" t="str">
            <v>浙江创拓汽车部件有限公司</v>
          </cell>
          <cell r="E244">
            <v>1612.1195624</v>
          </cell>
          <cell r="F244" t="str">
            <v>可以开票</v>
          </cell>
          <cell r="G244">
            <v>20230724243</v>
          </cell>
        </row>
        <row r="245">
          <cell r="C245">
            <v>105177</v>
          </cell>
          <cell r="D245" t="str">
            <v>浙江高源汽车零部件有限公司</v>
          </cell>
          <cell r="E245">
            <v>2901.5536806</v>
          </cell>
          <cell r="F245" t="str">
            <v>可以开票</v>
          </cell>
          <cell r="G245">
            <v>20230724244</v>
          </cell>
        </row>
        <row r="246">
          <cell r="C246">
            <v>105190</v>
          </cell>
          <cell r="D246" t="str">
            <v>浙江捷能汽车零部件有限公司</v>
          </cell>
          <cell r="E246">
            <v>4561.4030644</v>
          </cell>
          <cell r="F246" t="str">
            <v>可以开票</v>
          </cell>
          <cell r="G246">
            <v>20230724245</v>
          </cell>
        </row>
        <row r="247">
          <cell r="C247">
            <v>105202</v>
          </cell>
          <cell r="D247" t="str">
            <v>浙江明冠实业有限公司</v>
          </cell>
          <cell r="E247">
            <v>1622.68452</v>
          </cell>
          <cell r="F247" t="str">
            <v>可以开票</v>
          </cell>
          <cell r="G247">
            <v>20230724246</v>
          </cell>
        </row>
        <row r="248">
          <cell r="C248">
            <v>105206</v>
          </cell>
          <cell r="D248" t="str">
            <v>浙江奇碟汽车零部件有限公司</v>
          </cell>
          <cell r="E248">
            <v>14264.918164824</v>
          </cell>
          <cell r="F248" t="str">
            <v>可以开票</v>
          </cell>
          <cell r="G248">
            <v>20230724247</v>
          </cell>
        </row>
        <row r="249">
          <cell r="C249">
            <v>105214</v>
          </cell>
          <cell r="D249" t="str">
            <v>浙江森兴汽车零部件有限公司</v>
          </cell>
          <cell r="E249">
            <v>1820.5883808</v>
          </cell>
          <cell r="F249" t="str">
            <v>可以开票</v>
          </cell>
          <cell r="G249">
            <v>20230724248</v>
          </cell>
        </row>
        <row r="250">
          <cell r="C250">
            <v>105227</v>
          </cell>
          <cell r="D250" t="str">
            <v>浙江天力机车部件有限公司</v>
          </cell>
          <cell r="E250">
            <v>3874.698951024</v>
          </cell>
          <cell r="F250" t="str">
            <v>可以开票</v>
          </cell>
          <cell r="G250">
            <v>20230724249</v>
          </cell>
        </row>
        <row r="251">
          <cell r="C251">
            <v>105232</v>
          </cell>
          <cell r="D251" t="str">
            <v>浙江万安科技股份有限公司</v>
          </cell>
          <cell r="E251">
            <v>2743.217832</v>
          </cell>
          <cell r="F251" t="str">
            <v>可以开票</v>
          </cell>
          <cell r="G251">
            <v>20230724250</v>
          </cell>
        </row>
        <row r="252">
          <cell r="C252">
            <v>105235</v>
          </cell>
          <cell r="D252" t="str">
            <v>浙江万里安全器材制造有限公司</v>
          </cell>
          <cell r="E252">
            <v>868.6532384</v>
          </cell>
          <cell r="F252" t="str">
            <v>可以开票</v>
          </cell>
          <cell r="G252">
            <v>20230724251</v>
          </cell>
        </row>
        <row r="253">
          <cell r="C253">
            <v>105236</v>
          </cell>
          <cell r="D253" t="str">
            <v>浙江万里扬股份有限公司</v>
          </cell>
          <cell r="E253">
            <v>3466.875</v>
          </cell>
          <cell r="F253" t="str">
            <v>可以开票</v>
          </cell>
          <cell r="G253">
            <v>20230724252</v>
          </cell>
        </row>
        <row r="254">
          <cell r="C254">
            <v>105237</v>
          </cell>
          <cell r="D254" t="str">
            <v>浙江万全机械制造有限公司</v>
          </cell>
          <cell r="E254">
            <v>3394.973083444</v>
          </cell>
          <cell r="F254" t="str">
            <v>可以开票</v>
          </cell>
          <cell r="G254">
            <v>20230724253</v>
          </cell>
        </row>
        <row r="255">
          <cell r="C255">
            <v>102469</v>
          </cell>
          <cell r="D255" t="str">
            <v>浙江新中南汽车零部件股份有限公司</v>
          </cell>
          <cell r="E255">
            <v>4726.8299568</v>
          </cell>
          <cell r="F255" t="str">
            <v>可以开票</v>
          </cell>
          <cell r="G255">
            <v>20230724254</v>
          </cell>
        </row>
        <row r="256">
          <cell r="C256">
            <v>105243</v>
          </cell>
          <cell r="D256" t="str">
            <v>浙江星普汽车科技有限公司</v>
          </cell>
          <cell r="E256">
            <v>1386.950022</v>
          </cell>
          <cell r="F256" t="str">
            <v>可以开票</v>
          </cell>
          <cell r="G256">
            <v>20230724255</v>
          </cell>
        </row>
        <row r="257">
          <cell r="C257">
            <v>105262</v>
          </cell>
          <cell r="D257" t="str">
            <v>浙江正泰汽车科技有限公司</v>
          </cell>
          <cell r="E257">
            <v>9066.52562</v>
          </cell>
          <cell r="F257" t="str">
            <v>可以开票</v>
          </cell>
          <cell r="G257">
            <v>20230724256</v>
          </cell>
        </row>
        <row r="258">
          <cell r="C258">
            <v>105282</v>
          </cell>
          <cell r="D258" t="str">
            <v>正兴集团成都车轮有限公司</v>
          </cell>
          <cell r="E258">
            <v>69924.6124399999</v>
          </cell>
          <cell r="F258" t="str">
            <v>可以开票</v>
          </cell>
          <cell r="G258">
            <v>20230724257</v>
          </cell>
        </row>
        <row r="259">
          <cell r="C259">
            <v>105284</v>
          </cell>
          <cell r="D259" t="str">
            <v>正宇管业（北京）科技有限公司</v>
          </cell>
          <cell r="E259">
            <v>1594.312006304</v>
          </cell>
          <cell r="F259" t="str">
            <v>可以开票</v>
          </cell>
          <cell r="G259">
            <v>20230724258</v>
          </cell>
        </row>
        <row r="260">
          <cell r="C260">
            <v>105306</v>
          </cell>
          <cell r="D260" t="str">
            <v>中策橡胶集团股份有限公司</v>
          </cell>
          <cell r="E260">
            <v>12783.6019391</v>
          </cell>
          <cell r="F260" t="str">
            <v>可以开票</v>
          </cell>
          <cell r="G260">
            <v>20230724259</v>
          </cell>
        </row>
        <row r="261">
          <cell r="C261">
            <v>105366</v>
          </cell>
          <cell r="D261" t="str">
            <v>重庆达小丰机械有限公司</v>
          </cell>
          <cell r="E261">
            <v>4752.625535554</v>
          </cell>
          <cell r="F261" t="str">
            <v>可以开票</v>
          </cell>
          <cell r="G261">
            <v>20230724260</v>
          </cell>
        </row>
        <row r="262">
          <cell r="C262">
            <v>123566</v>
          </cell>
          <cell r="D262" t="str">
            <v>重庆德卡汽车零部件制造有限公司</v>
          </cell>
          <cell r="E262">
            <v>251.1924912</v>
          </cell>
          <cell r="F262" t="str">
            <v>可以开票</v>
          </cell>
          <cell r="G262">
            <v>20230724261</v>
          </cell>
        </row>
        <row r="263">
          <cell r="C263">
            <v>105376</v>
          </cell>
          <cell r="D263" t="str">
            <v>重庆红旗弹簧有限公司</v>
          </cell>
          <cell r="E263">
            <v>18453.2231348</v>
          </cell>
          <cell r="F263" t="str">
            <v>可以开票</v>
          </cell>
          <cell r="G263">
            <v>20230724262</v>
          </cell>
        </row>
        <row r="264">
          <cell r="C264">
            <v>105377</v>
          </cell>
          <cell r="D264" t="str">
            <v>重庆红岩方大汽车悬架有限公司</v>
          </cell>
          <cell r="E264">
            <v>30976.79396</v>
          </cell>
          <cell r="F264" t="str">
            <v>可以开票</v>
          </cell>
          <cell r="G264">
            <v>20230724263</v>
          </cell>
        </row>
        <row r="265">
          <cell r="C265">
            <v>105381</v>
          </cell>
          <cell r="D265" t="str">
            <v>重庆金华汽车制动器有限公司</v>
          </cell>
          <cell r="E265">
            <v>478.1559179</v>
          </cell>
          <cell r="F265" t="str">
            <v>可以开票</v>
          </cell>
          <cell r="G265">
            <v>20230724264</v>
          </cell>
        </row>
        <row r="266">
          <cell r="C266">
            <v>105383</v>
          </cell>
          <cell r="D266" t="str">
            <v>重庆卡福汽车制动转向系统有限公司</v>
          </cell>
          <cell r="E266">
            <v>10850.220676</v>
          </cell>
          <cell r="F266" t="str">
            <v>可以开票</v>
          </cell>
          <cell r="G266">
            <v>20230724265</v>
          </cell>
        </row>
        <row r="267">
          <cell r="C267">
            <v>105386</v>
          </cell>
          <cell r="D267" t="str">
            <v>重庆来力汽车配件制造有限公司</v>
          </cell>
          <cell r="E267">
            <v>3835.842278344</v>
          </cell>
          <cell r="F267" t="str">
            <v>可以开票</v>
          </cell>
          <cell r="G267">
            <v>20230724266</v>
          </cell>
        </row>
        <row r="268">
          <cell r="C268">
            <v>115150</v>
          </cell>
          <cell r="D268" t="str">
            <v>重庆赛纳科技有限公司</v>
          </cell>
          <cell r="E268">
            <v>520.0563744</v>
          </cell>
          <cell r="F268" t="str">
            <v>可以开票</v>
          </cell>
          <cell r="G268">
            <v>20230724267</v>
          </cell>
        </row>
        <row r="269">
          <cell r="C269">
            <v>123567</v>
          </cell>
          <cell r="D269" t="str">
            <v>重庆市璧山宏运机械有限公司</v>
          </cell>
          <cell r="E269">
            <v>568.372824</v>
          </cell>
          <cell r="F269" t="str">
            <v>可以开票</v>
          </cell>
          <cell r="G269">
            <v>20230724268</v>
          </cell>
        </row>
        <row r="270">
          <cell r="C270">
            <v>123568</v>
          </cell>
          <cell r="D270" t="str">
            <v>重庆市久满汽车内饰件有限公司</v>
          </cell>
          <cell r="E270">
            <v>3756.641590372</v>
          </cell>
          <cell r="F270" t="str">
            <v>可以开票</v>
          </cell>
          <cell r="G270">
            <v>20230724269</v>
          </cell>
        </row>
        <row r="271">
          <cell r="C271">
            <v>123569</v>
          </cell>
          <cell r="D271" t="str">
            <v>重庆市满桥机械销售有限公司</v>
          </cell>
          <cell r="E271">
            <v>6572.36105360001</v>
          </cell>
          <cell r="F271" t="str">
            <v>可以开票</v>
          </cell>
          <cell r="G271">
            <v>20230724270</v>
          </cell>
        </row>
        <row r="272">
          <cell r="C272">
            <v>123570</v>
          </cell>
          <cell r="D272" t="str">
            <v>重庆市群利汽车零部件有限责任公司</v>
          </cell>
          <cell r="E272">
            <v>1007.469128</v>
          </cell>
          <cell r="F272" t="str">
            <v>可以开票</v>
          </cell>
          <cell r="G272">
            <v>20230724271</v>
          </cell>
        </row>
        <row r="273">
          <cell r="C273">
            <v>137050</v>
          </cell>
          <cell r="D273" t="str">
            <v>重庆市亚华汽车配件有限责任公司</v>
          </cell>
          <cell r="E273">
            <v>6953.7711288</v>
          </cell>
          <cell r="F273" t="str">
            <v>可以开票</v>
          </cell>
          <cell r="G273">
            <v>20230724272</v>
          </cell>
        </row>
        <row r="274">
          <cell r="C274">
            <v>105405</v>
          </cell>
          <cell r="D274" t="str">
            <v>重庆松芝汽车空调有限公司</v>
          </cell>
          <cell r="E274">
            <v>4060.8043408</v>
          </cell>
          <cell r="F274" t="str">
            <v>可以开票</v>
          </cell>
          <cell r="G274">
            <v>20230724273</v>
          </cell>
        </row>
        <row r="275">
          <cell r="C275">
            <v>105424</v>
          </cell>
          <cell r="D275" t="str">
            <v>重庆重汽远东传动轴有限责任公司</v>
          </cell>
          <cell r="E275">
            <v>4739.9009606</v>
          </cell>
          <cell r="F275" t="str">
            <v>可以开票</v>
          </cell>
          <cell r="G275">
            <v>20230724274</v>
          </cell>
        </row>
        <row r="276">
          <cell r="C276">
            <v>105470</v>
          </cell>
          <cell r="D276" t="str">
            <v>诸城市义和车桥有限公司</v>
          </cell>
          <cell r="E276">
            <v>61139.7082525</v>
          </cell>
          <cell r="F276" t="str">
            <v>可以开票</v>
          </cell>
          <cell r="G276">
            <v>20230724275</v>
          </cell>
        </row>
        <row r="277">
          <cell r="C277">
            <v>105472</v>
          </cell>
          <cell r="D277" t="str">
            <v>诸城市誉美汽车部件有限公司</v>
          </cell>
          <cell r="E277">
            <v>22585.0996844</v>
          </cell>
          <cell r="F277" t="str">
            <v>可以开票</v>
          </cell>
          <cell r="G277">
            <v>20230724276</v>
          </cell>
        </row>
        <row r="278">
          <cell r="C278">
            <v>105478</v>
          </cell>
          <cell r="D278" t="str">
            <v>诸暨市泰格机械制造有限公司</v>
          </cell>
          <cell r="E278">
            <v>435.590122824</v>
          </cell>
          <cell r="F278" t="str">
            <v>可以开票</v>
          </cell>
          <cell r="G278">
            <v>20230724277</v>
          </cell>
        </row>
        <row r="279">
          <cell r="C279">
            <v>105485</v>
          </cell>
          <cell r="D279" t="str">
            <v>资阳大正东智车用管路有限公司</v>
          </cell>
          <cell r="E279">
            <v>4220.743660078</v>
          </cell>
          <cell r="F279" t="str">
            <v>可以开票</v>
          </cell>
          <cell r="G279">
            <v>20230724278</v>
          </cell>
        </row>
        <row r="280">
          <cell r="C280">
            <v>123961</v>
          </cell>
          <cell r="D280" t="str">
            <v>淄博川博汽车部件有限公司</v>
          </cell>
          <cell r="E280">
            <v>1416.90248</v>
          </cell>
          <cell r="F280" t="str">
            <v>可以开票</v>
          </cell>
          <cell r="G280">
            <v>20230724279</v>
          </cell>
        </row>
        <row r="281">
          <cell r="C281">
            <v>104389</v>
          </cell>
          <cell r="D281" t="str">
            <v>淄博鲁川汽车配件有限公司</v>
          </cell>
          <cell r="E281">
            <v>5478.6994128</v>
          </cell>
          <cell r="F281" t="str">
            <v>可以开票</v>
          </cell>
          <cell r="G281">
            <v>20230724280</v>
          </cell>
        </row>
        <row r="282">
          <cell r="C282">
            <v>105533</v>
          </cell>
          <cell r="D282" t="str">
            <v>淄博仲杰金属制品厂</v>
          </cell>
          <cell r="E282">
            <v>535.043926</v>
          </cell>
          <cell r="F282" t="str">
            <v>可以开票</v>
          </cell>
          <cell r="G282">
            <v>20230724281</v>
          </cell>
        </row>
        <row r="283">
          <cell r="C283">
            <v>105539</v>
          </cell>
          <cell r="D283" t="str">
            <v>邹平奥发紧固件有限公司</v>
          </cell>
          <cell r="E283">
            <v>118.0991024</v>
          </cell>
          <cell r="F283" t="str">
            <v>可以开票</v>
          </cell>
          <cell r="G283">
            <v>20230724282</v>
          </cell>
        </row>
        <row r="284">
          <cell r="C284">
            <v>105544</v>
          </cell>
          <cell r="D284" t="str">
            <v>邹平县汇鑫车辆配件有限公司</v>
          </cell>
          <cell r="E284">
            <v>1126.200195104</v>
          </cell>
          <cell r="F284" t="str">
            <v>可以开票</v>
          </cell>
          <cell r="G284">
            <v>20230724283</v>
          </cell>
        </row>
        <row r="285">
          <cell r="C285">
            <v>100326</v>
          </cell>
          <cell r="D285" t="str">
            <v>安徽艾可蓝环保股份有限公司</v>
          </cell>
          <cell r="E285">
            <v>1300</v>
          </cell>
          <cell r="F285" t="str">
            <v>未签协议</v>
          </cell>
          <cell r="G285">
            <v>20230724284</v>
          </cell>
        </row>
        <row r="286">
          <cell r="C286">
            <v>100167</v>
          </cell>
          <cell r="D286" t="str">
            <v>北京万里科济数控技术有限公司</v>
          </cell>
          <cell r="E286">
            <v>2857.1253237</v>
          </cell>
          <cell r="F286" t="str">
            <v>未签协议</v>
          </cell>
          <cell r="G286">
            <v>20230724285</v>
          </cell>
        </row>
        <row r="287">
          <cell r="C287">
            <v>100552</v>
          </cell>
          <cell r="D287" t="str">
            <v>博世汽车转向系统（济南）有限公司</v>
          </cell>
          <cell r="E287">
            <v>128.5</v>
          </cell>
          <cell r="F287" t="str">
            <v>未签协议</v>
          </cell>
          <cell r="G287">
            <v>20230724286</v>
          </cell>
        </row>
        <row r="288">
          <cell r="C288">
            <v>100594</v>
          </cell>
          <cell r="D288" t="str">
            <v>常州光洋轴承股份有限公司</v>
          </cell>
          <cell r="E288">
            <v>113.2950656</v>
          </cell>
          <cell r="F288" t="str">
            <v>未签协议</v>
          </cell>
          <cell r="G288">
            <v>20230724287</v>
          </cell>
        </row>
        <row r="289">
          <cell r="C289">
            <v>114586</v>
          </cell>
          <cell r="D289" t="str">
            <v>常州良盛车业有限公司</v>
          </cell>
          <cell r="E289">
            <v>188.975417112</v>
          </cell>
          <cell r="F289" t="str">
            <v>未签协议</v>
          </cell>
          <cell r="G289">
            <v>20230724288</v>
          </cell>
        </row>
        <row r="290">
          <cell r="C290">
            <v>128768</v>
          </cell>
          <cell r="D290" t="str">
            <v>成都壹为新能源汽车有限公司</v>
          </cell>
          <cell r="E290">
            <v>9280.0000672</v>
          </cell>
          <cell r="F290" t="str">
            <v>未签协议</v>
          </cell>
          <cell r="G290">
            <v>20230724289</v>
          </cell>
        </row>
        <row r="291">
          <cell r="C291">
            <v>100711</v>
          </cell>
          <cell r="D291" t="str">
            <v>慈溪市逍林巨力汽车电器配件厂</v>
          </cell>
          <cell r="E291">
            <v>802.156614752</v>
          </cell>
          <cell r="F291" t="str">
            <v>未签协议</v>
          </cell>
          <cell r="G291">
            <v>20230724290</v>
          </cell>
        </row>
        <row r="292">
          <cell r="C292">
            <v>100777</v>
          </cell>
          <cell r="D292" t="str">
            <v>丹阳市华升汽车部件有限公司</v>
          </cell>
          <cell r="E292">
            <v>370.02364828</v>
          </cell>
          <cell r="F292" t="str">
            <v>未签协议</v>
          </cell>
          <cell r="G292">
            <v>20230724291</v>
          </cell>
        </row>
        <row r="293">
          <cell r="C293">
            <v>100817</v>
          </cell>
          <cell r="D293" t="str">
            <v>德州骏达机械有限公司</v>
          </cell>
          <cell r="E293">
            <v>989.7330096</v>
          </cell>
          <cell r="F293" t="str">
            <v>未签协议</v>
          </cell>
          <cell r="G293">
            <v>20230724292</v>
          </cell>
        </row>
        <row r="294">
          <cell r="C294">
            <v>100819</v>
          </cell>
          <cell r="D294" t="str">
            <v>德州普威汽车部件有限公司</v>
          </cell>
          <cell r="E294">
            <v>137.556708</v>
          </cell>
          <cell r="F294" t="str">
            <v>未签协议</v>
          </cell>
          <cell r="G294">
            <v>20230724293</v>
          </cell>
        </row>
        <row r="295">
          <cell r="C295">
            <v>160751</v>
          </cell>
          <cell r="D295" t="str">
            <v>东方电气（成都）氢燃料电池科技有限公司</v>
          </cell>
          <cell r="E295">
            <v>2788</v>
          </cell>
          <cell r="F295" t="str">
            <v>未签协议</v>
          </cell>
          <cell r="G295">
            <v>20230724294</v>
          </cell>
        </row>
        <row r="296">
          <cell r="C296">
            <v>100847</v>
          </cell>
          <cell r="D296" t="str">
            <v>东实锻造（湖北）有限公司</v>
          </cell>
          <cell r="E296">
            <v>2688.0769056</v>
          </cell>
          <cell r="F296" t="str">
            <v>未签协议</v>
          </cell>
          <cell r="G296">
            <v>20230724295</v>
          </cell>
        </row>
        <row r="297">
          <cell r="C297">
            <v>100948</v>
          </cell>
          <cell r="D297" t="str">
            <v>福士汽车零部件（济南）有限公司</v>
          </cell>
          <cell r="E297">
            <v>5333.830519096</v>
          </cell>
          <cell r="F297" t="str">
            <v>未签协议</v>
          </cell>
          <cell r="G297">
            <v>20230724296</v>
          </cell>
        </row>
        <row r="298">
          <cell r="C298">
            <v>101165</v>
          </cell>
          <cell r="D298" t="str">
            <v>杭州世宝汽车方向机有限公司</v>
          </cell>
          <cell r="E298">
            <v>531</v>
          </cell>
          <cell r="F298" t="str">
            <v>未签协议</v>
          </cell>
          <cell r="G298">
            <v>20230724297</v>
          </cell>
        </row>
        <row r="299">
          <cell r="C299">
            <v>139642</v>
          </cell>
          <cell r="D299" t="str">
            <v>合肥市瑞景汽车零部件有限责任公司</v>
          </cell>
          <cell r="E299">
            <v>1212.7986256</v>
          </cell>
          <cell r="F299" t="str">
            <v>未签协议</v>
          </cell>
          <cell r="G299">
            <v>20230724298</v>
          </cell>
        </row>
        <row r="300">
          <cell r="C300">
            <v>101282</v>
          </cell>
          <cell r="D300" t="str">
            <v>河北润工液压机械有限公司</v>
          </cell>
          <cell r="E300">
            <v>219.30023</v>
          </cell>
          <cell r="F300" t="str">
            <v>未签协议</v>
          </cell>
          <cell r="G300">
            <v>20230724299</v>
          </cell>
        </row>
        <row r="301">
          <cell r="C301">
            <v>101298</v>
          </cell>
          <cell r="D301" t="str">
            <v>河北信久重型机械制造有限公司</v>
          </cell>
          <cell r="E301">
            <v>1782.5593156</v>
          </cell>
          <cell r="F301" t="str">
            <v>未签协议</v>
          </cell>
          <cell r="G301">
            <v>20230724300</v>
          </cell>
        </row>
        <row r="302">
          <cell r="C302">
            <v>101301</v>
          </cell>
          <cell r="D302" t="str">
            <v>河北亚大汽车塑料制品有限公司</v>
          </cell>
          <cell r="E302">
            <v>102.964656224</v>
          </cell>
          <cell r="F302" t="str">
            <v>未签协议</v>
          </cell>
          <cell r="G302">
            <v>20230724301</v>
          </cell>
        </row>
        <row r="303">
          <cell r="C303">
            <v>111875</v>
          </cell>
          <cell r="D303" t="str">
            <v>河南超威正效电源有限公司</v>
          </cell>
          <cell r="E303">
            <v>8488.74532</v>
          </cell>
          <cell r="F303" t="str">
            <v>未签协议</v>
          </cell>
          <cell r="G303">
            <v>20230724302</v>
          </cell>
        </row>
        <row r="304">
          <cell r="C304">
            <v>101374</v>
          </cell>
          <cell r="D304" t="str">
            <v>湖北达峰汽车智能控制系统有限公司</v>
          </cell>
          <cell r="E304">
            <v>3424.250753808</v>
          </cell>
          <cell r="F304" t="str">
            <v>未签协议</v>
          </cell>
          <cell r="G304">
            <v>20230724303</v>
          </cell>
        </row>
        <row r="305">
          <cell r="C305">
            <v>101377</v>
          </cell>
          <cell r="D305" t="str">
            <v>湖北东电投电子科技有限公司</v>
          </cell>
          <cell r="E305">
            <v>435.66472</v>
          </cell>
          <cell r="F305" t="str">
            <v>未签协议</v>
          </cell>
          <cell r="G305">
            <v>20230724304</v>
          </cell>
        </row>
        <row r="306">
          <cell r="C306">
            <v>101384</v>
          </cell>
          <cell r="D306" t="str">
            <v>湖北和德工业科技有限公司</v>
          </cell>
          <cell r="E306">
            <v>192.625</v>
          </cell>
          <cell r="F306" t="str">
            <v>未签协议</v>
          </cell>
          <cell r="G306">
            <v>20230724305</v>
          </cell>
        </row>
        <row r="307">
          <cell r="C307">
            <v>101389</v>
          </cell>
          <cell r="D307" t="str">
            <v>湖北佳恒科技股份有限公司</v>
          </cell>
          <cell r="E307">
            <v>239.7408</v>
          </cell>
          <cell r="F307" t="str">
            <v>未签协议</v>
          </cell>
          <cell r="G307">
            <v>20230724306</v>
          </cell>
        </row>
        <row r="308">
          <cell r="C308">
            <v>101406</v>
          </cell>
          <cell r="D308" t="str">
            <v>湖北申龙进气系统有限公司</v>
          </cell>
          <cell r="E308">
            <v>121.7811848</v>
          </cell>
          <cell r="F308" t="str">
            <v>未签协议</v>
          </cell>
          <cell r="G308">
            <v>20230724307</v>
          </cell>
        </row>
        <row r="309">
          <cell r="C309">
            <v>101417</v>
          </cell>
          <cell r="D309" t="str">
            <v>湖北襄天力汽车零部件有限公司</v>
          </cell>
          <cell r="E309">
            <v>411.5376832</v>
          </cell>
          <cell r="F309" t="str">
            <v>未签协议</v>
          </cell>
          <cell r="G309">
            <v>20230724308</v>
          </cell>
        </row>
        <row r="310">
          <cell r="C310">
            <v>101423</v>
          </cell>
          <cell r="D310" t="str">
            <v>湖北中生汽车电器有限公司</v>
          </cell>
          <cell r="E310">
            <v>270.19306717</v>
          </cell>
          <cell r="F310" t="str">
            <v>未签协议</v>
          </cell>
          <cell r="G310">
            <v>20230724309</v>
          </cell>
        </row>
        <row r="311">
          <cell r="C311">
            <v>128482</v>
          </cell>
          <cell r="D311" t="str">
            <v>吉林省鑫阳光电科技有限公司</v>
          </cell>
          <cell r="E311">
            <v>158.52544</v>
          </cell>
          <cell r="F311" t="str">
            <v>未签协议</v>
          </cell>
          <cell r="G311">
            <v>20230724310</v>
          </cell>
        </row>
        <row r="312">
          <cell r="C312">
            <v>139766</v>
          </cell>
          <cell r="D312" t="str">
            <v>吉林守信汽车部件有限公司四川分公司</v>
          </cell>
          <cell r="E312">
            <v>540.718606556</v>
          </cell>
          <cell r="F312" t="str">
            <v>未签协议</v>
          </cell>
          <cell r="G312">
            <v>20230724311</v>
          </cell>
        </row>
        <row r="313">
          <cell r="C313">
            <v>100191</v>
          </cell>
          <cell r="D313" t="str">
            <v>济南方大重弹汽车悬架有限公司</v>
          </cell>
          <cell r="E313">
            <v>110.966226</v>
          </cell>
          <cell r="F313" t="str">
            <v>未签协议</v>
          </cell>
          <cell r="G313">
            <v>20230724312</v>
          </cell>
        </row>
        <row r="314">
          <cell r="C314">
            <v>101674</v>
          </cell>
          <cell r="D314" t="str">
            <v>济南豪曼汽车配件有限公司</v>
          </cell>
          <cell r="E314">
            <v>2016.80925576</v>
          </cell>
          <cell r="F314" t="str">
            <v>未签协议</v>
          </cell>
          <cell r="G314">
            <v>20230724313</v>
          </cell>
        </row>
        <row r="315">
          <cell r="C315">
            <v>101751</v>
          </cell>
          <cell r="D315" t="str">
            <v>济南汇泉机械有限公司</v>
          </cell>
          <cell r="E315">
            <v>728.9279248</v>
          </cell>
          <cell r="F315" t="str">
            <v>未签协议</v>
          </cell>
          <cell r="G315">
            <v>20230724314</v>
          </cell>
        </row>
        <row r="316">
          <cell r="C316">
            <v>101780</v>
          </cell>
          <cell r="D316" t="str">
            <v>济南杰安永泰机械设备有限公司</v>
          </cell>
          <cell r="E316">
            <v>107.3930304</v>
          </cell>
          <cell r="F316" t="str">
            <v>未签协议</v>
          </cell>
          <cell r="G316">
            <v>20230724315</v>
          </cell>
        </row>
        <row r="317">
          <cell r="C317">
            <v>101813</v>
          </cell>
          <cell r="D317" t="str">
            <v>济南金跃暖风机有限公司</v>
          </cell>
          <cell r="E317">
            <v>112.3592787</v>
          </cell>
          <cell r="F317" t="str">
            <v>未签协议</v>
          </cell>
          <cell r="G317">
            <v>20230724316</v>
          </cell>
        </row>
        <row r="318">
          <cell r="C318">
            <v>102354</v>
          </cell>
          <cell r="D318" t="str">
            <v>济南优耐特汽车电子有限公司</v>
          </cell>
          <cell r="E318">
            <v>372.9131984</v>
          </cell>
          <cell r="F318" t="str">
            <v>未签协议</v>
          </cell>
          <cell r="G318">
            <v>20230724317</v>
          </cell>
        </row>
        <row r="319">
          <cell r="C319">
            <v>114644</v>
          </cell>
          <cell r="D319" t="str">
            <v>江苏华凯比克希线束有限公司</v>
          </cell>
          <cell r="E319">
            <v>5202.414684</v>
          </cell>
          <cell r="F319" t="str">
            <v>未签协议</v>
          </cell>
          <cell r="G319">
            <v>20230724318</v>
          </cell>
        </row>
        <row r="320">
          <cell r="C320">
            <v>102568</v>
          </cell>
          <cell r="D320" t="str">
            <v>江苏新华陵汽车电器有限公司</v>
          </cell>
          <cell r="E320">
            <v>103.4628</v>
          </cell>
          <cell r="F320" t="str">
            <v>未签协议</v>
          </cell>
          <cell r="G320">
            <v>20230724319</v>
          </cell>
        </row>
        <row r="321">
          <cell r="C321">
            <v>112644</v>
          </cell>
          <cell r="D321" t="str">
            <v>江苏雄越石油机械设备制造有限公司</v>
          </cell>
          <cell r="E321">
            <v>174.1190784</v>
          </cell>
          <cell r="F321" t="str">
            <v>未签协议</v>
          </cell>
          <cell r="G321">
            <v>20230724320</v>
          </cell>
        </row>
        <row r="322">
          <cell r="C322">
            <v>102626</v>
          </cell>
          <cell r="D322" t="str">
            <v>金马工业集团股份有限公司</v>
          </cell>
          <cell r="E322">
            <v>117.019184</v>
          </cell>
          <cell r="F322" t="str">
            <v>未签协议</v>
          </cell>
          <cell r="G322">
            <v>20230724321</v>
          </cell>
        </row>
        <row r="323">
          <cell r="C323">
            <v>102634</v>
          </cell>
          <cell r="D323" t="str">
            <v>荆州车桥有限公司</v>
          </cell>
          <cell r="E323">
            <v>1246.75</v>
          </cell>
          <cell r="F323" t="str">
            <v>未签协议</v>
          </cell>
          <cell r="G323">
            <v>20230724322</v>
          </cell>
        </row>
        <row r="324">
          <cell r="C324">
            <v>102759</v>
          </cell>
          <cell r="D324" t="str">
            <v>梁山三星机械有限公司</v>
          </cell>
          <cell r="E324">
            <v>239.2436</v>
          </cell>
          <cell r="F324" t="str">
            <v>未签协议</v>
          </cell>
          <cell r="G324">
            <v>20230724323</v>
          </cell>
        </row>
        <row r="325">
          <cell r="C325">
            <v>102779</v>
          </cell>
          <cell r="D325" t="str">
            <v>聊城市德通交通器材制造有限公司</v>
          </cell>
          <cell r="E325">
            <v>2226.0096</v>
          </cell>
          <cell r="F325" t="str">
            <v>未签协议</v>
          </cell>
          <cell r="G325">
            <v>20230724324</v>
          </cell>
        </row>
        <row r="326">
          <cell r="C326">
            <v>102891</v>
          </cell>
          <cell r="D326" t="str">
            <v>骆驼集团蓄电池销售有限公司</v>
          </cell>
          <cell r="E326">
            <v>3147.6376</v>
          </cell>
          <cell r="F326" t="str">
            <v>未签协议</v>
          </cell>
          <cell r="G326">
            <v>20230724325</v>
          </cell>
        </row>
        <row r="327">
          <cell r="C327">
            <v>102920</v>
          </cell>
          <cell r="D327" t="str">
            <v>绵阳历泰机械制造有限公司</v>
          </cell>
          <cell r="E327">
            <v>236.862916</v>
          </cell>
          <cell r="F327" t="str">
            <v>未签协议</v>
          </cell>
          <cell r="G327">
            <v>20230724326</v>
          </cell>
        </row>
        <row r="328">
          <cell r="C328">
            <v>123502</v>
          </cell>
          <cell r="D328" t="str">
            <v>南京万欧汽车零部件有限公司</v>
          </cell>
          <cell r="E328">
            <v>301.835204</v>
          </cell>
          <cell r="F328" t="str">
            <v>未签协议</v>
          </cell>
          <cell r="G328">
            <v>20230724327</v>
          </cell>
        </row>
        <row r="329">
          <cell r="C329">
            <v>102972</v>
          </cell>
          <cell r="D329" t="str">
            <v>南京宜高汽车零部件有限公司</v>
          </cell>
          <cell r="E329">
            <v>143.5842975</v>
          </cell>
          <cell r="F329" t="str">
            <v>未签协议</v>
          </cell>
          <cell r="G329">
            <v>20230724328</v>
          </cell>
        </row>
        <row r="330">
          <cell r="C330">
            <v>103139</v>
          </cell>
          <cell r="D330" t="str">
            <v>青岛方正机械集团有限公司</v>
          </cell>
          <cell r="E330">
            <v>216.897600496</v>
          </cell>
          <cell r="F330" t="str">
            <v>未签协议</v>
          </cell>
          <cell r="G330">
            <v>20230724329</v>
          </cell>
        </row>
        <row r="331">
          <cell r="C331">
            <v>103270</v>
          </cell>
          <cell r="D331" t="str">
            <v>青岛众意汽车零部件有限公司</v>
          </cell>
          <cell r="E331">
            <v>195.75216</v>
          </cell>
          <cell r="F331" t="str">
            <v>未签协议</v>
          </cell>
          <cell r="G331">
            <v>20230724330</v>
          </cell>
        </row>
        <row r="332">
          <cell r="C332">
            <v>103279</v>
          </cell>
          <cell r="D332" t="str">
            <v>青州市康达机械有限公司</v>
          </cell>
          <cell r="E332">
            <v>128.368</v>
          </cell>
          <cell r="F332" t="str">
            <v>未签协议</v>
          </cell>
          <cell r="G332">
            <v>20230724331</v>
          </cell>
        </row>
        <row r="333">
          <cell r="C333">
            <v>103295</v>
          </cell>
          <cell r="D333" t="str">
            <v>清河县中通金属件有限公司</v>
          </cell>
          <cell r="E333">
            <v>148.327416</v>
          </cell>
          <cell r="F333" t="str">
            <v>未签协议</v>
          </cell>
          <cell r="G333">
            <v>20230724332</v>
          </cell>
        </row>
        <row r="334">
          <cell r="C334">
            <v>103300</v>
          </cell>
          <cell r="D334" t="str">
            <v>泉州恒昌电器有限公司</v>
          </cell>
          <cell r="E334">
            <v>103.64925</v>
          </cell>
          <cell r="F334" t="str">
            <v>未签协议</v>
          </cell>
          <cell r="G334">
            <v>20230724333</v>
          </cell>
        </row>
        <row r="335">
          <cell r="C335">
            <v>103468</v>
          </cell>
          <cell r="D335" t="str">
            <v>山东陈氏集团有限公司</v>
          </cell>
          <cell r="E335">
            <v>1409.7750728</v>
          </cell>
          <cell r="F335" t="str">
            <v>未签协议</v>
          </cell>
          <cell r="G335">
            <v>20230724334</v>
          </cell>
        </row>
        <row r="336">
          <cell r="C336">
            <v>129952</v>
          </cell>
          <cell r="D336" t="str">
            <v>山东德泰机械制造集团有限公司</v>
          </cell>
          <cell r="E336">
            <v>284.643282752</v>
          </cell>
          <cell r="F336" t="str">
            <v>未签协议</v>
          </cell>
          <cell r="G336">
            <v>20230724335</v>
          </cell>
        </row>
        <row r="337">
          <cell r="C337">
            <v>103508</v>
          </cell>
          <cell r="D337" t="str">
            <v>山东福安达重汽零部件制造有限公司</v>
          </cell>
          <cell r="E337">
            <v>1596</v>
          </cell>
          <cell r="F337" t="str">
            <v>未签协议</v>
          </cell>
          <cell r="G337">
            <v>20230724336</v>
          </cell>
        </row>
        <row r="338">
          <cell r="C338">
            <v>103575</v>
          </cell>
          <cell r="D338" t="str">
            <v>山东华凯塑胶科技有限公司</v>
          </cell>
          <cell r="E338">
            <v>368.907936</v>
          </cell>
          <cell r="F338" t="str">
            <v>未签协议</v>
          </cell>
          <cell r="G338">
            <v>20230724337</v>
          </cell>
        </row>
        <row r="339">
          <cell r="C339">
            <v>103672</v>
          </cell>
          <cell r="D339" t="str">
            <v>山东龙成消防科技股份有限公司</v>
          </cell>
          <cell r="E339">
            <v>373.82208</v>
          </cell>
          <cell r="F339" t="str">
            <v>未签协议</v>
          </cell>
          <cell r="G339">
            <v>20230724338</v>
          </cell>
        </row>
        <row r="340">
          <cell r="C340">
            <v>111886</v>
          </cell>
          <cell r="D340" t="str">
            <v>山东龙立电子有限公司</v>
          </cell>
          <cell r="E340">
            <v>310.0414448</v>
          </cell>
          <cell r="F340" t="str">
            <v>未签协议</v>
          </cell>
          <cell r="G340">
            <v>20230724339</v>
          </cell>
        </row>
        <row r="341">
          <cell r="C341">
            <v>103678</v>
          </cell>
          <cell r="D341" t="str">
            <v>山东龙祥新材料科技有限公司</v>
          </cell>
          <cell r="E341">
            <v>143.4219165</v>
          </cell>
          <cell r="F341" t="str">
            <v>未签协议</v>
          </cell>
          <cell r="G341">
            <v>20230724340</v>
          </cell>
        </row>
        <row r="342">
          <cell r="C342">
            <v>103698</v>
          </cell>
          <cell r="D342" t="str">
            <v>山东美晨工业集团有限公司</v>
          </cell>
          <cell r="E342">
            <v>620.4930344</v>
          </cell>
          <cell r="F342" t="str">
            <v>未签协议</v>
          </cell>
          <cell r="G342">
            <v>20230724341</v>
          </cell>
        </row>
        <row r="343">
          <cell r="C343">
            <v>103850</v>
          </cell>
          <cell r="D343" t="str">
            <v>山东新明玻璃钢制品有限公司</v>
          </cell>
          <cell r="E343">
            <v>1216.6700056</v>
          </cell>
          <cell r="F343" t="str">
            <v>未签协议</v>
          </cell>
          <cell r="G343">
            <v>20230724342</v>
          </cell>
        </row>
        <row r="344">
          <cell r="C344">
            <v>140272</v>
          </cell>
          <cell r="D344" t="str">
            <v>陕西福兰特汽车标准件有限公司</v>
          </cell>
          <cell r="E344">
            <v>938.4841648</v>
          </cell>
          <cell r="F344" t="str">
            <v>未签协议</v>
          </cell>
          <cell r="G344">
            <v>20230724343</v>
          </cell>
        </row>
        <row r="345">
          <cell r="C345">
            <v>100033</v>
          </cell>
          <cell r="D345" t="str">
            <v>陕西汉德车桥有限公司</v>
          </cell>
          <cell r="E345">
            <v>126</v>
          </cell>
          <cell r="F345" t="str">
            <v>未签协议</v>
          </cell>
          <cell r="G345">
            <v>20230724344</v>
          </cell>
        </row>
        <row r="346">
          <cell r="C346">
            <v>104099</v>
          </cell>
          <cell r="D346" t="str">
            <v>上海鑫国动力科技有限公司</v>
          </cell>
          <cell r="E346">
            <v>103.999776</v>
          </cell>
          <cell r="F346" t="str">
            <v>未签协议</v>
          </cell>
          <cell r="G346">
            <v>20230724345</v>
          </cell>
        </row>
        <row r="347">
          <cell r="C347">
            <v>123963</v>
          </cell>
          <cell r="D347" t="str">
            <v>上海振高汽车科技有限公司</v>
          </cell>
          <cell r="E347">
            <v>575.0468752</v>
          </cell>
          <cell r="F347" t="str">
            <v>未签协议</v>
          </cell>
          <cell r="G347">
            <v>20230724346</v>
          </cell>
        </row>
        <row r="348">
          <cell r="C348">
            <v>104178</v>
          </cell>
          <cell r="D348" t="str">
            <v>深州市恒泰汽车配件有限公司</v>
          </cell>
          <cell r="E348">
            <v>240.464</v>
          </cell>
          <cell r="F348" t="str">
            <v>未签协议</v>
          </cell>
          <cell r="G348">
            <v>20230724347</v>
          </cell>
        </row>
        <row r="349">
          <cell r="C349">
            <v>123529</v>
          </cell>
          <cell r="D349" t="str">
            <v>双钱集团（重庆）轮胎有限公司</v>
          </cell>
          <cell r="E349">
            <v>11769.32742</v>
          </cell>
          <cell r="F349" t="str">
            <v>未签协议</v>
          </cell>
          <cell r="G349">
            <v>20230724348</v>
          </cell>
        </row>
        <row r="350">
          <cell r="C350">
            <v>159776</v>
          </cell>
          <cell r="D350" t="str">
            <v>四川知遇汽车部件有限公司</v>
          </cell>
          <cell r="E350">
            <v>18954.5560872</v>
          </cell>
          <cell r="F350" t="str">
            <v>未签协议</v>
          </cell>
          <cell r="G350">
            <v>20230724349</v>
          </cell>
        </row>
        <row r="351">
          <cell r="C351">
            <v>104317</v>
          </cell>
          <cell r="D351" t="str">
            <v>苏州启威电子有限公司</v>
          </cell>
          <cell r="E351">
            <v>201.2985616</v>
          </cell>
          <cell r="F351" t="str">
            <v>未签协议</v>
          </cell>
          <cell r="G351">
            <v>20230724350</v>
          </cell>
        </row>
        <row r="352">
          <cell r="C352">
            <v>104386</v>
          </cell>
          <cell r="D352" t="str">
            <v>泰安骏腾汽车配件有限公司</v>
          </cell>
          <cell r="E352">
            <v>466.67644</v>
          </cell>
          <cell r="F352" t="str">
            <v>未签协议</v>
          </cell>
          <cell r="G352">
            <v>20230724351</v>
          </cell>
        </row>
        <row r="353">
          <cell r="C353">
            <v>104600</v>
          </cell>
          <cell r="D353" t="str">
            <v>温州市金文标准件厂</v>
          </cell>
          <cell r="E353">
            <v>616.219284</v>
          </cell>
          <cell r="F353" t="str">
            <v>未签协议</v>
          </cell>
          <cell r="G353">
            <v>20230724352</v>
          </cell>
        </row>
        <row r="354">
          <cell r="C354">
            <v>104690</v>
          </cell>
          <cell r="D354" t="str">
            <v>芜湖盛力科技股份有限公司</v>
          </cell>
          <cell r="E354">
            <v>213.475167688</v>
          </cell>
          <cell r="F354" t="str">
            <v>未签协议</v>
          </cell>
          <cell r="G354">
            <v>20230724353</v>
          </cell>
        </row>
        <row r="355">
          <cell r="C355">
            <v>154787</v>
          </cell>
          <cell r="D355" t="str">
            <v>希迪智驾（成都）科技有限公司</v>
          </cell>
          <cell r="E355">
            <v>27198.0105896</v>
          </cell>
          <cell r="F355" t="str">
            <v>未签协议</v>
          </cell>
          <cell r="G355">
            <v>20230724354</v>
          </cell>
        </row>
        <row r="356">
          <cell r="C356">
            <v>105614</v>
          </cell>
          <cell r="D356" t="str">
            <v>象山恒峰汽车零部件有限公司</v>
          </cell>
          <cell r="E356">
            <v>333.7116</v>
          </cell>
          <cell r="F356" t="str">
            <v>未签协议</v>
          </cell>
          <cell r="G356">
            <v>20230724355</v>
          </cell>
        </row>
        <row r="357">
          <cell r="C357">
            <v>104941</v>
          </cell>
          <cell r="D357" t="str">
            <v>宜昌市车的技术有限公司</v>
          </cell>
          <cell r="E357">
            <v>363.19104</v>
          </cell>
          <cell r="F357" t="str">
            <v>未签协议</v>
          </cell>
          <cell r="G357">
            <v>20230724356</v>
          </cell>
        </row>
        <row r="358">
          <cell r="C358">
            <v>105010</v>
          </cell>
          <cell r="D358" t="str">
            <v>玉环市飞宇汽车配件制造有限公司</v>
          </cell>
          <cell r="E358">
            <v>256.95748</v>
          </cell>
          <cell r="F358" t="str">
            <v>未签协议</v>
          </cell>
          <cell r="G358">
            <v>20230724357</v>
          </cell>
        </row>
        <row r="359">
          <cell r="C359">
            <v>105013</v>
          </cell>
          <cell r="D359" t="str">
            <v>玉环县振奋汽车配件厂</v>
          </cell>
          <cell r="E359">
            <v>945.2598256</v>
          </cell>
          <cell r="F359" t="str">
            <v>未签协议</v>
          </cell>
          <cell r="G359">
            <v>20230724358</v>
          </cell>
        </row>
        <row r="360">
          <cell r="C360">
            <v>105035</v>
          </cell>
          <cell r="D360" t="str">
            <v>张家港中集圣达因低温装备有限公司</v>
          </cell>
          <cell r="E360">
            <v>630</v>
          </cell>
          <cell r="F360" t="str">
            <v>未签协议</v>
          </cell>
          <cell r="G360">
            <v>20230724359</v>
          </cell>
        </row>
        <row r="361">
          <cell r="C361">
            <v>114140</v>
          </cell>
          <cell r="D361" t="str">
            <v>哲弗智能系统（上海）有限公司</v>
          </cell>
          <cell r="E361">
            <v>310.976</v>
          </cell>
          <cell r="F361" t="str">
            <v>未签协议</v>
          </cell>
          <cell r="G361">
            <v>20230724360</v>
          </cell>
        </row>
        <row r="362">
          <cell r="C362">
            <v>148893</v>
          </cell>
          <cell r="D362" t="str">
            <v>浙江国创热管理科技有限公司</v>
          </cell>
          <cell r="E362">
            <v>2371.1016</v>
          </cell>
          <cell r="F362" t="str">
            <v>未签协议</v>
          </cell>
          <cell r="G362">
            <v>20230724361</v>
          </cell>
        </row>
        <row r="363">
          <cell r="C363">
            <v>105244</v>
          </cell>
          <cell r="D363" t="str">
            <v>浙江雅博汽配有限公司</v>
          </cell>
          <cell r="E363">
            <v>1515.5720008</v>
          </cell>
          <cell r="F363" t="str">
            <v>未签协议</v>
          </cell>
          <cell r="G363">
            <v>20230724362</v>
          </cell>
        </row>
        <row r="364">
          <cell r="C364">
            <v>105251</v>
          </cell>
          <cell r="D364" t="str">
            <v>浙江银轮机械股份有限公司</v>
          </cell>
          <cell r="E364">
            <v>4073.7161728</v>
          </cell>
          <cell r="F364" t="str">
            <v>未签协议</v>
          </cell>
          <cell r="G364">
            <v>20230724363</v>
          </cell>
        </row>
        <row r="365">
          <cell r="C365">
            <v>105297</v>
          </cell>
          <cell r="D365" t="str">
            <v>郑州宇晟汽车产品科技开发有限公司</v>
          </cell>
          <cell r="E365">
            <v>2006.816812208</v>
          </cell>
          <cell r="F365" t="str">
            <v>未签协议</v>
          </cell>
          <cell r="G365">
            <v>20230724364</v>
          </cell>
        </row>
        <row r="366">
          <cell r="C366">
            <v>105305</v>
          </cell>
          <cell r="D366" t="str">
            <v>中材科技（成都）有限公司</v>
          </cell>
          <cell r="E366">
            <v>1164.8323312</v>
          </cell>
          <cell r="F366" t="str">
            <v>未签协议</v>
          </cell>
          <cell r="G366">
            <v>20230724365</v>
          </cell>
        </row>
        <row r="367">
          <cell r="C367">
            <v>139791</v>
          </cell>
          <cell r="D367" t="str">
            <v>重庆纪仕逸新汽车零部件有限公司</v>
          </cell>
          <cell r="E367">
            <v>802.502043999999</v>
          </cell>
          <cell r="F367" t="str">
            <v>未签协议</v>
          </cell>
          <cell r="G367">
            <v>20230724366</v>
          </cell>
        </row>
        <row r="368">
          <cell r="C368">
            <v>105412</v>
          </cell>
          <cell r="D368" t="str">
            <v>重庆万里新能源股份有限公司</v>
          </cell>
          <cell r="E368">
            <v>186.0013222</v>
          </cell>
          <cell r="F368" t="str">
            <v>未签协议</v>
          </cell>
          <cell r="G368">
            <v>20230724367</v>
          </cell>
        </row>
        <row r="369">
          <cell r="C369">
            <v>100359</v>
          </cell>
          <cell r="D369" t="str">
            <v>安徽耀亚电子有限公司</v>
          </cell>
          <cell r="E369">
            <v>6.485296</v>
          </cell>
          <cell r="F369" t="str">
            <v>小于100元</v>
          </cell>
          <cell r="G369">
            <v>20230724368</v>
          </cell>
        </row>
        <row r="370">
          <cell r="C370">
            <v>5063</v>
          </cell>
          <cell r="D370" t="str">
            <v>安丘海邦液压技术有限公司</v>
          </cell>
          <cell r="E370">
            <v>6.1472</v>
          </cell>
          <cell r="F370" t="str">
            <v>小于100元</v>
          </cell>
          <cell r="G370">
            <v>20230724369</v>
          </cell>
        </row>
        <row r="371">
          <cell r="C371">
            <v>100401</v>
          </cell>
          <cell r="D371" t="str">
            <v>保定中科橡塑制品有限公司</v>
          </cell>
          <cell r="E371">
            <v>7.19916672</v>
          </cell>
          <cell r="F371" t="str">
            <v>小于100元</v>
          </cell>
          <cell r="G371">
            <v>20230724370</v>
          </cell>
        </row>
        <row r="372">
          <cell r="C372">
            <v>100458</v>
          </cell>
          <cell r="D372" t="str">
            <v>北京京威汽车设备有限公司</v>
          </cell>
          <cell r="E372">
            <v>4.659555</v>
          </cell>
          <cell r="F372" t="str">
            <v>小于100元</v>
          </cell>
          <cell r="G372">
            <v>20230724371</v>
          </cell>
        </row>
        <row r="373">
          <cell r="C373">
            <v>100580</v>
          </cell>
          <cell r="D373" t="str">
            <v>昌辉汽车电器（黄山）股份公司</v>
          </cell>
          <cell r="E373">
            <v>48.77984</v>
          </cell>
          <cell r="F373" t="str">
            <v>小于100元</v>
          </cell>
          <cell r="G373">
            <v>20230724372</v>
          </cell>
        </row>
        <row r="374">
          <cell r="C374">
            <v>100598</v>
          </cell>
          <cell r="D374" t="str">
            <v>常州华日升反光材料有限公司</v>
          </cell>
          <cell r="E374">
            <v>99.829624</v>
          </cell>
          <cell r="F374" t="str">
            <v>小于100元</v>
          </cell>
          <cell r="G374">
            <v>20230724373</v>
          </cell>
        </row>
        <row r="375">
          <cell r="C375">
            <v>100658</v>
          </cell>
          <cell r="D375" t="str">
            <v>成都红祥吉商贸有限公司</v>
          </cell>
          <cell r="E375">
            <v>88.62816</v>
          </cell>
          <cell r="F375" t="str">
            <v>小于100元</v>
          </cell>
          <cell r="G375">
            <v>20230724374</v>
          </cell>
        </row>
        <row r="376">
          <cell r="C376">
            <v>100665</v>
          </cell>
          <cell r="D376" t="str">
            <v>成都考斯特车桥制造有限责任公司</v>
          </cell>
          <cell r="E376">
            <v>18</v>
          </cell>
          <cell r="F376" t="str">
            <v>小于100元</v>
          </cell>
          <cell r="G376">
            <v>20230724375</v>
          </cell>
        </row>
        <row r="377">
          <cell r="C377">
            <v>100677</v>
          </cell>
          <cell r="D377" t="str">
            <v>成都三棵树包装有限公司</v>
          </cell>
          <cell r="E377">
            <v>5.486376</v>
          </cell>
          <cell r="F377" t="str">
            <v>小于100元</v>
          </cell>
          <cell r="G377">
            <v>20230724376</v>
          </cell>
        </row>
        <row r="378">
          <cell r="C378">
            <v>100682</v>
          </cell>
          <cell r="D378" t="str">
            <v>成都市青白江区劳武汽车工程塑胶厂</v>
          </cell>
          <cell r="E378">
            <v>3.47136</v>
          </cell>
          <cell r="F378" t="str">
            <v>小于100元</v>
          </cell>
          <cell r="G378">
            <v>20230724377</v>
          </cell>
        </row>
        <row r="379">
          <cell r="C379">
            <v>123438</v>
          </cell>
          <cell r="D379" t="str">
            <v>成都市盛飞机械弹簧有限责任公司</v>
          </cell>
          <cell r="E379">
            <v>6.585075</v>
          </cell>
          <cell r="F379" t="str">
            <v>小于100元</v>
          </cell>
          <cell r="G379">
            <v>20230724378</v>
          </cell>
        </row>
        <row r="380">
          <cell r="C380">
            <v>162622</v>
          </cell>
          <cell r="D380" t="str">
            <v>成都新研氢能源科技有限公司</v>
          </cell>
          <cell r="E380">
            <v>60</v>
          </cell>
          <cell r="F380" t="str">
            <v>小于100元</v>
          </cell>
          <cell r="G380">
            <v>20230724379</v>
          </cell>
        </row>
        <row r="381">
          <cell r="C381">
            <v>100772</v>
          </cell>
          <cell r="D381" t="str">
            <v>丹阳市恒泰汽车部件制造有限公司</v>
          </cell>
          <cell r="E381">
            <v>11.9993344</v>
          </cell>
          <cell r="F381" t="str">
            <v>小于100元</v>
          </cell>
          <cell r="G381">
            <v>20230724380</v>
          </cell>
        </row>
        <row r="382">
          <cell r="C382">
            <v>100792</v>
          </cell>
          <cell r="D382" t="str">
            <v>道明光学股份有限公司</v>
          </cell>
          <cell r="E382">
            <v>61.39968</v>
          </cell>
          <cell r="F382" t="str">
            <v>小于100元</v>
          </cell>
          <cell r="G382">
            <v>20230724381</v>
          </cell>
        </row>
        <row r="383">
          <cell r="C383">
            <v>123446</v>
          </cell>
          <cell r="D383" t="str">
            <v>德阳新元弹簧厂</v>
          </cell>
          <cell r="E383">
            <v>27.0490247</v>
          </cell>
          <cell r="F383" t="str">
            <v>小于100元</v>
          </cell>
          <cell r="G383">
            <v>20230724382</v>
          </cell>
        </row>
        <row r="384">
          <cell r="C384">
            <v>100816</v>
          </cell>
          <cell r="D384" t="str">
            <v>德州锦城电装股份有限公司</v>
          </cell>
          <cell r="E384">
            <v>9.1551696</v>
          </cell>
          <cell r="F384" t="str">
            <v>小于100元</v>
          </cell>
          <cell r="G384">
            <v>20230724383</v>
          </cell>
        </row>
        <row r="385">
          <cell r="C385">
            <v>123448</v>
          </cell>
          <cell r="D385" t="str">
            <v>德州鲁川汽车配件制造有限公司</v>
          </cell>
          <cell r="E385">
            <v>12.204</v>
          </cell>
          <cell r="F385" t="str">
            <v>小于100元</v>
          </cell>
          <cell r="G385">
            <v>20230724384</v>
          </cell>
        </row>
        <row r="386">
          <cell r="C386">
            <v>100874</v>
          </cell>
          <cell r="D386" t="str">
            <v>东营胜沃机电技术开发有限公司</v>
          </cell>
          <cell r="E386">
            <v>61.7618224</v>
          </cell>
          <cell r="F386" t="str">
            <v>小于100元</v>
          </cell>
          <cell r="G386">
            <v>20230724385</v>
          </cell>
        </row>
        <row r="387">
          <cell r="C387">
            <v>100914</v>
          </cell>
          <cell r="D387" t="str">
            <v>福建海工车桥制造有限公司</v>
          </cell>
          <cell r="E387">
            <v>61.409632</v>
          </cell>
          <cell r="F387" t="str">
            <v>小于100元</v>
          </cell>
          <cell r="G387">
            <v>20230724386</v>
          </cell>
        </row>
        <row r="388">
          <cell r="C388">
            <v>101045</v>
          </cell>
          <cell r="D388" t="str">
            <v>贵州精忠橡塑实业有限公司</v>
          </cell>
          <cell r="E388">
            <v>1.7236568</v>
          </cell>
          <cell r="F388" t="str">
            <v>小于100元</v>
          </cell>
          <cell r="G388">
            <v>20230724387</v>
          </cell>
        </row>
        <row r="389">
          <cell r="C389">
            <v>101077</v>
          </cell>
          <cell r="D389" t="str">
            <v>海盐管件制造有限公司</v>
          </cell>
          <cell r="E389">
            <v>1.9615444</v>
          </cell>
          <cell r="F389" t="str">
            <v>小于100元</v>
          </cell>
          <cell r="G389">
            <v>20230724388</v>
          </cell>
        </row>
        <row r="390">
          <cell r="C390">
            <v>140402</v>
          </cell>
          <cell r="D390" t="str">
            <v>河北昌翰汽车零部件有限公司</v>
          </cell>
          <cell r="E390">
            <v>11.573912</v>
          </cell>
          <cell r="F390" t="str">
            <v>小于100元</v>
          </cell>
          <cell r="G390">
            <v>20230724389</v>
          </cell>
        </row>
        <row r="391">
          <cell r="C391">
            <v>101249</v>
          </cell>
          <cell r="D391" t="str">
            <v>河北创亿机械配件有限公司</v>
          </cell>
          <cell r="E391">
            <v>7.11448</v>
          </cell>
          <cell r="F391" t="str">
            <v>小于100元</v>
          </cell>
          <cell r="G391">
            <v>20230724390</v>
          </cell>
        </row>
        <row r="392">
          <cell r="C392">
            <v>101254</v>
          </cell>
          <cell r="D392" t="str">
            <v>河北科庆专用汽车制造有限公司</v>
          </cell>
          <cell r="E392">
            <v>5.3641552</v>
          </cell>
          <cell r="F392" t="str">
            <v>小于100元</v>
          </cell>
          <cell r="G392">
            <v>20230724391</v>
          </cell>
        </row>
        <row r="393">
          <cell r="C393">
            <v>123965</v>
          </cell>
          <cell r="D393" t="str">
            <v>河北利安达塑胶有限公司</v>
          </cell>
          <cell r="E393">
            <v>2.2091048</v>
          </cell>
          <cell r="F393" t="str">
            <v>小于100元</v>
          </cell>
          <cell r="G393">
            <v>20230724392</v>
          </cell>
        </row>
        <row r="394">
          <cell r="C394">
            <v>101306</v>
          </cell>
          <cell r="D394" t="str">
            <v>河北永昌车辆部件科技有限公司</v>
          </cell>
          <cell r="E394">
            <v>3.5624832</v>
          </cell>
          <cell r="F394" t="str">
            <v>小于100元</v>
          </cell>
          <cell r="G394">
            <v>20230724393</v>
          </cell>
        </row>
        <row r="395">
          <cell r="C395">
            <v>101331</v>
          </cell>
          <cell r="D395" t="str">
            <v>河南天海电器有限公司</v>
          </cell>
          <cell r="E395">
            <v>13.8016392</v>
          </cell>
          <cell r="F395" t="str">
            <v>小于100元</v>
          </cell>
          <cell r="G395">
            <v>20230724394</v>
          </cell>
        </row>
        <row r="396">
          <cell r="C396">
            <v>101332</v>
          </cell>
          <cell r="D396" t="str">
            <v>河南新峰汽车电子股份有限公司</v>
          </cell>
          <cell r="E396">
            <v>20.193552</v>
          </cell>
          <cell r="F396" t="str">
            <v>小于100元</v>
          </cell>
          <cell r="G396">
            <v>20230724395</v>
          </cell>
        </row>
        <row r="397">
          <cell r="C397">
            <v>101376</v>
          </cell>
          <cell r="D397" t="str">
            <v>湖北大旗液压有限公司</v>
          </cell>
          <cell r="E397">
            <v>80.4042912</v>
          </cell>
          <cell r="F397" t="str">
            <v>小于100元</v>
          </cell>
          <cell r="G397">
            <v>20230724396</v>
          </cell>
        </row>
        <row r="398">
          <cell r="C398">
            <v>138955</v>
          </cell>
          <cell r="D398" t="str">
            <v>湖北飞耀汽车控制系统有限公司</v>
          </cell>
          <cell r="E398">
            <v>2.28825</v>
          </cell>
          <cell r="F398" t="str">
            <v>小于100元</v>
          </cell>
          <cell r="G398">
            <v>20230724397</v>
          </cell>
        </row>
        <row r="399">
          <cell r="C399">
            <v>105664</v>
          </cell>
          <cell r="D399" t="str">
            <v>湖北航宇精工科技有限公司</v>
          </cell>
          <cell r="E399">
            <v>37.0456488</v>
          </cell>
          <cell r="F399" t="str">
            <v>小于100元</v>
          </cell>
          <cell r="G399">
            <v>20230724398</v>
          </cell>
        </row>
        <row r="400">
          <cell r="C400">
            <v>101394</v>
          </cell>
          <cell r="D400" t="str">
            <v>湖北欧博汽车部件有限公司</v>
          </cell>
          <cell r="E400">
            <v>32.5622608</v>
          </cell>
          <cell r="F400" t="str">
            <v>小于100元</v>
          </cell>
          <cell r="G400">
            <v>20230724399</v>
          </cell>
        </row>
        <row r="401">
          <cell r="C401">
            <v>101401</v>
          </cell>
          <cell r="D401" t="str">
            <v>湖北三环离合器有限公司</v>
          </cell>
          <cell r="E401">
            <v>3.89285</v>
          </cell>
          <cell r="F401" t="str">
            <v>小于100元</v>
          </cell>
          <cell r="G401">
            <v>20230724400</v>
          </cell>
        </row>
        <row r="402">
          <cell r="C402">
            <v>124679</v>
          </cell>
          <cell r="D402" t="str">
            <v>湖北省大洋智通科技有限公司</v>
          </cell>
          <cell r="E402">
            <v>18.6111</v>
          </cell>
          <cell r="F402" t="str">
            <v>小于100元</v>
          </cell>
          <cell r="G402">
            <v>20230724401</v>
          </cell>
        </row>
        <row r="403">
          <cell r="C403">
            <v>101411</v>
          </cell>
          <cell r="D403" t="str">
            <v>湖北天仕达机械装备有限公司</v>
          </cell>
          <cell r="E403">
            <v>99.6027200000001</v>
          </cell>
          <cell r="F403" t="str">
            <v>小于100元</v>
          </cell>
          <cell r="G403">
            <v>20230724402</v>
          </cell>
        </row>
        <row r="404">
          <cell r="C404">
            <v>101519</v>
          </cell>
          <cell r="D404" t="str">
            <v>济南滨凯车辆配件有限公司</v>
          </cell>
          <cell r="E404">
            <v>47.3922</v>
          </cell>
          <cell r="F404" t="str">
            <v>小于100元</v>
          </cell>
          <cell r="G404">
            <v>20230724403</v>
          </cell>
        </row>
        <row r="405">
          <cell r="C405">
            <v>101531</v>
          </cell>
          <cell r="D405" t="str">
            <v>济南辰丰机械加工有限公司</v>
          </cell>
          <cell r="E405">
            <v>8.39917248</v>
          </cell>
          <cell r="F405" t="str">
            <v>小于100元</v>
          </cell>
          <cell r="G405">
            <v>20230724404</v>
          </cell>
        </row>
        <row r="406">
          <cell r="C406">
            <v>101595</v>
          </cell>
          <cell r="D406" t="str">
            <v>济南东冠汽车零部件有限公司</v>
          </cell>
          <cell r="E406">
            <v>16.924295664</v>
          </cell>
          <cell r="F406" t="str">
            <v>小于100元</v>
          </cell>
          <cell r="G406">
            <v>20230724405</v>
          </cell>
        </row>
        <row r="407">
          <cell r="C407">
            <v>101623</v>
          </cell>
          <cell r="D407" t="str">
            <v>济南福瑞德汽车科技有限公司</v>
          </cell>
          <cell r="E407">
            <v>0.029832</v>
          </cell>
          <cell r="F407" t="str">
            <v>小于100元</v>
          </cell>
          <cell r="G407">
            <v>20230724406</v>
          </cell>
        </row>
        <row r="408">
          <cell r="C408">
            <v>101643</v>
          </cell>
          <cell r="D408" t="str">
            <v>济南广航石油机械有限公司</v>
          </cell>
          <cell r="E408">
            <v>71.3299392</v>
          </cell>
          <cell r="F408" t="str">
            <v>小于100元</v>
          </cell>
          <cell r="G408">
            <v>20230724407</v>
          </cell>
        </row>
        <row r="409">
          <cell r="C409">
            <v>101688</v>
          </cell>
          <cell r="D409" t="str">
            <v>济南亨利元汽车零配件有限公司</v>
          </cell>
          <cell r="E409">
            <v>26.9966944</v>
          </cell>
          <cell r="F409" t="str">
            <v>小于100元</v>
          </cell>
          <cell r="G409">
            <v>20230724408</v>
          </cell>
        </row>
        <row r="410">
          <cell r="C410">
            <v>101690</v>
          </cell>
          <cell r="D410" t="str">
            <v>济南恒基物资有限公司</v>
          </cell>
          <cell r="E410">
            <v>3.4841064</v>
          </cell>
          <cell r="F410" t="str">
            <v>小于100元</v>
          </cell>
          <cell r="G410">
            <v>20230724409</v>
          </cell>
        </row>
        <row r="411">
          <cell r="C411">
            <v>101734</v>
          </cell>
          <cell r="D411" t="str">
            <v>济南华资工贸有限公司</v>
          </cell>
          <cell r="E411">
            <v>8.8592</v>
          </cell>
          <cell r="F411" t="str">
            <v>小于100元</v>
          </cell>
          <cell r="G411">
            <v>20230724410</v>
          </cell>
        </row>
        <row r="412">
          <cell r="C412">
            <v>101902</v>
          </cell>
          <cell r="D412" t="str">
            <v>济南鲁新金属制品有限公司</v>
          </cell>
          <cell r="E412">
            <v>2.652693984</v>
          </cell>
          <cell r="F412" t="str">
            <v>小于100元</v>
          </cell>
          <cell r="G412">
            <v>20230724411</v>
          </cell>
        </row>
        <row r="413">
          <cell r="C413">
            <v>102042</v>
          </cell>
          <cell r="D413" t="str">
            <v>济南盛鑫达机械有限责任公司</v>
          </cell>
          <cell r="E413">
            <v>7.300365</v>
          </cell>
          <cell r="F413" t="str">
            <v>小于100元</v>
          </cell>
          <cell r="G413">
            <v>20230724412</v>
          </cell>
        </row>
        <row r="414">
          <cell r="C414">
            <v>102164</v>
          </cell>
          <cell r="D414" t="str">
            <v>济南天力达重型汽车配件有限公司</v>
          </cell>
          <cell r="E414">
            <v>48.9347856</v>
          </cell>
          <cell r="F414" t="str">
            <v>小于100元</v>
          </cell>
          <cell r="G414">
            <v>20230724413</v>
          </cell>
        </row>
        <row r="415">
          <cell r="C415">
            <v>102203</v>
          </cell>
          <cell r="D415" t="str">
            <v>济南威马电子机械有限公司</v>
          </cell>
          <cell r="E415">
            <v>67.763388</v>
          </cell>
          <cell r="F415" t="str">
            <v>小于100元</v>
          </cell>
          <cell r="G415">
            <v>20230724414</v>
          </cell>
        </row>
        <row r="416">
          <cell r="C416">
            <v>100172</v>
          </cell>
          <cell r="D416" t="str">
            <v>济南沃德机械制造有限公司</v>
          </cell>
          <cell r="E416">
            <v>16.6009882</v>
          </cell>
          <cell r="F416" t="str">
            <v>小于100元</v>
          </cell>
          <cell r="G416">
            <v>20230724415</v>
          </cell>
        </row>
        <row r="417">
          <cell r="C417">
            <v>102215</v>
          </cell>
          <cell r="D417" t="str">
            <v>济南沃恩工贸有限公司</v>
          </cell>
          <cell r="E417">
            <v>6.606432</v>
          </cell>
          <cell r="F417" t="str">
            <v>小于100元</v>
          </cell>
          <cell r="G417">
            <v>20230724416</v>
          </cell>
        </row>
        <row r="418">
          <cell r="C418">
            <v>102238</v>
          </cell>
          <cell r="D418" t="str">
            <v>济南新华沃汽车工贸有限公司</v>
          </cell>
          <cell r="E418">
            <v>38.7929</v>
          </cell>
          <cell r="F418" t="str">
            <v>小于100元</v>
          </cell>
          <cell r="G418">
            <v>20230724417</v>
          </cell>
        </row>
        <row r="419">
          <cell r="C419">
            <v>102289</v>
          </cell>
          <cell r="D419" t="str">
            <v>济南兴特克机械配件有限公司</v>
          </cell>
          <cell r="E419">
            <v>3.529216</v>
          </cell>
          <cell r="F419" t="str">
            <v>小于100元</v>
          </cell>
          <cell r="G419">
            <v>20230724418</v>
          </cell>
        </row>
        <row r="420">
          <cell r="C420">
            <v>102376</v>
          </cell>
          <cell r="D420" t="str">
            <v>济南悦创液压机械制造有限公司</v>
          </cell>
          <cell r="E420">
            <v>1.92552</v>
          </cell>
          <cell r="F420" t="str">
            <v>小于100元</v>
          </cell>
          <cell r="G420">
            <v>20230724419</v>
          </cell>
        </row>
        <row r="421">
          <cell r="C421">
            <v>102449</v>
          </cell>
          <cell r="D421" t="str">
            <v>济宁信业橡胶经贸有限责任公司</v>
          </cell>
          <cell r="E421">
            <v>40.836088595</v>
          </cell>
          <cell r="F421" t="str">
            <v>小于100元</v>
          </cell>
          <cell r="G421">
            <v>20230724420</v>
          </cell>
        </row>
        <row r="422">
          <cell r="C422">
            <v>102497</v>
          </cell>
          <cell r="D422" t="str">
            <v>江苏海德莱特汽车部件有限公司</v>
          </cell>
          <cell r="E422">
            <v>33.94302136</v>
          </cell>
          <cell r="F422" t="str">
            <v>小于100元</v>
          </cell>
          <cell r="G422">
            <v>20230724421</v>
          </cell>
        </row>
        <row r="423">
          <cell r="C423">
            <v>102516</v>
          </cell>
          <cell r="D423" t="str">
            <v>江苏杰润绝热材料科技有限公司</v>
          </cell>
          <cell r="E423">
            <v>0.25312</v>
          </cell>
          <cell r="F423" t="str">
            <v>小于100元</v>
          </cell>
          <cell r="G423">
            <v>20230724422</v>
          </cell>
        </row>
        <row r="424">
          <cell r="C424">
            <v>102523</v>
          </cell>
          <cell r="D424" t="str">
            <v>江苏凯灵汽车电器有限公司</v>
          </cell>
          <cell r="E424">
            <v>54.532331</v>
          </cell>
          <cell r="F424" t="str">
            <v>小于100元</v>
          </cell>
          <cell r="G424">
            <v>20230724423</v>
          </cell>
        </row>
        <row r="425">
          <cell r="C425">
            <v>100779</v>
          </cell>
          <cell r="D425" t="str">
            <v>江苏利旺车辆部件有限公司</v>
          </cell>
          <cell r="E425">
            <v>30</v>
          </cell>
          <cell r="F425" t="str">
            <v>小于100元</v>
          </cell>
          <cell r="G425">
            <v>20230724424</v>
          </cell>
        </row>
        <row r="426">
          <cell r="C426">
            <v>102541</v>
          </cell>
          <cell r="D426" t="str">
            <v>江苏瑞强紧固件有限公司</v>
          </cell>
          <cell r="E426">
            <v>5.811816</v>
          </cell>
          <cell r="F426" t="str">
            <v>小于100元</v>
          </cell>
          <cell r="G426">
            <v>20230724425</v>
          </cell>
        </row>
        <row r="427">
          <cell r="C427">
            <v>102557</v>
          </cell>
          <cell r="D427" t="str">
            <v>江苏天一伟业车件有限公司</v>
          </cell>
          <cell r="E427">
            <v>7.210304</v>
          </cell>
          <cell r="F427" t="str">
            <v>小于100元</v>
          </cell>
          <cell r="G427">
            <v>20230724426</v>
          </cell>
        </row>
        <row r="428">
          <cell r="C428">
            <v>102613</v>
          </cell>
          <cell r="D428" t="str">
            <v>江阴天萌汽配科技有限公司</v>
          </cell>
          <cell r="E428">
            <v>33.66496</v>
          </cell>
          <cell r="F428" t="str">
            <v>小于100元</v>
          </cell>
          <cell r="G428">
            <v>20230724427</v>
          </cell>
        </row>
        <row r="429">
          <cell r="C429">
            <v>102614</v>
          </cell>
          <cell r="D429" t="str">
            <v>江阴协统汽车附件有限公司</v>
          </cell>
          <cell r="E429">
            <v>98.456259968</v>
          </cell>
          <cell r="F429" t="str">
            <v>小于100元</v>
          </cell>
          <cell r="G429">
            <v>20230724428</v>
          </cell>
        </row>
        <row r="430">
          <cell r="C430">
            <v>102650</v>
          </cell>
          <cell r="D430" t="str">
            <v>莒县鑫盛机械厂</v>
          </cell>
          <cell r="E430">
            <v>11.3792808</v>
          </cell>
          <cell r="F430" t="str">
            <v>小于100元</v>
          </cell>
          <cell r="G430">
            <v>20230724429</v>
          </cell>
        </row>
        <row r="431">
          <cell r="C431">
            <v>102713</v>
          </cell>
          <cell r="D431" t="str">
            <v>莱芜永驰橡塑有限责任公司</v>
          </cell>
          <cell r="E431">
            <v>29.75742</v>
          </cell>
          <cell r="F431" t="str">
            <v>小于100元</v>
          </cell>
          <cell r="G431">
            <v>20230724430</v>
          </cell>
        </row>
        <row r="432">
          <cell r="C432">
            <v>102729</v>
          </cell>
          <cell r="D432" t="str">
            <v>莱州新安达汽车零部件有限公司</v>
          </cell>
          <cell r="E432">
            <v>8.308479584</v>
          </cell>
          <cell r="F432" t="str">
            <v>小于100元</v>
          </cell>
          <cell r="G432">
            <v>20230724431</v>
          </cell>
        </row>
        <row r="433">
          <cell r="C433">
            <v>102758</v>
          </cell>
          <cell r="D433" t="str">
            <v>梁山环宇密封垫片有限公司</v>
          </cell>
          <cell r="E433">
            <v>73.0999712</v>
          </cell>
          <cell r="F433" t="str">
            <v>小于100元</v>
          </cell>
          <cell r="G433">
            <v>20230724432</v>
          </cell>
        </row>
        <row r="434">
          <cell r="C434">
            <v>102818</v>
          </cell>
          <cell r="D434" t="str">
            <v>临朐县镇原塑料厂</v>
          </cell>
          <cell r="E434">
            <v>56.9510395</v>
          </cell>
          <cell r="F434" t="str">
            <v>小于100元</v>
          </cell>
          <cell r="G434">
            <v>20230724433</v>
          </cell>
        </row>
        <row r="435">
          <cell r="C435">
            <v>102844</v>
          </cell>
          <cell r="D435" t="str">
            <v>龙口龙源汽车配件有限公司</v>
          </cell>
          <cell r="E435">
            <v>0.4856288</v>
          </cell>
          <cell r="F435" t="str">
            <v>小于100元</v>
          </cell>
          <cell r="G435">
            <v>20230724434</v>
          </cell>
        </row>
        <row r="436">
          <cell r="C436">
            <v>102846</v>
          </cell>
          <cell r="D436" t="str">
            <v>龙口森工机械有限公司</v>
          </cell>
          <cell r="E436">
            <v>19.54448</v>
          </cell>
          <cell r="F436" t="str">
            <v>小于100元</v>
          </cell>
          <cell r="G436">
            <v>20230724435</v>
          </cell>
        </row>
        <row r="437">
          <cell r="C437">
            <v>102901</v>
          </cell>
          <cell r="D437" t="str">
            <v>马勒贝洱热系统（济南）有限公司</v>
          </cell>
          <cell r="E437">
            <v>97.4464992</v>
          </cell>
          <cell r="F437" t="str">
            <v>小于100元</v>
          </cell>
          <cell r="G437">
            <v>20230724436</v>
          </cell>
        </row>
        <row r="438">
          <cell r="C438">
            <v>118157</v>
          </cell>
          <cell r="D438" t="str">
            <v>绵阳市安州区长城机械制造有限公司</v>
          </cell>
          <cell r="E438">
            <v>1.195992</v>
          </cell>
          <cell r="F438" t="str">
            <v>小于100元</v>
          </cell>
          <cell r="G438">
            <v>20230724437</v>
          </cell>
        </row>
        <row r="439">
          <cell r="C439">
            <v>102922</v>
          </cell>
          <cell r="D439" t="str">
            <v>绵阳市联重科技有限公司</v>
          </cell>
          <cell r="E439">
            <v>1.547648</v>
          </cell>
          <cell r="F439" t="str">
            <v>小于100元</v>
          </cell>
          <cell r="G439">
            <v>20230724438</v>
          </cell>
        </row>
        <row r="440">
          <cell r="C440">
            <v>102965</v>
          </cell>
          <cell r="D440" t="str">
            <v>南京双环电器股份有限公司</v>
          </cell>
          <cell r="E440">
            <v>4.32564</v>
          </cell>
          <cell r="F440" t="str">
            <v>小于100元</v>
          </cell>
          <cell r="G440">
            <v>20230724439</v>
          </cell>
        </row>
        <row r="441">
          <cell r="C441">
            <v>102978</v>
          </cell>
          <cell r="D441" t="str">
            <v>南皮县利辉五金接插件厂</v>
          </cell>
          <cell r="E441">
            <v>0.173568</v>
          </cell>
          <cell r="F441" t="str">
            <v>小于100元</v>
          </cell>
          <cell r="G441">
            <v>20230724440</v>
          </cell>
        </row>
        <row r="442">
          <cell r="C442">
            <v>102990</v>
          </cell>
          <cell r="D442" t="str">
            <v>南阳天一密封股份有限公司</v>
          </cell>
          <cell r="E442">
            <v>0.1581096</v>
          </cell>
          <cell r="F442" t="str">
            <v>小于100元</v>
          </cell>
          <cell r="G442">
            <v>20230724441</v>
          </cell>
        </row>
        <row r="443">
          <cell r="C443" t="str">
            <v>33.02.0WA98</v>
          </cell>
          <cell r="D443" t="str">
            <v>宁波诚林汽配有限公司</v>
          </cell>
          <cell r="E443">
            <v>2.710305</v>
          </cell>
          <cell r="F443" t="str">
            <v>小于100元</v>
          </cell>
          <cell r="G443">
            <v>20230724442</v>
          </cell>
        </row>
        <row r="444">
          <cell r="C444">
            <v>103004</v>
          </cell>
          <cell r="D444" t="str">
            <v>宁波东钱湖旅游度假区西联汽车方向盘厂</v>
          </cell>
          <cell r="E444">
            <v>37.2019504</v>
          </cell>
          <cell r="F444" t="str">
            <v>小于100元</v>
          </cell>
          <cell r="G444">
            <v>20230724443</v>
          </cell>
        </row>
        <row r="445">
          <cell r="C445">
            <v>103034</v>
          </cell>
          <cell r="D445" t="str">
            <v>宁波市光亚汽车配件有限公司</v>
          </cell>
          <cell r="E445">
            <v>3.867312</v>
          </cell>
          <cell r="F445" t="str">
            <v>小于100元</v>
          </cell>
          <cell r="G445">
            <v>20230724444</v>
          </cell>
        </row>
        <row r="446">
          <cell r="C446">
            <v>103067</v>
          </cell>
          <cell r="D446" t="str">
            <v>欧瑞飞反光材料（厦门）有限公司</v>
          </cell>
          <cell r="E446">
            <v>85.428</v>
          </cell>
          <cell r="F446" t="str">
            <v>小于100元</v>
          </cell>
          <cell r="G446">
            <v>20230724445</v>
          </cell>
        </row>
        <row r="447">
          <cell r="C447">
            <v>103085</v>
          </cell>
          <cell r="D447" t="str">
            <v>蓬莱中瑞汽车内饰有限公司</v>
          </cell>
          <cell r="E447">
            <v>56.2785426</v>
          </cell>
          <cell r="F447" t="str">
            <v>小于100元</v>
          </cell>
          <cell r="G447">
            <v>20230724446</v>
          </cell>
        </row>
        <row r="448">
          <cell r="C448">
            <v>103103</v>
          </cell>
          <cell r="D448" t="str">
            <v>齐河鑫瑞熙车架制造有限公司</v>
          </cell>
          <cell r="E448">
            <v>82.9552775</v>
          </cell>
          <cell r="F448" t="str">
            <v>小于100元</v>
          </cell>
          <cell r="G448">
            <v>20230724447</v>
          </cell>
        </row>
        <row r="449">
          <cell r="C449">
            <v>103202</v>
          </cell>
          <cell r="D449" t="str">
            <v>青岛茂林橡胶制品有限公司</v>
          </cell>
          <cell r="E449">
            <v>3.616</v>
          </cell>
          <cell r="F449" t="str">
            <v>小于100元</v>
          </cell>
          <cell r="G449">
            <v>20230724448</v>
          </cell>
        </row>
        <row r="450">
          <cell r="C450">
            <v>103208</v>
          </cell>
          <cell r="D450" t="str">
            <v>青岛普天智能制造股份有限公司</v>
          </cell>
          <cell r="E450">
            <v>51.58224</v>
          </cell>
          <cell r="F450" t="str">
            <v>小于100元</v>
          </cell>
          <cell r="G450">
            <v>20230724449</v>
          </cell>
        </row>
        <row r="451">
          <cell r="C451">
            <v>103264</v>
          </cell>
          <cell r="D451" t="str">
            <v>青岛宇远新材料有限公司</v>
          </cell>
          <cell r="E451">
            <v>2.373</v>
          </cell>
          <cell r="F451" t="str">
            <v>小于100元</v>
          </cell>
          <cell r="G451">
            <v>20230724450</v>
          </cell>
        </row>
        <row r="452">
          <cell r="C452">
            <v>103289</v>
          </cell>
          <cell r="D452" t="str">
            <v>清河县捷迈汽车零部件有限公司</v>
          </cell>
          <cell r="E452">
            <v>19.3687198</v>
          </cell>
          <cell r="F452" t="str">
            <v>小于100元</v>
          </cell>
          <cell r="G452">
            <v>20230724451</v>
          </cell>
        </row>
        <row r="453">
          <cell r="C453">
            <v>128122</v>
          </cell>
          <cell r="D453" t="str">
            <v>清河县亿嘉兴汽车零部件有限公司</v>
          </cell>
          <cell r="E453">
            <v>4.23976</v>
          </cell>
          <cell r="F453" t="str">
            <v>小于100元</v>
          </cell>
          <cell r="G453">
            <v>20230724452</v>
          </cell>
        </row>
        <row r="454">
          <cell r="C454">
            <v>103316</v>
          </cell>
          <cell r="D454" t="str">
            <v>任丘市仕强机电制造有限公司</v>
          </cell>
          <cell r="E454">
            <v>19.135872</v>
          </cell>
          <cell r="F454" t="str">
            <v>小于100元</v>
          </cell>
          <cell r="G454">
            <v>20230724453</v>
          </cell>
        </row>
        <row r="455">
          <cell r="C455">
            <v>137018</v>
          </cell>
          <cell r="D455" t="str">
            <v>日照超越橡塑制品股份有限公司</v>
          </cell>
          <cell r="E455">
            <v>52.779136</v>
          </cell>
          <cell r="F455" t="str">
            <v>小于100元</v>
          </cell>
          <cell r="G455">
            <v>20230724454</v>
          </cell>
        </row>
        <row r="456">
          <cell r="C456">
            <v>103325</v>
          </cell>
          <cell r="D456" t="str">
            <v>日照华程橡塑有限公司</v>
          </cell>
          <cell r="E456">
            <v>13.547796</v>
          </cell>
          <cell r="F456" t="str">
            <v>小于100元</v>
          </cell>
          <cell r="G456">
            <v>20230724455</v>
          </cell>
        </row>
        <row r="457">
          <cell r="C457">
            <v>103446</v>
          </cell>
          <cell r="D457" t="str">
            <v>山东奥扬新能源科技股份有限公司</v>
          </cell>
          <cell r="E457">
            <v>60</v>
          </cell>
          <cell r="F457" t="str">
            <v>小于100元</v>
          </cell>
          <cell r="G457">
            <v>20230724456</v>
          </cell>
        </row>
        <row r="458">
          <cell r="C458">
            <v>103451</v>
          </cell>
          <cell r="D458" t="str">
            <v>山东宝宁机械有限公司</v>
          </cell>
          <cell r="E458">
            <v>75.7328712000001</v>
          </cell>
          <cell r="F458" t="str">
            <v>小于100元</v>
          </cell>
          <cell r="G458">
            <v>20230724457</v>
          </cell>
        </row>
        <row r="459">
          <cell r="C459">
            <v>103494</v>
          </cell>
          <cell r="D459" t="str">
            <v>山东东都汽车部件股份有限公司</v>
          </cell>
          <cell r="E459">
            <v>45.078864</v>
          </cell>
          <cell r="F459" t="str">
            <v>小于100元</v>
          </cell>
          <cell r="G459">
            <v>20230724458</v>
          </cell>
        </row>
        <row r="460">
          <cell r="C460">
            <v>103507</v>
          </cell>
          <cell r="D460" t="str">
            <v>山东弗泽瑞金属科技有限公司</v>
          </cell>
          <cell r="E460">
            <v>3.96404</v>
          </cell>
          <cell r="F460" t="str">
            <v>小于100元</v>
          </cell>
          <cell r="G460">
            <v>20230724459</v>
          </cell>
        </row>
        <row r="461">
          <cell r="C461">
            <v>103571</v>
          </cell>
          <cell r="D461" t="str">
            <v>山东厚丰汽车散热器有限公司</v>
          </cell>
          <cell r="E461">
            <v>83.8912</v>
          </cell>
          <cell r="F461" t="str">
            <v>小于100元</v>
          </cell>
          <cell r="G461">
            <v>20230724460</v>
          </cell>
        </row>
        <row r="462">
          <cell r="C462">
            <v>103597</v>
          </cell>
          <cell r="D462" t="str">
            <v>山东济宁神州工程机械有限公司</v>
          </cell>
          <cell r="E462">
            <v>0.339</v>
          </cell>
          <cell r="F462" t="str">
            <v>小于100元</v>
          </cell>
          <cell r="G462">
            <v>20230724461</v>
          </cell>
        </row>
        <row r="463">
          <cell r="C463">
            <v>103629</v>
          </cell>
          <cell r="D463" t="str">
            <v>山东九佳紧固件股份有限公司</v>
          </cell>
          <cell r="E463">
            <v>61.678112</v>
          </cell>
          <cell r="F463" t="str">
            <v>小于100元</v>
          </cell>
          <cell r="G463">
            <v>20230724462</v>
          </cell>
        </row>
        <row r="464">
          <cell r="C464">
            <v>150564</v>
          </cell>
          <cell r="D464" t="str">
            <v>山东骏昂新材料科技有限公司</v>
          </cell>
          <cell r="E464">
            <v>67.6959496</v>
          </cell>
          <cell r="F464" t="str">
            <v>小于100元</v>
          </cell>
          <cell r="G464">
            <v>20230724463</v>
          </cell>
        </row>
        <row r="465">
          <cell r="C465">
            <v>103647</v>
          </cell>
          <cell r="D465" t="str">
            <v>山东鲲乾汽车配件有限公司</v>
          </cell>
          <cell r="E465">
            <v>16.8955792</v>
          </cell>
          <cell r="F465" t="str">
            <v>小于100元</v>
          </cell>
          <cell r="G465">
            <v>20230724464</v>
          </cell>
        </row>
        <row r="466">
          <cell r="C466">
            <v>111880</v>
          </cell>
          <cell r="D466" t="str">
            <v>山东聊城明宇汽车配件有限公司</v>
          </cell>
          <cell r="E466">
            <v>0.28928</v>
          </cell>
          <cell r="F466" t="str">
            <v>小于100元</v>
          </cell>
          <cell r="G466">
            <v>20230724465</v>
          </cell>
        </row>
        <row r="467">
          <cell r="C467">
            <v>103805</v>
          </cell>
          <cell r="D467" t="str">
            <v>山东泰全重型汽车配件股份有限公司</v>
          </cell>
          <cell r="E467">
            <v>36.762968</v>
          </cell>
          <cell r="F467" t="str">
            <v>小于100元</v>
          </cell>
          <cell r="G467">
            <v>20230724466</v>
          </cell>
        </row>
        <row r="468">
          <cell r="C468">
            <v>103819</v>
          </cell>
          <cell r="D468" t="str">
            <v>山东统亚模塑科技实业有限公司</v>
          </cell>
          <cell r="E468">
            <v>2.2132519</v>
          </cell>
          <cell r="F468" t="str">
            <v>小于100元</v>
          </cell>
          <cell r="G468">
            <v>20230724467</v>
          </cell>
        </row>
        <row r="469">
          <cell r="C469">
            <v>103848</v>
          </cell>
          <cell r="D469" t="str">
            <v>山东新金发汽车零部件有限公司</v>
          </cell>
          <cell r="E469">
            <v>0.00339</v>
          </cell>
          <cell r="F469" t="str">
            <v>小于100元</v>
          </cell>
          <cell r="G469">
            <v>20230724468</v>
          </cell>
        </row>
        <row r="470">
          <cell r="C470">
            <v>129431</v>
          </cell>
          <cell r="D470" t="str">
            <v>山东众诚新能源股份有限公司</v>
          </cell>
          <cell r="E470">
            <v>81.1001</v>
          </cell>
          <cell r="F470" t="str">
            <v>小于100元</v>
          </cell>
          <cell r="G470">
            <v>20230724469</v>
          </cell>
        </row>
        <row r="471">
          <cell r="C471">
            <v>100041</v>
          </cell>
          <cell r="D471" t="str">
            <v>陕西法士特齿轮有限责任公司</v>
          </cell>
          <cell r="E471">
            <v>15</v>
          </cell>
          <cell r="F471" t="str">
            <v>小于100元</v>
          </cell>
          <cell r="G471">
            <v>20230724470</v>
          </cell>
        </row>
        <row r="472">
          <cell r="C472">
            <v>103970</v>
          </cell>
          <cell r="D472" t="str">
            <v>上海保隆工贸有限公司</v>
          </cell>
          <cell r="E472">
            <v>2.96964</v>
          </cell>
          <cell r="F472" t="str">
            <v>小于100元</v>
          </cell>
          <cell r="G472">
            <v>20230724471</v>
          </cell>
        </row>
        <row r="473">
          <cell r="C473">
            <v>104138</v>
          </cell>
          <cell r="D473" t="str">
            <v>绍兴上虞中塘电器五金厂</v>
          </cell>
          <cell r="E473">
            <v>7.166008</v>
          </cell>
          <cell r="F473" t="str">
            <v>小于100元</v>
          </cell>
          <cell r="G473">
            <v>20230724472</v>
          </cell>
        </row>
        <row r="474">
          <cell r="C474">
            <v>104160</v>
          </cell>
          <cell r="D474" t="str">
            <v>深圳市理士新能源发展有限公司</v>
          </cell>
          <cell r="E474">
            <v>61.8336</v>
          </cell>
          <cell r="F474" t="str">
            <v>小于100元</v>
          </cell>
          <cell r="G474">
            <v>20230724473</v>
          </cell>
        </row>
        <row r="475">
          <cell r="C475">
            <v>104185</v>
          </cell>
          <cell r="D475" t="str">
            <v>沈阳金通汽车零部件制造有限公司</v>
          </cell>
          <cell r="E475">
            <v>9.7301136</v>
          </cell>
          <cell r="F475" t="str">
            <v>小于100元</v>
          </cell>
          <cell r="G475">
            <v>20230724474</v>
          </cell>
        </row>
        <row r="476">
          <cell r="C476">
            <v>104228</v>
          </cell>
          <cell r="D476" t="str">
            <v>十堰市倍佳热管理系统科技有限公司</v>
          </cell>
          <cell r="E476">
            <v>10.73952</v>
          </cell>
          <cell r="F476" t="str">
            <v>小于100元</v>
          </cell>
          <cell r="G476">
            <v>20230724475</v>
          </cell>
        </row>
        <row r="477">
          <cell r="C477">
            <v>163962</v>
          </cell>
          <cell r="D477" t="str">
            <v>十堰鑫百迪汽车科技有限公司</v>
          </cell>
          <cell r="E477">
            <v>2.18994</v>
          </cell>
          <cell r="F477" t="str">
            <v>小于100元</v>
          </cell>
          <cell r="G477">
            <v>20230724476</v>
          </cell>
        </row>
        <row r="478">
          <cell r="C478">
            <v>104241</v>
          </cell>
          <cell r="D478" t="str">
            <v>十堰盈瑞汽车电子有限公司</v>
          </cell>
          <cell r="E478">
            <v>4.67335908</v>
          </cell>
          <cell r="F478" t="str">
            <v>小于100元</v>
          </cell>
          <cell r="G478">
            <v>20230724477</v>
          </cell>
        </row>
        <row r="479">
          <cell r="C479">
            <v>104273</v>
          </cell>
          <cell r="D479" t="str">
            <v>四川富士电机有限公司</v>
          </cell>
          <cell r="E479">
            <v>9.223425668</v>
          </cell>
          <cell r="F479" t="str">
            <v>小于100元</v>
          </cell>
          <cell r="G479">
            <v>20230724478</v>
          </cell>
        </row>
        <row r="480">
          <cell r="C480">
            <v>123530</v>
          </cell>
          <cell r="D480" t="str">
            <v>四川国腾设备制造有限公司</v>
          </cell>
          <cell r="E480">
            <v>83.490623136</v>
          </cell>
          <cell r="F480" t="str">
            <v>小于100元</v>
          </cell>
          <cell r="G480">
            <v>20230724479</v>
          </cell>
        </row>
        <row r="481">
          <cell r="C481">
            <v>138088</v>
          </cell>
          <cell r="D481" t="str">
            <v>四川宏鑫辉标准件制造有限公司</v>
          </cell>
          <cell r="E481">
            <v>100.3364516</v>
          </cell>
          <cell r="F481" t="str">
            <v>小于100元</v>
          </cell>
          <cell r="G481">
            <v>20230724480</v>
          </cell>
        </row>
        <row r="482">
          <cell r="C482">
            <v>139051</v>
          </cell>
          <cell r="D482" t="str">
            <v>四川重汽王牌兴城液压件有限公司</v>
          </cell>
          <cell r="E482">
            <v>61.016384</v>
          </cell>
          <cell r="F482" t="str">
            <v>小于100元</v>
          </cell>
          <cell r="G482">
            <v>20230724481</v>
          </cell>
        </row>
        <row r="483">
          <cell r="C483">
            <v>104309</v>
          </cell>
          <cell r="D483" t="str">
            <v>苏州汇川联合动力系统股份有限公司</v>
          </cell>
          <cell r="E483">
            <v>52</v>
          </cell>
          <cell r="F483" t="str">
            <v>小于100元</v>
          </cell>
          <cell r="G483">
            <v>20230724482</v>
          </cell>
        </row>
        <row r="484">
          <cell r="C484">
            <v>104464</v>
          </cell>
          <cell r="D484" t="str">
            <v>天津市天宇胶管股份有限公司</v>
          </cell>
          <cell r="E484">
            <v>87.9262944</v>
          </cell>
          <cell r="F484" t="str">
            <v>小于100元</v>
          </cell>
          <cell r="G484">
            <v>20230724483</v>
          </cell>
        </row>
        <row r="485">
          <cell r="C485">
            <v>100021</v>
          </cell>
          <cell r="D485" t="str">
            <v>潍柴新能源动力科技有限公司</v>
          </cell>
          <cell r="E485">
            <v>68</v>
          </cell>
          <cell r="F485" t="str">
            <v>小于100元</v>
          </cell>
          <cell r="G485">
            <v>20230724484</v>
          </cell>
        </row>
        <row r="486">
          <cell r="C486">
            <v>104571</v>
          </cell>
          <cell r="D486" t="str">
            <v>潍坊天发机械有限公司</v>
          </cell>
          <cell r="E486">
            <v>6.20144</v>
          </cell>
          <cell r="F486" t="str">
            <v>小于100元</v>
          </cell>
          <cell r="G486">
            <v>20230724485</v>
          </cell>
        </row>
        <row r="487">
          <cell r="C487">
            <v>105650</v>
          </cell>
          <cell r="D487" t="str">
            <v>潍坊万达液压气动机械有限公司</v>
          </cell>
          <cell r="E487">
            <v>65.727142464</v>
          </cell>
          <cell r="F487" t="str">
            <v>小于100元</v>
          </cell>
          <cell r="G487">
            <v>20230724486</v>
          </cell>
        </row>
        <row r="488">
          <cell r="C488">
            <v>104782</v>
          </cell>
          <cell r="D488" t="str">
            <v>新南风加热制冷（沧州）有限公司</v>
          </cell>
          <cell r="E488">
            <v>1.33792</v>
          </cell>
          <cell r="F488" t="str">
            <v>小于100元</v>
          </cell>
          <cell r="G488">
            <v>20230724487</v>
          </cell>
        </row>
        <row r="489">
          <cell r="C489">
            <v>104878</v>
          </cell>
          <cell r="D489" t="str">
            <v>烟台新锐标准件有限责任公司</v>
          </cell>
          <cell r="E489">
            <v>34.98807248</v>
          </cell>
          <cell r="F489" t="str">
            <v>小于100元</v>
          </cell>
          <cell r="G489">
            <v>20230724488</v>
          </cell>
        </row>
        <row r="490">
          <cell r="C490">
            <v>104880</v>
          </cell>
          <cell r="D490" t="str">
            <v>烟台盈德精密机械有限公司</v>
          </cell>
          <cell r="E490">
            <v>64.16592</v>
          </cell>
          <cell r="F490" t="str">
            <v>小于100元</v>
          </cell>
          <cell r="G490">
            <v>20230724489</v>
          </cell>
        </row>
        <row r="491">
          <cell r="C491">
            <v>104883</v>
          </cell>
          <cell r="D491" t="str">
            <v>烟台毓顺汽车零部件有限公司</v>
          </cell>
          <cell r="E491">
            <v>0.057969</v>
          </cell>
          <cell r="F491" t="str">
            <v>小于100元</v>
          </cell>
          <cell r="G491">
            <v>20230724490</v>
          </cell>
        </row>
        <row r="492">
          <cell r="C492">
            <v>104898</v>
          </cell>
          <cell r="D492" t="str">
            <v>扬中市华丰塑胶有限公司</v>
          </cell>
          <cell r="E492">
            <v>99.1550592</v>
          </cell>
          <cell r="F492" t="str">
            <v>小于100元</v>
          </cell>
          <cell r="G492">
            <v>20230724491</v>
          </cell>
        </row>
        <row r="493">
          <cell r="C493">
            <v>104904</v>
          </cell>
          <cell r="D493" t="str">
            <v>扬州东升汽车零部件股份有限公司</v>
          </cell>
          <cell r="E493">
            <v>66.7520832</v>
          </cell>
          <cell r="F493" t="str">
            <v>小于100元</v>
          </cell>
          <cell r="G493">
            <v>20230724492</v>
          </cell>
        </row>
        <row r="494">
          <cell r="C494">
            <v>104986</v>
          </cell>
          <cell r="D494" t="str">
            <v>余姚市东盈汽车零部件有限公司</v>
          </cell>
          <cell r="E494">
            <v>29.66928</v>
          </cell>
          <cell r="F494" t="str">
            <v>小于100元</v>
          </cell>
          <cell r="G494">
            <v>20230724493</v>
          </cell>
        </row>
        <row r="495">
          <cell r="C495">
            <v>105008</v>
          </cell>
          <cell r="D495" t="str">
            <v>玉环市金隆机械股份有限公司</v>
          </cell>
          <cell r="E495">
            <v>4.04088</v>
          </cell>
          <cell r="F495" t="str">
            <v>小于100元</v>
          </cell>
          <cell r="G495">
            <v>20230724494</v>
          </cell>
        </row>
        <row r="496">
          <cell r="C496">
            <v>105089</v>
          </cell>
          <cell r="D496" t="str">
            <v>章丘市鑫东铸造机械有限公司</v>
          </cell>
          <cell r="E496">
            <v>1.040504</v>
          </cell>
          <cell r="F496" t="str">
            <v>小于100元</v>
          </cell>
          <cell r="G496">
            <v>20230724495</v>
          </cell>
        </row>
        <row r="497">
          <cell r="C497">
            <v>105090</v>
          </cell>
          <cell r="D497" t="str">
            <v>章丘市鑫汇源汽车配件厂</v>
          </cell>
          <cell r="E497">
            <v>16.6336</v>
          </cell>
          <cell r="F497" t="str">
            <v>小于100元</v>
          </cell>
          <cell r="G497">
            <v>20230724496</v>
          </cell>
        </row>
        <row r="498">
          <cell r="C498">
            <v>105170</v>
          </cell>
          <cell r="D498" t="str">
            <v>浙江东叶阀门有限公司</v>
          </cell>
          <cell r="E498">
            <v>73.5856</v>
          </cell>
          <cell r="F498" t="str">
            <v>小于100元</v>
          </cell>
          <cell r="G498">
            <v>20230724497</v>
          </cell>
        </row>
        <row r="499">
          <cell r="C499">
            <v>105173</v>
          </cell>
          <cell r="D499" t="str">
            <v>浙江方正（湖北）汽车零部件有限公司</v>
          </cell>
          <cell r="E499">
            <v>69.0057552</v>
          </cell>
          <cell r="F499" t="str">
            <v>小于100元</v>
          </cell>
          <cell r="G499">
            <v>20230724498</v>
          </cell>
        </row>
        <row r="500">
          <cell r="C500">
            <v>105189</v>
          </cell>
          <cell r="D500" t="str">
            <v>浙江嘉利（丽水）工业股份有限公司</v>
          </cell>
          <cell r="E500">
            <v>1.41024</v>
          </cell>
          <cell r="F500" t="str">
            <v>小于100元</v>
          </cell>
          <cell r="G500">
            <v>20230724499</v>
          </cell>
        </row>
        <row r="501">
          <cell r="C501">
            <v>105197</v>
          </cell>
          <cell r="D501" t="str">
            <v>浙江科力车辆控制系统有限公司</v>
          </cell>
          <cell r="E501">
            <v>0.225435</v>
          </cell>
          <cell r="F501" t="str">
            <v>小于100元</v>
          </cell>
          <cell r="G501">
            <v>20230724500</v>
          </cell>
        </row>
        <row r="502">
          <cell r="C502">
            <v>105216</v>
          </cell>
          <cell r="D502" t="str">
            <v>浙江胜华波电器股份有限公司</v>
          </cell>
          <cell r="E502">
            <v>16.171688544</v>
          </cell>
          <cell r="F502" t="str">
            <v>小于100元</v>
          </cell>
          <cell r="G502">
            <v>20230724501</v>
          </cell>
        </row>
        <row r="503">
          <cell r="C503">
            <v>105225</v>
          </cell>
          <cell r="D503" t="str">
            <v>浙江台州屹信源车灯有限公司</v>
          </cell>
          <cell r="E503">
            <v>1.897212144</v>
          </cell>
          <cell r="F503" t="str">
            <v>小于100元</v>
          </cell>
          <cell r="G503">
            <v>20230724502</v>
          </cell>
        </row>
        <row r="504">
          <cell r="C504">
            <v>105226</v>
          </cell>
          <cell r="D504" t="str">
            <v>浙江天成自控股份有限公司</v>
          </cell>
          <cell r="E504">
            <v>5.2799928</v>
          </cell>
          <cell r="F504" t="str">
            <v>小于100元</v>
          </cell>
          <cell r="G504">
            <v>20230724503</v>
          </cell>
        </row>
        <row r="505">
          <cell r="C505">
            <v>105250</v>
          </cell>
          <cell r="D505" t="str">
            <v>浙江屹华汽车零部件有限公司</v>
          </cell>
          <cell r="E505">
            <v>34.9444816</v>
          </cell>
          <cell r="F505" t="str">
            <v>小于100元</v>
          </cell>
          <cell r="G505">
            <v>20230724504</v>
          </cell>
        </row>
        <row r="506">
          <cell r="C506">
            <v>105274</v>
          </cell>
          <cell r="D506" t="str">
            <v>镇江立达纤维工业有限责任公司</v>
          </cell>
          <cell r="E506">
            <v>0.6340656</v>
          </cell>
          <cell r="F506" t="str">
            <v>小于100元</v>
          </cell>
          <cell r="G506">
            <v>20230724505</v>
          </cell>
        </row>
        <row r="507">
          <cell r="C507" t="str">
            <v>N0390</v>
          </cell>
          <cell r="D507" t="str">
            <v>中国重汽集团南充海乐机械有限公司</v>
          </cell>
          <cell r="E507">
            <v>10.5137008</v>
          </cell>
          <cell r="F507" t="str">
            <v>小于100元</v>
          </cell>
          <cell r="G507">
            <v>20230724506</v>
          </cell>
        </row>
        <row r="508">
          <cell r="C508">
            <v>123571</v>
          </cell>
          <cell r="D508" t="str">
            <v>重庆迎洲压铸有限公司</v>
          </cell>
          <cell r="E508">
            <v>3.10976</v>
          </cell>
          <cell r="F508" t="str">
            <v>小于100元</v>
          </cell>
          <cell r="G508">
            <v>20230724507</v>
          </cell>
        </row>
        <row r="509">
          <cell r="C509">
            <v>123572</v>
          </cell>
          <cell r="D509" t="str">
            <v>重庆中奥离合器制造有限公司</v>
          </cell>
          <cell r="E509">
            <v>74.4541632</v>
          </cell>
          <cell r="F509" t="str">
            <v>小于100元</v>
          </cell>
          <cell r="G509">
            <v>20230724508</v>
          </cell>
        </row>
        <row r="510">
          <cell r="C510">
            <v>105538</v>
          </cell>
          <cell r="D510" t="str">
            <v>邹城市永进机械有限公司</v>
          </cell>
          <cell r="E510">
            <v>11.64352</v>
          </cell>
          <cell r="F510" t="str">
            <v>小于100元</v>
          </cell>
          <cell r="G510">
            <v>20230724509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53"/>
  <sheetViews>
    <sheetView zoomScale="85" zoomScaleNormal="85" workbookViewId="0">
      <pane ySplit="1" topLeftCell="A2" activePane="bottomLeft" state="frozen"/>
      <selection/>
      <selection pane="bottomLeft" activeCell="K1" sqref="K1"/>
    </sheetView>
  </sheetViews>
  <sheetFormatPr defaultColWidth="9" defaultRowHeight="12.75"/>
  <cols>
    <col min="1" max="1" width="5" style="4" hidden="1" customWidth="1"/>
    <col min="2" max="2" width="8.28571428571429" style="4" customWidth="1"/>
    <col min="3" max="3" width="14.2190476190476" style="4" customWidth="1"/>
    <col min="4" max="4" width="12" style="4" customWidth="1"/>
    <col min="5" max="5" width="5" style="4" hidden="1" customWidth="1"/>
    <col min="6" max="6" width="16.552380952381" style="4" customWidth="1"/>
    <col min="7" max="7" width="20.8571428571429" style="4" customWidth="1"/>
    <col min="8" max="8" width="13" style="4" customWidth="1"/>
    <col min="9" max="9" width="13" style="4" hidden="1" customWidth="1"/>
    <col min="10" max="10" width="12" style="4" hidden="1" customWidth="1"/>
    <col min="11" max="11" width="8.14285714285714" style="24" customWidth="1"/>
    <col min="12" max="12" width="10" style="4" hidden="1" customWidth="1"/>
    <col min="13" max="13" width="7" style="4" hidden="1" customWidth="1"/>
    <col min="14" max="14" width="4" style="4" hidden="1" customWidth="1"/>
    <col min="15" max="15" width="6" style="4" hidden="1" customWidth="1"/>
    <col min="16" max="16" width="9" style="4" hidden="1" customWidth="1"/>
    <col min="17" max="17" width="15" style="4" hidden="1" customWidth="1"/>
    <col min="18" max="18" width="8" style="4" customWidth="1"/>
    <col min="19" max="19" width="7.57142857142857" style="4" customWidth="1"/>
    <col min="20" max="20" width="10.7142857142857" style="4" customWidth="1"/>
    <col min="21" max="21" width="12" style="4" customWidth="1"/>
    <col min="22" max="22" width="8" style="4" hidden="1" customWidth="1"/>
    <col min="23" max="23" width="6.28571428571429" style="4" customWidth="1"/>
    <col min="24" max="24" width="10" style="4" customWidth="1"/>
    <col min="25" max="25" width="11" style="4" customWidth="1"/>
    <col min="26" max="26" width="12" style="4" hidden="1" customWidth="1"/>
    <col min="27" max="27" width="11" style="4" hidden="1" customWidth="1"/>
    <col min="28" max="28" width="13" style="4" hidden="1" customWidth="1"/>
    <col min="29" max="29" width="9" style="4" customWidth="1"/>
    <col min="30" max="30" width="13.1428571428571" style="25" customWidth="1"/>
    <col min="31" max="31" width="12.6095238095238" style="4" customWidth="1"/>
    <col min="32" max="32" width="4" style="4" hidden="1" customWidth="1"/>
    <col min="33" max="33" width="6" style="4" hidden="1" customWidth="1"/>
    <col min="34" max="34" width="8" style="4" customWidth="1"/>
    <col min="35" max="35" width="8.88571428571429" style="4" hidden="1" customWidth="1"/>
    <col min="36" max="36" width="9" style="4" hidden="1" customWidth="1"/>
    <col min="37" max="37" width="10.5714285714286" style="4" hidden="1" customWidth="1"/>
    <col min="38" max="38" width="10.1428571428571" style="26" customWidth="1"/>
    <col min="39" max="39" width="10.5714285714286" style="27" customWidth="1"/>
    <col min="40" max="40" width="11.8571428571429" style="27"/>
    <col min="41" max="43" width="9" style="27"/>
    <col min="44" max="44" width="9.71428571428571" style="27"/>
    <col min="45" max="45" width="9" style="27"/>
    <col min="46" max="46" width="11.8571428571429" style="27"/>
    <col min="47" max="49" width="9" style="28"/>
    <col min="50" max="54" width="9" style="27"/>
    <col min="55" max="16384" width="9" style="29"/>
  </cols>
  <sheetData>
    <row r="1" s="23" customFormat="1" ht="40.5" spans="1:54">
      <c r="A1" s="30" t="s">
        <v>0</v>
      </c>
      <c r="B1" s="31" t="s">
        <v>1</v>
      </c>
      <c r="C1" s="32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5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  <c r="V1" s="30" t="s">
        <v>20</v>
      </c>
      <c r="W1" s="30" t="s">
        <v>21</v>
      </c>
      <c r="X1" s="30" t="s">
        <v>22</v>
      </c>
      <c r="Y1" s="30" t="s">
        <v>23</v>
      </c>
      <c r="Z1" s="30" t="s">
        <v>24</v>
      </c>
      <c r="AA1" s="30" t="s">
        <v>25</v>
      </c>
      <c r="AB1" s="30" t="s">
        <v>26</v>
      </c>
      <c r="AC1" s="30" t="s">
        <v>27</v>
      </c>
      <c r="AD1" s="30" t="s">
        <v>28</v>
      </c>
      <c r="AE1" s="32" t="s">
        <v>29</v>
      </c>
      <c r="AF1" s="30" t="s">
        <v>30</v>
      </c>
      <c r="AG1" s="30" t="s">
        <v>31</v>
      </c>
      <c r="AH1" s="30" t="s">
        <v>32</v>
      </c>
      <c r="AI1" s="31" t="s">
        <v>33</v>
      </c>
      <c r="AJ1" s="31" t="s">
        <v>34</v>
      </c>
      <c r="AK1" s="31" t="s">
        <v>35</v>
      </c>
      <c r="AL1" s="39" t="s">
        <v>36</v>
      </c>
      <c r="AM1" s="40" t="s">
        <v>37</v>
      </c>
      <c r="AN1" s="40" t="s">
        <v>38</v>
      </c>
      <c r="AO1" s="40" t="s">
        <v>39</v>
      </c>
      <c r="AP1" s="40" t="s">
        <v>40</v>
      </c>
      <c r="AQ1" s="40" t="s">
        <v>41</v>
      </c>
      <c r="AR1" s="40" t="s">
        <v>42</v>
      </c>
      <c r="AS1" s="41" t="s">
        <v>43</v>
      </c>
      <c r="AT1" s="40" t="s">
        <v>44</v>
      </c>
      <c r="AU1" s="42" t="s">
        <v>45</v>
      </c>
      <c r="AV1" s="42" t="s">
        <v>46</v>
      </c>
      <c r="AW1" s="42" t="s">
        <v>47</v>
      </c>
      <c r="AX1" s="41" t="s">
        <v>48</v>
      </c>
      <c r="AY1" s="41" t="s">
        <v>49</v>
      </c>
      <c r="AZ1" s="41" t="s">
        <v>50</v>
      </c>
      <c r="BA1" s="41" t="s">
        <v>51</v>
      </c>
      <c r="BB1" s="44" t="s">
        <v>52</v>
      </c>
    </row>
    <row r="2" spans="1:54">
      <c r="A2" s="4" t="s">
        <v>53</v>
      </c>
      <c r="B2" s="33" t="s">
        <v>54</v>
      </c>
      <c r="C2" s="4" t="s">
        <v>55</v>
      </c>
      <c r="D2" s="4" t="s">
        <v>56</v>
      </c>
      <c r="E2" s="4" t="s">
        <v>57</v>
      </c>
      <c r="F2" s="4" t="s">
        <v>58</v>
      </c>
      <c r="G2" s="4" t="s">
        <v>59</v>
      </c>
      <c r="H2" s="34">
        <v>45017</v>
      </c>
      <c r="I2" s="36">
        <v>0.90630787037037</v>
      </c>
      <c r="J2" s="37">
        <v>30</v>
      </c>
      <c r="K2" s="24">
        <v>30</v>
      </c>
      <c r="L2" s="37">
        <v>0</v>
      </c>
      <c r="M2" s="37">
        <v>0</v>
      </c>
      <c r="N2" s="4" t="s">
        <v>60</v>
      </c>
      <c r="O2" s="4" t="s">
        <v>53</v>
      </c>
      <c r="P2" s="4" t="s">
        <v>53</v>
      </c>
      <c r="Q2" s="4" t="s">
        <v>53</v>
      </c>
      <c r="R2" s="4" t="s">
        <v>61</v>
      </c>
      <c r="S2" s="4" t="s">
        <v>62</v>
      </c>
      <c r="T2" s="4" t="s">
        <v>63</v>
      </c>
      <c r="U2" s="4" t="s">
        <v>64</v>
      </c>
      <c r="V2" s="4" t="s">
        <v>53</v>
      </c>
      <c r="W2" s="4" t="s">
        <v>65</v>
      </c>
      <c r="X2" s="4" t="s">
        <v>66</v>
      </c>
      <c r="Y2" s="4" t="s">
        <v>67</v>
      </c>
      <c r="Z2" s="4" t="s">
        <v>53</v>
      </c>
      <c r="AA2" s="4" t="s">
        <v>53</v>
      </c>
      <c r="AB2" s="4" t="s">
        <v>53</v>
      </c>
      <c r="AC2" s="4" t="s">
        <v>68</v>
      </c>
      <c r="AD2" s="38">
        <v>101253</v>
      </c>
      <c r="AE2" s="33" t="s">
        <v>69</v>
      </c>
      <c r="AF2" s="4" t="s">
        <v>53</v>
      </c>
      <c r="AG2" s="4" t="s">
        <v>70</v>
      </c>
      <c r="AH2" s="4" t="s">
        <v>53</v>
      </c>
      <c r="AI2" s="4">
        <v>1730</v>
      </c>
      <c r="AJ2" s="4">
        <v>1</v>
      </c>
      <c r="AK2" s="4">
        <v>1730</v>
      </c>
      <c r="AL2" s="26">
        <v>1492.4</v>
      </c>
      <c r="AM2" s="27">
        <f>AL2*1.13</f>
        <v>1686.412</v>
      </c>
      <c r="AN2" s="27">
        <f>K2*AM2</f>
        <v>50592.36</v>
      </c>
      <c r="AO2" s="43" t="s">
        <v>71</v>
      </c>
      <c r="AQ2" s="43" t="s">
        <v>72</v>
      </c>
      <c r="AR2" s="27" t="s">
        <v>73</v>
      </c>
      <c r="AS2" s="43" t="s">
        <v>74</v>
      </c>
      <c r="AT2" s="27">
        <f>IF(AP2="取数",K2,AN2)</f>
        <v>50592.36</v>
      </c>
      <c r="AU2" s="28">
        <v>0.004</v>
      </c>
      <c r="AV2" s="28">
        <v>0.004</v>
      </c>
      <c r="AX2" s="27">
        <f>AT2*AU2</f>
        <v>202.36944</v>
      </c>
      <c r="AY2" s="27">
        <f>AT2*AV2</f>
        <v>202.36944</v>
      </c>
      <c r="AZ2" s="27">
        <f>AT2*AW2</f>
        <v>0</v>
      </c>
      <c r="BA2" s="27">
        <f>BB2/1.06</f>
        <v>381.829132075472</v>
      </c>
      <c r="BB2" s="27">
        <f>AX2+AY2+AZ2</f>
        <v>404.73888</v>
      </c>
    </row>
    <row r="3" spans="1:54">
      <c r="A3" s="4" t="s">
        <v>53</v>
      </c>
      <c r="B3" s="33" t="s">
        <v>54</v>
      </c>
      <c r="C3" s="4" t="s">
        <v>55</v>
      </c>
      <c r="D3" s="4" t="s">
        <v>75</v>
      </c>
      <c r="E3" s="4" t="s">
        <v>57</v>
      </c>
      <c r="F3" s="4" t="s">
        <v>76</v>
      </c>
      <c r="G3" s="4" t="s">
        <v>77</v>
      </c>
      <c r="H3" s="34">
        <v>45017</v>
      </c>
      <c r="I3" s="36">
        <v>0.91173611111111</v>
      </c>
      <c r="J3" s="37">
        <v>30</v>
      </c>
      <c r="K3" s="24">
        <v>30</v>
      </c>
      <c r="L3" s="37">
        <v>0</v>
      </c>
      <c r="M3" s="37">
        <v>0</v>
      </c>
      <c r="N3" s="4" t="s">
        <v>60</v>
      </c>
      <c r="O3" s="4" t="s">
        <v>78</v>
      </c>
      <c r="P3" s="4" t="s">
        <v>79</v>
      </c>
      <c r="Q3" s="4" t="s">
        <v>80</v>
      </c>
      <c r="R3" s="4" t="s">
        <v>78</v>
      </c>
      <c r="S3" s="4" t="s">
        <v>81</v>
      </c>
      <c r="T3" s="4" t="s">
        <v>63</v>
      </c>
      <c r="U3" s="4" t="s">
        <v>82</v>
      </c>
      <c r="V3" s="4" t="s">
        <v>53</v>
      </c>
      <c r="W3" s="4" t="s">
        <v>65</v>
      </c>
      <c r="X3" s="4" t="s">
        <v>66</v>
      </c>
      <c r="Y3" s="4" t="s">
        <v>67</v>
      </c>
      <c r="Z3" s="4" t="s">
        <v>53</v>
      </c>
      <c r="AA3" s="4" t="s">
        <v>53</v>
      </c>
      <c r="AB3" s="4" t="s">
        <v>53</v>
      </c>
      <c r="AC3" s="4" t="s">
        <v>68</v>
      </c>
      <c r="AD3" s="38">
        <v>101253</v>
      </c>
      <c r="AE3" s="33" t="s">
        <v>69</v>
      </c>
      <c r="AF3" s="4" t="s">
        <v>53</v>
      </c>
      <c r="AG3" s="4" t="s">
        <v>70</v>
      </c>
      <c r="AH3" s="4" t="s">
        <v>53</v>
      </c>
      <c r="AI3" s="4">
        <v>500</v>
      </c>
      <c r="AJ3" s="4">
        <v>1</v>
      </c>
      <c r="AK3" s="4">
        <v>500</v>
      </c>
      <c r="AL3" s="26">
        <v>500</v>
      </c>
      <c r="AM3" s="27">
        <f>AL3*1.13</f>
        <v>565</v>
      </c>
      <c r="AN3" s="27">
        <f>K3*AM3</f>
        <v>16950</v>
      </c>
      <c r="AO3" s="43" t="s">
        <v>71</v>
      </c>
      <c r="AQ3" s="43" t="s">
        <v>72</v>
      </c>
      <c r="AR3" s="27" t="s">
        <v>73</v>
      </c>
      <c r="AS3" s="43" t="s">
        <v>74</v>
      </c>
      <c r="AT3" s="27">
        <f>IF(AP3="取数",K3,AN3)</f>
        <v>16950</v>
      </c>
      <c r="AU3" s="28">
        <v>0.004</v>
      </c>
      <c r="AV3" s="28">
        <v>0.004</v>
      </c>
      <c r="AX3" s="27">
        <f>AT3*AU3</f>
        <v>67.8</v>
      </c>
      <c r="AY3" s="27">
        <f>AT3*AV3</f>
        <v>67.8</v>
      </c>
      <c r="AZ3" s="27">
        <f>AT3*AW3</f>
        <v>0</v>
      </c>
      <c r="BA3" s="27">
        <f>BB3/1.06</f>
        <v>127.924528301887</v>
      </c>
      <c r="BB3" s="27">
        <f>AX3+AY3+AZ3</f>
        <v>135.6</v>
      </c>
    </row>
    <row r="4" spans="1:54">
      <c r="A4" s="4" t="s">
        <v>53</v>
      </c>
      <c r="B4" s="33" t="s">
        <v>54</v>
      </c>
      <c r="C4" s="4" t="s">
        <v>83</v>
      </c>
      <c r="D4" s="4" t="s">
        <v>84</v>
      </c>
      <c r="E4" s="4" t="s">
        <v>57</v>
      </c>
      <c r="F4" s="4" t="s">
        <v>85</v>
      </c>
      <c r="G4" s="4" t="s">
        <v>86</v>
      </c>
      <c r="H4" s="34">
        <v>45017</v>
      </c>
      <c r="I4" s="36">
        <v>0.9772337962963</v>
      </c>
      <c r="J4" s="37">
        <v>17</v>
      </c>
      <c r="K4" s="24">
        <v>17</v>
      </c>
      <c r="L4" s="37">
        <v>0</v>
      </c>
      <c r="M4" s="37">
        <v>0</v>
      </c>
      <c r="N4" s="4" t="s">
        <v>60</v>
      </c>
      <c r="O4" s="4" t="s">
        <v>78</v>
      </c>
      <c r="P4" s="4" t="s">
        <v>79</v>
      </c>
      <c r="Q4" s="4" t="s">
        <v>80</v>
      </c>
      <c r="R4" s="4" t="s">
        <v>78</v>
      </c>
      <c r="S4" s="4" t="s">
        <v>81</v>
      </c>
      <c r="T4" s="4" t="s">
        <v>63</v>
      </c>
      <c r="U4" s="4" t="s">
        <v>87</v>
      </c>
      <c r="V4" s="4" t="s">
        <v>53</v>
      </c>
      <c r="W4" s="4" t="s">
        <v>65</v>
      </c>
      <c r="X4" s="4" t="s">
        <v>66</v>
      </c>
      <c r="Y4" s="4" t="s">
        <v>67</v>
      </c>
      <c r="Z4" s="4" t="s">
        <v>53</v>
      </c>
      <c r="AA4" s="4" t="s">
        <v>53</v>
      </c>
      <c r="AB4" s="4" t="s">
        <v>53</v>
      </c>
      <c r="AC4" s="4" t="s">
        <v>68</v>
      </c>
      <c r="AD4" s="38">
        <v>101253</v>
      </c>
      <c r="AE4" s="33" t="s">
        <v>69</v>
      </c>
      <c r="AF4" s="4" t="s">
        <v>53</v>
      </c>
      <c r="AG4" s="4" t="s">
        <v>70</v>
      </c>
      <c r="AH4" s="4" t="s">
        <v>53</v>
      </c>
      <c r="AI4" s="4">
        <v>1170</v>
      </c>
      <c r="AJ4" s="4">
        <v>1</v>
      </c>
      <c r="AK4" s="4">
        <v>1170</v>
      </c>
      <c r="AL4" s="26">
        <v>1225</v>
      </c>
      <c r="AM4" s="27">
        <f t="shared" ref="AM4:AM9" si="0">AL4*1.13</f>
        <v>1384.25</v>
      </c>
      <c r="AN4" s="27">
        <f t="shared" ref="AN4:AN9" si="1">K4*AM4</f>
        <v>23532.25</v>
      </c>
      <c r="AO4" s="43" t="s">
        <v>71</v>
      </c>
      <c r="AQ4" s="43" t="s">
        <v>72</v>
      </c>
      <c r="AR4" s="27" t="s">
        <v>73</v>
      </c>
      <c r="AS4" s="43" t="s">
        <v>74</v>
      </c>
      <c r="AT4" s="27">
        <f t="shared" ref="AT4:AT9" si="2">IF(AP4="取数",K4,AN4)</f>
        <v>23532.25</v>
      </c>
      <c r="AU4" s="28">
        <v>0.004</v>
      </c>
      <c r="AV4" s="28">
        <v>0.004</v>
      </c>
      <c r="AX4" s="27">
        <f t="shared" ref="AX4:AX9" si="3">AT4*AU4</f>
        <v>94.129</v>
      </c>
      <c r="AY4" s="27">
        <f t="shared" ref="AY4:AY9" si="4">AT4*AV4</f>
        <v>94.129</v>
      </c>
      <c r="AZ4" s="27">
        <f t="shared" ref="AZ4:AZ9" si="5">AT4*AW4</f>
        <v>0</v>
      </c>
      <c r="BA4" s="27">
        <f t="shared" ref="BA4:BA9" si="6">BB4/1.06</f>
        <v>177.601886792453</v>
      </c>
      <c r="BB4" s="27">
        <f t="shared" ref="BB4:BB9" si="7">AX4+AY4+AZ4</f>
        <v>188.258</v>
      </c>
    </row>
    <row r="5" spans="1:54">
      <c r="A5" s="4" t="s">
        <v>53</v>
      </c>
      <c r="B5" s="33" t="s">
        <v>54</v>
      </c>
      <c r="C5" s="4" t="s">
        <v>83</v>
      </c>
      <c r="D5" s="4" t="s">
        <v>84</v>
      </c>
      <c r="E5" s="4" t="s">
        <v>88</v>
      </c>
      <c r="F5" s="4" t="s">
        <v>76</v>
      </c>
      <c r="G5" s="4" t="s">
        <v>77</v>
      </c>
      <c r="H5" s="34">
        <v>45017</v>
      </c>
      <c r="I5" s="36">
        <v>0.9772337962963</v>
      </c>
      <c r="J5" s="37">
        <v>17</v>
      </c>
      <c r="K5" s="24">
        <v>17</v>
      </c>
      <c r="L5" s="37">
        <v>0</v>
      </c>
      <c r="M5" s="37">
        <v>0</v>
      </c>
      <c r="N5" s="4" t="s">
        <v>60</v>
      </c>
      <c r="O5" s="4" t="s">
        <v>78</v>
      </c>
      <c r="P5" s="4" t="s">
        <v>79</v>
      </c>
      <c r="Q5" s="4" t="s">
        <v>80</v>
      </c>
      <c r="R5" s="4" t="s">
        <v>78</v>
      </c>
      <c r="S5" s="4" t="s">
        <v>81</v>
      </c>
      <c r="T5" s="4" t="s">
        <v>63</v>
      </c>
      <c r="U5" s="4" t="s">
        <v>87</v>
      </c>
      <c r="V5" s="4" t="s">
        <v>53</v>
      </c>
      <c r="W5" s="4" t="s">
        <v>65</v>
      </c>
      <c r="X5" s="4" t="s">
        <v>66</v>
      </c>
      <c r="Y5" s="4" t="s">
        <v>67</v>
      </c>
      <c r="Z5" s="4" t="s">
        <v>53</v>
      </c>
      <c r="AA5" s="4" t="s">
        <v>53</v>
      </c>
      <c r="AB5" s="4" t="s">
        <v>53</v>
      </c>
      <c r="AC5" s="4" t="s">
        <v>68</v>
      </c>
      <c r="AD5" s="38">
        <v>101253</v>
      </c>
      <c r="AE5" s="33" t="s">
        <v>69</v>
      </c>
      <c r="AF5" s="4" t="s">
        <v>53</v>
      </c>
      <c r="AG5" s="4" t="s">
        <v>70</v>
      </c>
      <c r="AH5" s="4" t="s">
        <v>53</v>
      </c>
      <c r="AI5" s="4">
        <v>500</v>
      </c>
      <c r="AJ5" s="4">
        <v>1</v>
      </c>
      <c r="AK5" s="4">
        <v>500</v>
      </c>
      <c r="AL5" s="26">
        <v>500</v>
      </c>
      <c r="AM5" s="27">
        <f t="shared" si="0"/>
        <v>565</v>
      </c>
      <c r="AN5" s="27">
        <f t="shared" si="1"/>
        <v>9605</v>
      </c>
      <c r="AO5" s="43" t="s">
        <v>71</v>
      </c>
      <c r="AQ5" s="43" t="s">
        <v>72</v>
      </c>
      <c r="AR5" s="27" t="s">
        <v>73</v>
      </c>
      <c r="AS5" s="43" t="s">
        <v>74</v>
      </c>
      <c r="AT5" s="27">
        <f t="shared" si="2"/>
        <v>9605</v>
      </c>
      <c r="AU5" s="28">
        <v>0.004</v>
      </c>
      <c r="AV5" s="28">
        <v>0.004</v>
      </c>
      <c r="AX5" s="27">
        <f t="shared" si="3"/>
        <v>38.42</v>
      </c>
      <c r="AY5" s="27">
        <f t="shared" si="4"/>
        <v>38.42</v>
      </c>
      <c r="AZ5" s="27">
        <f t="shared" si="5"/>
        <v>0</v>
      </c>
      <c r="BA5" s="27">
        <f t="shared" si="6"/>
        <v>72.4905660377358</v>
      </c>
      <c r="BB5" s="27">
        <f t="shared" si="7"/>
        <v>76.84</v>
      </c>
    </row>
    <row r="6" spans="1:54">
      <c r="A6" s="4" t="s">
        <v>53</v>
      </c>
      <c r="B6" s="33" t="s">
        <v>54</v>
      </c>
      <c r="C6" s="4" t="s">
        <v>83</v>
      </c>
      <c r="D6" s="4" t="s">
        <v>84</v>
      </c>
      <c r="E6" s="4" t="s">
        <v>89</v>
      </c>
      <c r="F6" s="4" t="s">
        <v>90</v>
      </c>
      <c r="G6" s="4" t="s">
        <v>86</v>
      </c>
      <c r="H6" s="34">
        <v>45017</v>
      </c>
      <c r="I6" s="36">
        <v>0.9772337962963</v>
      </c>
      <c r="J6" s="37">
        <v>1</v>
      </c>
      <c r="K6" s="24">
        <v>1</v>
      </c>
      <c r="L6" s="37">
        <v>0</v>
      </c>
      <c r="M6" s="37">
        <v>0</v>
      </c>
      <c r="N6" s="4" t="s">
        <v>60</v>
      </c>
      <c r="O6" s="4" t="s">
        <v>78</v>
      </c>
      <c r="P6" s="4" t="s">
        <v>79</v>
      </c>
      <c r="Q6" s="4" t="s">
        <v>80</v>
      </c>
      <c r="R6" s="4" t="s">
        <v>78</v>
      </c>
      <c r="S6" s="4" t="s">
        <v>81</v>
      </c>
      <c r="T6" s="4" t="s">
        <v>63</v>
      </c>
      <c r="U6" s="4" t="s">
        <v>87</v>
      </c>
      <c r="V6" s="4" t="s">
        <v>53</v>
      </c>
      <c r="W6" s="4" t="s">
        <v>65</v>
      </c>
      <c r="X6" s="4" t="s">
        <v>66</v>
      </c>
      <c r="Y6" s="4" t="s">
        <v>67</v>
      </c>
      <c r="Z6" s="4" t="s">
        <v>53</v>
      </c>
      <c r="AA6" s="4" t="s">
        <v>53</v>
      </c>
      <c r="AB6" s="4" t="s">
        <v>53</v>
      </c>
      <c r="AC6" s="4" t="s">
        <v>68</v>
      </c>
      <c r="AD6" s="38">
        <v>101253</v>
      </c>
      <c r="AE6" s="33" t="s">
        <v>69</v>
      </c>
      <c r="AF6" s="4" t="s">
        <v>53</v>
      </c>
      <c r="AG6" s="4" t="s">
        <v>70</v>
      </c>
      <c r="AH6" s="4" t="s">
        <v>53</v>
      </c>
      <c r="AI6" s="4">
        <v>1170</v>
      </c>
      <c r="AJ6" s="4">
        <v>1</v>
      </c>
      <c r="AK6" s="4">
        <v>1170</v>
      </c>
      <c r="AL6" s="26">
        <v>1170</v>
      </c>
      <c r="AM6" s="27">
        <f t="shared" si="0"/>
        <v>1322.1</v>
      </c>
      <c r="AN6" s="27">
        <f t="shared" si="1"/>
        <v>1322.1</v>
      </c>
      <c r="AO6" s="43" t="s">
        <v>71</v>
      </c>
      <c r="AQ6" s="43" t="s">
        <v>72</v>
      </c>
      <c r="AR6" s="27" t="s">
        <v>73</v>
      </c>
      <c r="AS6" s="43" t="s">
        <v>74</v>
      </c>
      <c r="AT6" s="27">
        <f t="shared" si="2"/>
        <v>1322.1</v>
      </c>
      <c r="AU6" s="28">
        <v>0.004</v>
      </c>
      <c r="AV6" s="28">
        <v>0.004</v>
      </c>
      <c r="AX6" s="27">
        <f t="shared" si="3"/>
        <v>5.2884</v>
      </c>
      <c r="AY6" s="27">
        <f t="shared" si="4"/>
        <v>5.2884</v>
      </c>
      <c r="AZ6" s="27">
        <f t="shared" si="5"/>
        <v>0</v>
      </c>
      <c r="BA6" s="27">
        <f t="shared" si="6"/>
        <v>9.97811320754717</v>
      </c>
      <c r="BB6" s="27">
        <f t="shared" si="7"/>
        <v>10.5768</v>
      </c>
    </row>
    <row r="7" spans="1:54">
      <c r="A7" s="4" t="s">
        <v>53</v>
      </c>
      <c r="B7" s="33" t="s">
        <v>54</v>
      </c>
      <c r="C7" s="4" t="s">
        <v>83</v>
      </c>
      <c r="D7" s="4" t="s">
        <v>84</v>
      </c>
      <c r="E7" s="4" t="s">
        <v>91</v>
      </c>
      <c r="F7" s="4" t="s">
        <v>92</v>
      </c>
      <c r="G7" s="4" t="s">
        <v>93</v>
      </c>
      <c r="H7" s="34">
        <v>45017</v>
      </c>
      <c r="I7" s="36">
        <v>0.9772337962963</v>
      </c>
      <c r="J7" s="37">
        <v>6</v>
      </c>
      <c r="K7" s="24">
        <v>6</v>
      </c>
      <c r="L7" s="37">
        <v>0</v>
      </c>
      <c r="M7" s="37">
        <v>0</v>
      </c>
      <c r="N7" s="4" t="s">
        <v>60</v>
      </c>
      <c r="O7" s="4" t="s">
        <v>78</v>
      </c>
      <c r="P7" s="4" t="s">
        <v>79</v>
      </c>
      <c r="Q7" s="4" t="s">
        <v>94</v>
      </c>
      <c r="R7" s="4" t="s">
        <v>78</v>
      </c>
      <c r="S7" s="4" t="s">
        <v>81</v>
      </c>
      <c r="T7" s="4" t="s">
        <v>63</v>
      </c>
      <c r="U7" s="4" t="s">
        <v>87</v>
      </c>
      <c r="V7" s="4" t="s">
        <v>53</v>
      </c>
      <c r="W7" s="4" t="s">
        <v>65</v>
      </c>
      <c r="X7" s="4" t="s">
        <v>66</v>
      </c>
      <c r="Y7" s="4" t="s">
        <v>67</v>
      </c>
      <c r="Z7" s="4" t="s">
        <v>53</v>
      </c>
      <c r="AA7" s="4" t="s">
        <v>53</v>
      </c>
      <c r="AB7" s="4" t="s">
        <v>53</v>
      </c>
      <c r="AC7" s="4" t="s">
        <v>68</v>
      </c>
      <c r="AD7" s="38">
        <v>101253</v>
      </c>
      <c r="AE7" s="33" t="s">
        <v>69</v>
      </c>
      <c r="AF7" s="4" t="s">
        <v>53</v>
      </c>
      <c r="AG7" s="4" t="s">
        <v>70</v>
      </c>
      <c r="AH7" s="4" t="s">
        <v>53</v>
      </c>
      <c r="AI7" s="4">
        <v>1730</v>
      </c>
      <c r="AJ7" s="4">
        <v>1</v>
      </c>
      <c r="AK7" s="4">
        <v>1730</v>
      </c>
      <c r="AL7" s="26">
        <v>1730</v>
      </c>
      <c r="AM7" s="27">
        <f t="shared" si="0"/>
        <v>1954.9</v>
      </c>
      <c r="AN7" s="27">
        <f t="shared" si="1"/>
        <v>11729.4</v>
      </c>
      <c r="AO7" s="43" t="s">
        <v>71</v>
      </c>
      <c r="AQ7" s="43" t="s">
        <v>72</v>
      </c>
      <c r="AR7" s="27" t="s">
        <v>73</v>
      </c>
      <c r="AS7" s="43" t="s">
        <v>74</v>
      </c>
      <c r="AT7" s="27">
        <f t="shared" si="2"/>
        <v>11729.4</v>
      </c>
      <c r="AU7" s="28">
        <v>0.004</v>
      </c>
      <c r="AV7" s="28">
        <v>0.004</v>
      </c>
      <c r="AX7" s="27">
        <f t="shared" si="3"/>
        <v>46.9176</v>
      </c>
      <c r="AY7" s="27">
        <f t="shared" si="4"/>
        <v>46.9176</v>
      </c>
      <c r="AZ7" s="27">
        <f t="shared" si="5"/>
        <v>0</v>
      </c>
      <c r="BA7" s="27">
        <f t="shared" si="6"/>
        <v>88.5237735849057</v>
      </c>
      <c r="BB7" s="27">
        <f t="shared" si="7"/>
        <v>93.8352</v>
      </c>
    </row>
    <row r="8" spans="1:54">
      <c r="A8" s="4" t="s">
        <v>53</v>
      </c>
      <c r="B8" s="33" t="s">
        <v>54</v>
      </c>
      <c r="C8" s="4" t="s">
        <v>83</v>
      </c>
      <c r="D8" s="4" t="s">
        <v>84</v>
      </c>
      <c r="E8" s="4" t="s">
        <v>95</v>
      </c>
      <c r="F8" s="4" t="s">
        <v>96</v>
      </c>
      <c r="G8" s="4" t="s">
        <v>77</v>
      </c>
      <c r="H8" s="34">
        <v>45017</v>
      </c>
      <c r="I8" s="36">
        <v>0.9772337962963</v>
      </c>
      <c r="J8" s="37">
        <v>7</v>
      </c>
      <c r="K8" s="24">
        <v>7</v>
      </c>
      <c r="L8" s="37">
        <v>0</v>
      </c>
      <c r="M8" s="37">
        <v>0</v>
      </c>
      <c r="N8" s="4" t="s">
        <v>60</v>
      </c>
      <c r="O8" s="4" t="s">
        <v>78</v>
      </c>
      <c r="P8" s="4" t="s">
        <v>79</v>
      </c>
      <c r="Q8" s="4" t="s">
        <v>94</v>
      </c>
      <c r="R8" s="4" t="s">
        <v>78</v>
      </c>
      <c r="S8" s="4" t="s">
        <v>81</v>
      </c>
      <c r="T8" s="4" t="s">
        <v>63</v>
      </c>
      <c r="U8" s="4" t="s">
        <v>87</v>
      </c>
      <c r="V8" s="4" t="s">
        <v>53</v>
      </c>
      <c r="W8" s="4" t="s">
        <v>65</v>
      </c>
      <c r="X8" s="4" t="s">
        <v>66</v>
      </c>
      <c r="Y8" s="4" t="s">
        <v>67</v>
      </c>
      <c r="Z8" s="4" t="s">
        <v>53</v>
      </c>
      <c r="AA8" s="4" t="s">
        <v>53</v>
      </c>
      <c r="AB8" s="4" t="s">
        <v>53</v>
      </c>
      <c r="AC8" s="4" t="s">
        <v>68</v>
      </c>
      <c r="AD8" s="38">
        <v>101253</v>
      </c>
      <c r="AE8" s="33" t="s">
        <v>69</v>
      </c>
      <c r="AF8" s="4" t="s">
        <v>53</v>
      </c>
      <c r="AG8" s="4" t="s">
        <v>70</v>
      </c>
      <c r="AH8" s="4" t="s">
        <v>53</v>
      </c>
      <c r="AI8" s="4">
        <v>500</v>
      </c>
      <c r="AJ8" s="4">
        <v>1</v>
      </c>
      <c r="AK8" s="4">
        <v>500</v>
      </c>
      <c r="AL8" s="26">
        <v>500</v>
      </c>
      <c r="AM8" s="27">
        <f t="shared" si="0"/>
        <v>565</v>
      </c>
      <c r="AN8" s="27">
        <f t="shared" si="1"/>
        <v>3955</v>
      </c>
      <c r="AO8" s="43" t="s">
        <v>71</v>
      </c>
      <c r="AQ8" s="43" t="s">
        <v>72</v>
      </c>
      <c r="AR8" s="27" t="s">
        <v>73</v>
      </c>
      <c r="AS8" s="43" t="s">
        <v>74</v>
      </c>
      <c r="AT8" s="27">
        <f t="shared" si="2"/>
        <v>3955</v>
      </c>
      <c r="AU8" s="28">
        <v>0.004</v>
      </c>
      <c r="AV8" s="28">
        <v>0.004</v>
      </c>
      <c r="AX8" s="27">
        <f t="shared" si="3"/>
        <v>15.82</v>
      </c>
      <c r="AY8" s="27">
        <f t="shared" si="4"/>
        <v>15.82</v>
      </c>
      <c r="AZ8" s="27">
        <f t="shared" si="5"/>
        <v>0</v>
      </c>
      <c r="BA8" s="27">
        <f t="shared" si="6"/>
        <v>29.8490566037736</v>
      </c>
      <c r="BB8" s="27">
        <f t="shared" si="7"/>
        <v>31.64</v>
      </c>
    </row>
    <row r="9" spans="1:54">
      <c r="A9" s="4" t="s">
        <v>53</v>
      </c>
      <c r="B9" s="33" t="s">
        <v>54</v>
      </c>
      <c r="C9" s="4" t="s">
        <v>97</v>
      </c>
      <c r="D9" s="4" t="s">
        <v>98</v>
      </c>
      <c r="E9" s="4" t="s">
        <v>88</v>
      </c>
      <c r="F9" s="4" t="s">
        <v>96</v>
      </c>
      <c r="G9" s="4" t="s">
        <v>77</v>
      </c>
      <c r="H9" s="34">
        <v>45019</v>
      </c>
      <c r="I9" s="36">
        <v>0.62695601851852</v>
      </c>
      <c r="J9" s="37">
        <v>6</v>
      </c>
      <c r="K9" s="24">
        <v>6</v>
      </c>
      <c r="L9" s="37">
        <v>0</v>
      </c>
      <c r="M9" s="37">
        <v>0</v>
      </c>
      <c r="N9" s="4" t="s">
        <v>60</v>
      </c>
      <c r="O9" s="4" t="s">
        <v>78</v>
      </c>
      <c r="P9" s="4" t="s">
        <v>79</v>
      </c>
      <c r="Q9" s="4" t="s">
        <v>94</v>
      </c>
      <c r="R9" s="4" t="s">
        <v>78</v>
      </c>
      <c r="S9" s="4" t="s">
        <v>81</v>
      </c>
      <c r="T9" s="4" t="s">
        <v>99</v>
      </c>
      <c r="U9" s="4" t="s">
        <v>100</v>
      </c>
      <c r="V9" s="4" t="s">
        <v>53</v>
      </c>
      <c r="W9" s="4" t="s">
        <v>65</v>
      </c>
      <c r="X9" s="4" t="s">
        <v>66</v>
      </c>
      <c r="Y9" s="4" t="s">
        <v>67</v>
      </c>
      <c r="Z9" s="4" t="s">
        <v>53</v>
      </c>
      <c r="AA9" s="4" t="s">
        <v>53</v>
      </c>
      <c r="AB9" s="4" t="s">
        <v>53</v>
      </c>
      <c r="AC9" s="4" t="s">
        <v>68</v>
      </c>
      <c r="AD9" s="38">
        <v>101253</v>
      </c>
      <c r="AE9" s="33" t="s">
        <v>69</v>
      </c>
      <c r="AF9" s="4" t="s">
        <v>53</v>
      </c>
      <c r="AG9" s="4" t="s">
        <v>70</v>
      </c>
      <c r="AH9" s="4" t="s">
        <v>53</v>
      </c>
      <c r="AI9" s="4">
        <v>500</v>
      </c>
      <c r="AJ9" s="4">
        <v>1</v>
      </c>
      <c r="AK9" s="4">
        <v>500</v>
      </c>
      <c r="AL9" s="26">
        <v>500</v>
      </c>
      <c r="AM9" s="27">
        <f t="shared" si="0"/>
        <v>565</v>
      </c>
      <c r="AN9" s="27">
        <f t="shared" si="1"/>
        <v>3390</v>
      </c>
      <c r="AO9" s="43" t="s">
        <v>71</v>
      </c>
      <c r="AQ9" s="43" t="s">
        <v>72</v>
      </c>
      <c r="AR9" s="27" t="s">
        <v>73</v>
      </c>
      <c r="AS9" s="43" t="s">
        <v>74</v>
      </c>
      <c r="AT9" s="27">
        <f t="shared" si="2"/>
        <v>3390</v>
      </c>
      <c r="AU9" s="28">
        <v>0.004</v>
      </c>
      <c r="AV9" s="28">
        <v>0.004</v>
      </c>
      <c r="AX9" s="27">
        <f t="shared" si="3"/>
        <v>13.56</v>
      </c>
      <c r="AY9" s="27">
        <f t="shared" si="4"/>
        <v>13.56</v>
      </c>
      <c r="AZ9" s="27">
        <f t="shared" si="5"/>
        <v>0</v>
      </c>
      <c r="BA9" s="27">
        <f t="shared" si="6"/>
        <v>25.5849056603774</v>
      </c>
      <c r="BB9" s="27">
        <f t="shared" si="7"/>
        <v>27.12</v>
      </c>
    </row>
    <row r="10" spans="1:54">
      <c r="A10" s="4" t="s">
        <v>53</v>
      </c>
      <c r="B10" s="33" t="s">
        <v>54</v>
      </c>
      <c r="C10" s="4" t="s">
        <v>101</v>
      </c>
      <c r="D10" s="4" t="s">
        <v>102</v>
      </c>
      <c r="E10" s="4" t="s">
        <v>57</v>
      </c>
      <c r="F10" s="4" t="s">
        <v>85</v>
      </c>
      <c r="G10" s="4" t="s">
        <v>86</v>
      </c>
      <c r="H10" s="34">
        <v>45019</v>
      </c>
      <c r="I10" s="36">
        <v>0.63189814814815</v>
      </c>
      <c r="J10" s="37">
        <v>7</v>
      </c>
      <c r="K10" s="24">
        <v>7</v>
      </c>
      <c r="L10" s="37">
        <v>0</v>
      </c>
      <c r="M10" s="37">
        <v>0</v>
      </c>
      <c r="N10" s="4" t="s">
        <v>60</v>
      </c>
      <c r="O10" s="4" t="s">
        <v>78</v>
      </c>
      <c r="P10" s="4" t="s">
        <v>79</v>
      </c>
      <c r="Q10" s="4" t="s">
        <v>80</v>
      </c>
      <c r="R10" s="4" t="s">
        <v>78</v>
      </c>
      <c r="S10" s="4" t="s">
        <v>81</v>
      </c>
      <c r="T10" s="4" t="s">
        <v>99</v>
      </c>
      <c r="U10" s="4" t="s">
        <v>103</v>
      </c>
      <c r="V10" s="4" t="s">
        <v>53</v>
      </c>
      <c r="W10" s="4" t="s">
        <v>65</v>
      </c>
      <c r="X10" s="4" t="s">
        <v>66</v>
      </c>
      <c r="Y10" s="4" t="s">
        <v>67</v>
      </c>
      <c r="Z10" s="4" t="s">
        <v>53</v>
      </c>
      <c r="AA10" s="4" t="s">
        <v>53</v>
      </c>
      <c r="AB10" s="4" t="s">
        <v>53</v>
      </c>
      <c r="AC10" s="4" t="s">
        <v>68</v>
      </c>
      <c r="AD10" s="38">
        <v>101253</v>
      </c>
      <c r="AE10" s="33" t="s">
        <v>69</v>
      </c>
      <c r="AF10" s="4" t="s">
        <v>53</v>
      </c>
      <c r="AG10" s="4" t="s">
        <v>70</v>
      </c>
      <c r="AH10" s="4" t="s">
        <v>53</v>
      </c>
      <c r="AI10" s="4">
        <v>1170</v>
      </c>
      <c r="AJ10" s="4">
        <v>1</v>
      </c>
      <c r="AK10" s="4">
        <v>1170</v>
      </c>
      <c r="AL10" s="26">
        <v>1225</v>
      </c>
      <c r="AM10" s="27">
        <f t="shared" ref="AM10:AM14" si="8">AL10*1.13</f>
        <v>1384.25</v>
      </c>
      <c r="AN10" s="27">
        <f t="shared" ref="AN10:AN14" si="9">K10*AM10</f>
        <v>9689.75</v>
      </c>
      <c r="AO10" s="43" t="s">
        <v>71</v>
      </c>
      <c r="AQ10" s="43" t="s">
        <v>72</v>
      </c>
      <c r="AR10" s="27" t="s">
        <v>73</v>
      </c>
      <c r="AS10" s="43" t="s">
        <v>74</v>
      </c>
      <c r="AT10" s="27">
        <f t="shared" ref="AT10:AT14" si="10">IF(AP10="取数",K10,AN10)</f>
        <v>9689.75</v>
      </c>
      <c r="AU10" s="28">
        <v>0.004</v>
      </c>
      <c r="AV10" s="28">
        <v>0.004</v>
      </c>
      <c r="AX10" s="27">
        <f t="shared" ref="AX10:AX14" si="11">AT10*AU10</f>
        <v>38.759</v>
      </c>
      <c r="AY10" s="27">
        <f t="shared" ref="AY10:AY14" si="12">AT10*AV10</f>
        <v>38.759</v>
      </c>
      <c r="AZ10" s="27">
        <f t="shared" ref="AZ10:AZ14" si="13">AT10*AW10</f>
        <v>0</v>
      </c>
      <c r="BA10" s="27">
        <f t="shared" ref="BA10:BA14" si="14">BB10/1.06</f>
        <v>73.1301886792453</v>
      </c>
      <c r="BB10" s="27">
        <f t="shared" ref="BB10:BB14" si="15">AX10+AY10+AZ10</f>
        <v>77.518</v>
      </c>
    </row>
    <row r="11" spans="1:54">
      <c r="A11" s="4" t="s">
        <v>53</v>
      </c>
      <c r="B11" s="33" t="s">
        <v>54</v>
      </c>
      <c r="C11" s="4" t="s">
        <v>101</v>
      </c>
      <c r="D11" s="4" t="s">
        <v>102</v>
      </c>
      <c r="E11" s="4" t="s">
        <v>88</v>
      </c>
      <c r="F11" s="4" t="s">
        <v>104</v>
      </c>
      <c r="G11" s="4" t="s">
        <v>105</v>
      </c>
      <c r="H11" s="34">
        <v>45019</v>
      </c>
      <c r="I11" s="36">
        <v>0.63189814814815</v>
      </c>
      <c r="J11" s="37">
        <v>2</v>
      </c>
      <c r="K11" s="24">
        <v>2</v>
      </c>
      <c r="L11" s="37">
        <v>0</v>
      </c>
      <c r="M11" s="37">
        <v>0</v>
      </c>
      <c r="N11" s="4" t="s">
        <v>60</v>
      </c>
      <c r="O11" s="4" t="s">
        <v>78</v>
      </c>
      <c r="P11" s="4" t="s">
        <v>79</v>
      </c>
      <c r="Q11" s="4" t="s">
        <v>80</v>
      </c>
      <c r="R11" s="4" t="s">
        <v>78</v>
      </c>
      <c r="S11" s="4" t="s">
        <v>81</v>
      </c>
      <c r="T11" s="4" t="s">
        <v>99</v>
      </c>
      <c r="U11" s="4" t="s">
        <v>103</v>
      </c>
      <c r="V11" s="4" t="s">
        <v>53</v>
      </c>
      <c r="W11" s="4" t="s">
        <v>65</v>
      </c>
      <c r="X11" s="4" t="s">
        <v>66</v>
      </c>
      <c r="Y11" s="4" t="s">
        <v>67</v>
      </c>
      <c r="Z11" s="4" t="s">
        <v>53</v>
      </c>
      <c r="AA11" s="4" t="s">
        <v>53</v>
      </c>
      <c r="AB11" s="4" t="s">
        <v>53</v>
      </c>
      <c r="AC11" s="4" t="s">
        <v>68</v>
      </c>
      <c r="AD11" s="38">
        <v>101253</v>
      </c>
      <c r="AE11" s="33" t="s">
        <v>69</v>
      </c>
      <c r="AF11" s="4" t="s">
        <v>53</v>
      </c>
      <c r="AG11" s="4" t="s">
        <v>70</v>
      </c>
      <c r="AH11" s="4" t="s">
        <v>53</v>
      </c>
      <c r="AI11" s="4">
        <v>1372</v>
      </c>
      <c r="AJ11" s="4">
        <v>1</v>
      </c>
      <c r="AK11" s="4">
        <v>1372</v>
      </c>
      <c r="AL11" s="26">
        <v>1427</v>
      </c>
      <c r="AM11" s="27">
        <f t="shared" si="8"/>
        <v>1612.51</v>
      </c>
      <c r="AN11" s="27">
        <f t="shared" si="9"/>
        <v>3225.02</v>
      </c>
      <c r="AO11" s="43" t="s">
        <v>71</v>
      </c>
      <c r="AQ11" s="43" t="s">
        <v>72</v>
      </c>
      <c r="AR11" s="27" t="s">
        <v>73</v>
      </c>
      <c r="AS11" s="43" t="s">
        <v>74</v>
      </c>
      <c r="AT11" s="27">
        <f t="shared" si="10"/>
        <v>3225.02</v>
      </c>
      <c r="AU11" s="28">
        <v>0.004</v>
      </c>
      <c r="AV11" s="28">
        <v>0.004</v>
      </c>
      <c r="AX11" s="27">
        <f t="shared" si="11"/>
        <v>12.90008</v>
      </c>
      <c r="AY11" s="27">
        <f t="shared" si="12"/>
        <v>12.90008</v>
      </c>
      <c r="AZ11" s="27">
        <f t="shared" si="13"/>
        <v>0</v>
      </c>
      <c r="BA11" s="27">
        <f t="shared" si="14"/>
        <v>24.3397735849057</v>
      </c>
      <c r="BB11" s="27">
        <f t="shared" si="15"/>
        <v>25.80016</v>
      </c>
    </row>
    <row r="12" spans="1:54">
      <c r="A12" s="4" t="s">
        <v>53</v>
      </c>
      <c r="B12" s="33" t="s">
        <v>54</v>
      </c>
      <c r="C12" s="4" t="s">
        <v>101</v>
      </c>
      <c r="D12" s="4" t="s">
        <v>102</v>
      </c>
      <c r="E12" s="4" t="s">
        <v>89</v>
      </c>
      <c r="F12" s="4" t="s">
        <v>76</v>
      </c>
      <c r="G12" s="4" t="s">
        <v>77</v>
      </c>
      <c r="H12" s="34">
        <v>45019</v>
      </c>
      <c r="I12" s="36">
        <v>0.63189814814815</v>
      </c>
      <c r="J12" s="37">
        <v>9</v>
      </c>
      <c r="K12" s="24">
        <v>9</v>
      </c>
      <c r="L12" s="37">
        <v>0</v>
      </c>
      <c r="M12" s="37">
        <v>0</v>
      </c>
      <c r="N12" s="4" t="s">
        <v>60</v>
      </c>
      <c r="O12" s="4" t="s">
        <v>78</v>
      </c>
      <c r="P12" s="4" t="s">
        <v>79</v>
      </c>
      <c r="Q12" s="4" t="s">
        <v>80</v>
      </c>
      <c r="R12" s="4" t="s">
        <v>78</v>
      </c>
      <c r="S12" s="4" t="s">
        <v>81</v>
      </c>
      <c r="T12" s="4" t="s">
        <v>99</v>
      </c>
      <c r="U12" s="4" t="s">
        <v>103</v>
      </c>
      <c r="V12" s="4" t="s">
        <v>53</v>
      </c>
      <c r="W12" s="4" t="s">
        <v>65</v>
      </c>
      <c r="X12" s="4" t="s">
        <v>66</v>
      </c>
      <c r="Y12" s="4" t="s">
        <v>67</v>
      </c>
      <c r="Z12" s="4" t="s">
        <v>53</v>
      </c>
      <c r="AA12" s="4" t="s">
        <v>53</v>
      </c>
      <c r="AB12" s="4" t="s">
        <v>53</v>
      </c>
      <c r="AC12" s="4" t="s">
        <v>68</v>
      </c>
      <c r="AD12" s="38">
        <v>101253</v>
      </c>
      <c r="AE12" s="33" t="s">
        <v>69</v>
      </c>
      <c r="AF12" s="4" t="s">
        <v>53</v>
      </c>
      <c r="AG12" s="4" t="s">
        <v>70</v>
      </c>
      <c r="AH12" s="4" t="s">
        <v>53</v>
      </c>
      <c r="AI12" s="4">
        <v>500</v>
      </c>
      <c r="AJ12" s="4">
        <v>1</v>
      </c>
      <c r="AK12" s="4">
        <v>500</v>
      </c>
      <c r="AL12" s="26">
        <v>500</v>
      </c>
      <c r="AM12" s="27">
        <f t="shared" si="8"/>
        <v>565</v>
      </c>
      <c r="AN12" s="27">
        <f t="shared" si="9"/>
        <v>5085</v>
      </c>
      <c r="AO12" s="43" t="s">
        <v>71</v>
      </c>
      <c r="AQ12" s="43" t="s">
        <v>72</v>
      </c>
      <c r="AR12" s="27" t="s">
        <v>73</v>
      </c>
      <c r="AS12" s="43" t="s">
        <v>74</v>
      </c>
      <c r="AT12" s="27">
        <f t="shared" si="10"/>
        <v>5085</v>
      </c>
      <c r="AU12" s="28">
        <v>0.004</v>
      </c>
      <c r="AV12" s="28">
        <v>0.004</v>
      </c>
      <c r="AX12" s="27">
        <f t="shared" si="11"/>
        <v>20.34</v>
      </c>
      <c r="AY12" s="27">
        <f t="shared" si="12"/>
        <v>20.34</v>
      </c>
      <c r="AZ12" s="27">
        <f t="shared" si="13"/>
        <v>0</v>
      </c>
      <c r="BA12" s="27">
        <f t="shared" si="14"/>
        <v>38.377358490566</v>
      </c>
      <c r="BB12" s="27">
        <f t="shared" si="15"/>
        <v>40.68</v>
      </c>
    </row>
    <row r="13" spans="1:54">
      <c r="A13" s="4" t="s">
        <v>53</v>
      </c>
      <c r="B13" s="33" t="s">
        <v>54</v>
      </c>
      <c r="C13" s="4" t="s">
        <v>106</v>
      </c>
      <c r="D13" s="4" t="s">
        <v>107</v>
      </c>
      <c r="E13" s="4" t="s">
        <v>57</v>
      </c>
      <c r="F13" s="4" t="s">
        <v>58</v>
      </c>
      <c r="G13" s="4" t="s">
        <v>59</v>
      </c>
      <c r="H13" s="34">
        <v>45019</v>
      </c>
      <c r="I13" s="36">
        <v>0.74516203703704</v>
      </c>
      <c r="J13" s="37">
        <v>9</v>
      </c>
      <c r="K13" s="24">
        <v>9</v>
      </c>
      <c r="L13" s="37">
        <v>0</v>
      </c>
      <c r="M13" s="37">
        <v>0</v>
      </c>
      <c r="N13" s="4" t="s">
        <v>60</v>
      </c>
      <c r="O13" s="4" t="s">
        <v>53</v>
      </c>
      <c r="P13" s="4" t="s">
        <v>53</v>
      </c>
      <c r="Q13" s="4" t="s">
        <v>53</v>
      </c>
      <c r="R13" s="4" t="s">
        <v>61</v>
      </c>
      <c r="S13" s="4" t="s">
        <v>62</v>
      </c>
      <c r="T13" s="4" t="s">
        <v>108</v>
      </c>
      <c r="U13" s="4" t="s">
        <v>109</v>
      </c>
      <c r="V13" s="4" t="s">
        <v>53</v>
      </c>
      <c r="W13" s="4" t="s">
        <v>65</v>
      </c>
      <c r="X13" s="4" t="s">
        <v>66</v>
      </c>
      <c r="Y13" s="4" t="s">
        <v>67</v>
      </c>
      <c r="Z13" s="4" t="s">
        <v>53</v>
      </c>
      <c r="AA13" s="4" t="s">
        <v>53</v>
      </c>
      <c r="AB13" s="4" t="s">
        <v>53</v>
      </c>
      <c r="AC13" s="4" t="s">
        <v>68</v>
      </c>
      <c r="AD13" s="38">
        <v>101253</v>
      </c>
      <c r="AE13" s="33" t="s">
        <v>69</v>
      </c>
      <c r="AF13" s="4" t="s">
        <v>53</v>
      </c>
      <c r="AG13" s="4" t="s">
        <v>70</v>
      </c>
      <c r="AH13" s="4" t="s">
        <v>53</v>
      </c>
      <c r="AI13" s="4">
        <v>1730</v>
      </c>
      <c r="AJ13" s="4">
        <v>1</v>
      </c>
      <c r="AK13" s="4">
        <v>1730</v>
      </c>
      <c r="AL13" s="26">
        <v>1492.4</v>
      </c>
      <c r="AM13" s="27">
        <f t="shared" si="8"/>
        <v>1686.412</v>
      </c>
      <c r="AN13" s="27">
        <f t="shared" si="9"/>
        <v>15177.708</v>
      </c>
      <c r="AO13" s="43" t="s">
        <v>71</v>
      </c>
      <c r="AQ13" s="43" t="s">
        <v>72</v>
      </c>
      <c r="AR13" s="27" t="s">
        <v>73</v>
      </c>
      <c r="AS13" s="43" t="s">
        <v>74</v>
      </c>
      <c r="AT13" s="27">
        <f t="shared" si="10"/>
        <v>15177.708</v>
      </c>
      <c r="AU13" s="28">
        <v>0.004</v>
      </c>
      <c r="AV13" s="28">
        <v>0.004</v>
      </c>
      <c r="AX13" s="27">
        <f t="shared" si="11"/>
        <v>60.710832</v>
      </c>
      <c r="AY13" s="27">
        <f t="shared" si="12"/>
        <v>60.710832</v>
      </c>
      <c r="AZ13" s="27">
        <f t="shared" si="13"/>
        <v>0</v>
      </c>
      <c r="BA13" s="27">
        <f t="shared" si="14"/>
        <v>114.548739622642</v>
      </c>
      <c r="BB13" s="27">
        <f t="shared" si="15"/>
        <v>121.421664</v>
      </c>
    </row>
    <row r="14" spans="1:54">
      <c r="A14" s="4" t="s">
        <v>53</v>
      </c>
      <c r="B14" s="33" t="s">
        <v>54</v>
      </c>
      <c r="C14" s="4" t="s">
        <v>106</v>
      </c>
      <c r="D14" s="4" t="s">
        <v>110</v>
      </c>
      <c r="E14" s="4" t="s">
        <v>57</v>
      </c>
      <c r="F14" s="4" t="s">
        <v>76</v>
      </c>
      <c r="G14" s="4" t="s">
        <v>77</v>
      </c>
      <c r="H14" s="34">
        <v>45019</v>
      </c>
      <c r="I14" s="36">
        <v>0.75530092592593</v>
      </c>
      <c r="J14" s="37">
        <v>9</v>
      </c>
      <c r="K14" s="24">
        <v>9</v>
      </c>
      <c r="L14" s="37">
        <v>0</v>
      </c>
      <c r="M14" s="37">
        <v>0</v>
      </c>
      <c r="N14" s="4" t="s">
        <v>60</v>
      </c>
      <c r="O14" s="4" t="s">
        <v>78</v>
      </c>
      <c r="P14" s="4" t="s">
        <v>79</v>
      </c>
      <c r="Q14" s="4" t="s">
        <v>80</v>
      </c>
      <c r="R14" s="4" t="s">
        <v>78</v>
      </c>
      <c r="S14" s="4" t="s">
        <v>81</v>
      </c>
      <c r="T14" s="4" t="s">
        <v>108</v>
      </c>
      <c r="U14" s="4" t="s">
        <v>111</v>
      </c>
      <c r="V14" s="4" t="s">
        <v>53</v>
      </c>
      <c r="W14" s="4" t="s">
        <v>65</v>
      </c>
      <c r="X14" s="4" t="s">
        <v>66</v>
      </c>
      <c r="Y14" s="4" t="s">
        <v>67</v>
      </c>
      <c r="Z14" s="4" t="s">
        <v>53</v>
      </c>
      <c r="AA14" s="4" t="s">
        <v>53</v>
      </c>
      <c r="AB14" s="4" t="s">
        <v>53</v>
      </c>
      <c r="AC14" s="4" t="s">
        <v>68</v>
      </c>
      <c r="AD14" s="38">
        <v>101253</v>
      </c>
      <c r="AE14" s="33" t="s">
        <v>69</v>
      </c>
      <c r="AF14" s="4" t="s">
        <v>53</v>
      </c>
      <c r="AG14" s="4" t="s">
        <v>70</v>
      </c>
      <c r="AH14" s="4" t="s">
        <v>53</v>
      </c>
      <c r="AI14" s="4">
        <v>500</v>
      </c>
      <c r="AJ14" s="4">
        <v>1</v>
      </c>
      <c r="AK14" s="4">
        <v>500</v>
      </c>
      <c r="AL14" s="26">
        <v>500</v>
      </c>
      <c r="AM14" s="27">
        <f t="shared" si="8"/>
        <v>565</v>
      </c>
      <c r="AN14" s="27">
        <f t="shared" si="9"/>
        <v>5085</v>
      </c>
      <c r="AO14" s="43" t="s">
        <v>71</v>
      </c>
      <c r="AQ14" s="43" t="s">
        <v>72</v>
      </c>
      <c r="AR14" s="27" t="s">
        <v>73</v>
      </c>
      <c r="AS14" s="43" t="s">
        <v>74</v>
      </c>
      <c r="AT14" s="27">
        <f t="shared" si="10"/>
        <v>5085</v>
      </c>
      <c r="AU14" s="28">
        <v>0.004</v>
      </c>
      <c r="AV14" s="28">
        <v>0.004</v>
      </c>
      <c r="AX14" s="27">
        <f t="shared" si="11"/>
        <v>20.34</v>
      </c>
      <c r="AY14" s="27">
        <f t="shared" si="12"/>
        <v>20.34</v>
      </c>
      <c r="AZ14" s="27">
        <f t="shared" si="13"/>
        <v>0</v>
      </c>
      <c r="BA14" s="27">
        <f t="shared" si="14"/>
        <v>38.377358490566</v>
      </c>
      <c r="BB14" s="27">
        <f t="shared" si="15"/>
        <v>40.68</v>
      </c>
    </row>
    <row r="15" spans="1:54">
      <c r="A15" s="4" t="s">
        <v>53</v>
      </c>
      <c r="B15" s="33" t="s">
        <v>54</v>
      </c>
      <c r="C15" s="4" t="s">
        <v>112</v>
      </c>
      <c r="D15" s="4" t="s">
        <v>113</v>
      </c>
      <c r="E15" s="4" t="s">
        <v>57</v>
      </c>
      <c r="F15" s="4" t="s">
        <v>85</v>
      </c>
      <c r="G15" s="4" t="s">
        <v>86</v>
      </c>
      <c r="H15" s="34">
        <v>45020</v>
      </c>
      <c r="I15" s="36">
        <v>0.58063657407407</v>
      </c>
      <c r="J15" s="37">
        <v>24</v>
      </c>
      <c r="K15" s="24">
        <v>24</v>
      </c>
      <c r="L15" s="37">
        <v>0</v>
      </c>
      <c r="M15" s="37">
        <v>0</v>
      </c>
      <c r="N15" s="4" t="s">
        <v>60</v>
      </c>
      <c r="O15" s="4" t="s">
        <v>78</v>
      </c>
      <c r="P15" s="4" t="s">
        <v>79</v>
      </c>
      <c r="Q15" s="4" t="s">
        <v>80</v>
      </c>
      <c r="R15" s="4" t="s">
        <v>78</v>
      </c>
      <c r="S15" s="4" t="s">
        <v>81</v>
      </c>
      <c r="T15" s="4" t="s">
        <v>99</v>
      </c>
      <c r="U15" s="4" t="s">
        <v>114</v>
      </c>
      <c r="V15" s="4" t="s">
        <v>53</v>
      </c>
      <c r="W15" s="4" t="s">
        <v>65</v>
      </c>
      <c r="X15" s="4" t="s">
        <v>66</v>
      </c>
      <c r="Y15" s="4" t="s">
        <v>67</v>
      </c>
      <c r="Z15" s="4" t="s">
        <v>53</v>
      </c>
      <c r="AA15" s="4" t="s">
        <v>53</v>
      </c>
      <c r="AB15" s="4" t="s">
        <v>53</v>
      </c>
      <c r="AC15" s="4" t="s">
        <v>68</v>
      </c>
      <c r="AD15" s="38">
        <v>101253</v>
      </c>
      <c r="AE15" s="33" t="s">
        <v>69</v>
      </c>
      <c r="AF15" s="4" t="s">
        <v>53</v>
      </c>
      <c r="AG15" s="4" t="s">
        <v>70</v>
      </c>
      <c r="AH15" s="4" t="s">
        <v>53</v>
      </c>
      <c r="AI15" s="4">
        <v>1170</v>
      </c>
      <c r="AJ15" s="4">
        <v>1</v>
      </c>
      <c r="AK15" s="4">
        <v>1170</v>
      </c>
      <c r="AL15" s="26">
        <v>1225</v>
      </c>
      <c r="AM15" s="27">
        <f t="shared" ref="AM15:AM25" si="16">AL15*1.13</f>
        <v>1384.25</v>
      </c>
      <c r="AN15" s="27">
        <f t="shared" ref="AN15:AN25" si="17">K15*AM15</f>
        <v>33222</v>
      </c>
      <c r="AO15" s="43" t="s">
        <v>71</v>
      </c>
      <c r="AQ15" s="43" t="s">
        <v>72</v>
      </c>
      <c r="AR15" s="27" t="s">
        <v>73</v>
      </c>
      <c r="AS15" s="43" t="s">
        <v>74</v>
      </c>
      <c r="AT15" s="27">
        <f t="shared" ref="AT15:AT25" si="18">IF(AP15="取数",K15,AN15)</f>
        <v>33222</v>
      </c>
      <c r="AU15" s="28">
        <v>0.004</v>
      </c>
      <c r="AV15" s="28">
        <v>0.004</v>
      </c>
      <c r="AX15" s="27">
        <f t="shared" ref="AX15:AX25" si="19">AT15*AU15</f>
        <v>132.888</v>
      </c>
      <c r="AY15" s="27">
        <f t="shared" ref="AY15:AY25" si="20">AT15*AV15</f>
        <v>132.888</v>
      </c>
      <c r="AZ15" s="27">
        <f t="shared" ref="AZ15:AZ25" si="21">AT15*AW15</f>
        <v>0</v>
      </c>
      <c r="BA15" s="27">
        <f t="shared" ref="BA15:BA25" si="22">BB15/1.06</f>
        <v>250.732075471698</v>
      </c>
      <c r="BB15" s="27">
        <f t="shared" ref="BB15:BB25" si="23">AX15+AY15+AZ15</f>
        <v>265.776</v>
      </c>
    </row>
    <row r="16" spans="1:54">
      <c r="A16" s="4" t="s">
        <v>53</v>
      </c>
      <c r="B16" s="33" t="s">
        <v>54</v>
      </c>
      <c r="C16" s="4" t="s">
        <v>112</v>
      </c>
      <c r="D16" s="4" t="s">
        <v>113</v>
      </c>
      <c r="E16" s="4" t="s">
        <v>88</v>
      </c>
      <c r="F16" s="4" t="s">
        <v>76</v>
      </c>
      <c r="G16" s="4" t="s">
        <v>77</v>
      </c>
      <c r="H16" s="34">
        <v>45020</v>
      </c>
      <c r="I16" s="36">
        <v>0.58063657407407</v>
      </c>
      <c r="J16" s="37">
        <v>20</v>
      </c>
      <c r="K16" s="24">
        <v>20</v>
      </c>
      <c r="L16" s="37">
        <v>0</v>
      </c>
      <c r="M16" s="37">
        <v>0</v>
      </c>
      <c r="N16" s="4" t="s">
        <v>60</v>
      </c>
      <c r="O16" s="4" t="s">
        <v>78</v>
      </c>
      <c r="P16" s="4" t="s">
        <v>79</v>
      </c>
      <c r="Q16" s="4" t="s">
        <v>80</v>
      </c>
      <c r="R16" s="4" t="s">
        <v>78</v>
      </c>
      <c r="S16" s="4" t="s">
        <v>81</v>
      </c>
      <c r="T16" s="4" t="s">
        <v>99</v>
      </c>
      <c r="U16" s="4" t="s">
        <v>114</v>
      </c>
      <c r="V16" s="4" t="s">
        <v>53</v>
      </c>
      <c r="W16" s="4" t="s">
        <v>65</v>
      </c>
      <c r="X16" s="4" t="s">
        <v>66</v>
      </c>
      <c r="Y16" s="4" t="s">
        <v>67</v>
      </c>
      <c r="Z16" s="4" t="s">
        <v>53</v>
      </c>
      <c r="AA16" s="4" t="s">
        <v>53</v>
      </c>
      <c r="AB16" s="4" t="s">
        <v>53</v>
      </c>
      <c r="AC16" s="4" t="s">
        <v>68</v>
      </c>
      <c r="AD16" s="38">
        <v>101253</v>
      </c>
      <c r="AE16" s="33" t="s">
        <v>69</v>
      </c>
      <c r="AF16" s="4" t="s">
        <v>53</v>
      </c>
      <c r="AG16" s="4" t="s">
        <v>70</v>
      </c>
      <c r="AH16" s="4" t="s">
        <v>53</v>
      </c>
      <c r="AI16" s="4">
        <v>500</v>
      </c>
      <c r="AJ16" s="4">
        <v>1</v>
      </c>
      <c r="AK16" s="4">
        <v>500</v>
      </c>
      <c r="AL16" s="26">
        <v>500</v>
      </c>
      <c r="AM16" s="27">
        <f t="shared" si="16"/>
        <v>565</v>
      </c>
      <c r="AN16" s="27">
        <f t="shared" si="17"/>
        <v>11300</v>
      </c>
      <c r="AO16" s="43" t="s">
        <v>71</v>
      </c>
      <c r="AQ16" s="43" t="s">
        <v>72</v>
      </c>
      <c r="AR16" s="27" t="s">
        <v>73</v>
      </c>
      <c r="AS16" s="43" t="s">
        <v>74</v>
      </c>
      <c r="AT16" s="27">
        <f t="shared" si="18"/>
        <v>11300</v>
      </c>
      <c r="AU16" s="28">
        <v>0.004</v>
      </c>
      <c r="AV16" s="28">
        <v>0.004</v>
      </c>
      <c r="AX16" s="27">
        <f t="shared" si="19"/>
        <v>45.2</v>
      </c>
      <c r="AY16" s="27">
        <f t="shared" si="20"/>
        <v>45.2</v>
      </c>
      <c r="AZ16" s="27">
        <f t="shared" si="21"/>
        <v>0</v>
      </c>
      <c r="BA16" s="27">
        <f t="shared" si="22"/>
        <v>85.2830188679245</v>
      </c>
      <c r="BB16" s="27">
        <f t="shared" si="23"/>
        <v>90.4</v>
      </c>
    </row>
    <row r="17" spans="1:54">
      <c r="A17" s="4" t="s">
        <v>53</v>
      </c>
      <c r="B17" s="33" t="s">
        <v>54</v>
      </c>
      <c r="C17" s="4" t="s">
        <v>112</v>
      </c>
      <c r="D17" s="4" t="s">
        <v>113</v>
      </c>
      <c r="E17" s="4" t="s">
        <v>89</v>
      </c>
      <c r="F17" s="4" t="s">
        <v>90</v>
      </c>
      <c r="G17" s="4" t="s">
        <v>86</v>
      </c>
      <c r="H17" s="34">
        <v>45020</v>
      </c>
      <c r="I17" s="36">
        <v>0.58063657407407</v>
      </c>
      <c r="J17" s="37">
        <v>1</v>
      </c>
      <c r="K17" s="24">
        <v>1</v>
      </c>
      <c r="L17" s="37">
        <v>0</v>
      </c>
      <c r="M17" s="37">
        <v>0</v>
      </c>
      <c r="N17" s="4" t="s">
        <v>60</v>
      </c>
      <c r="O17" s="4" t="s">
        <v>78</v>
      </c>
      <c r="P17" s="4" t="s">
        <v>79</v>
      </c>
      <c r="Q17" s="4" t="s">
        <v>80</v>
      </c>
      <c r="R17" s="4" t="s">
        <v>78</v>
      </c>
      <c r="S17" s="4" t="s">
        <v>81</v>
      </c>
      <c r="T17" s="4" t="s">
        <v>99</v>
      </c>
      <c r="U17" s="4" t="s">
        <v>114</v>
      </c>
      <c r="V17" s="4" t="s">
        <v>53</v>
      </c>
      <c r="W17" s="4" t="s">
        <v>65</v>
      </c>
      <c r="X17" s="4" t="s">
        <v>66</v>
      </c>
      <c r="Y17" s="4" t="s">
        <v>67</v>
      </c>
      <c r="Z17" s="4" t="s">
        <v>53</v>
      </c>
      <c r="AA17" s="4" t="s">
        <v>53</v>
      </c>
      <c r="AB17" s="4" t="s">
        <v>53</v>
      </c>
      <c r="AC17" s="4" t="s">
        <v>68</v>
      </c>
      <c r="AD17" s="38">
        <v>101253</v>
      </c>
      <c r="AE17" s="33" t="s">
        <v>69</v>
      </c>
      <c r="AF17" s="4" t="s">
        <v>53</v>
      </c>
      <c r="AG17" s="4" t="s">
        <v>70</v>
      </c>
      <c r="AH17" s="4" t="s">
        <v>53</v>
      </c>
      <c r="AI17" s="4">
        <v>1170</v>
      </c>
      <c r="AJ17" s="4">
        <v>1</v>
      </c>
      <c r="AK17" s="4">
        <v>1170</v>
      </c>
      <c r="AL17" s="26">
        <v>1170</v>
      </c>
      <c r="AM17" s="27">
        <f t="shared" si="16"/>
        <v>1322.1</v>
      </c>
      <c r="AN17" s="27">
        <f t="shared" si="17"/>
        <v>1322.1</v>
      </c>
      <c r="AO17" s="43" t="s">
        <v>71</v>
      </c>
      <c r="AQ17" s="43" t="s">
        <v>72</v>
      </c>
      <c r="AR17" s="27" t="s">
        <v>73</v>
      </c>
      <c r="AS17" s="43" t="s">
        <v>74</v>
      </c>
      <c r="AT17" s="27">
        <f t="shared" si="18"/>
        <v>1322.1</v>
      </c>
      <c r="AU17" s="28">
        <v>0.004</v>
      </c>
      <c r="AV17" s="28">
        <v>0.004</v>
      </c>
      <c r="AX17" s="27">
        <f t="shared" si="19"/>
        <v>5.2884</v>
      </c>
      <c r="AY17" s="27">
        <f t="shared" si="20"/>
        <v>5.2884</v>
      </c>
      <c r="AZ17" s="27">
        <f t="shared" si="21"/>
        <v>0</v>
      </c>
      <c r="BA17" s="27">
        <f t="shared" si="22"/>
        <v>9.97811320754717</v>
      </c>
      <c r="BB17" s="27">
        <f t="shared" si="23"/>
        <v>10.5768</v>
      </c>
    </row>
    <row r="18" spans="1:54">
      <c r="A18" s="4" t="s">
        <v>53</v>
      </c>
      <c r="B18" s="33" t="s">
        <v>54</v>
      </c>
      <c r="C18" s="4" t="s">
        <v>112</v>
      </c>
      <c r="D18" s="4" t="s">
        <v>113</v>
      </c>
      <c r="E18" s="4" t="s">
        <v>91</v>
      </c>
      <c r="F18" s="4" t="s">
        <v>96</v>
      </c>
      <c r="G18" s="4" t="s">
        <v>77</v>
      </c>
      <c r="H18" s="34">
        <v>45020</v>
      </c>
      <c r="I18" s="36">
        <v>0.58063657407407</v>
      </c>
      <c r="J18" s="37">
        <v>1</v>
      </c>
      <c r="K18" s="24">
        <v>1</v>
      </c>
      <c r="L18" s="37">
        <v>0</v>
      </c>
      <c r="M18" s="37">
        <v>0</v>
      </c>
      <c r="N18" s="4" t="s">
        <v>60</v>
      </c>
      <c r="O18" s="4" t="s">
        <v>78</v>
      </c>
      <c r="P18" s="4" t="s">
        <v>79</v>
      </c>
      <c r="Q18" s="4" t="s">
        <v>94</v>
      </c>
      <c r="R18" s="4" t="s">
        <v>78</v>
      </c>
      <c r="S18" s="4" t="s">
        <v>81</v>
      </c>
      <c r="T18" s="4" t="s">
        <v>99</v>
      </c>
      <c r="U18" s="4" t="s">
        <v>114</v>
      </c>
      <c r="V18" s="4" t="s">
        <v>53</v>
      </c>
      <c r="W18" s="4" t="s">
        <v>65</v>
      </c>
      <c r="X18" s="4" t="s">
        <v>66</v>
      </c>
      <c r="Y18" s="4" t="s">
        <v>67</v>
      </c>
      <c r="Z18" s="4" t="s">
        <v>53</v>
      </c>
      <c r="AA18" s="4" t="s">
        <v>53</v>
      </c>
      <c r="AB18" s="4" t="s">
        <v>53</v>
      </c>
      <c r="AC18" s="4" t="s">
        <v>68</v>
      </c>
      <c r="AD18" s="38">
        <v>101253</v>
      </c>
      <c r="AE18" s="33" t="s">
        <v>69</v>
      </c>
      <c r="AF18" s="4" t="s">
        <v>53</v>
      </c>
      <c r="AG18" s="4" t="s">
        <v>70</v>
      </c>
      <c r="AH18" s="4" t="s">
        <v>53</v>
      </c>
      <c r="AI18" s="4">
        <v>500</v>
      </c>
      <c r="AJ18" s="4">
        <v>1</v>
      </c>
      <c r="AK18" s="4">
        <v>500</v>
      </c>
      <c r="AL18" s="26">
        <v>500</v>
      </c>
      <c r="AM18" s="27">
        <f t="shared" si="16"/>
        <v>565</v>
      </c>
      <c r="AN18" s="27">
        <f t="shared" si="17"/>
        <v>565</v>
      </c>
      <c r="AO18" s="43" t="s">
        <v>71</v>
      </c>
      <c r="AQ18" s="43" t="s">
        <v>72</v>
      </c>
      <c r="AR18" s="27" t="s">
        <v>73</v>
      </c>
      <c r="AS18" s="43" t="s">
        <v>74</v>
      </c>
      <c r="AT18" s="27">
        <f t="shared" si="18"/>
        <v>565</v>
      </c>
      <c r="AU18" s="28">
        <v>0.004</v>
      </c>
      <c r="AV18" s="28">
        <v>0.004</v>
      </c>
      <c r="AX18" s="27">
        <f t="shared" si="19"/>
        <v>2.26</v>
      </c>
      <c r="AY18" s="27">
        <f t="shared" si="20"/>
        <v>2.26</v>
      </c>
      <c r="AZ18" s="27">
        <f t="shared" si="21"/>
        <v>0</v>
      </c>
      <c r="BA18" s="27">
        <f t="shared" si="22"/>
        <v>4.26415094339623</v>
      </c>
      <c r="BB18" s="27">
        <f t="shared" si="23"/>
        <v>4.52</v>
      </c>
    </row>
    <row r="19" spans="1:54">
      <c r="A19" s="4" t="s">
        <v>53</v>
      </c>
      <c r="B19" s="33" t="s">
        <v>54</v>
      </c>
      <c r="C19" s="4" t="s">
        <v>115</v>
      </c>
      <c r="D19" s="4" t="s">
        <v>116</v>
      </c>
      <c r="E19" s="4" t="s">
        <v>57</v>
      </c>
      <c r="F19" s="4" t="s">
        <v>85</v>
      </c>
      <c r="G19" s="4" t="s">
        <v>86</v>
      </c>
      <c r="H19" s="34">
        <v>45020</v>
      </c>
      <c r="I19" s="36">
        <v>0.58350694444444</v>
      </c>
      <c r="J19" s="37">
        <v>6</v>
      </c>
      <c r="K19" s="24">
        <v>6</v>
      </c>
      <c r="L19" s="37">
        <v>0</v>
      </c>
      <c r="M19" s="37">
        <v>0</v>
      </c>
      <c r="N19" s="4" t="s">
        <v>60</v>
      </c>
      <c r="O19" s="4" t="s">
        <v>78</v>
      </c>
      <c r="P19" s="4" t="s">
        <v>79</v>
      </c>
      <c r="Q19" s="4" t="s">
        <v>80</v>
      </c>
      <c r="R19" s="4" t="s">
        <v>78</v>
      </c>
      <c r="S19" s="4" t="s">
        <v>81</v>
      </c>
      <c r="T19" s="4" t="s">
        <v>99</v>
      </c>
      <c r="U19" s="4" t="s">
        <v>117</v>
      </c>
      <c r="V19" s="4" t="s">
        <v>53</v>
      </c>
      <c r="W19" s="4" t="s">
        <v>65</v>
      </c>
      <c r="X19" s="4" t="s">
        <v>66</v>
      </c>
      <c r="Y19" s="4" t="s">
        <v>67</v>
      </c>
      <c r="Z19" s="4" t="s">
        <v>53</v>
      </c>
      <c r="AA19" s="4" t="s">
        <v>53</v>
      </c>
      <c r="AB19" s="4" t="s">
        <v>53</v>
      </c>
      <c r="AC19" s="4" t="s">
        <v>68</v>
      </c>
      <c r="AD19" s="38">
        <v>101253</v>
      </c>
      <c r="AE19" s="33" t="s">
        <v>69</v>
      </c>
      <c r="AF19" s="4" t="s">
        <v>53</v>
      </c>
      <c r="AG19" s="4" t="s">
        <v>70</v>
      </c>
      <c r="AH19" s="4" t="s">
        <v>53</v>
      </c>
      <c r="AI19" s="4">
        <v>1170</v>
      </c>
      <c r="AJ19" s="4">
        <v>1</v>
      </c>
      <c r="AK19" s="4">
        <v>1170</v>
      </c>
      <c r="AL19" s="26">
        <v>1225</v>
      </c>
      <c r="AM19" s="27">
        <f t="shared" si="16"/>
        <v>1384.25</v>
      </c>
      <c r="AN19" s="27">
        <f t="shared" si="17"/>
        <v>8305.5</v>
      </c>
      <c r="AO19" s="43" t="s">
        <v>71</v>
      </c>
      <c r="AQ19" s="43" t="s">
        <v>72</v>
      </c>
      <c r="AR19" s="27" t="s">
        <v>73</v>
      </c>
      <c r="AS19" s="43" t="s">
        <v>74</v>
      </c>
      <c r="AT19" s="27">
        <f t="shared" si="18"/>
        <v>8305.5</v>
      </c>
      <c r="AU19" s="28">
        <v>0.004</v>
      </c>
      <c r="AV19" s="28">
        <v>0.004</v>
      </c>
      <c r="AX19" s="27">
        <f t="shared" si="19"/>
        <v>33.222</v>
      </c>
      <c r="AY19" s="27">
        <f t="shared" si="20"/>
        <v>33.222</v>
      </c>
      <c r="AZ19" s="27">
        <f t="shared" si="21"/>
        <v>0</v>
      </c>
      <c r="BA19" s="27">
        <f t="shared" si="22"/>
        <v>62.6830188679245</v>
      </c>
      <c r="BB19" s="27">
        <f t="shared" si="23"/>
        <v>66.444</v>
      </c>
    </row>
    <row r="20" spans="1:54">
      <c r="A20" s="4" t="s">
        <v>53</v>
      </c>
      <c r="B20" s="33" t="s">
        <v>54</v>
      </c>
      <c r="C20" s="4" t="s">
        <v>115</v>
      </c>
      <c r="D20" s="4" t="s">
        <v>116</v>
      </c>
      <c r="E20" s="4" t="s">
        <v>88</v>
      </c>
      <c r="F20" s="4" t="s">
        <v>104</v>
      </c>
      <c r="G20" s="4" t="s">
        <v>105</v>
      </c>
      <c r="H20" s="34">
        <v>45020</v>
      </c>
      <c r="I20" s="36">
        <v>0.58350694444444</v>
      </c>
      <c r="J20" s="37">
        <v>3</v>
      </c>
      <c r="K20" s="24">
        <v>3</v>
      </c>
      <c r="L20" s="37">
        <v>0</v>
      </c>
      <c r="M20" s="37">
        <v>0</v>
      </c>
      <c r="N20" s="4" t="s">
        <v>60</v>
      </c>
      <c r="O20" s="4" t="s">
        <v>78</v>
      </c>
      <c r="P20" s="4" t="s">
        <v>79</v>
      </c>
      <c r="Q20" s="4" t="s">
        <v>80</v>
      </c>
      <c r="R20" s="4" t="s">
        <v>78</v>
      </c>
      <c r="S20" s="4" t="s">
        <v>81</v>
      </c>
      <c r="T20" s="4" t="s">
        <v>99</v>
      </c>
      <c r="U20" s="4" t="s">
        <v>117</v>
      </c>
      <c r="V20" s="4" t="s">
        <v>53</v>
      </c>
      <c r="W20" s="4" t="s">
        <v>65</v>
      </c>
      <c r="X20" s="4" t="s">
        <v>66</v>
      </c>
      <c r="Y20" s="4" t="s">
        <v>67</v>
      </c>
      <c r="Z20" s="4" t="s">
        <v>53</v>
      </c>
      <c r="AA20" s="4" t="s">
        <v>53</v>
      </c>
      <c r="AB20" s="4" t="s">
        <v>53</v>
      </c>
      <c r="AC20" s="4" t="s">
        <v>68</v>
      </c>
      <c r="AD20" s="38">
        <v>101253</v>
      </c>
      <c r="AE20" s="33" t="s">
        <v>69</v>
      </c>
      <c r="AF20" s="4" t="s">
        <v>53</v>
      </c>
      <c r="AG20" s="4" t="s">
        <v>70</v>
      </c>
      <c r="AH20" s="4" t="s">
        <v>53</v>
      </c>
      <c r="AI20" s="4">
        <v>1372</v>
      </c>
      <c r="AJ20" s="4">
        <v>1</v>
      </c>
      <c r="AK20" s="4">
        <v>1372</v>
      </c>
      <c r="AL20" s="26">
        <v>1427</v>
      </c>
      <c r="AM20" s="27">
        <f t="shared" si="16"/>
        <v>1612.51</v>
      </c>
      <c r="AN20" s="27">
        <f t="shared" si="17"/>
        <v>4837.53</v>
      </c>
      <c r="AO20" s="43" t="s">
        <v>71</v>
      </c>
      <c r="AQ20" s="43" t="s">
        <v>72</v>
      </c>
      <c r="AR20" s="27" t="s">
        <v>73</v>
      </c>
      <c r="AS20" s="43" t="s">
        <v>74</v>
      </c>
      <c r="AT20" s="27">
        <f t="shared" si="18"/>
        <v>4837.53</v>
      </c>
      <c r="AU20" s="28">
        <v>0.004</v>
      </c>
      <c r="AV20" s="28">
        <v>0.004</v>
      </c>
      <c r="AX20" s="27">
        <f t="shared" si="19"/>
        <v>19.35012</v>
      </c>
      <c r="AY20" s="27">
        <f t="shared" si="20"/>
        <v>19.35012</v>
      </c>
      <c r="AZ20" s="27">
        <f t="shared" si="21"/>
        <v>0</v>
      </c>
      <c r="BA20" s="27">
        <f t="shared" si="22"/>
        <v>36.5096603773585</v>
      </c>
      <c r="BB20" s="27">
        <f t="shared" si="23"/>
        <v>38.70024</v>
      </c>
    </row>
    <row r="21" spans="1:54">
      <c r="A21" s="4" t="s">
        <v>53</v>
      </c>
      <c r="B21" s="33" t="s">
        <v>54</v>
      </c>
      <c r="C21" s="4" t="s">
        <v>97</v>
      </c>
      <c r="D21" s="4" t="s">
        <v>118</v>
      </c>
      <c r="E21" s="4" t="s">
        <v>57</v>
      </c>
      <c r="F21" s="4" t="s">
        <v>92</v>
      </c>
      <c r="G21" s="4" t="s">
        <v>93</v>
      </c>
      <c r="H21" s="34">
        <v>45022</v>
      </c>
      <c r="I21" s="36">
        <v>0.44028935185185</v>
      </c>
      <c r="J21" s="37">
        <v>6</v>
      </c>
      <c r="K21" s="24">
        <v>6</v>
      </c>
      <c r="L21" s="37">
        <v>0</v>
      </c>
      <c r="M21" s="37">
        <v>0</v>
      </c>
      <c r="N21" s="4" t="s">
        <v>60</v>
      </c>
      <c r="O21" s="4" t="s">
        <v>78</v>
      </c>
      <c r="P21" s="4" t="s">
        <v>79</v>
      </c>
      <c r="Q21" s="4" t="s">
        <v>94</v>
      </c>
      <c r="R21" s="4" t="s">
        <v>78</v>
      </c>
      <c r="S21" s="4" t="s">
        <v>81</v>
      </c>
      <c r="T21" s="4" t="s">
        <v>119</v>
      </c>
      <c r="U21" s="4" t="s">
        <v>120</v>
      </c>
      <c r="V21" s="4" t="s">
        <v>53</v>
      </c>
      <c r="W21" s="4" t="s">
        <v>65</v>
      </c>
      <c r="X21" s="4" t="s">
        <v>66</v>
      </c>
      <c r="Y21" s="4" t="s">
        <v>67</v>
      </c>
      <c r="Z21" s="4" t="s">
        <v>53</v>
      </c>
      <c r="AA21" s="4" t="s">
        <v>53</v>
      </c>
      <c r="AB21" s="4" t="s">
        <v>53</v>
      </c>
      <c r="AC21" s="4" t="s">
        <v>68</v>
      </c>
      <c r="AD21" s="38">
        <v>101253</v>
      </c>
      <c r="AE21" s="33" t="s">
        <v>69</v>
      </c>
      <c r="AF21" s="4" t="s">
        <v>53</v>
      </c>
      <c r="AG21" s="4" t="s">
        <v>70</v>
      </c>
      <c r="AH21" s="4" t="s">
        <v>53</v>
      </c>
      <c r="AI21" s="4">
        <v>1730</v>
      </c>
      <c r="AJ21" s="4">
        <v>1</v>
      </c>
      <c r="AK21" s="4">
        <v>1730</v>
      </c>
      <c r="AL21" s="26">
        <v>1730</v>
      </c>
      <c r="AM21" s="27">
        <f t="shared" si="16"/>
        <v>1954.9</v>
      </c>
      <c r="AN21" s="27">
        <f t="shared" si="17"/>
        <v>11729.4</v>
      </c>
      <c r="AO21" s="43" t="s">
        <v>71</v>
      </c>
      <c r="AQ21" s="43" t="s">
        <v>72</v>
      </c>
      <c r="AR21" s="27" t="s">
        <v>73</v>
      </c>
      <c r="AS21" s="43" t="s">
        <v>74</v>
      </c>
      <c r="AT21" s="27">
        <f t="shared" si="18"/>
        <v>11729.4</v>
      </c>
      <c r="AU21" s="28">
        <v>0.004</v>
      </c>
      <c r="AV21" s="28">
        <v>0.004</v>
      </c>
      <c r="AX21" s="27">
        <f t="shared" si="19"/>
        <v>46.9176</v>
      </c>
      <c r="AY21" s="27">
        <f t="shared" si="20"/>
        <v>46.9176</v>
      </c>
      <c r="AZ21" s="27">
        <f t="shared" si="21"/>
        <v>0</v>
      </c>
      <c r="BA21" s="27">
        <f t="shared" si="22"/>
        <v>88.5237735849057</v>
      </c>
      <c r="BB21" s="27">
        <f t="shared" si="23"/>
        <v>93.8352</v>
      </c>
    </row>
    <row r="22" spans="1:54">
      <c r="A22" s="4" t="s">
        <v>53</v>
      </c>
      <c r="B22" s="33" t="s">
        <v>54</v>
      </c>
      <c r="C22" s="4" t="s">
        <v>112</v>
      </c>
      <c r="D22" s="4" t="s">
        <v>121</v>
      </c>
      <c r="E22" s="4" t="s">
        <v>57</v>
      </c>
      <c r="F22" s="4" t="s">
        <v>76</v>
      </c>
      <c r="G22" s="4" t="s">
        <v>77</v>
      </c>
      <c r="H22" s="34">
        <v>45022</v>
      </c>
      <c r="I22" s="36">
        <v>0.44565972222222</v>
      </c>
      <c r="J22" s="37">
        <v>12</v>
      </c>
      <c r="K22" s="24">
        <v>12</v>
      </c>
      <c r="L22" s="37">
        <v>0</v>
      </c>
      <c r="M22" s="37">
        <v>0</v>
      </c>
      <c r="N22" s="4" t="s">
        <v>60</v>
      </c>
      <c r="O22" s="4" t="s">
        <v>78</v>
      </c>
      <c r="P22" s="4" t="s">
        <v>79</v>
      </c>
      <c r="Q22" s="4" t="s">
        <v>80</v>
      </c>
      <c r="R22" s="4" t="s">
        <v>78</v>
      </c>
      <c r="S22" s="4" t="s">
        <v>81</v>
      </c>
      <c r="T22" s="4" t="s">
        <v>119</v>
      </c>
      <c r="U22" s="4" t="s">
        <v>122</v>
      </c>
      <c r="V22" s="4" t="s">
        <v>53</v>
      </c>
      <c r="W22" s="4" t="s">
        <v>65</v>
      </c>
      <c r="X22" s="4" t="s">
        <v>66</v>
      </c>
      <c r="Y22" s="4" t="s">
        <v>67</v>
      </c>
      <c r="Z22" s="4" t="s">
        <v>53</v>
      </c>
      <c r="AA22" s="4" t="s">
        <v>53</v>
      </c>
      <c r="AB22" s="4" t="s">
        <v>53</v>
      </c>
      <c r="AC22" s="4" t="s">
        <v>68</v>
      </c>
      <c r="AD22" s="38">
        <v>101253</v>
      </c>
      <c r="AE22" s="33" t="s">
        <v>69</v>
      </c>
      <c r="AF22" s="4" t="s">
        <v>53</v>
      </c>
      <c r="AG22" s="4" t="s">
        <v>70</v>
      </c>
      <c r="AH22" s="4" t="s">
        <v>53</v>
      </c>
      <c r="AI22" s="4">
        <v>500</v>
      </c>
      <c r="AJ22" s="4">
        <v>1</v>
      </c>
      <c r="AK22" s="4">
        <v>500</v>
      </c>
      <c r="AL22" s="26">
        <v>500</v>
      </c>
      <c r="AM22" s="27">
        <f t="shared" si="16"/>
        <v>565</v>
      </c>
      <c r="AN22" s="27">
        <f t="shared" si="17"/>
        <v>6780</v>
      </c>
      <c r="AO22" s="43" t="s">
        <v>71</v>
      </c>
      <c r="AQ22" s="43" t="s">
        <v>72</v>
      </c>
      <c r="AR22" s="27" t="s">
        <v>73</v>
      </c>
      <c r="AS22" s="43" t="s">
        <v>74</v>
      </c>
      <c r="AT22" s="27">
        <f t="shared" si="18"/>
        <v>6780</v>
      </c>
      <c r="AU22" s="28">
        <v>0.004</v>
      </c>
      <c r="AV22" s="28">
        <v>0.004</v>
      </c>
      <c r="AX22" s="27">
        <f t="shared" si="19"/>
        <v>27.12</v>
      </c>
      <c r="AY22" s="27">
        <f t="shared" si="20"/>
        <v>27.12</v>
      </c>
      <c r="AZ22" s="27">
        <f t="shared" si="21"/>
        <v>0</v>
      </c>
      <c r="BA22" s="27">
        <f t="shared" si="22"/>
        <v>51.1698113207547</v>
      </c>
      <c r="BB22" s="27">
        <f t="shared" si="23"/>
        <v>54.24</v>
      </c>
    </row>
    <row r="23" spans="1:54">
      <c r="A23" s="4" t="s">
        <v>53</v>
      </c>
      <c r="B23" s="33" t="s">
        <v>54</v>
      </c>
      <c r="C23" s="4" t="s">
        <v>123</v>
      </c>
      <c r="D23" s="4" t="s">
        <v>124</v>
      </c>
      <c r="E23" s="4" t="s">
        <v>57</v>
      </c>
      <c r="F23" s="4" t="s">
        <v>90</v>
      </c>
      <c r="G23" s="4" t="s">
        <v>86</v>
      </c>
      <c r="H23" s="34">
        <v>45022</v>
      </c>
      <c r="I23" s="36">
        <v>0.5581712962963</v>
      </c>
      <c r="J23" s="37">
        <v>1</v>
      </c>
      <c r="K23" s="24">
        <v>1</v>
      </c>
      <c r="L23" s="37">
        <v>0</v>
      </c>
      <c r="M23" s="37">
        <v>0</v>
      </c>
      <c r="N23" s="4" t="s">
        <v>60</v>
      </c>
      <c r="O23" s="4" t="s">
        <v>78</v>
      </c>
      <c r="P23" s="4" t="s">
        <v>79</v>
      </c>
      <c r="Q23" s="4" t="s">
        <v>80</v>
      </c>
      <c r="R23" s="4" t="s">
        <v>78</v>
      </c>
      <c r="S23" s="4" t="s">
        <v>81</v>
      </c>
      <c r="T23" s="4" t="s">
        <v>99</v>
      </c>
      <c r="U23" s="4" t="s">
        <v>125</v>
      </c>
      <c r="V23" s="4" t="s">
        <v>53</v>
      </c>
      <c r="W23" s="4" t="s">
        <v>65</v>
      </c>
      <c r="X23" s="4" t="s">
        <v>66</v>
      </c>
      <c r="Y23" s="4" t="s">
        <v>67</v>
      </c>
      <c r="Z23" s="4" t="s">
        <v>53</v>
      </c>
      <c r="AA23" s="4" t="s">
        <v>53</v>
      </c>
      <c r="AB23" s="4" t="s">
        <v>53</v>
      </c>
      <c r="AC23" s="4" t="s">
        <v>68</v>
      </c>
      <c r="AD23" s="38">
        <v>101253</v>
      </c>
      <c r="AE23" s="33" t="s">
        <v>69</v>
      </c>
      <c r="AF23" s="4" t="s">
        <v>53</v>
      </c>
      <c r="AG23" s="4" t="s">
        <v>70</v>
      </c>
      <c r="AH23" s="4" t="s">
        <v>53</v>
      </c>
      <c r="AI23" s="4">
        <v>1170</v>
      </c>
      <c r="AJ23" s="4">
        <v>1</v>
      </c>
      <c r="AK23" s="4">
        <v>1170</v>
      </c>
      <c r="AL23" s="26">
        <v>1170</v>
      </c>
      <c r="AM23" s="27">
        <f t="shared" si="16"/>
        <v>1322.1</v>
      </c>
      <c r="AN23" s="27">
        <f t="shared" si="17"/>
        <v>1322.1</v>
      </c>
      <c r="AO23" s="43" t="s">
        <v>71</v>
      </c>
      <c r="AQ23" s="43" t="s">
        <v>72</v>
      </c>
      <c r="AR23" s="27" t="s">
        <v>73</v>
      </c>
      <c r="AS23" s="43" t="s">
        <v>74</v>
      </c>
      <c r="AT23" s="27">
        <f t="shared" si="18"/>
        <v>1322.1</v>
      </c>
      <c r="AU23" s="28">
        <v>0.004</v>
      </c>
      <c r="AV23" s="28">
        <v>0.004</v>
      </c>
      <c r="AX23" s="27">
        <f t="shared" si="19"/>
        <v>5.2884</v>
      </c>
      <c r="AY23" s="27">
        <f t="shared" si="20"/>
        <v>5.2884</v>
      </c>
      <c r="AZ23" s="27">
        <f t="shared" si="21"/>
        <v>0</v>
      </c>
      <c r="BA23" s="27">
        <f t="shared" si="22"/>
        <v>9.97811320754717</v>
      </c>
      <c r="BB23" s="27">
        <f t="shared" si="23"/>
        <v>10.5768</v>
      </c>
    </row>
    <row r="24" spans="1:54">
      <c r="A24" s="4" t="s">
        <v>53</v>
      </c>
      <c r="B24" s="33" t="s">
        <v>54</v>
      </c>
      <c r="C24" s="4" t="s">
        <v>123</v>
      </c>
      <c r="D24" s="4" t="s">
        <v>124</v>
      </c>
      <c r="E24" s="4" t="s">
        <v>88</v>
      </c>
      <c r="F24" s="4" t="s">
        <v>96</v>
      </c>
      <c r="G24" s="4" t="s">
        <v>77</v>
      </c>
      <c r="H24" s="34">
        <v>45022</v>
      </c>
      <c r="I24" s="36">
        <v>0.5581712962963</v>
      </c>
      <c r="J24" s="37">
        <v>1</v>
      </c>
      <c r="K24" s="24">
        <v>1</v>
      </c>
      <c r="L24" s="37">
        <v>0</v>
      </c>
      <c r="M24" s="37">
        <v>0</v>
      </c>
      <c r="N24" s="4" t="s">
        <v>60</v>
      </c>
      <c r="O24" s="4" t="s">
        <v>78</v>
      </c>
      <c r="P24" s="4" t="s">
        <v>79</v>
      </c>
      <c r="Q24" s="4" t="s">
        <v>94</v>
      </c>
      <c r="R24" s="4" t="s">
        <v>78</v>
      </c>
      <c r="S24" s="4" t="s">
        <v>81</v>
      </c>
      <c r="T24" s="4" t="s">
        <v>99</v>
      </c>
      <c r="U24" s="4" t="s">
        <v>125</v>
      </c>
      <c r="V24" s="4" t="s">
        <v>53</v>
      </c>
      <c r="W24" s="4" t="s">
        <v>65</v>
      </c>
      <c r="X24" s="4" t="s">
        <v>66</v>
      </c>
      <c r="Y24" s="4" t="s">
        <v>67</v>
      </c>
      <c r="Z24" s="4" t="s">
        <v>53</v>
      </c>
      <c r="AA24" s="4" t="s">
        <v>53</v>
      </c>
      <c r="AB24" s="4" t="s">
        <v>53</v>
      </c>
      <c r="AC24" s="4" t="s">
        <v>68</v>
      </c>
      <c r="AD24" s="38">
        <v>101253</v>
      </c>
      <c r="AE24" s="33" t="s">
        <v>69</v>
      </c>
      <c r="AF24" s="4" t="s">
        <v>53</v>
      </c>
      <c r="AG24" s="4" t="s">
        <v>70</v>
      </c>
      <c r="AH24" s="4" t="s">
        <v>53</v>
      </c>
      <c r="AI24" s="4">
        <v>500</v>
      </c>
      <c r="AJ24" s="4">
        <v>1</v>
      </c>
      <c r="AK24" s="4">
        <v>500</v>
      </c>
      <c r="AL24" s="26">
        <v>500</v>
      </c>
      <c r="AM24" s="27">
        <f t="shared" si="16"/>
        <v>565</v>
      </c>
      <c r="AN24" s="27">
        <f t="shared" si="17"/>
        <v>565</v>
      </c>
      <c r="AO24" s="43" t="s">
        <v>71</v>
      </c>
      <c r="AQ24" s="43" t="s">
        <v>72</v>
      </c>
      <c r="AR24" s="27" t="s">
        <v>73</v>
      </c>
      <c r="AS24" s="43" t="s">
        <v>74</v>
      </c>
      <c r="AT24" s="27">
        <f t="shared" si="18"/>
        <v>565</v>
      </c>
      <c r="AU24" s="28">
        <v>0.004</v>
      </c>
      <c r="AV24" s="28">
        <v>0.004</v>
      </c>
      <c r="AX24" s="27">
        <f t="shared" si="19"/>
        <v>2.26</v>
      </c>
      <c r="AY24" s="27">
        <f t="shared" si="20"/>
        <v>2.26</v>
      </c>
      <c r="AZ24" s="27">
        <f t="shared" si="21"/>
        <v>0</v>
      </c>
      <c r="BA24" s="27">
        <f t="shared" si="22"/>
        <v>4.26415094339623</v>
      </c>
      <c r="BB24" s="27">
        <f t="shared" si="23"/>
        <v>4.52</v>
      </c>
    </row>
    <row r="25" spans="1:54">
      <c r="A25" s="4" t="s">
        <v>53</v>
      </c>
      <c r="B25" s="33" t="s">
        <v>54</v>
      </c>
      <c r="C25" s="4" t="s">
        <v>112</v>
      </c>
      <c r="D25" s="4" t="s">
        <v>126</v>
      </c>
      <c r="E25" s="4" t="s">
        <v>57</v>
      </c>
      <c r="F25" s="4" t="s">
        <v>76</v>
      </c>
      <c r="G25" s="4" t="s">
        <v>77</v>
      </c>
      <c r="H25" s="34">
        <v>45023</v>
      </c>
      <c r="I25" s="36">
        <v>0.43790509259259</v>
      </c>
      <c r="J25" s="37">
        <v>1</v>
      </c>
      <c r="K25" s="24">
        <v>1</v>
      </c>
      <c r="L25" s="37">
        <v>0</v>
      </c>
      <c r="M25" s="37">
        <v>0</v>
      </c>
      <c r="N25" s="4" t="s">
        <v>60</v>
      </c>
      <c r="O25" s="4" t="s">
        <v>78</v>
      </c>
      <c r="P25" s="4" t="s">
        <v>79</v>
      </c>
      <c r="Q25" s="4" t="s">
        <v>80</v>
      </c>
      <c r="R25" s="4" t="s">
        <v>78</v>
      </c>
      <c r="S25" s="4" t="s">
        <v>81</v>
      </c>
      <c r="T25" s="4" t="s">
        <v>119</v>
      </c>
      <c r="U25" s="4" t="s">
        <v>127</v>
      </c>
      <c r="V25" s="4" t="s">
        <v>53</v>
      </c>
      <c r="W25" s="4" t="s">
        <v>65</v>
      </c>
      <c r="X25" s="4" t="s">
        <v>66</v>
      </c>
      <c r="Y25" s="4" t="s">
        <v>67</v>
      </c>
      <c r="Z25" s="4" t="s">
        <v>53</v>
      </c>
      <c r="AA25" s="4" t="s">
        <v>53</v>
      </c>
      <c r="AB25" s="4" t="s">
        <v>53</v>
      </c>
      <c r="AC25" s="4" t="s">
        <v>68</v>
      </c>
      <c r="AD25" s="38">
        <v>101253</v>
      </c>
      <c r="AE25" s="33" t="s">
        <v>69</v>
      </c>
      <c r="AF25" s="4" t="s">
        <v>53</v>
      </c>
      <c r="AG25" s="4" t="s">
        <v>70</v>
      </c>
      <c r="AH25" s="4" t="s">
        <v>53</v>
      </c>
      <c r="AI25" s="4">
        <v>500</v>
      </c>
      <c r="AJ25" s="4">
        <v>1</v>
      </c>
      <c r="AK25" s="4">
        <v>500</v>
      </c>
      <c r="AL25" s="26">
        <v>500</v>
      </c>
      <c r="AM25" s="27">
        <f t="shared" si="16"/>
        <v>565</v>
      </c>
      <c r="AN25" s="27">
        <f t="shared" si="17"/>
        <v>565</v>
      </c>
      <c r="AO25" s="43" t="s">
        <v>71</v>
      </c>
      <c r="AQ25" s="43" t="s">
        <v>72</v>
      </c>
      <c r="AR25" s="27" t="s">
        <v>73</v>
      </c>
      <c r="AS25" s="43" t="s">
        <v>74</v>
      </c>
      <c r="AT25" s="27">
        <f t="shared" si="18"/>
        <v>565</v>
      </c>
      <c r="AU25" s="28">
        <v>0.004</v>
      </c>
      <c r="AV25" s="28">
        <v>0.004</v>
      </c>
      <c r="AX25" s="27">
        <f t="shared" si="19"/>
        <v>2.26</v>
      </c>
      <c r="AY25" s="27">
        <f t="shared" si="20"/>
        <v>2.26</v>
      </c>
      <c r="AZ25" s="27">
        <f t="shared" si="21"/>
        <v>0</v>
      </c>
      <c r="BA25" s="27">
        <f t="shared" si="22"/>
        <v>4.26415094339623</v>
      </c>
      <c r="BB25" s="27">
        <f t="shared" si="23"/>
        <v>4.52</v>
      </c>
    </row>
    <row r="26" spans="1:54">
      <c r="A26" s="4" t="s">
        <v>53</v>
      </c>
      <c r="B26" s="33" t="s">
        <v>54</v>
      </c>
      <c r="C26" s="4" t="s">
        <v>128</v>
      </c>
      <c r="D26" s="4" t="s">
        <v>129</v>
      </c>
      <c r="E26" s="4" t="s">
        <v>57</v>
      </c>
      <c r="F26" s="4" t="s">
        <v>85</v>
      </c>
      <c r="G26" s="4" t="s">
        <v>86</v>
      </c>
      <c r="H26" s="34">
        <v>45023</v>
      </c>
      <c r="I26" s="36">
        <v>0.62337962962963</v>
      </c>
      <c r="J26" s="37">
        <v>10</v>
      </c>
      <c r="K26" s="24">
        <v>10</v>
      </c>
      <c r="L26" s="37">
        <v>0</v>
      </c>
      <c r="M26" s="37">
        <v>0</v>
      </c>
      <c r="N26" s="4" t="s">
        <v>60</v>
      </c>
      <c r="O26" s="4" t="s">
        <v>78</v>
      </c>
      <c r="P26" s="4" t="s">
        <v>79</v>
      </c>
      <c r="Q26" s="4" t="s">
        <v>80</v>
      </c>
      <c r="R26" s="4" t="s">
        <v>78</v>
      </c>
      <c r="S26" s="4" t="s">
        <v>81</v>
      </c>
      <c r="T26" s="4" t="s">
        <v>99</v>
      </c>
      <c r="U26" s="4" t="s">
        <v>130</v>
      </c>
      <c r="V26" s="4" t="s">
        <v>53</v>
      </c>
      <c r="W26" s="4" t="s">
        <v>65</v>
      </c>
      <c r="X26" s="4" t="s">
        <v>66</v>
      </c>
      <c r="Y26" s="4" t="s">
        <v>67</v>
      </c>
      <c r="Z26" s="4" t="s">
        <v>53</v>
      </c>
      <c r="AA26" s="4" t="s">
        <v>53</v>
      </c>
      <c r="AB26" s="4" t="s">
        <v>53</v>
      </c>
      <c r="AC26" s="4" t="s">
        <v>68</v>
      </c>
      <c r="AD26" s="38">
        <v>101253</v>
      </c>
      <c r="AE26" s="33" t="s">
        <v>69</v>
      </c>
      <c r="AF26" s="4" t="s">
        <v>53</v>
      </c>
      <c r="AG26" s="4" t="s">
        <v>70</v>
      </c>
      <c r="AH26" s="4" t="s">
        <v>53</v>
      </c>
      <c r="AI26" s="4">
        <v>1170</v>
      </c>
      <c r="AJ26" s="4">
        <v>1</v>
      </c>
      <c r="AK26" s="4">
        <v>1170</v>
      </c>
      <c r="AL26" s="26">
        <v>1225</v>
      </c>
      <c r="AM26" s="27">
        <f t="shared" ref="AM26:AM34" si="24">AL26*1.13</f>
        <v>1384.25</v>
      </c>
      <c r="AN26" s="27">
        <f t="shared" ref="AN26:AN34" si="25">K26*AM26</f>
        <v>13842.5</v>
      </c>
      <c r="AO26" s="43" t="s">
        <v>71</v>
      </c>
      <c r="AQ26" s="43" t="s">
        <v>72</v>
      </c>
      <c r="AR26" s="27" t="s">
        <v>73</v>
      </c>
      <c r="AS26" s="43" t="s">
        <v>74</v>
      </c>
      <c r="AT26" s="27">
        <f t="shared" ref="AT26:AT34" si="26">IF(AP26="取数",K26,AN26)</f>
        <v>13842.5</v>
      </c>
      <c r="AU26" s="28">
        <v>0.004</v>
      </c>
      <c r="AV26" s="28">
        <v>0.004</v>
      </c>
      <c r="AX26" s="27">
        <f t="shared" ref="AX26:AX34" si="27">AT26*AU26</f>
        <v>55.37</v>
      </c>
      <c r="AY26" s="27">
        <f t="shared" ref="AY26:AY34" si="28">AT26*AV26</f>
        <v>55.37</v>
      </c>
      <c r="AZ26" s="27">
        <f t="shared" ref="AZ26:AZ34" si="29">AT26*AW26</f>
        <v>0</v>
      </c>
      <c r="BA26" s="27">
        <f t="shared" ref="BA26:BA34" si="30">BB26/1.06</f>
        <v>104.471698113208</v>
      </c>
      <c r="BB26" s="27">
        <f t="shared" ref="BB26:BB34" si="31">AX26+AY26+AZ26</f>
        <v>110.74</v>
      </c>
    </row>
    <row r="27" spans="1:54">
      <c r="A27" s="4" t="s">
        <v>53</v>
      </c>
      <c r="B27" s="33" t="s">
        <v>54</v>
      </c>
      <c r="C27" s="4" t="s">
        <v>128</v>
      </c>
      <c r="D27" s="4" t="s">
        <v>129</v>
      </c>
      <c r="E27" s="4" t="s">
        <v>88</v>
      </c>
      <c r="F27" s="4" t="s">
        <v>76</v>
      </c>
      <c r="G27" s="4" t="s">
        <v>77</v>
      </c>
      <c r="H27" s="34">
        <v>45023</v>
      </c>
      <c r="I27" s="36">
        <v>0.62337962962963</v>
      </c>
      <c r="J27" s="37">
        <v>15</v>
      </c>
      <c r="K27" s="24">
        <v>15</v>
      </c>
      <c r="L27" s="37">
        <v>0</v>
      </c>
      <c r="M27" s="37">
        <v>0</v>
      </c>
      <c r="N27" s="4" t="s">
        <v>60</v>
      </c>
      <c r="O27" s="4" t="s">
        <v>78</v>
      </c>
      <c r="P27" s="4" t="s">
        <v>79</v>
      </c>
      <c r="Q27" s="4" t="s">
        <v>80</v>
      </c>
      <c r="R27" s="4" t="s">
        <v>78</v>
      </c>
      <c r="S27" s="4" t="s">
        <v>81</v>
      </c>
      <c r="T27" s="4" t="s">
        <v>99</v>
      </c>
      <c r="U27" s="4" t="s">
        <v>130</v>
      </c>
      <c r="V27" s="4" t="s">
        <v>53</v>
      </c>
      <c r="W27" s="4" t="s">
        <v>65</v>
      </c>
      <c r="X27" s="4" t="s">
        <v>66</v>
      </c>
      <c r="Y27" s="4" t="s">
        <v>67</v>
      </c>
      <c r="Z27" s="4" t="s">
        <v>53</v>
      </c>
      <c r="AA27" s="4" t="s">
        <v>53</v>
      </c>
      <c r="AB27" s="4" t="s">
        <v>53</v>
      </c>
      <c r="AC27" s="4" t="s">
        <v>68</v>
      </c>
      <c r="AD27" s="38">
        <v>101253</v>
      </c>
      <c r="AE27" s="33" t="s">
        <v>69</v>
      </c>
      <c r="AF27" s="4" t="s">
        <v>53</v>
      </c>
      <c r="AG27" s="4" t="s">
        <v>70</v>
      </c>
      <c r="AH27" s="4" t="s">
        <v>53</v>
      </c>
      <c r="AI27" s="4">
        <v>500</v>
      </c>
      <c r="AJ27" s="4">
        <v>1</v>
      </c>
      <c r="AK27" s="4">
        <v>500</v>
      </c>
      <c r="AL27" s="26">
        <v>500</v>
      </c>
      <c r="AM27" s="27">
        <f t="shared" si="24"/>
        <v>565</v>
      </c>
      <c r="AN27" s="27">
        <f t="shared" si="25"/>
        <v>8475</v>
      </c>
      <c r="AO27" s="43" t="s">
        <v>71</v>
      </c>
      <c r="AQ27" s="43" t="s">
        <v>72</v>
      </c>
      <c r="AR27" s="27" t="s">
        <v>73</v>
      </c>
      <c r="AS27" s="43" t="s">
        <v>74</v>
      </c>
      <c r="AT27" s="27">
        <f t="shared" si="26"/>
        <v>8475</v>
      </c>
      <c r="AU27" s="28">
        <v>0.004</v>
      </c>
      <c r="AV27" s="28">
        <v>0.004</v>
      </c>
      <c r="AX27" s="27">
        <f t="shared" si="27"/>
        <v>33.9</v>
      </c>
      <c r="AY27" s="27">
        <f t="shared" si="28"/>
        <v>33.9</v>
      </c>
      <c r="AZ27" s="27">
        <f t="shared" si="29"/>
        <v>0</v>
      </c>
      <c r="BA27" s="27">
        <f t="shared" si="30"/>
        <v>63.9622641509434</v>
      </c>
      <c r="BB27" s="27">
        <f t="shared" si="31"/>
        <v>67.8</v>
      </c>
    </row>
    <row r="28" spans="1:54">
      <c r="A28" s="4" t="s">
        <v>53</v>
      </c>
      <c r="B28" s="33" t="s">
        <v>54</v>
      </c>
      <c r="C28" s="4" t="s">
        <v>128</v>
      </c>
      <c r="D28" s="4" t="s">
        <v>129</v>
      </c>
      <c r="E28" s="4" t="s">
        <v>89</v>
      </c>
      <c r="F28" s="4" t="s">
        <v>58</v>
      </c>
      <c r="G28" s="4" t="s">
        <v>59</v>
      </c>
      <c r="H28" s="34">
        <v>45023</v>
      </c>
      <c r="I28" s="36">
        <v>0.62337962962963</v>
      </c>
      <c r="J28" s="37">
        <v>5</v>
      </c>
      <c r="K28" s="24">
        <v>5</v>
      </c>
      <c r="L28" s="37">
        <v>0</v>
      </c>
      <c r="M28" s="37">
        <v>0</v>
      </c>
      <c r="N28" s="4" t="s">
        <v>60</v>
      </c>
      <c r="O28" s="4" t="s">
        <v>78</v>
      </c>
      <c r="P28" s="4" t="s">
        <v>79</v>
      </c>
      <c r="Q28" s="4" t="s">
        <v>53</v>
      </c>
      <c r="R28" s="4" t="s">
        <v>78</v>
      </c>
      <c r="S28" s="4" t="s">
        <v>81</v>
      </c>
      <c r="T28" s="4" t="s">
        <v>99</v>
      </c>
      <c r="U28" s="4" t="s">
        <v>130</v>
      </c>
      <c r="V28" s="4" t="s">
        <v>53</v>
      </c>
      <c r="W28" s="4" t="s">
        <v>65</v>
      </c>
      <c r="X28" s="4" t="s">
        <v>66</v>
      </c>
      <c r="Y28" s="4" t="s">
        <v>67</v>
      </c>
      <c r="Z28" s="4" t="s">
        <v>53</v>
      </c>
      <c r="AA28" s="4" t="s">
        <v>53</v>
      </c>
      <c r="AB28" s="4" t="s">
        <v>53</v>
      </c>
      <c r="AC28" s="4" t="s">
        <v>68</v>
      </c>
      <c r="AD28" s="38">
        <v>101253</v>
      </c>
      <c r="AE28" s="33" t="s">
        <v>69</v>
      </c>
      <c r="AF28" s="4" t="s">
        <v>53</v>
      </c>
      <c r="AG28" s="4" t="s">
        <v>70</v>
      </c>
      <c r="AH28" s="4" t="s">
        <v>53</v>
      </c>
      <c r="AI28" s="4">
        <v>1730</v>
      </c>
      <c r="AJ28" s="4">
        <v>1</v>
      </c>
      <c r="AK28" s="4">
        <v>1730</v>
      </c>
      <c r="AL28" s="26">
        <v>1492.4</v>
      </c>
      <c r="AM28" s="27">
        <f t="shared" si="24"/>
        <v>1686.412</v>
      </c>
      <c r="AN28" s="27">
        <f t="shared" si="25"/>
        <v>8432.06</v>
      </c>
      <c r="AO28" s="43" t="s">
        <v>71</v>
      </c>
      <c r="AQ28" s="43" t="s">
        <v>72</v>
      </c>
      <c r="AR28" s="27" t="s">
        <v>73</v>
      </c>
      <c r="AS28" s="43" t="s">
        <v>74</v>
      </c>
      <c r="AT28" s="27">
        <f t="shared" si="26"/>
        <v>8432.06</v>
      </c>
      <c r="AU28" s="28">
        <v>0.004</v>
      </c>
      <c r="AV28" s="28">
        <v>0.004</v>
      </c>
      <c r="AX28" s="27">
        <f t="shared" si="27"/>
        <v>33.72824</v>
      </c>
      <c r="AY28" s="27">
        <f t="shared" si="28"/>
        <v>33.72824</v>
      </c>
      <c r="AZ28" s="27">
        <f t="shared" si="29"/>
        <v>0</v>
      </c>
      <c r="BA28" s="27">
        <f t="shared" si="30"/>
        <v>63.6381886792453</v>
      </c>
      <c r="BB28" s="27">
        <f t="shared" si="31"/>
        <v>67.45648</v>
      </c>
    </row>
    <row r="29" spans="1:54">
      <c r="A29" s="4" t="s">
        <v>53</v>
      </c>
      <c r="B29" s="33" t="s">
        <v>54</v>
      </c>
      <c r="C29" s="4" t="s">
        <v>128</v>
      </c>
      <c r="D29" s="4" t="s">
        <v>129</v>
      </c>
      <c r="E29" s="4" t="s">
        <v>91</v>
      </c>
      <c r="F29" s="4" t="s">
        <v>90</v>
      </c>
      <c r="G29" s="4" t="s">
        <v>86</v>
      </c>
      <c r="H29" s="34">
        <v>45023</v>
      </c>
      <c r="I29" s="36">
        <v>0.62337962962963</v>
      </c>
      <c r="J29" s="37">
        <v>8</v>
      </c>
      <c r="K29" s="24">
        <v>8</v>
      </c>
      <c r="L29" s="37">
        <v>0</v>
      </c>
      <c r="M29" s="37">
        <v>0</v>
      </c>
      <c r="N29" s="4" t="s">
        <v>60</v>
      </c>
      <c r="O29" s="4" t="s">
        <v>78</v>
      </c>
      <c r="P29" s="4" t="s">
        <v>79</v>
      </c>
      <c r="Q29" s="4" t="s">
        <v>80</v>
      </c>
      <c r="R29" s="4" t="s">
        <v>78</v>
      </c>
      <c r="S29" s="4" t="s">
        <v>81</v>
      </c>
      <c r="T29" s="4" t="s">
        <v>99</v>
      </c>
      <c r="U29" s="4" t="s">
        <v>130</v>
      </c>
      <c r="V29" s="4" t="s">
        <v>53</v>
      </c>
      <c r="W29" s="4" t="s">
        <v>65</v>
      </c>
      <c r="X29" s="4" t="s">
        <v>66</v>
      </c>
      <c r="Y29" s="4" t="s">
        <v>67</v>
      </c>
      <c r="Z29" s="4" t="s">
        <v>53</v>
      </c>
      <c r="AA29" s="4" t="s">
        <v>53</v>
      </c>
      <c r="AB29" s="4" t="s">
        <v>53</v>
      </c>
      <c r="AC29" s="4" t="s">
        <v>68</v>
      </c>
      <c r="AD29" s="38">
        <v>101253</v>
      </c>
      <c r="AE29" s="33" t="s">
        <v>69</v>
      </c>
      <c r="AF29" s="4" t="s">
        <v>53</v>
      </c>
      <c r="AG29" s="4" t="s">
        <v>70</v>
      </c>
      <c r="AH29" s="4" t="s">
        <v>53</v>
      </c>
      <c r="AI29" s="4">
        <v>1170</v>
      </c>
      <c r="AJ29" s="4">
        <v>1</v>
      </c>
      <c r="AK29" s="4">
        <v>1170</v>
      </c>
      <c r="AL29" s="26">
        <v>1170</v>
      </c>
      <c r="AM29" s="27">
        <f t="shared" si="24"/>
        <v>1322.1</v>
      </c>
      <c r="AN29" s="27">
        <f t="shared" si="25"/>
        <v>10576.8</v>
      </c>
      <c r="AO29" s="43" t="s">
        <v>71</v>
      </c>
      <c r="AQ29" s="43" t="s">
        <v>72</v>
      </c>
      <c r="AR29" s="27" t="s">
        <v>73</v>
      </c>
      <c r="AS29" s="43" t="s">
        <v>74</v>
      </c>
      <c r="AT29" s="27">
        <f t="shared" si="26"/>
        <v>10576.8</v>
      </c>
      <c r="AU29" s="28">
        <v>0.004</v>
      </c>
      <c r="AV29" s="28">
        <v>0.004</v>
      </c>
      <c r="AX29" s="27">
        <f t="shared" si="27"/>
        <v>42.3072</v>
      </c>
      <c r="AY29" s="27">
        <f t="shared" si="28"/>
        <v>42.3072</v>
      </c>
      <c r="AZ29" s="27">
        <f t="shared" si="29"/>
        <v>0</v>
      </c>
      <c r="BA29" s="27">
        <f t="shared" si="30"/>
        <v>79.8249056603773</v>
      </c>
      <c r="BB29" s="27">
        <f t="shared" si="31"/>
        <v>84.6144</v>
      </c>
    </row>
    <row r="30" spans="1:54">
      <c r="A30" s="4" t="s">
        <v>53</v>
      </c>
      <c r="B30" s="33" t="s">
        <v>54</v>
      </c>
      <c r="C30" s="4" t="s">
        <v>128</v>
      </c>
      <c r="D30" s="4" t="s">
        <v>129</v>
      </c>
      <c r="E30" s="4" t="s">
        <v>95</v>
      </c>
      <c r="F30" s="4" t="s">
        <v>92</v>
      </c>
      <c r="G30" s="4" t="s">
        <v>93</v>
      </c>
      <c r="H30" s="34">
        <v>45023</v>
      </c>
      <c r="I30" s="36">
        <v>0.62337962962963</v>
      </c>
      <c r="J30" s="37">
        <v>1</v>
      </c>
      <c r="K30" s="24">
        <v>1</v>
      </c>
      <c r="L30" s="37">
        <v>0</v>
      </c>
      <c r="M30" s="37">
        <v>0</v>
      </c>
      <c r="N30" s="4" t="s">
        <v>60</v>
      </c>
      <c r="O30" s="4" t="s">
        <v>78</v>
      </c>
      <c r="P30" s="4" t="s">
        <v>79</v>
      </c>
      <c r="Q30" s="4" t="s">
        <v>94</v>
      </c>
      <c r="R30" s="4" t="s">
        <v>78</v>
      </c>
      <c r="S30" s="4" t="s">
        <v>81</v>
      </c>
      <c r="T30" s="4" t="s">
        <v>99</v>
      </c>
      <c r="U30" s="4" t="s">
        <v>130</v>
      </c>
      <c r="V30" s="4" t="s">
        <v>53</v>
      </c>
      <c r="W30" s="4" t="s">
        <v>65</v>
      </c>
      <c r="X30" s="4" t="s">
        <v>66</v>
      </c>
      <c r="Y30" s="4" t="s">
        <v>67</v>
      </c>
      <c r="Z30" s="4" t="s">
        <v>53</v>
      </c>
      <c r="AA30" s="4" t="s">
        <v>53</v>
      </c>
      <c r="AB30" s="4" t="s">
        <v>53</v>
      </c>
      <c r="AC30" s="4" t="s">
        <v>68</v>
      </c>
      <c r="AD30" s="38">
        <v>101253</v>
      </c>
      <c r="AE30" s="33" t="s">
        <v>69</v>
      </c>
      <c r="AF30" s="4" t="s">
        <v>53</v>
      </c>
      <c r="AG30" s="4" t="s">
        <v>70</v>
      </c>
      <c r="AH30" s="4" t="s">
        <v>53</v>
      </c>
      <c r="AI30" s="4">
        <v>1730</v>
      </c>
      <c r="AJ30" s="4">
        <v>1</v>
      </c>
      <c r="AK30" s="4">
        <v>1730</v>
      </c>
      <c r="AL30" s="26">
        <v>1730</v>
      </c>
      <c r="AM30" s="27">
        <f t="shared" si="24"/>
        <v>1954.9</v>
      </c>
      <c r="AN30" s="27">
        <f t="shared" si="25"/>
        <v>1954.9</v>
      </c>
      <c r="AO30" s="43" t="s">
        <v>71</v>
      </c>
      <c r="AQ30" s="43" t="s">
        <v>72</v>
      </c>
      <c r="AR30" s="27" t="s">
        <v>73</v>
      </c>
      <c r="AS30" s="43" t="s">
        <v>74</v>
      </c>
      <c r="AT30" s="27">
        <f t="shared" si="26"/>
        <v>1954.9</v>
      </c>
      <c r="AU30" s="28">
        <v>0.004</v>
      </c>
      <c r="AV30" s="28">
        <v>0.004</v>
      </c>
      <c r="AX30" s="27">
        <f t="shared" si="27"/>
        <v>7.8196</v>
      </c>
      <c r="AY30" s="27">
        <f t="shared" si="28"/>
        <v>7.8196</v>
      </c>
      <c r="AZ30" s="27">
        <f t="shared" si="29"/>
        <v>0</v>
      </c>
      <c r="BA30" s="27">
        <f t="shared" si="30"/>
        <v>14.7539622641509</v>
      </c>
      <c r="BB30" s="27">
        <f t="shared" si="31"/>
        <v>15.6392</v>
      </c>
    </row>
    <row r="31" spans="1:54">
      <c r="A31" s="4" t="s">
        <v>53</v>
      </c>
      <c r="B31" s="33" t="s">
        <v>54</v>
      </c>
      <c r="C31" s="4" t="s">
        <v>128</v>
      </c>
      <c r="D31" s="4" t="s">
        <v>129</v>
      </c>
      <c r="E31" s="4" t="s">
        <v>131</v>
      </c>
      <c r="F31" s="4" t="s">
        <v>96</v>
      </c>
      <c r="G31" s="4" t="s">
        <v>77</v>
      </c>
      <c r="H31" s="34">
        <v>45023</v>
      </c>
      <c r="I31" s="36">
        <v>0.62337962962963</v>
      </c>
      <c r="J31" s="37">
        <v>5</v>
      </c>
      <c r="K31" s="24">
        <v>5</v>
      </c>
      <c r="L31" s="37">
        <v>0</v>
      </c>
      <c r="M31" s="37">
        <v>0</v>
      </c>
      <c r="N31" s="4" t="s">
        <v>60</v>
      </c>
      <c r="O31" s="4" t="s">
        <v>78</v>
      </c>
      <c r="P31" s="4" t="s">
        <v>79</v>
      </c>
      <c r="Q31" s="4" t="s">
        <v>94</v>
      </c>
      <c r="R31" s="4" t="s">
        <v>78</v>
      </c>
      <c r="S31" s="4" t="s">
        <v>81</v>
      </c>
      <c r="T31" s="4" t="s">
        <v>99</v>
      </c>
      <c r="U31" s="4" t="s">
        <v>130</v>
      </c>
      <c r="V31" s="4" t="s">
        <v>53</v>
      </c>
      <c r="W31" s="4" t="s">
        <v>65</v>
      </c>
      <c r="X31" s="4" t="s">
        <v>66</v>
      </c>
      <c r="Y31" s="4" t="s">
        <v>67</v>
      </c>
      <c r="Z31" s="4" t="s">
        <v>53</v>
      </c>
      <c r="AA31" s="4" t="s">
        <v>53</v>
      </c>
      <c r="AB31" s="4" t="s">
        <v>53</v>
      </c>
      <c r="AC31" s="4" t="s">
        <v>68</v>
      </c>
      <c r="AD31" s="38">
        <v>101253</v>
      </c>
      <c r="AE31" s="33" t="s">
        <v>69</v>
      </c>
      <c r="AF31" s="4" t="s">
        <v>53</v>
      </c>
      <c r="AG31" s="4" t="s">
        <v>70</v>
      </c>
      <c r="AH31" s="4" t="s">
        <v>53</v>
      </c>
      <c r="AI31" s="4">
        <v>500</v>
      </c>
      <c r="AJ31" s="4">
        <v>1</v>
      </c>
      <c r="AK31" s="4">
        <v>500</v>
      </c>
      <c r="AL31" s="26">
        <v>500</v>
      </c>
      <c r="AM31" s="27">
        <f t="shared" si="24"/>
        <v>565</v>
      </c>
      <c r="AN31" s="27">
        <f t="shared" si="25"/>
        <v>2825</v>
      </c>
      <c r="AO31" s="43" t="s">
        <v>71</v>
      </c>
      <c r="AQ31" s="43" t="s">
        <v>72</v>
      </c>
      <c r="AR31" s="27" t="s">
        <v>73</v>
      </c>
      <c r="AS31" s="43" t="s">
        <v>74</v>
      </c>
      <c r="AT31" s="27">
        <f t="shared" si="26"/>
        <v>2825</v>
      </c>
      <c r="AU31" s="28">
        <v>0.004</v>
      </c>
      <c r="AV31" s="28">
        <v>0.004</v>
      </c>
      <c r="AX31" s="27">
        <f t="shared" si="27"/>
        <v>11.3</v>
      </c>
      <c r="AY31" s="27">
        <f t="shared" si="28"/>
        <v>11.3</v>
      </c>
      <c r="AZ31" s="27">
        <f t="shared" si="29"/>
        <v>0</v>
      </c>
      <c r="BA31" s="27">
        <f t="shared" si="30"/>
        <v>21.3207547169811</v>
      </c>
      <c r="BB31" s="27">
        <f t="shared" si="31"/>
        <v>22.6</v>
      </c>
    </row>
    <row r="32" spans="1:54">
      <c r="A32" s="4" t="s">
        <v>53</v>
      </c>
      <c r="B32" s="33" t="s">
        <v>54</v>
      </c>
      <c r="C32" s="4" t="s">
        <v>128</v>
      </c>
      <c r="D32" s="4" t="s">
        <v>132</v>
      </c>
      <c r="E32" s="4" t="s">
        <v>57</v>
      </c>
      <c r="F32" s="4" t="s">
        <v>96</v>
      </c>
      <c r="G32" s="4" t="s">
        <v>77</v>
      </c>
      <c r="H32" s="34">
        <v>45023</v>
      </c>
      <c r="I32" s="36">
        <v>0.67380787037037</v>
      </c>
      <c r="J32" s="37">
        <v>4</v>
      </c>
      <c r="K32" s="24">
        <v>4</v>
      </c>
      <c r="L32" s="37">
        <v>0</v>
      </c>
      <c r="M32" s="37">
        <v>0</v>
      </c>
      <c r="N32" s="4" t="s">
        <v>60</v>
      </c>
      <c r="O32" s="4" t="s">
        <v>78</v>
      </c>
      <c r="P32" s="4" t="s">
        <v>79</v>
      </c>
      <c r="Q32" s="4" t="s">
        <v>94</v>
      </c>
      <c r="R32" s="4" t="s">
        <v>78</v>
      </c>
      <c r="S32" s="4" t="s">
        <v>81</v>
      </c>
      <c r="T32" s="4" t="s">
        <v>108</v>
      </c>
      <c r="U32" s="4" t="s">
        <v>133</v>
      </c>
      <c r="V32" s="4" t="s">
        <v>53</v>
      </c>
      <c r="W32" s="4" t="s">
        <v>65</v>
      </c>
      <c r="X32" s="4" t="s">
        <v>66</v>
      </c>
      <c r="Y32" s="4" t="s">
        <v>67</v>
      </c>
      <c r="Z32" s="4" t="s">
        <v>53</v>
      </c>
      <c r="AA32" s="4" t="s">
        <v>53</v>
      </c>
      <c r="AB32" s="4" t="s">
        <v>53</v>
      </c>
      <c r="AC32" s="4" t="s">
        <v>68</v>
      </c>
      <c r="AD32" s="38">
        <v>101253</v>
      </c>
      <c r="AE32" s="33" t="s">
        <v>69</v>
      </c>
      <c r="AF32" s="4" t="s">
        <v>53</v>
      </c>
      <c r="AG32" s="4" t="s">
        <v>70</v>
      </c>
      <c r="AH32" s="4" t="s">
        <v>53</v>
      </c>
      <c r="AI32" s="4">
        <v>500</v>
      </c>
      <c r="AJ32" s="4">
        <v>1</v>
      </c>
      <c r="AK32" s="4">
        <v>500</v>
      </c>
      <c r="AL32" s="26">
        <v>500</v>
      </c>
      <c r="AM32" s="27">
        <f t="shared" si="24"/>
        <v>565</v>
      </c>
      <c r="AN32" s="27">
        <f t="shared" si="25"/>
        <v>2260</v>
      </c>
      <c r="AO32" s="43" t="s">
        <v>71</v>
      </c>
      <c r="AQ32" s="43" t="s">
        <v>72</v>
      </c>
      <c r="AR32" s="27" t="s">
        <v>73</v>
      </c>
      <c r="AS32" s="43" t="s">
        <v>74</v>
      </c>
      <c r="AT32" s="27">
        <f t="shared" si="26"/>
        <v>2260</v>
      </c>
      <c r="AU32" s="28">
        <v>0.004</v>
      </c>
      <c r="AV32" s="28">
        <v>0.004</v>
      </c>
      <c r="AX32" s="27">
        <f t="shared" si="27"/>
        <v>9.04</v>
      </c>
      <c r="AY32" s="27">
        <f t="shared" si="28"/>
        <v>9.04</v>
      </c>
      <c r="AZ32" s="27">
        <f t="shared" si="29"/>
        <v>0</v>
      </c>
      <c r="BA32" s="27">
        <f t="shared" si="30"/>
        <v>17.0566037735849</v>
      </c>
      <c r="BB32" s="27">
        <f t="shared" si="31"/>
        <v>18.08</v>
      </c>
    </row>
    <row r="33" spans="1:54">
      <c r="A33" s="4" t="s">
        <v>53</v>
      </c>
      <c r="B33" s="33" t="s">
        <v>54</v>
      </c>
      <c r="C33" s="4" t="s">
        <v>134</v>
      </c>
      <c r="D33" s="4" t="s">
        <v>135</v>
      </c>
      <c r="E33" s="4" t="s">
        <v>57</v>
      </c>
      <c r="F33" s="4" t="s">
        <v>92</v>
      </c>
      <c r="G33" s="4" t="s">
        <v>93</v>
      </c>
      <c r="H33" s="34">
        <v>45024</v>
      </c>
      <c r="I33" s="36">
        <v>0.66362268518519</v>
      </c>
      <c r="J33" s="37">
        <v>1</v>
      </c>
      <c r="K33" s="24">
        <v>1</v>
      </c>
      <c r="L33" s="37">
        <v>0</v>
      </c>
      <c r="M33" s="37">
        <v>0</v>
      </c>
      <c r="N33" s="4" t="s">
        <v>60</v>
      </c>
      <c r="O33" s="4" t="s">
        <v>78</v>
      </c>
      <c r="P33" s="4" t="s">
        <v>79</v>
      </c>
      <c r="Q33" s="4" t="s">
        <v>94</v>
      </c>
      <c r="R33" s="4" t="s">
        <v>78</v>
      </c>
      <c r="S33" s="4" t="s">
        <v>81</v>
      </c>
      <c r="T33" s="4" t="s">
        <v>136</v>
      </c>
      <c r="U33" s="4" t="s">
        <v>137</v>
      </c>
      <c r="V33" s="4" t="s">
        <v>53</v>
      </c>
      <c r="W33" s="4" t="s">
        <v>65</v>
      </c>
      <c r="X33" s="4" t="s">
        <v>66</v>
      </c>
      <c r="Y33" s="4" t="s">
        <v>67</v>
      </c>
      <c r="Z33" s="4" t="s">
        <v>53</v>
      </c>
      <c r="AA33" s="4" t="s">
        <v>53</v>
      </c>
      <c r="AB33" s="4" t="s">
        <v>53</v>
      </c>
      <c r="AC33" s="4" t="s">
        <v>68</v>
      </c>
      <c r="AD33" s="38">
        <v>101253</v>
      </c>
      <c r="AE33" s="33" t="s">
        <v>69</v>
      </c>
      <c r="AF33" s="4" t="s">
        <v>53</v>
      </c>
      <c r="AG33" s="4" t="s">
        <v>70</v>
      </c>
      <c r="AH33" s="4" t="s">
        <v>53</v>
      </c>
      <c r="AI33" s="4">
        <v>1730</v>
      </c>
      <c r="AJ33" s="4">
        <v>1</v>
      </c>
      <c r="AK33" s="4">
        <v>1730</v>
      </c>
      <c r="AL33" s="26">
        <v>1730</v>
      </c>
      <c r="AM33" s="27">
        <f t="shared" si="24"/>
        <v>1954.9</v>
      </c>
      <c r="AN33" s="27">
        <f t="shared" si="25"/>
        <v>1954.9</v>
      </c>
      <c r="AO33" s="43" t="s">
        <v>71</v>
      </c>
      <c r="AQ33" s="43" t="s">
        <v>72</v>
      </c>
      <c r="AR33" s="27" t="s">
        <v>73</v>
      </c>
      <c r="AS33" s="43" t="s">
        <v>74</v>
      </c>
      <c r="AT33" s="27">
        <f t="shared" si="26"/>
        <v>1954.9</v>
      </c>
      <c r="AU33" s="28">
        <v>0.004</v>
      </c>
      <c r="AV33" s="28">
        <v>0.004</v>
      </c>
      <c r="AX33" s="27">
        <f t="shared" si="27"/>
        <v>7.8196</v>
      </c>
      <c r="AY33" s="27">
        <f t="shared" si="28"/>
        <v>7.8196</v>
      </c>
      <c r="AZ33" s="27">
        <f t="shared" si="29"/>
        <v>0</v>
      </c>
      <c r="BA33" s="27">
        <f t="shared" si="30"/>
        <v>14.7539622641509</v>
      </c>
      <c r="BB33" s="27">
        <f t="shared" si="31"/>
        <v>15.6392</v>
      </c>
    </row>
    <row r="34" spans="1:54">
      <c r="A34" s="4" t="s">
        <v>53</v>
      </c>
      <c r="B34" s="33" t="s">
        <v>54</v>
      </c>
      <c r="C34" s="4" t="s">
        <v>134</v>
      </c>
      <c r="D34" s="4" t="s">
        <v>135</v>
      </c>
      <c r="E34" s="4" t="s">
        <v>88</v>
      </c>
      <c r="F34" s="4" t="s">
        <v>96</v>
      </c>
      <c r="G34" s="4" t="s">
        <v>77</v>
      </c>
      <c r="H34" s="34">
        <v>45024</v>
      </c>
      <c r="I34" s="36">
        <v>0.66362268518519</v>
      </c>
      <c r="J34" s="37">
        <v>1</v>
      </c>
      <c r="K34" s="24">
        <v>1</v>
      </c>
      <c r="L34" s="37">
        <v>0</v>
      </c>
      <c r="M34" s="37">
        <v>0</v>
      </c>
      <c r="N34" s="4" t="s">
        <v>60</v>
      </c>
      <c r="O34" s="4" t="s">
        <v>78</v>
      </c>
      <c r="P34" s="4" t="s">
        <v>79</v>
      </c>
      <c r="Q34" s="4" t="s">
        <v>94</v>
      </c>
      <c r="R34" s="4" t="s">
        <v>78</v>
      </c>
      <c r="S34" s="4" t="s">
        <v>81</v>
      </c>
      <c r="T34" s="4" t="s">
        <v>136</v>
      </c>
      <c r="U34" s="4" t="s">
        <v>137</v>
      </c>
      <c r="V34" s="4" t="s">
        <v>53</v>
      </c>
      <c r="W34" s="4" t="s">
        <v>65</v>
      </c>
      <c r="X34" s="4" t="s">
        <v>66</v>
      </c>
      <c r="Y34" s="4" t="s">
        <v>67</v>
      </c>
      <c r="Z34" s="4" t="s">
        <v>53</v>
      </c>
      <c r="AA34" s="4" t="s">
        <v>53</v>
      </c>
      <c r="AB34" s="4" t="s">
        <v>53</v>
      </c>
      <c r="AC34" s="4" t="s">
        <v>68</v>
      </c>
      <c r="AD34" s="38">
        <v>101253</v>
      </c>
      <c r="AE34" s="33" t="s">
        <v>69</v>
      </c>
      <c r="AF34" s="4" t="s">
        <v>53</v>
      </c>
      <c r="AG34" s="4" t="s">
        <v>70</v>
      </c>
      <c r="AH34" s="4" t="s">
        <v>53</v>
      </c>
      <c r="AI34" s="4">
        <v>500</v>
      </c>
      <c r="AJ34" s="4">
        <v>1</v>
      </c>
      <c r="AK34" s="4">
        <v>500</v>
      </c>
      <c r="AL34" s="26">
        <v>500</v>
      </c>
      <c r="AM34" s="27">
        <f t="shared" si="24"/>
        <v>565</v>
      </c>
      <c r="AN34" s="27">
        <f t="shared" si="25"/>
        <v>565</v>
      </c>
      <c r="AO34" s="43" t="s">
        <v>71</v>
      </c>
      <c r="AQ34" s="43" t="s">
        <v>72</v>
      </c>
      <c r="AR34" s="27" t="s">
        <v>73</v>
      </c>
      <c r="AS34" s="43" t="s">
        <v>74</v>
      </c>
      <c r="AT34" s="27">
        <f t="shared" si="26"/>
        <v>565</v>
      </c>
      <c r="AU34" s="28">
        <v>0.004</v>
      </c>
      <c r="AV34" s="28">
        <v>0.004</v>
      </c>
      <c r="AX34" s="27">
        <f t="shared" si="27"/>
        <v>2.26</v>
      </c>
      <c r="AY34" s="27">
        <f t="shared" si="28"/>
        <v>2.26</v>
      </c>
      <c r="AZ34" s="27">
        <f t="shared" si="29"/>
        <v>0</v>
      </c>
      <c r="BA34" s="27">
        <f t="shared" si="30"/>
        <v>4.26415094339623</v>
      </c>
      <c r="BB34" s="27">
        <f t="shared" si="31"/>
        <v>4.52</v>
      </c>
    </row>
    <row r="35" spans="1:54">
      <c r="A35" s="4" t="s">
        <v>53</v>
      </c>
      <c r="B35" s="33" t="s">
        <v>54</v>
      </c>
      <c r="C35" s="4" t="s">
        <v>138</v>
      </c>
      <c r="D35" s="4" t="s">
        <v>139</v>
      </c>
      <c r="E35" s="4" t="s">
        <v>57</v>
      </c>
      <c r="F35" s="4" t="s">
        <v>85</v>
      </c>
      <c r="G35" s="4" t="s">
        <v>86</v>
      </c>
      <c r="H35" s="34">
        <v>45024</v>
      </c>
      <c r="I35" s="36">
        <v>0.66674768518519</v>
      </c>
      <c r="J35" s="37">
        <v>3</v>
      </c>
      <c r="K35" s="24">
        <v>3</v>
      </c>
      <c r="L35" s="37">
        <v>0</v>
      </c>
      <c r="M35" s="37">
        <v>0</v>
      </c>
      <c r="N35" s="4" t="s">
        <v>60</v>
      </c>
      <c r="O35" s="4" t="s">
        <v>78</v>
      </c>
      <c r="P35" s="4" t="s">
        <v>79</v>
      </c>
      <c r="Q35" s="4" t="s">
        <v>80</v>
      </c>
      <c r="R35" s="4" t="s">
        <v>78</v>
      </c>
      <c r="S35" s="4" t="s">
        <v>81</v>
      </c>
      <c r="T35" s="4" t="s">
        <v>136</v>
      </c>
      <c r="U35" s="4" t="s">
        <v>140</v>
      </c>
      <c r="V35" s="4" t="s">
        <v>53</v>
      </c>
      <c r="W35" s="4" t="s">
        <v>65</v>
      </c>
      <c r="X35" s="4" t="s">
        <v>66</v>
      </c>
      <c r="Y35" s="4" t="s">
        <v>67</v>
      </c>
      <c r="Z35" s="4" t="s">
        <v>53</v>
      </c>
      <c r="AA35" s="4" t="s">
        <v>53</v>
      </c>
      <c r="AB35" s="4" t="s">
        <v>53</v>
      </c>
      <c r="AC35" s="4" t="s">
        <v>68</v>
      </c>
      <c r="AD35" s="38">
        <v>101253</v>
      </c>
      <c r="AE35" s="33" t="s">
        <v>69</v>
      </c>
      <c r="AF35" s="4" t="s">
        <v>53</v>
      </c>
      <c r="AG35" s="4" t="s">
        <v>70</v>
      </c>
      <c r="AH35" s="4" t="s">
        <v>53</v>
      </c>
      <c r="AI35" s="4">
        <v>1170</v>
      </c>
      <c r="AJ35" s="4">
        <v>1</v>
      </c>
      <c r="AK35" s="4">
        <v>1170</v>
      </c>
      <c r="AL35" s="26">
        <v>1225</v>
      </c>
      <c r="AM35" s="27">
        <f t="shared" ref="AM35:AM42" si="32">AL35*1.13</f>
        <v>1384.25</v>
      </c>
      <c r="AN35" s="27">
        <f t="shared" ref="AN35:AN42" si="33">K35*AM35</f>
        <v>4152.75</v>
      </c>
      <c r="AO35" s="43" t="s">
        <v>71</v>
      </c>
      <c r="AQ35" s="43" t="s">
        <v>72</v>
      </c>
      <c r="AR35" s="27" t="s">
        <v>73</v>
      </c>
      <c r="AS35" s="43" t="s">
        <v>74</v>
      </c>
      <c r="AT35" s="27">
        <f t="shared" ref="AT35:AT42" si="34">IF(AP35="取数",K35,AN35)</f>
        <v>4152.75</v>
      </c>
      <c r="AU35" s="28">
        <v>0.004</v>
      </c>
      <c r="AV35" s="28">
        <v>0.004</v>
      </c>
      <c r="AX35" s="27">
        <f t="shared" ref="AX35:AX42" si="35">AT35*AU35</f>
        <v>16.611</v>
      </c>
      <c r="AY35" s="27">
        <f t="shared" ref="AY35:AY42" si="36">AT35*AV35</f>
        <v>16.611</v>
      </c>
      <c r="AZ35" s="27">
        <f t="shared" ref="AZ35:AZ42" si="37">AT35*AW35</f>
        <v>0</v>
      </c>
      <c r="BA35" s="27">
        <f t="shared" ref="BA35:BA42" si="38">BB35/1.06</f>
        <v>31.3415094339623</v>
      </c>
      <c r="BB35" s="27">
        <f t="shared" ref="BB35:BB42" si="39">AX35+AY35+AZ35</f>
        <v>33.222</v>
      </c>
    </row>
    <row r="36" spans="1:54">
      <c r="A36" s="4" t="s">
        <v>53</v>
      </c>
      <c r="B36" s="33" t="s">
        <v>54</v>
      </c>
      <c r="C36" s="4" t="s">
        <v>138</v>
      </c>
      <c r="D36" s="4" t="s">
        <v>139</v>
      </c>
      <c r="E36" s="4" t="s">
        <v>88</v>
      </c>
      <c r="F36" s="4" t="s">
        <v>76</v>
      </c>
      <c r="G36" s="4" t="s">
        <v>77</v>
      </c>
      <c r="H36" s="34">
        <v>45024</v>
      </c>
      <c r="I36" s="36">
        <v>0.66674768518519</v>
      </c>
      <c r="J36" s="37">
        <v>38</v>
      </c>
      <c r="K36" s="24">
        <v>38</v>
      </c>
      <c r="L36" s="37">
        <v>0</v>
      </c>
      <c r="M36" s="37">
        <v>0</v>
      </c>
      <c r="N36" s="4" t="s">
        <v>60</v>
      </c>
      <c r="O36" s="4" t="s">
        <v>78</v>
      </c>
      <c r="P36" s="4" t="s">
        <v>79</v>
      </c>
      <c r="Q36" s="4" t="s">
        <v>80</v>
      </c>
      <c r="R36" s="4" t="s">
        <v>78</v>
      </c>
      <c r="S36" s="4" t="s">
        <v>81</v>
      </c>
      <c r="T36" s="4" t="s">
        <v>136</v>
      </c>
      <c r="U36" s="4" t="s">
        <v>140</v>
      </c>
      <c r="V36" s="4" t="s">
        <v>53</v>
      </c>
      <c r="W36" s="4" t="s">
        <v>65</v>
      </c>
      <c r="X36" s="4" t="s">
        <v>66</v>
      </c>
      <c r="Y36" s="4" t="s">
        <v>67</v>
      </c>
      <c r="Z36" s="4" t="s">
        <v>53</v>
      </c>
      <c r="AA36" s="4" t="s">
        <v>53</v>
      </c>
      <c r="AB36" s="4" t="s">
        <v>53</v>
      </c>
      <c r="AC36" s="4" t="s">
        <v>68</v>
      </c>
      <c r="AD36" s="38">
        <v>101253</v>
      </c>
      <c r="AE36" s="33" t="s">
        <v>69</v>
      </c>
      <c r="AF36" s="4" t="s">
        <v>53</v>
      </c>
      <c r="AG36" s="4" t="s">
        <v>70</v>
      </c>
      <c r="AH36" s="4" t="s">
        <v>53</v>
      </c>
      <c r="AI36" s="4">
        <v>500</v>
      </c>
      <c r="AJ36" s="4">
        <v>1</v>
      </c>
      <c r="AK36" s="4">
        <v>500</v>
      </c>
      <c r="AL36" s="26">
        <v>500</v>
      </c>
      <c r="AM36" s="27">
        <f t="shared" si="32"/>
        <v>565</v>
      </c>
      <c r="AN36" s="27">
        <f t="shared" si="33"/>
        <v>21470</v>
      </c>
      <c r="AO36" s="43" t="s">
        <v>71</v>
      </c>
      <c r="AQ36" s="43" t="s">
        <v>72</v>
      </c>
      <c r="AR36" s="27" t="s">
        <v>73</v>
      </c>
      <c r="AS36" s="43" t="s">
        <v>74</v>
      </c>
      <c r="AT36" s="27">
        <f t="shared" si="34"/>
        <v>21470</v>
      </c>
      <c r="AU36" s="28">
        <v>0.004</v>
      </c>
      <c r="AV36" s="28">
        <v>0.004</v>
      </c>
      <c r="AX36" s="27">
        <f t="shared" si="35"/>
        <v>85.88</v>
      </c>
      <c r="AY36" s="27">
        <f t="shared" si="36"/>
        <v>85.88</v>
      </c>
      <c r="AZ36" s="27">
        <f t="shared" si="37"/>
        <v>0</v>
      </c>
      <c r="BA36" s="27">
        <f t="shared" si="38"/>
        <v>162.037735849057</v>
      </c>
      <c r="BB36" s="27">
        <f t="shared" si="39"/>
        <v>171.76</v>
      </c>
    </row>
    <row r="37" spans="1:54">
      <c r="A37" s="4" t="s">
        <v>53</v>
      </c>
      <c r="B37" s="33" t="s">
        <v>54</v>
      </c>
      <c r="C37" s="4" t="s">
        <v>138</v>
      </c>
      <c r="D37" s="4" t="s">
        <v>139</v>
      </c>
      <c r="E37" s="4" t="s">
        <v>89</v>
      </c>
      <c r="F37" s="4" t="s">
        <v>58</v>
      </c>
      <c r="G37" s="4" t="s">
        <v>59</v>
      </c>
      <c r="H37" s="34">
        <v>45024</v>
      </c>
      <c r="I37" s="36">
        <v>0.66674768518519</v>
      </c>
      <c r="J37" s="37">
        <v>12</v>
      </c>
      <c r="K37" s="24">
        <v>12</v>
      </c>
      <c r="L37" s="37">
        <v>0</v>
      </c>
      <c r="M37" s="37">
        <v>0</v>
      </c>
      <c r="N37" s="4" t="s">
        <v>60</v>
      </c>
      <c r="O37" s="4" t="s">
        <v>78</v>
      </c>
      <c r="P37" s="4" t="s">
        <v>79</v>
      </c>
      <c r="Q37" s="4" t="s">
        <v>53</v>
      </c>
      <c r="R37" s="4" t="s">
        <v>78</v>
      </c>
      <c r="S37" s="4" t="s">
        <v>81</v>
      </c>
      <c r="T37" s="4" t="s">
        <v>136</v>
      </c>
      <c r="U37" s="4" t="s">
        <v>140</v>
      </c>
      <c r="V37" s="4" t="s">
        <v>53</v>
      </c>
      <c r="W37" s="4" t="s">
        <v>65</v>
      </c>
      <c r="X37" s="4" t="s">
        <v>66</v>
      </c>
      <c r="Y37" s="4" t="s">
        <v>67</v>
      </c>
      <c r="Z37" s="4" t="s">
        <v>53</v>
      </c>
      <c r="AA37" s="4" t="s">
        <v>53</v>
      </c>
      <c r="AB37" s="4" t="s">
        <v>53</v>
      </c>
      <c r="AC37" s="4" t="s">
        <v>68</v>
      </c>
      <c r="AD37" s="38">
        <v>101253</v>
      </c>
      <c r="AE37" s="33" t="s">
        <v>69</v>
      </c>
      <c r="AF37" s="4" t="s">
        <v>53</v>
      </c>
      <c r="AG37" s="4" t="s">
        <v>70</v>
      </c>
      <c r="AH37" s="4" t="s">
        <v>53</v>
      </c>
      <c r="AI37" s="4">
        <v>1730</v>
      </c>
      <c r="AJ37" s="4">
        <v>1</v>
      </c>
      <c r="AK37" s="4">
        <v>1730</v>
      </c>
      <c r="AL37" s="26">
        <v>1492.4</v>
      </c>
      <c r="AM37" s="27">
        <f t="shared" si="32"/>
        <v>1686.412</v>
      </c>
      <c r="AN37" s="27">
        <f t="shared" si="33"/>
        <v>20236.944</v>
      </c>
      <c r="AO37" s="43" t="s">
        <v>71</v>
      </c>
      <c r="AQ37" s="43" t="s">
        <v>72</v>
      </c>
      <c r="AR37" s="27" t="s">
        <v>73</v>
      </c>
      <c r="AS37" s="43" t="s">
        <v>74</v>
      </c>
      <c r="AT37" s="27">
        <f t="shared" si="34"/>
        <v>20236.944</v>
      </c>
      <c r="AU37" s="28">
        <v>0.004</v>
      </c>
      <c r="AV37" s="28">
        <v>0.004</v>
      </c>
      <c r="AX37" s="27">
        <f t="shared" si="35"/>
        <v>80.947776</v>
      </c>
      <c r="AY37" s="27">
        <f t="shared" si="36"/>
        <v>80.947776</v>
      </c>
      <c r="AZ37" s="27">
        <f t="shared" si="37"/>
        <v>0</v>
      </c>
      <c r="BA37" s="27">
        <f t="shared" si="38"/>
        <v>152.731652830189</v>
      </c>
      <c r="BB37" s="27">
        <f t="shared" si="39"/>
        <v>161.895552</v>
      </c>
    </row>
    <row r="38" spans="1:54">
      <c r="A38" s="4" t="s">
        <v>53</v>
      </c>
      <c r="B38" s="33" t="s">
        <v>54</v>
      </c>
      <c r="C38" s="4" t="s">
        <v>141</v>
      </c>
      <c r="D38" s="4" t="s">
        <v>142</v>
      </c>
      <c r="E38" s="4" t="s">
        <v>57</v>
      </c>
      <c r="F38" s="4" t="s">
        <v>104</v>
      </c>
      <c r="G38" s="4" t="s">
        <v>105</v>
      </c>
      <c r="H38" s="34">
        <v>45024</v>
      </c>
      <c r="I38" s="36">
        <v>0.67041666666667</v>
      </c>
      <c r="J38" s="37">
        <v>5</v>
      </c>
      <c r="K38" s="24">
        <v>5</v>
      </c>
      <c r="L38" s="37">
        <v>0</v>
      </c>
      <c r="M38" s="37">
        <v>0</v>
      </c>
      <c r="N38" s="4" t="s">
        <v>60</v>
      </c>
      <c r="O38" s="4" t="s">
        <v>78</v>
      </c>
      <c r="P38" s="4" t="s">
        <v>79</v>
      </c>
      <c r="Q38" s="4" t="s">
        <v>80</v>
      </c>
      <c r="R38" s="4" t="s">
        <v>78</v>
      </c>
      <c r="S38" s="4" t="s">
        <v>81</v>
      </c>
      <c r="T38" s="4" t="s">
        <v>136</v>
      </c>
      <c r="U38" s="4" t="s">
        <v>143</v>
      </c>
      <c r="V38" s="4" t="s">
        <v>53</v>
      </c>
      <c r="W38" s="4" t="s">
        <v>65</v>
      </c>
      <c r="X38" s="4" t="s">
        <v>66</v>
      </c>
      <c r="Y38" s="4" t="s">
        <v>67</v>
      </c>
      <c r="Z38" s="4" t="s">
        <v>53</v>
      </c>
      <c r="AA38" s="4" t="s">
        <v>53</v>
      </c>
      <c r="AB38" s="4" t="s">
        <v>53</v>
      </c>
      <c r="AC38" s="4" t="s">
        <v>68</v>
      </c>
      <c r="AD38" s="38">
        <v>101253</v>
      </c>
      <c r="AE38" s="33" t="s">
        <v>69</v>
      </c>
      <c r="AF38" s="4" t="s">
        <v>53</v>
      </c>
      <c r="AG38" s="4" t="s">
        <v>70</v>
      </c>
      <c r="AH38" s="4" t="s">
        <v>53</v>
      </c>
      <c r="AI38" s="4">
        <v>1372</v>
      </c>
      <c r="AJ38" s="4">
        <v>1</v>
      </c>
      <c r="AK38" s="4">
        <v>1372</v>
      </c>
      <c r="AL38" s="26">
        <v>1427</v>
      </c>
      <c r="AM38" s="27">
        <f t="shared" si="32"/>
        <v>1612.51</v>
      </c>
      <c r="AN38" s="27">
        <f t="shared" si="33"/>
        <v>8062.55</v>
      </c>
      <c r="AO38" s="43" t="s">
        <v>71</v>
      </c>
      <c r="AQ38" s="43" t="s">
        <v>72</v>
      </c>
      <c r="AR38" s="27" t="s">
        <v>73</v>
      </c>
      <c r="AS38" s="43" t="s">
        <v>74</v>
      </c>
      <c r="AT38" s="27">
        <f t="shared" si="34"/>
        <v>8062.55</v>
      </c>
      <c r="AU38" s="28">
        <v>0.004</v>
      </c>
      <c r="AV38" s="28">
        <v>0.004</v>
      </c>
      <c r="AX38" s="27">
        <f t="shared" si="35"/>
        <v>32.2502</v>
      </c>
      <c r="AY38" s="27">
        <f t="shared" si="36"/>
        <v>32.2502</v>
      </c>
      <c r="AZ38" s="27">
        <f t="shared" si="37"/>
        <v>0</v>
      </c>
      <c r="BA38" s="27">
        <f t="shared" si="38"/>
        <v>60.8494339622642</v>
      </c>
      <c r="BB38" s="27">
        <f t="shared" si="39"/>
        <v>64.5004</v>
      </c>
    </row>
    <row r="39" spans="1:54">
      <c r="A39" s="4" t="s">
        <v>53</v>
      </c>
      <c r="B39" s="33" t="s">
        <v>54</v>
      </c>
      <c r="C39" s="4" t="s">
        <v>141</v>
      </c>
      <c r="D39" s="4" t="s">
        <v>142</v>
      </c>
      <c r="E39" s="4" t="s">
        <v>88</v>
      </c>
      <c r="F39" s="4" t="s">
        <v>58</v>
      </c>
      <c r="G39" s="4" t="s">
        <v>59</v>
      </c>
      <c r="H39" s="34">
        <v>45024</v>
      </c>
      <c r="I39" s="36">
        <v>0.67041666666667</v>
      </c>
      <c r="J39" s="37">
        <v>12</v>
      </c>
      <c r="K39" s="24">
        <v>12</v>
      </c>
      <c r="L39" s="37">
        <v>0</v>
      </c>
      <c r="M39" s="37">
        <v>0</v>
      </c>
      <c r="N39" s="4" t="s">
        <v>60</v>
      </c>
      <c r="O39" s="4" t="s">
        <v>78</v>
      </c>
      <c r="P39" s="4" t="s">
        <v>79</v>
      </c>
      <c r="Q39" s="4" t="s">
        <v>53</v>
      </c>
      <c r="R39" s="4" t="s">
        <v>78</v>
      </c>
      <c r="S39" s="4" t="s">
        <v>81</v>
      </c>
      <c r="T39" s="4" t="s">
        <v>136</v>
      </c>
      <c r="U39" s="4" t="s">
        <v>143</v>
      </c>
      <c r="V39" s="4" t="s">
        <v>53</v>
      </c>
      <c r="W39" s="4" t="s">
        <v>65</v>
      </c>
      <c r="X39" s="4" t="s">
        <v>66</v>
      </c>
      <c r="Y39" s="4" t="s">
        <v>67</v>
      </c>
      <c r="Z39" s="4" t="s">
        <v>53</v>
      </c>
      <c r="AA39" s="4" t="s">
        <v>53</v>
      </c>
      <c r="AB39" s="4" t="s">
        <v>53</v>
      </c>
      <c r="AC39" s="4" t="s">
        <v>68</v>
      </c>
      <c r="AD39" s="38">
        <v>101253</v>
      </c>
      <c r="AE39" s="33" t="s">
        <v>69</v>
      </c>
      <c r="AF39" s="4" t="s">
        <v>53</v>
      </c>
      <c r="AG39" s="4" t="s">
        <v>70</v>
      </c>
      <c r="AH39" s="4" t="s">
        <v>53</v>
      </c>
      <c r="AI39" s="4">
        <v>1730</v>
      </c>
      <c r="AJ39" s="4">
        <v>1</v>
      </c>
      <c r="AK39" s="4">
        <v>1730</v>
      </c>
      <c r="AL39" s="26">
        <v>1492.4</v>
      </c>
      <c r="AM39" s="27">
        <f t="shared" si="32"/>
        <v>1686.412</v>
      </c>
      <c r="AN39" s="27">
        <f t="shared" si="33"/>
        <v>20236.944</v>
      </c>
      <c r="AO39" s="43" t="s">
        <v>71</v>
      </c>
      <c r="AQ39" s="43" t="s">
        <v>72</v>
      </c>
      <c r="AR39" s="27" t="s">
        <v>73</v>
      </c>
      <c r="AS39" s="43" t="s">
        <v>74</v>
      </c>
      <c r="AT39" s="27">
        <f t="shared" si="34"/>
        <v>20236.944</v>
      </c>
      <c r="AU39" s="28">
        <v>0.004</v>
      </c>
      <c r="AV39" s="28">
        <v>0.004</v>
      </c>
      <c r="AX39" s="27">
        <f t="shared" si="35"/>
        <v>80.947776</v>
      </c>
      <c r="AY39" s="27">
        <f t="shared" si="36"/>
        <v>80.947776</v>
      </c>
      <c r="AZ39" s="27">
        <f t="shared" si="37"/>
        <v>0</v>
      </c>
      <c r="BA39" s="27">
        <f t="shared" si="38"/>
        <v>152.731652830189</v>
      </c>
      <c r="BB39" s="27">
        <f t="shared" si="39"/>
        <v>161.895552</v>
      </c>
    </row>
    <row r="40" spans="1:54">
      <c r="A40" s="4" t="s">
        <v>53</v>
      </c>
      <c r="B40" s="33" t="s">
        <v>54</v>
      </c>
      <c r="C40" s="4" t="s">
        <v>144</v>
      </c>
      <c r="D40" s="4" t="s">
        <v>145</v>
      </c>
      <c r="E40" s="4" t="s">
        <v>57</v>
      </c>
      <c r="F40" s="4" t="s">
        <v>58</v>
      </c>
      <c r="G40" s="4" t="s">
        <v>59</v>
      </c>
      <c r="H40" s="34">
        <v>45024</v>
      </c>
      <c r="I40" s="36">
        <v>0.67571759259259</v>
      </c>
      <c r="J40" s="37">
        <v>6</v>
      </c>
      <c r="K40" s="24">
        <v>6</v>
      </c>
      <c r="L40" s="37">
        <v>0</v>
      </c>
      <c r="M40" s="37">
        <v>0</v>
      </c>
      <c r="N40" s="4" t="s">
        <v>60</v>
      </c>
      <c r="O40" s="4" t="s">
        <v>78</v>
      </c>
      <c r="P40" s="4" t="s">
        <v>79</v>
      </c>
      <c r="Q40" s="4" t="s">
        <v>53</v>
      </c>
      <c r="R40" s="4" t="s">
        <v>78</v>
      </c>
      <c r="S40" s="4" t="s">
        <v>81</v>
      </c>
      <c r="T40" s="4" t="s">
        <v>136</v>
      </c>
      <c r="U40" s="4" t="s">
        <v>146</v>
      </c>
      <c r="V40" s="4" t="s">
        <v>53</v>
      </c>
      <c r="W40" s="4" t="s">
        <v>65</v>
      </c>
      <c r="X40" s="4" t="s">
        <v>66</v>
      </c>
      <c r="Y40" s="4" t="s">
        <v>67</v>
      </c>
      <c r="Z40" s="4" t="s">
        <v>53</v>
      </c>
      <c r="AA40" s="4" t="s">
        <v>53</v>
      </c>
      <c r="AB40" s="4" t="s">
        <v>53</v>
      </c>
      <c r="AC40" s="4" t="s">
        <v>68</v>
      </c>
      <c r="AD40" s="38">
        <v>101253</v>
      </c>
      <c r="AE40" s="33" t="s">
        <v>69</v>
      </c>
      <c r="AF40" s="4" t="s">
        <v>53</v>
      </c>
      <c r="AG40" s="4" t="s">
        <v>70</v>
      </c>
      <c r="AH40" s="4" t="s">
        <v>53</v>
      </c>
      <c r="AI40" s="4">
        <v>1730</v>
      </c>
      <c r="AJ40" s="4">
        <v>1</v>
      </c>
      <c r="AK40" s="4">
        <v>1730</v>
      </c>
      <c r="AL40" s="26">
        <v>1492.4</v>
      </c>
      <c r="AM40" s="27">
        <f t="shared" si="32"/>
        <v>1686.412</v>
      </c>
      <c r="AN40" s="27">
        <f t="shared" si="33"/>
        <v>10118.472</v>
      </c>
      <c r="AO40" s="43" t="s">
        <v>71</v>
      </c>
      <c r="AQ40" s="43" t="s">
        <v>72</v>
      </c>
      <c r="AR40" s="27" t="s">
        <v>73</v>
      </c>
      <c r="AS40" s="43" t="s">
        <v>74</v>
      </c>
      <c r="AT40" s="27">
        <f t="shared" si="34"/>
        <v>10118.472</v>
      </c>
      <c r="AU40" s="28">
        <v>0.004</v>
      </c>
      <c r="AV40" s="28">
        <v>0.004</v>
      </c>
      <c r="AX40" s="27">
        <f t="shared" si="35"/>
        <v>40.473888</v>
      </c>
      <c r="AY40" s="27">
        <f t="shared" si="36"/>
        <v>40.473888</v>
      </c>
      <c r="AZ40" s="27">
        <f t="shared" si="37"/>
        <v>0</v>
      </c>
      <c r="BA40" s="27">
        <f t="shared" si="38"/>
        <v>76.3658264150943</v>
      </c>
      <c r="BB40" s="27">
        <f t="shared" si="39"/>
        <v>80.947776</v>
      </c>
    </row>
    <row r="41" spans="1:54">
      <c r="A41" s="4" t="s">
        <v>53</v>
      </c>
      <c r="B41" s="33" t="s">
        <v>54</v>
      </c>
      <c r="C41" s="4" t="s">
        <v>147</v>
      </c>
      <c r="D41" s="4" t="s">
        <v>148</v>
      </c>
      <c r="E41" s="4" t="s">
        <v>89</v>
      </c>
      <c r="F41" s="4" t="s">
        <v>76</v>
      </c>
      <c r="G41" s="4" t="s">
        <v>77</v>
      </c>
      <c r="H41" s="34">
        <v>45024</v>
      </c>
      <c r="I41" s="36">
        <v>0.76217592592593</v>
      </c>
      <c r="J41" s="37">
        <v>1</v>
      </c>
      <c r="K41" s="24">
        <v>1</v>
      </c>
      <c r="L41" s="37">
        <v>0</v>
      </c>
      <c r="M41" s="37">
        <v>0</v>
      </c>
      <c r="N41" s="4" t="s">
        <v>60</v>
      </c>
      <c r="O41" s="4" t="s">
        <v>78</v>
      </c>
      <c r="P41" s="4" t="s">
        <v>79</v>
      </c>
      <c r="Q41" s="4" t="s">
        <v>80</v>
      </c>
      <c r="R41" s="4" t="s">
        <v>78</v>
      </c>
      <c r="S41" s="4" t="s">
        <v>81</v>
      </c>
      <c r="T41" s="4" t="s">
        <v>136</v>
      </c>
      <c r="U41" s="4" t="s">
        <v>149</v>
      </c>
      <c r="V41" s="4" t="s">
        <v>53</v>
      </c>
      <c r="W41" s="4" t="s">
        <v>65</v>
      </c>
      <c r="X41" s="4" t="s">
        <v>66</v>
      </c>
      <c r="Y41" s="4" t="s">
        <v>67</v>
      </c>
      <c r="Z41" s="4" t="s">
        <v>53</v>
      </c>
      <c r="AA41" s="4" t="s">
        <v>53</v>
      </c>
      <c r="AB41" s="4" t="s">
        <v>53</v>
      </c>
      <c r="AC41" s="4" t="s">
        <v>68</v>
      </c>
      <c r="AD41" s="38">
        <v>101253</v>
      </c>
      <c r="AE41" s="33" t="s">
        <v>69</v>
      </c>
      <c r="AF41" s="4" t="s">
        <v>53</v>
      </c>
      <c r="AG41" s="4" t="s">
        <v>70</v>
      </c>
      <c r="AH41" s="4" t="s">
        <v>53</v>
      </c>
      <c r="AI41" s="4">
        <v>500</v>
      </c>
      <c r="AJ41" s="4">
        <v>1</v>
      </c>
      <c r="AK41" s="4">
        <v>500</v>
      </c>
      <c r="AL41" s="26">
        <v>500</v>
      </c>
      <c r="AM41" s="27">
        <f t="shared" si="32"/>
        <v>565</v>
      </c>
      <c r="AN41" s="27">
        <f t="shared" si="33"/>
        <v>565</v>
      </c>
      <c r="AO41" s="43" t="s">
        <v>71</v>
      </c>
      <c r="AQ41" s="43" t="s">
        <v>72</v>
      </c>
      <c r="AR41" s="27" t="s">
        <v>73</v>
      </c>
      <c r="AS41" s="43" t="s">
        <v>74</v>
      </c>
      <c r="AT41" s="27">
        <f t="shared" si="34"/>
        <v>565</v>
      </c>
      <c r="AU41" s="28">
        <v>0.004</v>
      </c>
      <c r="AV41" s="28">
        <v>0.004</v>
      </c>
      <c r="AX41" s="27">
        <f t="shared" si="35"/>
        <v>2.26</v>
      </c>
      <c r="AY41" s="27">
        <f t="shared" si="36"/>
        <v>2.26</v>
      </c>
      <c r="AZ41" s="27">
        <f t="shared" si="37"/>
        <v>0</v>
      </c>
      <c r="BA41" s="27">
        <f t="shared" si="38"/>
        <v>4.26415094339623</v>
      </c>
      <c r="BB41" s="27">
        <f t="shared" si="39"/>
        <v>4.52</v>
      </c>
    </row>
    <row r="42" spans="1:54">
      <c r="A42" s="4" t="s">
        <v>53</v>
      </c>
      <c r="B42" s="33" t="s">
        <v>54</v>
      </c>
      <c r="C42" s="4" t="s">
        <v>147</v>
      </c>
      <c r="D42" s="4" t="s">
        <v>150</v>
      </c>
      <c r="E42" s="4" t="s">
        <v>57</v>
      </c>
      <c r="F42" s="4" t="s">
        <v>151</v>
      </c>
      <c r="G42" s="4" t="s">
        <v>152</v>
      </c>
      <c r="H42" s="34">
        <v>45024</v>
      </c>
      <c r="I42" s="36">
        <v>0.76371527777778</v>
      </c>
      <c r="J42" s="37">
        <v>1</v>
      </c>
      <c r="K42" s="24">
        <v>1</v>
      </c>
      <c r="L42" s="37">
        <v>0</v>
      </c>
      <c r="M42" s="37">
        <v>0</v>
      </c>
      <c r="N42" s="4" t="s">
        <v>60</v>
      </c>
      <c r="O42" s="4" t="s">
        <v>78</v>
      </c>
      <c r="P42" s="4" t="s">
        <v>79</v>
      </c>
      <c r="Q42" s="4" t="s">
        <v>53</v>
      </c>
      <c r="R42" s="4" t="s">
        <v>78</v>
      </c>
      <c r="S42" s="4" t="s">
        <v>81</v>
      </c>
      <c r="T42" s="4" t="s">
        <v>136</v>
      </c>
      <c r="U42" s="4" t="s">
        <v>153</v>
      </c>
      <c r="V42" s="4" t="s">
        <v>53</v>
      </c>
      <c r="W42" s="4" t="s">
        <v>65</v>
      </c>
      <c r="X42" s="4" t="s">
        <v>66</v>
      </c>
      <c r="Y42" s="4" t="s">
        <v>67</v>
      </c>
      <c r="Z42" s="4" t="s">
        <v>53</v>
      </c>
      <c r="AA42" s="4" t="s">
        <v>53</v>
      </c>
      <c r="AB42" s="4" t="s">
        <v>53</v>
      </c>
      <c r="AC42" s="4" t="s">
        <v>68</v>
      </c>
      <c r="AD42" s="38">
        <v>101253</v>
      </c>
      <c r="AE42" s="33" t="s">
        <v>69</v>
      </c>
      <c r="AF42" s="4" t="s">
        <v>53</v>
      </c>
      <c r="AG42" s="4" t="s">
        <v>70</v>
      </c>
      <c r="AH42" s="4" t="s">
        <v>53</v>
      </c>
      <c r="AI42" s="4">
        <v>1730</v>
      </c>
      <c r="AJ42" s="4">
        <v>1</v>
      </c>
      <c r="AK42" s="4">
        <v>1730</v>
      </c>
      <c r="AL42" s="26">
        <v>1644.4</v>
      </c>
      <c r="AM42" s="27">
        <f t="shared" si="32"/>
        <v>1858.172</v>
      </c>
      <c r="AN42" s="27">
        <f t="shared" si="33"/>
        <v>1858.172</v>
      </c>
      <c r="AO42" s="43" t="s">
        <v>71</v>
      </c>
      <c r="AQ42" s="43" t="s">
        <v>72</v>
      </c>
      <c r="AR42" s="27" t="s">
        <v>73</v>
      </c>
      <c r="AS42" s="43" t="s">
        <v>74</v>
      </c>
      <c r="AT42" s="27">
        <f t="shared" si="34"/>
        <v>1858.172</v>
      </c>
      <c r="AU42" s="28">
        <v>0.004</v>
      </c>
      <c r="AV42" s="28">
        <v>0.004</v>
      </c>
      <c r="AX42" s="27">
        <f t="shared" si="35"/>
        <v>7.432688</v>
      </c>
      <c r="AY42" s="27">
        <f t="shared" si="36"/>
        <v>7.432688</v>
      </c>
      <c r="AZ42" s="27">
        <f t="shared" si="37"/>
        <v>0</v>
      </c>
      <c r="BA42" s="27">
        <f t="shared" si="38"/>
        <v>14.0239396226415</v>
      </c>
      <c r="BB42" s="27">
        <f t="shared" si="39"/>
        <v>14.865376</v>
      </c>
    </row>
    <row r="43" spans="1:54">
      <c r="A43" s="4" t="s">
        <v>53</v>
      </c>
      <c r="B43" s="33" t="s">
        <v>54</v>
      </c>
      <c r="C43" s="4" t="s">
        <v>154</v>
      </c>
      <c r="D43" s="4" t="s">
        <v>155</v>
      </c>
      <c r="E43" s="4" t="s">
        <v>57</v>
      </c>
      <c r="F43" s="4" t="s">
        <v>85</v>
      </c>
      <c r="G43" s="4" t="s">
        <v>86</v>
      </c>
      <c r="H43" s="34">
        <v>45025</v>
      </c>
      <c r="I43" s="36">
        <v>0.42960648148148</v>
      </c>
      <c r="J43" s="37">
        <v>12</v>
      </c>
      <c r="K43" s="24">
        <v>12</v>
      </c>
      <c r="L43" s="37">
        <v>0</v>
      </c>
      <c r="M43" s="37">
        <v>0</v>
      </c>
      <c r="N43" s="4" t="s">
        <v>60</v>
      </c>
      <c r="O43" s="4" t="s">
        <v>78</v>
      </c>
      <c r="P43" s="4" t="s">
        <v>79</v>
      </c>
      <c r="Q43" s="4" t="s">
        <v>80</v>
      </c>
      <c r="R43" s="4" t="s">
        <v>78</v>
      </c>
      <c r="S43" s="4" t="s">
        <v>81</v>
      </c>
      <c r="T43" s="4" t="s">
        <v>99</v>
      </c>
      <c r="U43" s="4" t="s">
        <v>156</v>
      </c>
      <c r="V43" s="4" t="s">
        <v>53</v>
      </c>
      <c r="W43" s="4" t="s">
        <v>65</v>
      </c>
      <c r="X43" s="4" t="s">
        <v>66</v>
      </c>
      <c r="Y43" s="4" t="s">
        <v>67</v>
      </c>
      <c r="Z43" s="4" t="s">
        <v>53</v>
      </c>
      <c r="AA43" s="4" t="s">
        <v>53</v>
      </c>
      <c r="AB43" s="4" t="s">
        <v>53</v>
      </c>
      <c r="AC43" s="4" t="s">
        <v>68</v>
      </c>
      <c r="AD43" s="38">
        <v>101253</v>
      </c>
      <c r="AE43" s="33" t="s">
        <v>69</v>
      </c>
      <c r="AF43" s="4" t="s">
        <v>53</v>
      </c>
      <c r="AG43" s="4" t="s">
        <v>70</v>
      </c>
      <c r="AH43" s="4" t="s">
        <v>53</v>
      </c>
      <c r="AI43" s="4">
        <v>1170</v>
      </c>
      <c r="AJ43" s="4">
        <v>1</v>
      </c>
      <c r="AK43" s="4">
        <v>1170</v>
      </c>
      <c r="AL43" s="26">
        <v>1225</v>
      </c>
      <c r="AM43" s="27">
        <f t="shared" ref="AM43:AM52" si="40">AL43*1.13</f>
        <v>1384.25</v>
      </c>
      <c r="AN43" s="27">
        <f t="shared" ref="AN43:AN52" si="41">K43*AM43</f>
        <v>16611</v>
      </c>
      <c r="AO43" s="43" t="s">
        <v>71</v>
      </c>
      <c r="AQ43" s="43" t="s">
        <v>72</v>
      </c>
      <c r="AR43" s="27" t="s">
        <v>73</v>
      </c>
      <c r="AS43" s="43" t="s">
        <v>74</v>
      </c>
      <c r="AT43" s="27">
        <f t="shared" ref="AT43:AT52" si="42">IF(AP43="取数",K43,AN43)</f>
        <v>16611</v>
      </c>
      <c r="AU43" s="28">
        <v>0.004</v>
      </c>
      <c r="AV43" s="28">
        <v>0.004</v>
      </c>
      <c r="AX43" s="27">
        <f t="shared" ref="AX43:AX52" si="43">AT43*AU43</f>
        <v>66.444</v>
      </c>
      <c r="AY43" s="27">
        <f t="shared" ref="AY43:AY52" si="44">AT43*AV43</f>
        <v>66.444</v>
      </c>
      <c r="AZ43" s="27">
        <f t="shared" ref="AZ43:AZ52" si="45">AT43*AW43</f>
        <v>0</v>
      </c>
      <c r="BA43" s="27">
        <f t="shared" ref="BA43:BA52" si="46">BB43/1.06</f>
        <v>125.366037735849</v>
      </c>
      <c r="BB43" s="27">
        <f t="shared" ref="BB43:BB52" si="47">AX43+AY43+AZ43</f>
        <v>132.888</v>
      </c>
    </row>
    <row r="44" spans="1:54">
      <c r="A44" s="4" t="s">
        <v>53</v>
      </c>
      <c r="B44" s="33" t="s">
        <v>54</v>
      </c>
      <c r="C44" s="4" t="s">
        <v>154</v>
      </c>
      <c r="D44" s="4" t="s">
        <v>155</v>
      </c>
      <c r="E44" s="4" t="s">
        <v>88</v>
      </c>
      <c r="F44" s="4" t="s">
        <v>76</v>
      </c>
      <c r="G44" s="4" t="s">
        <v>77</v>
      </c>
      <c r="H44" s="34">
        <v>45025</v>
      </c>
      <c r="I44" s="36">
        <v>0.42960648148148</v>
      </c>
      <c r="J44" s="37">
        <v>26</v>
      </c>
      <c r="K44" s="24">
        <v>26</v>
      </c>
      <c r="L44" s="37">
        <v>0</v>
      </c>
      <c r="M44" s="37">
        <v>0</v>
      </c>
      <c r="N44" s="4" t="s">
        <v>60</v>
      </c>
      <c r="O44" s="4" t="s">
        <v>78</v>
      </c>
      <c r="P44" s="4" t="s">
        <v>79</v>
      </c>
      <c r="Q44" s="4" t="s">
        <v>80</v>
      </c>
      <c r="R44" s="4" t="s">
        <v>78</v>
      </c>
      <c r="S44" s="4" t="s">
        <v>81</v>
      </c>
      <c r="T44" s="4" t="s">
        <v>99</v>
      </c>
      <c r="U44" s="4" t="s">
        <v>156</v>
      </c>
      <c r="V44" s="4" t="s">
        <v>53</v>
      </c>
      <c r="W44" s="4" t="s">
        <v>65</v>
      </c>
      <c r="X44" s="4" t="s">
        <v>66</v>
      </c>
      <c r="Y44" s="4" t="s">
        <v>67</v>
      </c>
      <c r="Z44" s="4" t="s">
        <v>53</v>
      </c>
      <c r="AA44" s="4" t="s">
        <v>53</v>
      </c>
      <c r="AB44" s="4" t="s">
        <v>53</v>
      </c>
      <c r="AC44" s="4" t="s">
        <v>68</v>
      </c>
      <c r="AD44" s="38">
        <v>101253</v>
      </c>
      <c r="AE44" s="33" t="s">
        <v>69</v>
      </c>
      <c r="AF44" s="4" t="s">
        <v>53</v>
      </c>
      <c r="AG44" s="4" t="s">
        <v>70</v>
      </c>
      <c r="AH44" s="4" t="s">
        <v>53</v>
      </c>
      <c r="AI44" s="4">
        <v>500</v>
      </c>
      <c r="AJ44" s="4">
        <v>1</v>
      </c>
      <c r="AK44" s="4">
        <v>500</v>
      </c>
      <c r="AL44" s="26">
        <v>500</v>
      </c>
      <c r="AM44" s="27">
        <f t="shared" si="40"/>
        <v>565</v>
      </c>
      <c r="AN44" s="27">
        <f t="shared" si="41"/>
        <v>14690</v>
      </c>
      <c r="AO44" s="43" t="s">
        <v>71</v>
      </c>
      <c r="AQ44" s="43" t="s">
        <v>72</v>
      </c>
      <c r="AR44" s="27" t="s">
        <v>73</v>
      </c>
      <c r="AS44" s="43" t="s">
        <v>74</v>
      </c>
      <c r="AT44" s="27">
        <f t="shared" si="42"/>
        <v>14690</v>
      </c>
      <c r="AU44" s="28">
        <v>0.004</v>
      </c>
      <c r="AV44" s="28">
        <v>0.004</v>
      </c>
      <c r="AX44" s="27">
        <f t="shared" si="43"/>
        <v>58.76</v>
      </c>
      <c r="AY44" s="27">
        <f t="shared" si="44"/>
        <v>58.76</v>
      </c>
      <c r="AZ44" s="27">
        <f t="shared" si="45"/>
        <v>0</v>
      </c>
      <c r="BA44" s="27">
        <f t="shared" si="46"/>
        <v>110.867924528302</v>
      </c>
      <c r="BB44" s="27">
        <f t="shared" si="47"/>
        <v>117.52</v>
      </c>
    </row>
    <row r="45" spans="1:54">
      <c r="A45" s="4" t="s">
        <v>53</v>
      </c>
      <c r="B45" s="33" t="s">
        <v>54</v>
      </c>
      <c r="C45" s="4" t="s">
        <v>154</v>
      </c>
      <c r="D45" s="4" t="s">
        <v>155</v>
      </c>
      <c r="E45" s="4" t="s">
        <v>89</v>
      </c>
      <c r="F45" s="4" t="s">
        <v>90</v>
      </c>
      <c r="G45" s="4" t="s">
        <v>86</v>
      </c>
      <c r="H45" s="34">
        <v>45025</v>
      </c>
      <c r="I45" s="36">
        <v>0.42960648148148</v>
      </c>
      <c r="J45" s="37">
        <v>12</v>
      </c>
      <c r="K45" s="24">
        <v>12</v>
      </c>
      <c r="L45" s="37">
        <v>0</v>
      </c>
      <c r="M45" s="37">
        <v>0</v>
      </c>
      <c r="N45" s="4" t="s">
        <v>60</v>
      </c>
      <c r="O45" s="4" t="s">
        <v>78</v>
      </c>
      <c r="P45" s="4" t="s">
        <v>79</v>
      </c>
      <c r="Q45" s="4" t="s">
        <v>80</v>
      </c>
      <c r="R45" s="4" t="s">
        <v>78</v>
      </c>
      <c r="S45" s="4" t="s">
        <v>81</v>
      </c>
      <c r="T45" s="4" t="s">
        <v>99</v>
      </c>
      <c r="U45" s="4" t="s">
        <v>156</v>
      </c>
      <c r="V45" s="4" t="s">
        <v>53</v>
      </c>
      <c r="W45" s="4" t="s">
        <v>65</v>
      </c>
      <c r="X45" s="4" t="s">
        <v>66</v>
      </c>
      <c r="Y45" s="4" t="s">
        <v>67</v>
      </c>
      <c r="Z45" s="4" t="s">
        <v>53</v>
      </c>
      <c r="AA45" s="4" t="s">
        <v>53</v>
      </c>
      <c r="AB45" s="4" t="s">
        <v>53</v>
      </c>
      <c r="AC45" s="4" t="s">
        <v>68</v>
      </c>
      <c r="AD45" s="38">
        <v>101253</v>
      </c>
      <c r="AE45" s="33" t="s">
        <v>69</v>
      </c>
      <c r="AF45" s="4" t="s">
        <v>53</v>
      </c>
      <c r="AG45" s="4" t="s">
        <v>70</v>
      </c>
      <c r="AH45" s="4" t="s">
        <v>53</v>
      </c>
      <c r="AI45" s="4">
        <v>1170</v>
      </c>
      <c r="AJ45" s="4">
        <v>1</v>
      </c>
      <c r="AK45" s="4">
        <v>1170</v>
      </c>
      <c r="AL45" s="26">
        <v>1170</v>
      </c>
      <c r="AM45" s="27">
        <f t="shared" si="40"/>
        <v>1322.1</v>
      </c>
      <c r="AN45" s="27">
        <f t="shared" si="41"/>
        <v>15865.2</v>
      </c>
      <c r="AO45" s="43" t="s">
        <v>71</v>
      </c>
      <c r="AQ45" s="43" t="s">
        <v>72</v>
      </c>
      <c r="AR45" s="27" t="s">
        <v>73</v>
      </c>
      <c r="AS45" s="43" t="s">
        <v>74</v>
      </c>
      <c r="AT45" s="27">
        <f t="shared" si="42"/>
        <v>15865.2</v>
      </c>
      <c r="AU45" s="28">
        <v>0.004</v>
      </c>
      <c r="AV45" s="28">
        <v>0.004</v>
      </c>
      <c r="AX45" s="27">
        <f t="shared" si="43"/>
        <v>63.4608</v>
      </c>
      <c r="AY45" s="27">
        <f t="shared" si="44"/>
        <v>63.4608</v>
      </c>
      <c r="AZ45" s="27">
        <f t="shared" si="45"/>
        <v>0</v>
      </c>
      <c r="BA45" s="27">
        <f t="shared" si="46"/>
        <v>119.737358490566</v>
      </c>
      <c r="BB45" s="27">
        <f t="shared" si="47"/>
        <v>126.9216</v>
      </c>
    </row>
    <row r="46" spans="1:54">
      <c r="A46" s="4" t="s">
        <v>53</v>
      </c>
      <c r="B46" s="33" t="s">
        <v>54</v>
      </c>
      <c r="C46" s="4" t="s">
        <v>154</v>
      </c>
      <c r="D46" s="4" t="s">
        <v>155</v>
      </c>
      <c r="E46" s="4" t="s">
        <v>91</v>
      </c>
      <c r="F46" s="4" t="s">
        <v>96</v>
      </c>
      <c r="G46" s="4" t="s">
        <v>77</v>
      </c>
      <c r="H46" s="34">
        <v>45025</v>
      </c>
      <c r="I46" s="36">
        <v>0.42960648148148</v>
      </c>
      <c r="J46" s="37">
        <v>12</v>
      </c>
      <c r="K46" s="24">
        <v>12</v>
      </c>
      <c r="L46" s="37">
        <v>0</v>
      </c>
      <c r="M46" s="37">
        <v>0</v>
      </c>
      <c r="N46" s="4" t="s">
        <v>60</v>
      </c>
      <c r="O46" s="4" t="s">
        <v>78</v>
      </c>
      <c r="P46" s="4" t="s">
        <v>79</v>
      </c>
      <c r="Q46" s="4" t="s">
        <v>94</v>
      </c>
      <c r="R46" s="4" t="s">
        <v>78</v>
      </c>
      <c r="S46" s="4" t="s">
        <v>81</v>
      </c>
      <c r="T46" s="4" t="s">
        <v>99</v>
      </c>
      <c r="U46" s="4" t="s">
        <v>156</v>
      </c>
      <c r="V46" s="4" t="s">
        <v>53</v>
      </c>
      <c r="W46" s="4" t="s">
        <v>65</v>
      </c>
      <c r="X46" s="4" t="s">
        <v>66</v>
      </c>
      <c r="Y46" s="4" t="s">
        <v>67</v>
      </c>
      <c r="Z46" s="4" t="s">
        <v>53</v>
      </c>
      <c r="AA46" s="4" t="s">
        <v>53</v>
      </c>
      <c r="AB46" s="4" t="s">
        <v>53</v>
      </c>
      <c r="AC46" s="4" t="s">
        <v>68</v>
      </c>
      <c r="AD46" s="38">
        <v>101253</v>
      </c>
      <c r="AE46" s="33" t="s">
        <v>69</v>
      </c>
      <c r="AF46" s="4" t="s">
        <v>53</v>
      </c>
      <c r="AG46" s="4" t="s">
        <v>70</v>
      </c>
      <c r="AH46" s="4" t="s">
        <v>53</v>
      </c>
      <c r="AI46" s="4">
        <v>500</v>
      </c>
      <c r="AJ46" s="4">
        <v>1</v>
      </c>
      <c r="AK46" s="4">
        <v>500</v>
      </c>
      <c r="AL46" s="26">
        <v>500</v>
      </c>
      <c r="AM46" s="27">
        <f t="shared" si="40"/>
        <v>565</v>
      </c>
      <c r="AN46" s="27">
        <f t="shared" si="41"/>
        <v>6780</v>
      </c>
      <c r="AO46" s="43" t="s">
        <v>71</v>
      </c>
      <c r="AQ46" s="43" t="s">
        <v>72</v>
      </c>
      <c r="AR46" s="27" t="s">
        <v>73</v>
      </c>
      <c r="AS46" s="43" t="s">
        <v>74</v>
      </c>
      <c r="AT46" s="27">
        <f t="shared" si="42"/>
        <v>6780</v>
      </c>
      <c r="AU46" s="28">
        <v>0.004</v>
      </c>
      <c r="AV46" s="28">
        <v>0.004</v>
      </c>
      <c r="AX46" s="27">
        <f t="shared" si="43"/>
        <v>27.12</v>
      </c>
      <c r="AY46" s="27">
        <f t="shared" si="44"/>
        <v>27.12</v>
      </c>
      <c r="AZ46" s="27">
        <f t="shared" si="45"/>
        <v>0</v>
      </c>
      <c r="BA46" s="27">
        <f t="shared" si="46"/>
        <v>51.1698113207547</v>
      </c>
      <c r="BB46" s="27">
        <f t="shared" si="47"/>
        <v>54.24</v>
      </c>
    </row>
    <row r="47" spans="1:54">
      <c r="A47" s="4" t="s">
        <v>53</v>
      </c>
      <c r="B47" s="33" t="s">
        <v>54</v>
      </c>
      <c r="C47" s="4" t="s">
        <v>157</v>
      </c>
      <c r="D47" s="4" t="s">
        <v>158</v>
      </c>
      <c r="E47" s="4" t="s">
        <v>57</v>
      </c>
      <c r="F47" s="4" t="s">
        <v>85</v>
      </c>
      <c r="G47" s="4" t="s">
        <v>86</v>
      </c>
      <c r="H47" s="34">
        <v>45025</v>
      </c>
      <c r="I47" s="36">
        <v>0.43114583333333</v>
      </c>
      <c r="J47" s="37">
        <v>7</v>
      </c>
      <c r="K47" s="24">
        <v>7</v>
      </c>
      <c r="L47" s="37">
        <v>0</v>
      </c>
      <c r="M47" s="37">
        <v>0</v>
      </c>
      <c r="N47" s="4" t="s">
        <v>60</v>
      </c>
      <c r="O47" s="4" t="s">
        <v>78</v>
      </c>
      <c r="P47" s="4" t="s">
        <v>79</v>
      </c>
      <c r="Q47" s="4" t="s">
        <v>80</v>
      </c>
      <c r="R47" s="4" t="s">
        <v>78</v>
      </c>
      <c r="S47" s="4" t="s">
        <v>81</v>
      </c>
      <c r="T47" s="4" t="s">
        <v>99</v>
      </c>
      <c r="U47" s="4" t="s">
        <v>159</v>
      </c>
      <c r="V47" s="4" t="s">
        <v>53</v>
      </c>
      <c r="W47" s="4" t="s">
        <v>65</v>
      </c>
      <c r="X47" s="4" t="s">
        <v>66</v>
      </c>
      <c r="Y47" s="4" t="s">
        <v>67</v>
      </c>
      <c r="Z47" s="4" t="s">
        <v>53</v>
      </c>
      <c r="AA47" s="4" t="s">
        <v>53</v>
      </c>
      <c r="AB47" s="4" t="s">
        <v>53</v>
      </c>
      <c r="AC47" s="4" t="s">
        <v>68</v>
      </c>
      <c r="AD47" s="38">
        <v>101253</v>
      </c>
      <c r="AE47" s="33" t="s">
        <v>69</v>
      </c>
      <c r="AF47" s="4" t="s">
        <v>53</v>
      </c>
      <c r="AG47" s="4" t="s">
        <v>70</v>
      </c>
      <c r="AH47" s="4" t="s">
        <v>53</v>
      </c>
      <c r="AI47" s="4">
        <v>1170</v>
      </c>
      <c r="AJ47" s="4">
        <v>1</v>
      </c>
      <c r="AK47" s="4">
        <v>1170</v>
      </c>
      <c r="AL47" s="26">
        <v>1225</v>
      </c>
      <c r="AM47" s="27">
        <f t="shared" si="40"/>
        <v>1384.25</v>
      </c>
      <c r="AN47" s="27">
        <f t="shared" si="41"/>
        <v>9689.75</v>
      </c>
      <c r="AO47" s="43" t="s">
        <v>71</v>
      </c>
      <c r="AQ47" s="43" t="s">
        <v>72</v>
      </c>
      <c r="AR47" s="27" t="s">
        <v>73</v>
      </c>
      <c r="AS47" s="43" t="s">
        <v>74</v>
      </c>
      <c r="AT47" s="27">
        <f t="shared" si="42"/>
        <v>9689.75</v>
      </c>
      <c r="AU47" s="28">
        <v>0.004</v>
      </c>
      <c r="AV47" s="28">
        <v>0.004</v>
      </c>
      <c r="AX47" s="27">
        <f t="shared" si="43"/>
        <v>38.759</v>
      </c>
      <c r="AY47" s="27">
        <f t="shared" si="44"/>
        <v>38.759</v>
      </c>
      <c r="AZ47" s="27">
        <f t="shared" si="45"/>
        <v>0</v>
      </c>
      <c r="BA47" s="27">
        <f t="shared" si="46"/>
        <v>73.1301886792453</v>
      </c>
      <c r="BB47" s="27">
        <f t="shared" si="47"/>
        <v>77.518</v>
      </c>
    </row>
    <row r="48" spans="1:54">
      <c r="A48" s="4" t="s">
        <v>53</v>
      </c>
      <c r="B48" s="33" t="s">
        <v>54</v>
      </c>
      <c r="C48" s="4" t="s">
        <v>157</v>
      </c>
      <c r="D48" s="4" t="s">
        <v>158</v>
      </c>
      <c r="E48" s="4" t="s">
        <v>88</v>
      </c>
      <c r="F48" s="4" t="s">
        <v>104</v>
      </c>
      <c r="G48" s="4" t="s">
        <v>105</v>
      </c>
      <c r="H48" s="34">
        <v>45025</v>
      </c>
      <c r="I48" s="36">
        <v>0.43114583333333</v>
      </c>
      <c r="J48" s="37">
        <v>4</v>
      </c>
      <c r="K48" s="24">
        <v>4</v>
      </c>
      <c r="L48" s="37">
        <v>0</v>
      </c>
      <c r="M48" s="37">
        <v>0</v>
      </c>
      <c r="N48" s="4" t="s">
        <v>60</v>
      </c>
      <c r="O48" s="4" t="s">
        <v>78</v>
      </c>
      <c r="P48" s="4" t="s">
        <v>79</v>
      </c>
      <c r="Q48" s="4" t="s">
        <v>80</v>
      </c>
      <c r="R48" s="4" t="s">
        <v>78</v>
      </c>
      <c r="S48" s="4" t="s">
        <v>81</v>
      </c>
      <c r="T48" s="4" t="s">
        <v>99</v>
      </c>
      <c r="U48" s="4" t="s">
        <v>159</v>
      </c>
      <c r="V48" s="4" t="s">
        <v>53</v>
      </c>
      <c r="W48" s="4" t="s">
        <v>65</v>
      </c>
      <c r="X48" s="4" t="s">
        <v>66</v>
      </c>
      <c r="Y48" s="4" t="s">
        <v>67</v>
      </c>
      <c r="Z48" s="4" t="s">
        <v>53</v>
      </c>
      <c r="AA48" s="4" t="s">
        <v>53</v>
      </c>
      <c r="AB48" s="4" t="s">
        <v>53</v>
      </c>
      <c r="AC48" s="4" t="s">
        <v>68</v>
      </c>
      <c r="AD48" s="38">
        <v>101253</v>
      </c>
      <c r="AE48" s="33" t="s">
        <v>69</v>
      </c>
      <c r="AF48" s="4" t="s">
        <v>53</v>
      </c>
      <c r="AG48" s="4" t="s">
        <v>70</v>
      </c>
      <c r="AH48" s="4" t="s">
        <v>53</v>
      </c>
      <c r="AI48" s="4">
        <v>1372</v>
      </c>
      <c r="AJ48" s="4">
        <v>1</v>
      </c>
      <c r="AK48" s="4">
        <v>1372</v>
      </c>
      <c r="AL48" s="26">
        <v>1427</v>
      </c>
      <c r="AM48" s="27">
        <f t="shared" si="40"/>
        <v>1612.51</v>
      </c>
      <c r="AN48" s="27">
        <f t="shared" si="41"/>
        <v>6450.04</v>
      </c>
      <c r="AO48" s="43" t="s">
        <v>71</v>
      </c>
      <c r="AQ48" s="43" t="s">
        <v>72</v>
      </c>
      <c r="AR48" s="27" t="s">
        <v>73</v>
      </c>
      <c r="AS48" s="43" t="s">
        <v>74</v>
      </c>
      <c r="AT48" s="27">
        <f t="shared" si="42"/>
        <v>6450.04</v>
      </c>
      <c r="AU48" s="28">
        <v>0.004</v>
      </c>
      <c r="AV48" s="28">
        <v>0.004</v>
      </c>
      <c r="AX48" s="27">
        <f t="shared" si="43"/>
        <v>25.80016</v>
      </c>
      <c r="AY48" s="27">
        <f t="shared" si="44"/>
        <v>25.80016</v>
      </c>
      <c r="AZ48" s="27">
        <f t="shared" si="45"/>
        <v>0</v>
      </c>
      <c r="BA48" s="27">
        <f t="shared" si="46"/>
        <v>48.6795471698113</v>
      </c>
      <c r="BB48" s="27">
        <f t="shared" si="47"/>
        <v>51.60032</v>
      </c>
    </row>
    <row r="49" spans="1:54">
      <c r="A49" s="4" t="s">
        <v>53</v>
      </c>
      <c r="B49" s="33" t="s">
        <v>54</v>
      </c>
      <c r="C49" s="4" t="s">
        <v>160</v>
      </c>
      <c r="D49" s="4" t="s">
        <v>161</v>
      </c>
      <c r="E49" s="4" t="s">
        <v>57</v>
      </c>
      <c r="F49" s="4" t="s">
        <v>90</v>
      </c>
      <c r="G49" s="4" t="s">
        <v>86</v>
      </c>
      <c r="H49" s="34">
        <v>45025</v>
      </c>
      <c r="I49" s="36">
        <v>0.43322916666667</v>
      </c>
      <c r="J49" s="37">
        <v>2</v>
      </c>
      <c r="K49" s="24">
        <v>2</v>
      </c>
      <c r="L49" s="37">
        <v>0</v>
      </c>
      <c r="M49" s="37">
        <v>0</v>
      </c>
      <c r="N49" s="4" t="s">
        <v>60</v>
      </c>
      <c r="O49" s="4" t="s">
        <v>78</v>
      </c>
      <c r="P49" s="4" t="s">
        <v>79</v>
      </c>
      <c r="Q49" s="4" t="s">
        <v>80</v>
      </c>
      <c r="R49" s="4" t="s">
        <v>78</v>
      </c>
      <c r="S49" s="4" t="s">
        <v>81</v>
      </c>
      <c r="T49" s="4" t="s">
        <v>99</v>
      </c>
      <c r="U49" s="4" t="s">
        <v>162</v>
      </c>
      <c r="V49" s="4" t="s">
        <v>53</v>
      </c>
      <c r="W49" s="4" t="s">
        <v>65</v>
      </c>
      <c r="X49" s="4" t="s">
        <v>66</v>
      </c>
      <c r="Y49" s="4" t="s">
        <v>67</v>
      </c>
      <c r="Z49" s="4" t="s">
        <v>53</v>
      </c>
      <c r="AA49" s="4" t="s">
        <v>53</v>
      </c>
      <c r="AB49" s="4" t="s">
        <v>53</v>
      </c>
      <c r="AC49" s="4" t="s">
        <v>68</v>
      </c>
      <c r="AD49" s="38">
        <v>101253</v>
      </c>
      <c r="AE49" s="33" t="s">
        <v>69</v>
      </c>
      <c r="AF49" s="4" t="s">
        <v>53</v>
      </c>
      <c r="AG49" s="4" t="s">
        <v>70</v>
      </c>
      <c r="AH49" s="4" t="s">
        <v>53</v>
      </c>
      <c r="AI49" s="4">
        <v>1170</v>
      </c>
      <c r="AJ49" s="4">
        <v>1</v>
      </c>
      <c r="AK49" s="4">
        <v>1170</v>
      </c>
      <c r="AL49" s="26">
        <v>1170</v>
      </c>
      <c r="AM49" s="27">
        <f t="shared" si="40"/>
        <v>1322.1</v>
      </c>
      <c r="AN49" s="27">
        <f t="shared" si="41"/>
        <v>2644.2</v>
      </c>
      <c r="AO49" s="43" t="s">
        <v>71</v>
      </c>
      <c r="AQ49" s="43" t="s">
        <v>72</v>
      </c>
      <c r="AR49" s="27" t="s">
        <v>73</v>
      </c>
      <c r="AS49" s="43" t="s">
        <v>74</v>
      </c>
      <c r="AT49" s="27">
        <f t="shared" si="42"/>
        <v>2644.2</v>
      </c>
      <c r="AU49" s="28">
        <v>0.004</v>
      </c>
      <c r="AV49" s="28">
        <v>0.004</v>
      </c>
      <c r="AX49" s="27">
        <f t="shared" si="43"/>
        <v>10.5768</v>
      </c>
      <c r="AY49" s="27">
        <f t="shared" si="44"/>
        <v>10.5768</v>
      </c>
      <c r="AZ49" s="27">
        <f t="shared" si="45"/>
        <v>0</v>
      </c>
      <c r="BA49" s="27">
        <f t="shared" si="46"/>
        <v>19.9562264150943</v>
      </c>
      <c r="BB49" s="27">
        <f t="shared" si="47"/>
        <v>21.1536</v>
      </c>
    </row>
    <row r="50" spans="1:54">
      <c r="A50" s="4" t="s">
        <v>53</v>
      </c>
      <c r="B50" s="33" t="s">
        <v>54</v>
      </c>
      <c r="C50" s="4" t="s">
        <v>160</v>
      </c>
      <c r="D50" s="4" t="s">
        <v>161</v>
      </c>
      <c r="E50" s="4" t="s">
        <v>88</v>
      </c>
      <c r="F50" s="4" t="s">
        <v>96</v>
      </c>
      <c r="G50" s="4" t="s">
        <v>77</v>
      </c>
      <c r="H50" s="34">
        <v>45025</v>
      </c>
      <c r="I50" s="36">
        <v>0.43322916666667</v>
      </c>
      <c r="J50" s="37">
        <v>2</v>
      </c>
      <c r="K50" s="24">
        <v>2</v>
      </c>
      <c r="L50" s="37">
        <v>0</v>
      </c>
      <c r="M50" s="37">
        <v>0</v>
      </c>
      <c r="N50" s="4" t="s">
        <v>60</v>
      </c>
      <c r="O50" s="4" t="s">
        <v>78</v>
      </c>
      <c r="P50" s="4" t="s">
        <v>79</v>
      </c>
      <c r="Q50" s="4" t="s">
        <v>94</v>
      </c>
      <c r="R50" s="4" t="s">
        <v>78</v>
      </c>
      <c r="S50" s="4" t="s">
        <v>81</v>
      </c>
      <c r="T50" s="4" t="s">
        <v>99</v>
      </c>
      <c r="U50" s="4" t="s">
        <v>162</v>
      </c>
      <c r="V50" s="4" t="s">
        <v>53</v>
      </c>
      <c r="W50" s="4" t="s">
        <v>65</v>
      </c>
      <c r="X50" s="4" t="s">
        <v>66</v>
      </c>
      <c r="Y50" s="4" t="s">
        <v>67</v>
      </c>
      <c r="Z50" s="4" t="s">
        <v>53</v>
      </c>
      <c r="AA50" s="4" t="s">
        <v>53</v>
      </c>
      <c r="AB50" s="4" t="s">
        <v>53</v>
      </c>
      <c r="AC50" s="4" t="s">
        <v>68</v>
      </c>
      <c r="AD50" s="38">
        <v>101253</v>
      </c>
      <c r="AE50" s="33" t="s">
        <v>69</v>
      </c>
      <c r="AF50" s="4" t="s">
        <v>53</v>
      </c>
      <c r="AG50" s="4" t="s">
        <v>70</v>
      </c>
      <c r="AH50" s="4" t="s">
        <v>53</v>
      </c>
      <c r="AI50" s="4">
        <v>500</v>
      </c>
      <c r="AJ50" s="4">
        <v>1</v>
      </c>
      <c r="AK50" s="4">
        <v>500</v>
      </c>
      <c r="AL50" s="26">
        <v>500</v>
      </c>
      <c r="AM50" s="27">
        <f t="shared" si="40"/>
        <v>565</v>
      </c>
      <c r="AN50" s="27">
        <f t="shared" si="41"/>
        <v>1130</v>
      </c>
      <c r="AO50" s="43" t="s">
        <v>71</v>
      </c>
      <c r="AQ50" s="43" t="s">
        <v>72</v>
      </c>
      <c r="AR50" s="27" t="s">
        <v>73</v>
      </c>
      <c r="AS50" s="43" t="s">
        <v>74</v>
      </c>
      <c r="AT50" s="27">
        <f t="shared" si="42"/>
        <v>1130</v>
      </c>
      <c r="AU50" s="28">
        <v>0.004</v>
      </c>
      <c r="AV50" s="28">
        <v>0.004</v>
      </c>
      <c r="AX50" s="27">
        <f t="shared" si="43"/>
        <v>4.52</v>
      </c>
      <c r="AY50" s="27">
        <f t="shared" si="44"/>
        <v>4.52</v>
      </c>
      <c r="AZ50" s="27">
        <f t="shared" si="45"/>
        <v>0</v>
      </c>
      <c r="BA50" s="27">
        <f t="shared" si="46"/>
        <v>8.52830188679245</v>
      </c>
      <c r="BB50" s="27">
        <f t="shared" si="47"/>
        <v>9.04</v>
      </c>
    </row>
    <row r="51" spans="1:54">
      <c r="A51" s="4" t="s">
        <v>53</v>
      </c>
      <c r="B51" s="33" t="s">
        <v>54</v>
      </c>
      <c r="C51" s="4" t="s">
        <v>157</v>
      </c>
      <c r="D51" s="4" t="s">
        <v>163</v>
      </c>
      <c r="E51" s="4" t="s">
        <v>57</v>
      </c>
      <c r="F51" s="4" t="s">
        <v>104</v>
      </c>
      <c r="G51" s="4" t="s">
        <v>105</v>
      </c>
      <c r="H51" s="34">
        <v>45025</v>
      </c>
      <c r="I51" s="36">
        <v>0.4503125</v>
      </c>
      <c r="J51" s="37">
        <v>2</v>
      </c>
      <c r="K51" s="24">
        <v>2</v>
      </c>
      <c r="L51" s="37">
        <v>0</v>
      </c>
      <c r="M51" s="37">
        <v>0</v>
      </c>
      <c r="N51" s="4" t="s">
        <v>60</v>
      </c>
      <c r="O51" s="4" t="s">
        <v>78</v>
      </c>
      <c r="P51" s="4" t="s">
        <v>79</v>
      </c>
      <c r="Q51" s="4" t="s">
        <v>80</v>
      </c>
      <c r="R51" s="4" t="s">
        <v>78</v>
      </c>
      <c r="S51" s="4" t="s">
        <v>81</v>
      </c>
      <c r="T51" s="4" t="s">
        <v>108</v>
      </c>
      <c r="U51" s="4" t="s">
        <v>164</v>
      </c>
      <c r="V51" s="4" t="s">
        <v>53</v>
      </c>
      <c r="W51" s="4" t="s">
        <v>65</v>
      </c>
      <c r="X51" s="4" t="s">
        <v>66</v>
      </c>
      <c r="Y51" s="4" t="s">
        <v>67</v>
      </c>
      <c r="Z51" s="4" t="s">
        <v>53</v>
      </c>
      <c r="AA51" s="4" t="s">
        <v>53</v>
      </c>
      <c r="AB51" s="4" t="s">
        <v>53</v>
      </c>
      <c r="AC51" s="4" t="s">
        <v>68</v>
      </c>
      <c r="AD51" s="38">
        <v>101253</v>
      </c>
      <c r="AE51" s="33" t="s">
        <v>69</v>
      </c>
      <c r="AF51" s="4" t="s">
        <v>53</v>
      </c>
      <c r="AG51" s="4" t="s">
        <v>70</v>
      </c>
      <c r="AH51" s="4" t="s">
        <v>53</v>
      </c>
      <c r="AI51" s="4">
        <v>1372</v>
      </c>
      <c r="AJ51" s="4">
        <v>1</v>
      </c>
      <c r="AK51" s="4">
        <v>1372</v>
      </c>
      <c r="AL51" s="26">
        <v>1427</v>
      </c>
      <c r="AM51" s="27">
        <f t="shared" si="40"/>
        <v>1612.51</v>
      </c>
      <c r="AN51" s="27">
        <f t="shared" si="41"/>
        <v>3225.02</v>
      </c>
      <c r="AO51" s="43" t="s">
        <v>71</v>
      </c>
      <c r="AQ51" s="43" t="s">
        <v>72</v>
      </c>
      <c r="AR51" s="27" t="s">
        <v>73</v>
      </c>
      <c r="AS51" s="43" t="s">
        <v>74</v>
      </c>
      <c r="AT51" s="27">
        <f t="shared" si="42"/>
        <v>3225.02</v>
      </c>
      <c r="AU51" s="28">
        <v>0.004</v>
      </c>
      <c r="AV51" s="28">
        <v>0.004</v>
      </c>
      <c r="AX51" s="27">
        <f t="shared" si="43"/>
        <v>12.90008</v>
      </c>
      <c r="AY51" s="27">
        <f t="shared" si="44"/>
        <v>12.90008</v>
      </c>
      <c r="AZ51" s="27">
        <f t="shared" si="45"/>
        <v>0</v>
      </c>
      <c r="BA51" s="27">
        <f t="shared" si="46"/>
        <v>24.3397735849057</v>
      </c>
      <c r="BB51" s="27">
        <f t="shared" si="47"/>
        <v>25.80016</v>
      </c>
    </row>
    <row r="52" spans="1:54">
      <c r="A52" s="4" t="s">
        <v>53</v>
      </c>
      <c r="B52" s="33" t="s">
        <v>54</v>
      </c>
      <c r="C52" s="4" t="s">
        <v>157</v>
      </c>
      <c r="D52" s="4" t="s">
        <v>165</v>
      </c>
      <c r="E52" s="4" t="s">
        <v>57</v>
      </c>
      <c r="F52" s="4" t="s">
        <v>85</v>
      </c>
      <c r="G52" s="4" t="s">
        <v>86</v>
      </c>
      <c r="H52" s="34">
        <v>45026</v>
      </c>
      <c r="I52" s="36">
        <v>0.69834490740741</v>
      </c>
      <c r="J52" s="37">
        <v>1</v>
      </c>
      <c r="K52" s="24">
        <v>1</v>
      </c>
      <c r="L52" s="37">
        <v>0</v>
      </c>
      <c r="M52" s="37">
        <v>0</v>
      </c>
      <c r="N52" s="4" t="s">
        <v>60</v>
      </c>
      <c r="O52" s="4" t="s">
        <v>78</v>
      </c>
      <c r="P52" s="4" t="s">
        <v>79</v>
      </c>
      <c r="Q52" s="4" t="s">
        <v>80</v>
      </c>
      <c r="R52" s="4" t="s">
        <v>78</v>
      </c>
      <c r="S52" s="4" t="s">
        <v>81</v>
      </c>
      <c r="T52" s="4" t="s">
        <v>119</v>
      </c>
      <c r="U52" s="4" t="s">
        <v>166</v>
      </c>
      <c r="V52" s="4" t="s">
        <v>53</v>
      </c>
      <c r="W52" s="4" t="s">
        <v>65</v>
      </c>
      <c r="X52" s="4" t="s">
        <v>66</v>
      </c>
      <c r="Y52" s="4" t="s">
        <v>67</v>
      </c>
      <c r="Z52" s="4" t="s">
        <v>53</v>
      </c>
      <c r="AA52" s="4" t="s">
        <v>53</v>
      </c>
      <c r="AB52" s="4" t="s">
        <v>53</v>
      </c>
      <c r="AC52" s="4" t="s">
        <v>68</v>
      </c>
      <c r="AD52" s="38">
        <v>101253</v>
      </c>
      <c r="AE52" s="33" t="s">
        <v>69</v>
      </c>
      <c r="AF52" s="4" t="s">
        <v>53</v>
      </c>
      <c r="AG52" s="4" t="s">
        <v>70</v>
      </c>
      <c r="AH52" s="4" t="s">
        <v>53</v>
      </c>
      <c r="AI52" s="4">
        <v>1170</v>
      </c>
      <c r="AJ52" s="4">
        <v>1</v>
      </c>
      <c r="AK52" s="4">
        <v>1170</v>
      </c>
      <c r="AL52" s="26">
        <v>1225</v>
      </c>
      <c r="AM52" s="27">
        <f t="shared" si="40"/>
        <v>1384.25</v>
      </c>
      <c r="AN52" s="27">
        <f t="shared" si="41"/>
        <v>1384.25</v>
      </c>
      <c r="AO52" s="43" t="s">
        <v>71</v>
      </c>
      <c r="AQ52" s="43" t="s">
        <v>72</v>
      </c>
      <c r="AR52" s="27" t="s">
        <v>73</v>
      </c>
      <c r="AS52" s="43" t="s">
        <v>74</v>
      </c>
      <c r="AT52" s="27">
        <f t="shared" si="42"/>
        <v>1384.25</v>
      </c>
      <c r="AU52" s="28">
        <v>0.004</v>
      </c>
      <c r="AV52" s="28">
        <v>0.004</v>
      </c>
      <c r="AX52" s="27">
        <f t="shared" si="43"/>
        <v>5.537</v>
      </c>
      <c r="AY52" s="27">
        <f t="shared" si="44"/>
        <v>5.537</v>
      </c>
      <c r="AZ52" s="27">
        <f t="shared" si="45"/>
        <v>0</v>
      </c>
      <c r="BA52" s="27">
        <f t="shared" si="46"/>
        <v>10.4471698113208</v>
      </c>
      <c r="BB52" s="27">
        <f t="shared" si="47"/>
        <v>11.074</v>
      </c>
    </row>
    <row r="53" spans="1:54">
      <c r="A53" s="4" t="s">
        <v>53</v>
      </c>
      <c r="B53" s="33" t="s">
        <v>54</v>
      </c>
      <c r="C53" s="4" t="s">
        <v>167</v>
      </c>
      <c r="D53" s="4" t="s">
        <v>168</v>
      </c>
      <c r="E53" s="4" t="s">
        <v>88</v>
      </c>
      <c r="F53" s="4" t="s">
        <v>76</v>
      </c>
      <c r="G53" s="4" t="s">
        <v>77</v>
      </c>
      <c r="H53" s="34">
        <v>45027</v>
      </c>
      <c r="I53" s="36">
        <v>0.45527777777778</v>
      </c>
      <c r="J53" s="37">
        <v>4</v>
      </c>
      <c r="K53" s="24">
        <v>4</v>
      </c>
      <c r="L53" s="37">
        <v>0</v>
      </c>
      <c r="M53" s="37">
        <v>0</v>
      </c>
      <c r="N53" s="4" t="s">
        <v>60</v>
      </c>
      <c r="O53" s="4" t="s">
        <v>78</v>
      </c>
      <c r="P53" s="4" t="s">
        <v>79</v>
      </c>
      <c r="Q53" s="4" t="s">
        <v>80</v>
      </c>
      <c r="R53" s="4" t="s">
        <v>78</v>
      </c>
      <c r="S53" s="4" t="s">
        <v>81</v>
      </c>
      <c r="T53" s="4" t="s">
        <v>99</v>
      </c>
      <c r="U53" s="4" t="s">
        <v>169</v>
      </c>
      <c r="V53" s="4" t="s">
        <v>53</v>
      </c>
      <c r="W53" s="4" t="s">
        <v>65</v>
      </c>
      <c r="X53" s="4" t="s">
        <v>66</v>
      </c>
      <c r="Y53" s="4" t="s">
        <v>67</v>
      </c>
      <c r="Z53" s="4" t="s">
        <v>53</v>
      </c>
      <c r="AA53" s="4" t="s">
        <v>53</v>
      </c>
      <c r="AB53" s="4" t="s">
        <v>53</v>
      </c>
      <c r="AC53" s="4" t="s">
        <v>68</v>
      </c>
      <c r="AD53" s="38">
        <v>101253</v>
      </c>
      <c r="AE53" s="33" t="s">
        <v>69</v>
      </c>
      <c r="AF53" s="4" t="s">
        <v>53</v>
      </c>
      <c r="AG53" s="4" t="s">
        <v>70</v>
      </c>
      <c r="AH53" s="4" t="s">
        <v>53</v>
      </c>
      <c r="AI53" s="4">
        <v>500</v>
      </c>
      <c r="AJ53" s="4">
        <v>1</v>
      </c>
      <c r="AK53" s="4">
        <v>500</v>
      </c>
      <c r="AL53" s="26">
        <v>500</v>
      </c>
      <c r="AM53" s="27">
        <f t="shared" ref="AM53:AM56" si="48">AL53*1.13</f>
        <v>565</v>
      </c>
      <c r="AN53" s="27">
        <f t="shared" ref="AN53:AN56" si="49">K53*AM53</f>
        <v>2260</v>
      </c>
      <c r="AO53" s="43" t="s">
        <v>71</v>
      </c>
      <c r="AQ53" s="43" t="s">
        <v>72</v>
      </c>
      <c r="AR53" s="27" t="s">
        <v>73</v>
      </c>
      <c r="AS53" s="43" t="s">
        <v>74</v>
      </c>
      <c r="AT53" s="27">
        <f t="shared" ref="AT53:AT56" si="50">IF(AP53="取数",K53,AN53)</f>
        <v>2260</v>
      </c>
      <c r="AU53" s="28">
        <v>0.004</v>
      </c>
      <c r="AV53" s="28">
        <v>0.004</v>
      </c>
      <c r="AX53" s="27">
        <f t="shared" ref="AX53:AX56" si="51">AT53*AU53</f>
        <v>9.04</v>
      </c>
      <c r="AY53" s="27">
        <f t="shared" ref="AY53:AY56" si="52">AT53*AV53</f>
        <v>9.04</v>
      </c>
      <c r="AZ53" s="27">
        <f t="shared" ref="AZ53:AZ56" si="53">AT53*AW53</f>
        <v>0</v>
      </c>
      <c r="BA53" s="27">
        <f t="shared" ref="BA53:BA56" si="54">BB53/1.06</f>
        <v>17.0566037735849</v>
      </c>
      <c r="BB53" s="27">
        <f t="shared" ref="BB53:BB56" si="55">AX53+AY53+AZ53</f>
        <v>18.08</v>
      </c>
    </row>
    <row r="54" spans="1:54">
      <c r="A54" s="4" t="s">
        <v>53</v>
      </c>
      <c r="B54" s="33" t="s">
        <v>54</v>
      </c>
      <c r="C54" s="4" t="s">
        <v>167</v>
      </c>
      <c r="D54" s="4" t="s">
        <v>168</v>
      </c>
      <c r="E54" s="4" t="s">
        <v>89</v>
      </c>
      <c r="F54" s="4" t="s">
        <v>58</v>
      </c>
      <c r="G54" s="4" t="s">
        <v>59</v>
      </c>
      <c r="H54" s="34">
        <v>45027</v>
      </c>
      <c r="I54" s="36">
        <v>0.45527777777778</v>
      </c>
      <c r="J54" s="37">
        <v>4</v>
      </c>
      <c r="K54" s="24">
        <v>4</v>
      </c>
      <c r="L54" s="37">
        <v>0</v>
      </c>
      <c r="M54" s="37">
        <v>0</v>
      </c>
      <c r="N54" s="4" t="s">
        <v>60</v>
      </c>
      <c r="O54" s="4" t="s">
        <v>78</v>
      </c>
      <c r="P54" s="4" t="s">
        <v>79</v>
      </c>
      <c r="Q54" s="4" t="s">
        <v>53</v>
      </c>
      <c r="R54" s="4" t="s">
        <v>78</v>
      </c>
      <c r="S54" s="4" t="s">
        <v>81</v>
      </c>
      <c r="T54" s="4" t="s">
        <v>99</v>
      </c>
      <c r="U54" s="4" t="s">
        <v>169</v>
      </c>
      <c r="V54" s="4" t="s">
        <v>53</v>
      </c>
      <c r="W54" s="4" t="s">
        <v>65</v>
      </c>
      <c r="X54" s="4" t="s">
        <v>66</v>
      </c>
      <c r="Y54" s="4" t="s">
        <v>67</v>
      </c>
      <c r="Z54" s="4" t="s">
        <v>53</v>
      </c>
      <c r="AA54" s="4" t="s">
        <v>53</v>
      </c>
      <c r="AB54" s="4" t="s">
        <v>53</v>
      </c>
      <c r="AC54" s="4" t="s">
        <v>68</v>
      </c>
      <c r="AD54" s="38">
        <v>101253</v>
      </c>
      <c r="AE54" s="33" t="s">
        <v>69</v>
      </c>
      <c r="AF54" s="4" t="s">
        <v>53</v>
      </c>
      <c r="AG54" s="4" t="s">
        <v>70</v>
      </c>
      <c r="AH54" s="4" t="s">
        <v>53</v>
      </c>
      <c r="AI54" s="4">
        <v>1730</v>
      </c>
      <c r="AJ54" s="4">
        <v>1</v>
      </c>
      <c r="AK54" s="4">
        <v>1730</v>
      </c>
      <c r="AL54" s="26">
        <v>1492.4</v>
      </c>
      <c r="AM54" s="27">
        <f t="shared" si="48"/>
        <v>1686.412</v>
      </c>
      <c r="AN54" s="27">
        <f t="shared" si="49"/>
        <v>6745.648</v>
      </c>
      <c r="AO54" s="43" t="s">
        <v>71</v>
      </c>
      <c r="AQ54" s="43" t="s">
        <v>72</v>
      </c>
      <c r="AR54" s="27" t="s">
        <v>73</v>
      </c>
      <c r="AS54" s="43" t="s">
        <v>74</v>
      </c>
      <c r="AT54" s="27">
        <f t="shared" si="50"/>
        <v>6745.648</v>
      </c>
      <c r="AU54" s="28">
        <v>0.004</v>
      </c>
      <c r="AV54" s="28">
        <v>0.004</v>
      </c>
      <c r="AX54" s="27">
        <f t="shared" si="51"/>
        <v>26.982592</v>
      </c>
      <c r="AY54" s="27">
        <f t="shared" si="52"/>
        <v>26.982592</v>
      </c>
      <c r="AZ54" s="27">
        <f t="shared" si="53"/>
        <v>0</v>
      </c>
      <c r="BA54" s="27">
        <f t="shared" si="54"/>
        <v>50.9105509433962</v>
      </c>
      <c r="BB54" s="27">
        <f t="shared" si="55"/>
        <v>53.965184</v>
      </c>
    </row>
    <row r="55" spans="1:54">
      <c r="A55" s="4" t="s">
        <v>53</v>
      </c>
      <c r="B55" s="33" t="s">
        <v>54</v>
      </c>
      <c r="C55" s="4" t="s">
        <v>167</v>
      </c>
      <c r="D55" s="4" t="s">
        <v>168</v>
      </c>
      <c r="E55" s="4" t="s">
        <v>91</v>
      </c>
      <c r="F55" s="4" t="s">
        <v>92</v>
      </c>
      <c r="G55" s="4" t="s">
        <v>93</v>
      </c>
      <c r="H55" s="34">
        <v>45027</v>
      </c>
      <c r="I55" s="36">
        <v>0.45527777777778</v>
      </c>
      <c r="J55" s="37">
        <v>1</v>
      </c>
      <c r="K55" s="24">
        <v>1</v>
      </c>
      <c r="L55" s="37">
        <v>0</v>
      </c>
      <c r="M55" s="37">
        <v>0</v>
      </c>
      <c r="N55" s="4" t="s">
        <v>60</v>
      </c>
      <c r="O55" s="4" t="s">
        <v>78</v>
      </c>
      <c r="P55" s="4" t="s">
        <v>79</v>
      </c>
      <c r="Q55" s="4" t="s">
        <v>94</v>
      </c>
      <c r="R55" s="4" t="s">
        <v>78</v>
      </c>
      <c r="S55" s="4" t="s">
        <v>81</v>
      </c>
      <c r="T55" s="4" t="s">
        <v>99</v>
      </c>
      <c r="U55" s="4" t="s">
        <v>169</v>
      </c>
      <c r="V55" s="4" t="s">
        <v>53</v>
      </c>
      <c r="W55" s="4" t="s">
        <v>65</v>
      </c>
      <c r="X55" s="4" t="s">
        <v>66</v>
      </c>
      <c r="Y55" s="4" t="s">
        <v>67</v>
      </c>
      <c r="Z55" s="4" t="s">
        <v>53</v>
      </c>
      <c r="AA55" s="4" t="s">
        <v>53</v>
      </c>
      <c r="AB55" s="4" t="s">
        <v>53</v>
      </c>
      <c r="AC55" s="4" t="s">
        <v>68</v>
      </c>
      <c r="AD55" s="38">
        <v>101253</v>
      </c>
      <c r="AE55" s="33" t="s">
        <v>69</v>
      </c>
      <c r="AF55" s="4" t="s">
        <v>53</v>
      </c>
      <c r="AG55" s="4" t="s">
        <v>70</v>
      </c>
      <c r="AH55" s="4" t="s">
        <v>53</v>
      </c>
      <c r="AI55" s="4">
        <v>1730</v>
      </c>
      <c r="AJ55" s="4">
        <v>1</v>
      </c>
      <c r="AK55" s="4">
        <v>1730</v>
      </c>
      <c r="AL55" s="26">
        <v>1730</v>
      </c>
      <c r="AM55" s="27">
        <f t="shared" si="48"/>
        <v>1954.9</v>
      </c>
      <c r="AN55" s="27">
        <f t="shared" si="49"/>
        <v>1954.9</v>
      </c>
      <c r="AO55" s="43" t="s">
        <v>71</v>
      </c>
      <c r="AQ55" s="43" t="s">
        <v>72</v>
      </c>
      <c r="AR55" s="27" t="s">
        <v>73</v>
      </c>
      <c r="AS55" s="43" t="s">
        <v>74</v>
      </c>
      <c r="AT55" s="27">
        <f t="shared" si="50"/>
        <v>1954.9</v>
      </c>
      <c r="AU55" s="28">
        <v>0.004</v>
      </c>
      <c r="AV55" s="28">
        <v>0.004</v>
      </c>
      <c r="AX55" s="27">
        <f t="shared" si="51"/>
        <v>7.8196</v>
      </c>
      <c r="AY55" s="27">
        <f t="shared" si="52"/>
        <v>7.8196</v>
      </c>
      <c r="AZ55" s="27">
        <f t="shared" si="53"/>
        <v>0</v>
      </c>
      <c r="BA55" s="27">
        <f t="shared" si="54"/>
        <v>14.7539622641509</v>
      </c>
      <c r="BB55" s="27">
        <f t="shared" si="55"/>
        <v>15.6392</v>
      </c>
    </row>
    <row r="56" spans="1:54">
      <c r="A56" s="4" t="s">
        <v>53</v>
      </c>
      <c r="B56" s="33" t="s">
        <v>54</v>
      </c>
      <c r="C56" s="4" t="s">
        <v>167</v>
      </c>
      <c r="D56" s="4" t="s">
        <v>168</v>
      </c>
      <c r="E56" s="4" t="s">
        <v>95</v>
      </c>
      <c r="F56" s="4" t="s">
        <v>96</v>
      </c>
      <c r="G56" s="4" t="s">
        <v>77</v>
      </c>
      <c r="H56" s="34">
        <v>45027</v>
      </c>
      <c r="I56" s="36">
        <v>0.45527777777778</v>
      </c>
      <c r="J56" s="37">
        <v>1</v>
      </c>
      <c r="K56" s="24">
        <v>1</v>
      </c>
      <c r="L56" s="37">
        <v>0</v>
      </c>
      <c r="M56" s="37">
        <v>0</v>
      </c>
      <c r="N56" s="4" t="s">
        <v>60</v>
      </c>
      <c r="O56" s="4" t="s">
        <v>78</v>
      </c>
      <c r="P56" s="4" t="s">
        <v>79</v>
      </c>
      <c r="Q56" s="4" t="s">
        <v>94</v>
      </c>
      <c r="R56" s="4" t="s">
        <v>78</v>
      </c>
      <c r="S56" s="4" t="s">
        <v>81</v>
      </c>
      <c r="T56" s="4" t="s">
        <v>99</v>
      </c>
      <c r="U56" s="4" t="s">
        <v>169</v>
      </c>
      <c r="V56" s="4" t="s">
        <v>53</v>
      </c>
      <c r="W56" s="4" t="s">
        <v>65</v>
      </c>
      <c r="X56" s="4" t="s">
        <v>66</v>
      </c>
      <c r="Y56" s="4" t="s">
        <v>67</v>
      </c>
      <c r="Z56" s="4" t="s">
        <v>53</v>
      </c>
      <c r="AA56" s="4" t="s">
        <v>53</v>
      </c>
      <c r="AB56" s="4" t="s">
        <v>53</v>
      </c>
      <c r="AC56" s="4" t="s">
        <v>68</v>
      </c>
      <c r="AD56" s="38">
        <v>101253</v>
      </c>
      <c r="AE56" s="33" t="s">
        <v>69</v>
      </c>
      <c r="AF56" s="4" t="s">
        <v>53</v>
      </c>
      <c r="AG56" s="4" t="s">
        <v>70</v>
      </c>
      <c r="AH56" s="4" t="s">
        <v>53</v>
      </c>
      <c r="AI56" s="4">
        <v>500</v>
      </c>
      <c r="AJ56" s="4">
        <v>1</v>
      </c>
      <c r="AK56" s="4">
        <v>500</v>
      </c>
      <c r="AL56" s="26">
        <v>500</v>
      </c>
      <c r="AM56" s="27">
        <f t="shared" si="48"/>
        <v>565</v>
      </c>
      <c r="AN56" s="27">
        <f t="shared" si="49"/>
        <v>565</v>
      </c>
      <c r="AO56" s="43" t="s">
        <v>71</v>
      </c>
      <c r="AQ56" s="43" t="s">
        <v>72</v>
      </c>
      <c r="AR56" s="27" t="s">
        <v>73</v>
      </c>
      <c r="AS56" s="43" t="s">
        <v>74</v>
      </c>
      <c r="AT56" s="27">
        <f t="shared" si="50"/>
        <v>565</v>
      </c>
      <c r="AU56" s="28">
        <v>0.004</v>
      </c>
      <c r="AV56" s="28">
        <v>0.004</v>
      </c>
      <c r="AX56" s="27">
        <f t="shared" si="51"/>
        <v>2.26</v>
      </c>
      <c r="AY56" s="27">
        <f t="shared" si="52"/>
        <v>2.26</v>
      </c>
      <c r="AZ56" s="27">
        <f t="shared" si="53"/>
        <v>0</v>
      </c>
      <c r="BA56" s="27">
        <f t="shared" si="54"/>
        <v>4.26415094339623</v>
      </c>
      <c r="BB56" s="27">
        <f t="shared" si="55"/>
        <v>4.52</v>
      </c>
    </row>
    <row r="57" spans="1:54">
      <c r="A57" s="4" t="s">
        <v>53</v>
      </c>
      <c r="B57" s="33" t="s">
        <v>54</v>
      </c>
      <c r="C57" s="4" t="s">
        <v>170</v>
      </c>
      <c r="D57" s="4" t="s">
        <v>171</v>
      </c>
      <c r="E57" s="4" t="s">
        <v>57</v>
      </c>
      <c r="F57" s="4" t="s">
        <v>85</v>
      </c>
      <c r="G57" s="4" t="s">
        <v>86</v>
      </c>
      <c r="H57" s="34">
        <v>45028</v>
      </c>
      <c r="I57" s="36">
        <v>0.44167824074074</v>
      </c>
      <c r="J57" s="37">
        <v>5</v>
      </c>
      <c r="K57" s="24">
        <v>5</v>
      </c>
      <c r="L57" s="37">
        <v>0</v>
      </c>
      <c r="M57" s="37">
        <v>0</v>
      </c>
      <c r="N57" s="4" t="s">
        <v>60</v>
      </c>
      <c r="O57" s="4" t="s">
        <v>78</v>
      </c>
      <c r="P57" s="4" t="s">
        <v>79</v>
      </c>
      <c r="Q57" s="4" t="s">
        <v>80</v>
      </c>
      <c r="R57" s="4" t="s">
        <v>78</v>
      </c>
      <c r="S57" s="4" t="s">
        <v>81</v>
      </c>
      <c r="T57" s="4" t="s">
        <v>99</v>
      </c>
      <c r="U57" s="4" t="s">
        <v>172</v>
      </c>
      <c r="V57" s="4" t="s">
        <v>53</v>
      </c>
      <c r="W57" s="4" t="s">
        <v>65</v>
      </c>
      <c r="X57" s="4" t="s">
        <v>66</v>
      </c>
      <c r="Y57" s="4" t="s">
        <v>67</v>
      </c>
      <c r="Z57" s="4" t="s">
        <v>53</v>
      </c>
      <c r="AA57" s="4" t="s">
        <v>53</v>
      </c>
      <c r="AB57" s="4" t="s">
        <v>53</v>
      </c>
      <c r="AC57" s="4" t="s">
        <v>68</v>
      </c>
      <c r="AD57" s="38">
        <v>101253</v>
      </c>
      <c r="AE57" s="33" t="s">
        <v>69</v>
      </c>
      <c r="AF57" s="4" t="s">
        <v>53</v>
      </c>
      <c r="AG57" s="4" t="s">
        <v>70</v>
      </c>
      <c r="AH57" s="4" t="s">
        <v>53</v>
      </c>
      <c r="AI57" s="4">
        <v>1170</v>
      </c>
      <c r="AJ57" s="4">
        <v>1</v>
      </c>
      <c r="AK57" s="4">
        <v>1170</v>
      </c>
      <c r="AL57" s="26">
        <v>1225</v>
      </c>
      <c r="AM57" s="27">
        <f t="shared" ref="AM57:AM59" si="56">AL57*1.13</f>
        <v>1384.25</v>
      </c>
      <c r="AN57" s="27">
        <f t="shared" ref="AN57:AN59" si="57">K57*AM57</f>
        <v>6921.25</v>
      </c>
      <c r="AO57" s="43" t="s">
        <v>71</v>
      </c>
      <c r="AQ57" s="43" t="s">
        <v>72</v>
      </c>
      <c r="AR57" s="27" t="s">
        <v>73</v>
      </c>
      <c r="AS57" s="43" t="s">
        <v>74</v>
      </c>
      <c r="AT57" s="27">
        <f t="shared" ref="AT57:AT59" si="58">IF(AP57="取数",K57,AN57)</f>
        <v>6921.25</v>
      </c>
      <c r="AU57" s="28">
        <v>0.004</v>
      </c>
      <c r="AV57" s="28">
        <v>0.004</v>
      </c>
      <c r="AX57" s="27">
        <f t="shared" ref="AX57:AX59" si="59">AT57*AU57</f>
        <v>27.685</v>
      </c>
      <c r="AY57" s="27">
        <f t="shared" ref="AY57:AY59" si="60">AT57*AV57</f>
        <v>27.685</v>
      </c>
      <c r="AZ57" s="27">
        <f t="shared" ref="AZ57:AZ59" si="61">AT57*AW57</f>
        <v>0</v>
      </c>
      <c r="BA57" s="27">
        <f t="shared" ref="BA57:BA59" si="62">BB57/1.06</f>
        <v>52.2358490566038</v>
      </c>
      <c r="BB57" s="27">
        <f t="shared" ref="BB57:BB59" si="63">AX57+AY57+AZ57</f>
        <v>55.37</v>
      </c>
    </row>
    <row r="58" spans="1:54">
      <c r="A58" s="4" t="s">
        <v>53</v>
      </c>
      <c r="B58" s="33" t="s">
        <v>54</v>
      </c>
      <c r="C58" s="4" t="s">
        <v>170</v>
      </c>
      <c r="D58" s="4" t="s">
        <v>171</v>
      </c>
      <c r="E58" s="4" t="s">
        <v>88</v>
      </c>
      <c r="F58" s="4" t="s">
        <v>104</v>
      </c>
      <c r="G58" s="4" t="s">
        <v>105</v>
      </c>
      <c r="H58" s="34">
        <v>45028</v>
      </c>
      <c r="I58" s="36">
        <v>0.44167824074074</v>
      </c>
      <c r="J58" s="37">
        <v>16</v>
      </c>
      <c r="K58" s="24">
        <v>16</v>
      </c>
      <c r="L58" s="37">
        <v>0</v>
      </c>
      <c r="M58" s="37">
        <v>0</v>
      </c>
      <c r="N58" s="4" t="s">
        <v>60</v>
      </c>
      <c r="O58" s="4" t="s">
        <v>78</v>
      </c>
      <c r="P58" s="4" t="s">
        <v>79</v>
      </c>
      <c r="Q58" s="4" t="s">
        <v>80</v>
      </c>
      <c r="R58" s="4" t="s">
        <v>78</v>
      </c>
      <c r="S58" s="4" t="s">
        <v>81</v>
      </c>
      <c r="T58" s="4" t="s">
        <v>99</v>
      </c>
      <c r="U58" s="4" t="s">
        <v>172</v>
      </c>
      <c r="V58" s="4" t="s">
        <v>53</v>
      </c>
      <c r="W58" s="4" t="s">
        <v>65</v>
      </c>
      <c r="X58" s="4" t="s">
        <v>66</v>
      </c>
      <c r="Y58" s="4" t="s">
        <v>67</v>
      </c>
      <c r="Z58" s="4" t="s">
        <v>53</v>
      </c>
      <c r="AA58" s="4" t="s">
        <v>53</v>
      </c>
      <c r="AB58" s="4" t="s">
        <v>53</v>
      </c>
      <c r="AC58" s="4" t="s">
        <v>68</v>
      </c>
      <c r="AD58" s="38">
        <v>101253</v>
      </c>
      <c r="AE58" s="33" t="s">
        <v>69</v>
      </c>
      <c r="AF58" s="4" t="s">
        <v>53</v>
      </c>
      <c r="AG58" s="4" t="s">
        <v>70</v>
      </c>
      <c r="AH58" s="4" t="s">
        <v>53</v>
      </c>
      <c r="AI58" s="4">
        <v>1372</v>
      </c>
      <c r="AJ58" s="4">
        <v>1</v>
      </c>
      <c r="AK58" s="4">
        <v>1372</v>
      </c>
      <c r="AL58" s="26">
        <v>1427</v>
      </c>
      <c r="AM58" s="27">
        <f t="shared" si="56"/>
        <v>1612.51</v>
      </c>
      <c r="AN58" s="27">
        <f t="shared" si="57"/>
        <v>25800.16</v>
      </c>
      <c r="AO58" s="43" t="s">
        <v>71</v>
      </c>
      <c r="AQ58" s="43" t="s">
        <v>72</v>
      </c>
      <c r="AR58" s="27" t="s">
        <v>73</v>
      </c>
      <c r="AS58" s="43" t="s">
        <v>74</v>
      </c>
      <c r="AT58" s="27">
        <f t="shared" si="58"/>
        <v>25800.16</v>
      </c>
      <c r="AU58" s="28">
        <v>0.004</v>
      </c>
      <c r="AV58" s="28">
        <v>0.004</v>
      </c>
      <c r="AX58" s="27">
        <f t="shared" si="59"/>
        <v>103.20064</v>
      </c>
      <c r="AY58" s="27">
        <f t="shared" si="60"/>
        <v>103.20064</v>
      </c>
      <c r="AZ58" s="27">
        <f t="shared" si="61"/>
        <v>0</v>
      </c>
      <c r="BA58" s="27">
        <f t="shared" si="62"/>
        <v>194.718188679245</v>
      </c>
      <c r="BB58" s="27">
        <f t="shared" si="63"/>
        <v>206.40128</v>
      </c>
    </row>
    <row r="59" spans="1:54">
      <c r="A59" s="4" t="s">
        <v>53</v>
      </c>
      <c r="B59" s="33" t="s">
        <v>54</v>
      </c>
      <c r="C59" s="4" t="s">
        <v>170</v>
      </c>
      <c r="D59" s="4" t="s">
        <v>171</v>
      </c>
      <c r="E59" s="4" t="s">
        <v>89</v>
      </c>
      <c r="F59" s="4" t="s">
        <v>76</v>
      </c>
      <c r="G59" s="4" t="s">
        <v>77</v>
      </c>
      <c r="H59" s="34">
        <v>45028</v>
      </c>
      <c r="I59" s="36">
        <v>0.44167824074074</v>
      </c>
      <c r="J59" s="37">
        <v>27</v>
      </c>
      <c r="K59" s="24">
        <v>27</v>
      </c>
      <c r="L59" s="37">
        <v>0</v>
      </c>
      <c r="M59" s="37">
        <v>0</v>
      </c>
      <c r="N59" s="4" t="s">
        <v>60</v>
      </c>
      <c r="O59" s="4" t="s">
        <v>78</v>
      </c>
      <c r="P59" s="4" t="s">
        <v>79</v>
      </c>
      <c r="Q59" s="4" t="s">
        <v>80</v>
      </c>
      <c r="R59" s="4" t="s">
        <v>78</v>
      </c>
      <c r="S59" s="4" t="s">
        <v>81</v>
      </c>
      <c r="T59" s="4" t="s">
        <v>99</v>
      </c>
      <c r="U59" s="4" t="s">
        <v>172</v>
      </c>
      <c r="V59" s="4" t="s">
        <v>53</v>
      </c>
      <c r="W59" s="4" t="s">
        <v>65</v>
      </c>
      <c r="X59" s="4" t="s">
        <v>66</v>
      </c>
      <c r="Y59" s="4" t="s">
        <v>67</v>
      </c>
      <c r="Z59" s="4" t="s">
        <v>53</v>
      </c>
      <c r="AA59" s="4" t="s">
        <v>53</v>
      </c>
      <c r="AB59" s="4" t="s">
        <v>53</v>
      </c>
      <c r="AC59" s="4" t="s">
        <v>68</v>
      </c>
      <c r="AD59" s="38">
        <v>101253</v>
      </c>
      <c r="AE59" s="33" t="s">
        <v>69</v>
      </c>
      <c r="AF59" s="4" t="s">
        <v>53</v>
      </c>
      <c r="AG59" s="4" t="s">
        <v>70</v>
      </c>
      <c r="AH59" s="4" t="s">
        <v>53</v>
      </c>
      <c r="AI59" s="4">
        <v>500</v>
      </c>
      <c r="AJ59" s="4">
        <v>1</v>
      </c>
      <c r="AK59" s="4">
        <v>500</v>
      </c>
      <c r="AL59" s="26">
        <v>500</v>
      </c>
      <c r="AM59" s="27">
        <f t="shared" si="56"/>
        <v>565</v>
      </c>
      <c r="AN59" s="27">
        <f t="shared" si="57"/>
        <v>15255</v>
      </c>
      <c r="AO59" s="43" t="s">
        <v>71</v>
      </c>
      <c r="AQ59" s="43" t="s">
        <v>72</v>
      </c>
      <c r="AR59" s="27" t="s">
        <v>73</v>
      </c>
      <c r="AS59" s="43" t="s">
        <v>74</v>
      </c>
      <c r="AT59" s="27">
        <f t="shared" si="58"/>
        <v>15255</v>
      </c>
      <c r="AU59" s="28">
        <v>0.004</v>
      </c>
      <c r="AV59" s="28">
        <v>0.004</v>
      </c>
      <c r="AX59" s="27">
        <f t="shared" si="59"/>
        <v>61.02</v>
      </c>
      <c r="AY59" s="27">
        <f t="shared" si="60"/>
        <v>61.02</v>
      </c>
      <c r="AZ59" s="27">
        <f t="shared" si="61"/>
        <v>0</v>
      </c>
      <c r="BA59" s="27">
        <f t="shared" si="62"/>
        <v>115.132075471698</v>
      </c>
      <c r="BB59" s="27">
        <f t="shared" si="63"/>
        <v>122.04</v>
      </c>
    </row>
    <row r="60" spans="1:54">
      <c r="A60" s="4" t="s">
        <v>53</v>
      </c>
      <c r="B60" s="33" t="s">
        <v>54</v>
      </c>
      <c r="C60" s="4" t="s">
        <v>173</v>
      </c>
      <c r="D60" s="4" t="s">
        <v>174</v>
      </c>
      <c r="E60" s="4" t="s">
        <v>57</v>
      </c>
      <c r="F60" s="4" t="s">
        <v>58</v>
      </c>
      <c r="G60" s="4" t="s">
        <v>59</v>
      </c>
      <c r="H60" s="34">
        <v>45028</v>
      </c>
      <c r="I60" s="36">
        <v>0.44380787037037</v>
      </c>
      <c r="J60" s="37">
        <v>2</v>
      </c>
      <c r="K60" s="24">
        <v>2</v>
      </c>
      <c r="L60" s="37">
        <v>0</v>
      </c>
      <c r="M60" s="37">
        <v>0</v>
      </c>
      <c r="N60" s="4" t="s">
        <v>60</v>
      </c>
      <c r="O60" s="4" t="s">
        <v>78</v>
      </c>
      <c r="P60" s="4" t="s">
        <v>79</v>
      </c>
      <c r="Q60" s="4" t="s">
        <v>53</v>
      </c>
      <c r="R60" s="4" t="s">
        <v>78</v>
      </c>
      <c r="S60" s="4" t="s">
        <v>81</v>
      </c>
      <c r="T60" s="4" t="s">
        <v>99</v>
      </c>
      <c r="U60" s="4" t="s">
        <v>175</v>
      </c>
      <c r="V60" s="4" t="s">
        <v>53</v>
      </c>
      <c r="W60" s="4" t="s">
        <v>65</v>
      </c>
      <c r="X60" s="4" t="s">
        <v>66</v>
      </c>
      <c r="Y60" s="4" t="s">
        <v>67</v>
      </c>
      <c r="Z60" s="4" t="s">
        <v>53</v>
      </c>
      <c r="AA60" s="4" t="s">
        <v>53</v>
      </c>
      <c r="AB60" s="4" t="s">
        <v>53</v>
      </c>
      <c r="AC60" s="4" t="s">
        <v>68</v>
      </c>
      <c r="AD60" s="38">
        <v>101253</v>
      </c>
      <c r="AE60" s="33" t="s">
        <v>69</v>
      </c>
      <c r="AF60" s="4" t="s">
        <v>53</v>
      </c>
      <c r="AG60" s="4" t="s">
        <v>70</v>
      </c>
      <c r="AH60" s="4" t="s">
        <v>53</v>
      </c>
      <c r="AI60" s="4">
        <v>1730</v>
      </c>
      <c r="AJ60" s="4">
        <v>1</v>
      </c>
      <c r="AK60" s="4">
        <v>1730</v>
      </c>
      <c r="AL60" s="26">
        <v>1492.4</v>
      </c>
      <c r="AM60" s="27">
        <f t="shared" ref="AM60:AM63" si="64">AL60*1.13</f>
        <v>1686.412</v>
      </c>
      <c r="AN60" s="27">
        <f t="shared" ref="AN60:AN63" si="65">K60*AM60</f>
        <v>3372.824</v>
      </c>
      <c r="AO60" s="43" t="s">
        <v>71</v>
      </c>
      <c r="AQ60" s="43" t="s">
        <v>72</v>
      </c>
      <c r="AR60" s="27" t="s">
        <v>73</v>
      </c>
      <c r="AS60" s="43" t="s">
        <v>74</v>
      </c>
      <c r="AT60" s="27">
        <f t="shared" ref="AT60:AT63" si="66">IF(AP60="取数",K60,AN60)</f>
        <v>3372.824</v>
      </c>
      <c r="AU60" s="28">
        <v>0.004</v>
      </c>
      <c r="AV60" s="28">
        <v>0.004</v>
      </c>
      <c r="AX60" s="27">
        <f t="shared" ref="AX60:AX63" si="67">AT60*AU60</f>
        <v>13.491296</v>
      </c>
      <c r="AY60" s="27">
        <f t="shared" ref="AY60:AY63" si="68">AT60*AV60</f>
        <v>13.491296</v>
      </c>
      <c r="AZ60" s="27">
        <f t="shared" ref="AZ60:AZ63" si="69">AT60*AW60</f>
        <v>0</v>
      </c>
      <c r="BA60" s="27">
        <f t="shared" ref="BA60:BA63" si="70">BB60/1.06</f>
        <v>25.4552754716981</v>
      </c>
      <c r="BB60" s="27">
        <f t="shared" ref="BB60:BB63" si="71">AX60+AY60+AZ60</f>
        <v>26.982592</v>
      </c>
    </row>
    <row r="61" spans="1:54">
      <c r="A61" s="4" t="s">
        <v>53</v>
      </c>
      <c r="B61" s="33" t="s">
        <v>54</v>
      </c>
      <c r="C61" s="4" t="s">
        <v>173</v>
      </c>
      <c r="D61" s="4" t="s">
        <v>174</v>
      </c>
      <c r="E61" s="4" t="s">
        <v>88</v>
      </c>
      <c r="F61" s="4" t="s">
        <v>90</v>
      </c>
      <c r="G61" s="4" t="s">
        <v>86</v>
      </c>
      <c r="H61" s="34">
        <v>45028</v>
      </c>
      <c r="I61" s="36">
        <v>0.44380787037037</v>
      </c>
      <c r="J61" s="37">
        <v>1</v>
      </c>
      <c r="K61" s="24">
        <v>1</v>
      </c>
      <c r="L61" s="37">
        <v>0</v>
      </c>
      <c r="M61" s="37">
        <v>0</v>
      </c>
      <c r="N61" s="4" t="s">
        <v>60</v>
      </c>
      <c r="O61" s="4" t="s">
        <v>78</v>
      </c>
      <c r="P61" s="4" t="s">
        <v>79</v>
      </c>
      <c r="Q61" s="4" t="s">
        <v>80</v>
      </c>
      <c r="R61" s="4" t="s">
        <v>78</v>
      </c>
      <c r="S61" s="4" t="s">
        <v>81</v>
      </c>
      <c r="T61" s="4" t="s">
        <v>99</v>
      </c>
      <c r="U61" s="4" t="s">
        <v>175</v>
      </c>
      <c r="V61" s="4" t="s">
        <v>53</v>
      </c>
      <c r="W61" s="4" t="s">
        <v>65</v>
      </c>
      <c r="X61" s="4" t="s">
        <v>66</v>
      </c>
      <c r="Y61" s="4" t="s">
        <v>67</v>
      </c>
      <c r="Z61" s="4" t="s">
        <v>53</v>
      </c>
      <c r="AA61" s="4" t="s">
        <v>53</v>
      </c>
      <c r="AB61" s="4" t="s">
        <v>53</v>
      </c>
      <c r="AC61" s="4" t="s">
        <v>68</v>
      </c>
      <c r="AD61" s="38">
        <v>101253</v>
      </c>
      <c r="AE61" s="33" t="s">
        <v>69</v>
      </c>
      <c r="AF61" s="4" t="s">
        <v>53</v>
      </c>
      <c r="AG61" s="4" t="s">
        <v>70</v>
      </c>
      <c r="AH61" s="4" t="s">
        <v>53</v>
      </c>
      <c r="AI61" s="4">
        <v>1170</v>
      </c>
      <c r="AJ61" s="4">
        <v>1</v>
      </c>
      <c r="AK61" s="4">
        <v>1170</v>
      </c>
      <c r="AL61" s="26">
        <v>1170</v>
      </c>
      <c r="AM61" s="27">
        <f t="shared" si="64"/>
        <v>1322.1</v>
      </c>
      <c r="AN61" s="27">
        <f t="shared" si="65"/>
        <v>1322.1</v>
      </c>
      <c r="AO61" s="43" t="s">
        <v>71</v>
      </c>
      <c r="AQ61" s="43" t="s">
        <v>72</v>
      </c>
      <c r="AR61" s="27" t="s">
        <v>73</v>
      </c>
      <c r="AS61" s="43" t="s">
        <v>74</v>
      </c>
      <c r="AT61" s="27">
        <f t="shared" si="66"/>
        <v>1322.1</v>
      </c>
      <c r="AU61" s="28">
        <v>0.004</v>
      </c>
      <c r="AV61" s="28">
        <v>0.004</v>
      </c>
      <c r="AX61" s="27">
        <f t="shared" si="67"/>
        <v>5.2884</v>
      </c>
      <c r="AY61" s="27">
        <f t="shared" si="68"/>
        <v>5.2884</v>
      </c>
      <c r="AZ61" s="27">
        <f t="shared" si="69"/>
        <v>0</v>
      </c>
      <c r="BA61" s="27">
        <f t="shared" si="70"/>
        <v>9.97811320754717</v>
      </c>
      <c r="BB61" s="27">
        <f t="shared" si="71"/>
        <v>10.5768</v>
      </c>
    </row>
    <row r="62" spans="1:54">
      <c r="A62" s="4" t="s">
        <v>53</v>
      </c>
      <c r="B62" s="33" t="s">
        <v>54</v>
      </c>
      <c r="C62" s="4" t="s">
        <v>173</v>
      </c>
      <c r="D62" s="4" t="s">
        <v>174</v>
      </c>
      <c r="E62" s="4" t="s">
        <v>89</v>
      </c>
      <c r="F62" s="4" t="s">
        <v>96</v>
      </c>
      <c r="G62" s="4" t="s">
        <v>77</v>
      </c>
      <c r="H62" s="34">
        <v>45028</v>
      </c>
      <c r="I62" s="36">
        <v>0.44380787037037</v>
      </c>
      <c r="J62" s="37">
        <v>1</v>
      </c>
      <c r="K62" s="24">
        <v>1</v>
      </c>
      <c r="L62" s="37">
        <v>0</v>
      </c>
      <c r="M62" s="37">
        <v>0</v>
      </c>
      <c r="N62" s="4" t="s">
        <v>60</v>
      </c>
      <c r="O62" s="4" t="s">
        <v>78</v>
      </c>
      <c r="P62" s="4" t="s">
        <v>79</v>
      </c>
      <c r="Q62" s="4" t="s">
        <v>94</v>
      </c>
      <c r="R62" s="4" t="s">
        <v>78</v>
      </c>
      <c r="S62" s="4" t="s">
        <v>81</v>
      </c>
      <c r="T62" s="4" t="s">
        <v>99</v>
      </c>
      <c r="U62" s="4" t="s">
        <v>175</v>
      </c>
      <c r="V62" s="4" t="s">
        <v>53</v>
      </c>
      <c r="W62" s="4" t="s">
        <v>65</v>
      </c>
      <c r="X62" s="4" t="s">
        <v>66</v>
      </c>
      <c r="Y62" s="4" t="s">
        <v>67</v>
      </c>
      <c r="Z62" s="4" t="s">
        <v>53</v>
      </c>
      <c r="AA62" s="4" t="s">
        <v>53</v>
      </c>
      <c r="AB62" s="4" t="s">
        <v>53</v>
      </c>
      <c r="AC62" s="4" t="s">
        <v>68</v>
      </c>
      <c r="AD62" s="38">
        <v>101253</v>
      </c>
      <c r="AE62" s="33" t="s">
        <v>69</v>
      </c>
      <c r="AF62" s="4" t="s">
        <v>53</v>
      </c>
      <c r="AG62" s="4" t="s">
        <v>70</v>
      </c>
      <c r="AH62" s="4" t="s">
        <v>53</v>
      </c>
      <c r="AI62" s="4">
        <v>500</v>
      </c>
      <c r="AJ62" s="4">
        <v>1</v>
      </c>
      <c r="AK62" s="4">
        <v>500</v>
      </c>
      <c r="AL62" s="26">
        <v>500</v>
      </c>
      <c r="AM62" s="27">
        <f t="shared" si="64"/>
        <v>565</v>
      </c>
      <c r="AN62" s="27">
        <f t="shared" si="65"/>
        <v>565</v>
      </c>
      <c r="AO62" s="43" t="s">
        <v>71</v>
      </c>
      <c r="AQ62" s="43" t="s">
        <v>72</v>
      </c>
      <c r="AR62" s="27" t="s">
        <v>73</v>
      </c>
      <c r="AS62" s="43" t="s">
        <v>74</v>
      </c>
      <c r="AT62" s="27">
        <f t="shared" si="66"/>
        <v>565</v>
      </c>
      <c r="AU62" s="28">
        <v>0.004</v>
      </c>
      <c r="AV62" s="28">
        <v>0.004</v>
      </c>
      <c r="AX62" s="27">
        <f t="shared" si="67"/>
        <v>2.26</v>
      </c>
      <c r="AY62" s="27">
        <f t="shared" si="68"/>
        <v>2.26</v>
      </c>
      <c r="AZ62" s="27">
        <f t="shared" si="69"/>
        <v>0</v>
      </c>
      <c r="BA62" s="27">
        <f t="shared" si="70"/>
        <v>4.26415094339623</v>
      </c>
      <c r="BB62" s="27">
        <f t="shared" si="71"/>
        <v>4.52</v>
      </c>
    </row>
    <row r="63" spans="1:54">
      <c r="A63" s="4" t="s">
        <v>53</v>
      </c>
      <c r="B63" s="33" t="s">
        <v>54</v>
      </c>
      <c r="C63" s="4" t="s">
        <v>176</v>
      </c>
      <c r="D63" s="4" t="s">
        <v>177</v>
      </c>
      <c r="E63" s="4" t="s">
        <v>57</v>
      </c>
      <c r="F63" s="4" t="s">
        <v>76</v>
      </c>
      <c r="G63" s="4" t="s">
        <v>77</v>
      </c>
      <c r="H63" s="34">
        <v>45029</v>
      </c>
      <c r="I63" s="36">
        <v>0.35931712962963</v>
      </c>
      <c r="J63" s="37">
        <v>26</v>
      </c>
      <c r="K63" s="24">
        <v>26</v>
      </c>
      <c r="L63" s="37">
        <v>0</v>
      </c>
      <c r="M63" s="37">
        <v>0</v>
      </c>
      <c r="N63" s="4" t="s">
        <v>60</v>
      </c>
      <c r="O63" s="4" t="s">
        <v>78</v>
      </c>
      <c r="P63" s="4" t="s">
        <v>79</v>
      </c>
      <c r="Q63" s="4" t="s">
        <v>80</v>
      </c>
      <c r="R63" s="4" t="s">
        <v>78</v>
      </c>
      <c r="S63" s="4" t="s">
        <v>81</v>
      </c>
      <c r="T63" s="4" t="s">
        <v>178</v>
      </c>
      <c r="U63" s="4" t="s">
        <v>179</v>
      </c>
      <c r="V63" s="4" t="s">
        <v>53</v>
      </c>
      <c r="W63" s="4" t="s">
        <v>65</v>
      </c>
      <c r="X63" s="4" t="s">
        <v>66</v>
      </c>
      <c r="Y63" s="4" t="s">
        <v>67</v>
      </c>
      <c r="Z63" s="4" t="s">
        <v>53</v>
      </c>
      <c r="AA63" s="4" t="s">
        <v>53</v>
      </c>
      <c r="AB63" s="4" t="s">
        <v>53</v>
      </c>
      <c r="AC63" s="4" t="s">
        <v>68</v>
      </c>
      <c r="AD63" s="38">
        <v>101253</v>
      </c>
      <c r="AE63" s="33" t="s">
        <v>69</v>
      </c>
      <c r="AF63" s="4" t="s">
        <v>53</v>
      </c>
      <c r="AG63" s="4" t="s">
        <v>70</v>
      </c>
      <c r="AH63" s="4" t="s">
        <v>53</v>
      </c>
      <c r="AI63" s="4">
        <v>500</v>
      </c>
      <c r="AJ63" s="4">
        <v>1</v>
      </c>
      <c r="AK63" s="4">
        <v>500</v>
      </c>
      <c r="AL63" s="26">
        <v>500</v>
      </c>
      <c r="AM63" s="27">
        <f t="shared" si="64"/>
        <v>565</v>
      </c>
      <c r="AN63" s="27">
        <f t="shared" si="65"/>
        <v>14690</v>
      </c>
      <c r="AO63" s="43" t="s">
        <v>71</v>
      </c>
      <c r="AQ63" s="43" t="s">
        <v>72</v>
      </c>
      <c r="AR63" s="27" t="s">
        <v>73</v>
      </c>
      <c r="AS63" s="43" t="s">
        <v>74</v>
      </c>
      <c r="AT63" s="27">
        <f t="shared" si="66"/>
        <v>14690</v>
      </c>
      <c r="AU63" s="28">
        <v>0.004</v>
      </c>
      <c r="AV63" s="28">
        <v>0.004</v>
      </c>
      <c r="AX63" s="27">
        <f t="shared" si="67"/>
        <v>58.76</v>
      </c>
      <c r="AY63" s="27">
        <f t="shared" si="68"/>
        <v>58.76</v>
      </c>
      <c r="AZ63" s="27">
        <f t="shared" si="69"/>
        <v>0</v>
      </c>
      <c r="BA63" s="27">
        <f t="shared" si="70"/>
        <v>110.867924528302</v>
      </c>
      <c r="BB63" s="27">
        <f t="shared" si="71"/>
        <v>117.52</v>
      </c>
    </row>
    <row r="64" spans="1:54">
      <c r="A64" s="4" t="s">
        <v>53</v>
      </c>
      <c r="B64" s="33" t="s">
        <v>54</v>
      </c>
      <c r="C64" s="4" t="s">
        <v>180</v>
      </c>
      <c r="D64" s="4" t="s">
        <v>181</v>
      </c>
      <c r="E64" s="4" t="s">
        <v>57</v>
      </c>
      <c r="F64" s="4" t="s">
        <v>58</v>
      </c>
      <c r="G64" s="4" t="s">
        <v>59</v>
      </c>
      <c r="H64" s="34">
        <v>45029</v>
      </c>
      <c r="I64" s="36">
        <v>0.36215277777778</v>
      </c>
      <c r="J64" s="37">
        <v>3</v>
      </c>
      <c r="K64" s="24">
        <v>3</v>
      </c>
      <c r="L64" s="37">
        <v>0</v>
      </c>
      <c r="M64" s="37">
        <v>0</v>
      </c>
      <c r="N64" s="4" t="s">
        <v>60</v>
      </c>
      <c r="O64" s="4" t="s">
        <v>78</v>
      </c>
      <c r="P64" s="4" t="s">
        <v>79</v>
      </c>
      <c r="Q64" s="4" t="s">
        <v>53</v>
      </c>
      <c r="R64" s="4" t="s">
        <v>78</v>
      </c>
      <c r="S64" s="4" t="s">
        <v>81</v>
      </c>
      <c r="T64" s="4" t="s">
        <v>178</v>
      </c>
      <c r="U64" s="4" t="s">
        <v>182</v>
      </c>
      <c r="V64" s="4" t="s">
        <v>53</v>
      </c>
      <c r="W64" s="4" t="s">
        <v>65</v>
      </c>
      <c r="X64" s="4" t="s">
        <v>66</v>
      </c>
      <c r="Y64" s="4" t="s">
        <v>67</v>
      </c>
      <c r="Z64" s="4" t="s">
        <v>53</v>
      </c>
      <c r="AA64" s="4" t="s">
        <v>53</v>
      </c>
      <c r="AB64" s="4" t="s">
        <v>53</v>
      </c>
      <c r="AC64" s="4" t="s">
        <v>68</v>
      </c>
      <c r="AD64" s="38">
        <v>101253</v>
      </c>
      <c r="AE64" s="33" t="s">
        <v>69</v>
      </c>
      <c r="AF64" s="4" t="s">
        <v>53</v>
      </c>
      <c r="AG64" s="4" t="s">
        <v>70</v>
      </c>
      <c r="AH64" s="4" t="s">
        <v>53</v>
      </c>
      <c r="AI64" s="4">
        <v>1730</v>
      </c>
      <c r="AJ64" s="4">
        <v>1</v>
      </c>
      <c r="AK64" s="4">
        <v>1730</v>
      </c>
      <c r="AL64" s="26">
        <v>1492.4</v>
      </c>
      <c r="AM64" s="27">
        <f t="shared" ref="AM64:AM66" si="72">AL64*1.13</f>
        <v>1686.412</v>
      </c>
      <c r="AN64" s="27">
        <f t="shared" ref="AN64:AN66" si="73">K64*AM64</f>
        <v>5059.236</v>
      </c>
      <c r="AO64" s="43" t="s">
        <v>71</v>
      </c>
      <c r="AQ64" s="43" t="s">
        <v>72</v>
      </c>
      <c r="AR64" s="27" t="s">
        <v>73</v>
      </c>
      <c r="AS64" s="43" t="s">
        <v>74</v>
      </c>
      <c r="AT64" s="27">
        <f t="shared" ref="AT64:AT66" si="74">IF(AP64="取数",K64,AN64)</f>
        <v>5059.236</v>
      </c>
      <c r="AU64" s="28">
        <v>0.004</v>
      </c>
      <c r="AV64" s="28">
        <v>0.004</v>
      </c>
      <c r="AX64" s="27">
        <f t="shared" ref="AX64:AX66" si="75">AT64*AU64</f>
        <v>20.236944</v>
      </c>
      <c r="AY64" s="27">
        <f t="shared" ref="AY64:AY66" si="76">AT64*AV64</f>
        <v>20.236944</v>
      </c>
      <c r="AZ64" s="27">
        <f t="shared" ref="AZ64:AZ66" si="77">AT64*AW64</f>
        <v>0</v>
      </c>
      <c r="BA64" s="27">
        <f t="shared" ref="BA64:BA66" si="78">BB64/1.06</f>
        <v>38.1829132075472</v>
      </c>
      <c r="BB64" s="27">
        <f t="shared" ref="BB64:BB66" si="79">AX64+AY64+AZ64</f>
        <v>40.473888</v>
      </c>
    </row>
    <row r="65" spans="1:54">
      <c r="A65" s="4" t="s">
        <v>53</v>
      </c>
      <c r="B65" s="33" t="s">
        <v>54</v>
      </c>
      <c r="C65" s="4" t="s">
        <v>180</v>
      </c>
      <c r="D65" s="4" t="s">
        <v>181</v>
      </c>
      <c r="E65" s="4" t="s">
        <v>88</v>
      </c>
      <c r="F65" s="4" t="s">
        <v>90</v>
      </c>
      <c r="G65" s="4" t="s">
        <v>86</v>
      </c>
      <c r="H65" s="34">
        <v>45029</v>
      </c>
      <c r="I65" s="36">
        <v>0.36215277777778</v>
      </c>
      <c r="J65" s="37">
        <v>3</v>
      </c>
      <c r="K65" s="24">
        <v>3</v>
      </c>
      <c r="L65" s="37">
        <v>0</v>
      </c>
      <c r="M65" s="37">
        <v>0</v>
      </c>
      <c r="N65" s="4" t="s">
        <v>60</v>
      </c>
      <c r="O65" s="4" t="s">
        <v>78</v>
      </c>
      <c r="P65" s="4" t="s">
        <v>79</v>
      </c>
      <c r="Q65" s="4" t="s">
        <v>80</v>
      </c>
      <c r="R65" s="4" t="s">
        <v>78</v>
      </c>
      <c r="S65" s="4" t="s">
        <v>81</v>
      </c>
      <c r="T65" s="4" t="s">
        <v>178</v>
      </c>
      <c r="U65" s="4" t="s">
        <v>182</v>
      </c>
      <c r="V65" s="4" t="s">
        <v>53</v>
      </c>
      <c r="W65" s="4" t="s">
        <v>65</v>
      </c>
      <c r="X65" s="4" t="s">
        <v>66</v>
      </c>
      <c r="Y65" s="4" t="s">
        <v>67</v>
      </c>
      <c r="Z65" s="4" t="s">
        <v>53</v>
      </c>
      <c r="AA65" s="4" t="s">
        <v>53</v>
      </c>
      <c r="AB65" s="4" t="s">
        <v>53</v>
      </c>
      <c r="AC65" s="4" t="s">
        <v>68</v>
      </c>
      <c r="AD65" s="38">
        <v>101253</v>
      </c>
      <c r="AE65" s="33" t="s">
        <v>69</v>
      </c>
      <c r="AF65" s="4" t="s">
        <v>53</v>
      </c>
      <c r="AG65" s="4" t="s">
        <v>70</v>
      </c>
      <c r="AH65" s="4" t="s">
        <v>53</v>
      </c>
      <c r="AI65" s="4">
        <v>1170</v>
      </c>
      <c r="AJ65" s="4">
        <v>1</v>
      </c>
      <c r="AK65" s="4">
        <v>1170</v>
      </c>
      <c r="AL65" s="26">
        <v>1170</v>
      </c>
      <c r="AM65" s="27">
        <f t="shared" si="72"/>
        <v>1322.1</v>
      </c>
      <c r="AN65" s="27">
        <f t="shared" si="73"/>
        <v>3966.3</v>
      </c>
      <c r="AO65" s="43" t="s">
        <v>71</v>
      </c>
      <c r="AQ65" s="43" t="s">
        <v>72</v>
      </c>
      <c r="AR65" s="27" t="s">
        <v>73</v>
      </c>
      <c r="AS65" s="43" t="s">
        <v>74</v>
      </c>
      <c r="AT65" s="27">
        <f t="shared" si="74"/>
        <v>3966.3</v>
      </c>
      <c r="AU65" s="28">
        <v>0.004</v>
      </c>
      <c r="AV65" s="28">
        <v>0.004</v>
      </c>
      <c r="AX65" s="27">
        <f t="shared" si="75"/>
        <v>15.8652</v>
      </c>
      <c r="AY65" s="27">
        <f t="shared" si="76"/>
        <v>15.8652</v>
      </c>
      <c r="AZ65" s="27">
        <f t="shared" si="77"/>
        <v>0</v>
      </c>
      <c r="BA65" s="27">
        <f t="shared" si="78"/>
        <v>29.9343396226415</v>
      </c>
      <c r="BB65" s="27">
        <f t="shared" si="79"/>
        <v>31.7304</v>
      </c>
    </row>
    <row r="66" spans="1:54">
      <c r="A66" s="4" t="s">
        <v>53</v>
      </c>
      <c r="B66" s="33" t="s">
        <v>54</v>
      </c>
      <c r="C66" s="4" t="s">
        <v>180</v>
      </c>
      <c r="D66" s="4" t="s">
        <v>181</v>
      </c>
      <c r="E66" s="4" t="s">
        <v>89</v>
      </c>
      <c r="F66" s="4" t="s">
        <v>96</v>
      </c>
      <c r="G66" s="4" t="s">
        <v>77</v>
      </c>
      <c r="H66" s="34">
        <v>45029</v>
      </c>
      <c r="I66" s="36">
        <v>0.36215277777778</v>
      </c>
      <c r="J66" s="37">
        <v>3</v>
      </c>
      <c r="K66" s="24">
        <v>3</v>
      </c>
      <c r="L66" s="37">
        <v>0</v>
      </c>
      <c r="M66" s="37">
        <v>0</v>
      </c>
      <c r="N66" s="4" t="s">
        <v>60</v>
      </c>
      <c r="O66" s="4" t="s">
        <v>78</v>
      </c>
      <c r="P66" s="4" t="s">
        <v>79</v>
      </c>
      <c r="Q66" s="4" t="s">
        <v>94</v>
      </c>
      <c r="R66" s="4" t="s">
        <v>78</v>
      </c>
      <c r="S66" s="4" t="s">
        <v>81</v>
      </c>
      <c r="T66" s="4" t="s">
        <v>178</v>
      </c>
      <c r="U66" s="4" t="s">
        <v>182</v>
      </c>
      <c r="V66" s="4" t="s">
        <v>53</v>
      </c>
      <c r="W66" s="4" t="s">
        <v>65</v>
      </c>
      <c r="X66" s="4" t="s">
        <v>66</v>
      </c>
      <c r="Y66" s="4" t="s">
        <v>67</v>
      </c>
      <c r="Z66" s="4" t="s">
        <v>53</v>
      </c>
      <c r="AA66" s="4" t="s">
        <v>53</v>
      </c>
      <c r="AB66" s="4" t="s">
        <v>53</v>
      </c>
      <c r="AC66" s="4" t="s">
        <v>68</v>
      </c>
      <c r="AD66" s="38">
        <v>101253</v>
      </c>
      <c r="AE66" s="33" t="s">
        <v>69</v>
      </c>
      <c r="AF66" s="4" t="s">
        <v>53</v>
      </c>
      <c r="AG66" s="4" t="s">
        <v>70</v>
      </c>
      <c r="AH66" s="4" t="s">
        <v>53</v>
      </c>
      <c r="AI66" s="4">
        <v>500</v>
      </c>
      <c r="AJ66" s="4">
        <v>1</v>
      </c>
      <c r="AK66" s="4">
        <v>500</v>
      </c>
      <c r="AL66" s="26">
        <v>500</v>
      </c>
      <c r="AM66" s="27">
        <f t="shared" si="72"/>
        <v>565</v>
      </c>
      <c r="AN66" s="27">
        <f t="shared" si="73"/>
        <v>1695</v>
      </c>
      <c r="AO66" s="43" t="s">
        <v>71</v>
      </c>
      <c r="AQ66" s="43" t="s">
        <v>72</v>
      </c>
      <c r="AR66" s="27" t="s">
        <v>73</v>
      </c>
      <c r="AS66" s="43" t="s">
        <v>74</v>
      </c>
      <c r="AT66" s="27">
        <f t="shared" si="74"/>
        <v>1695</v>
      </c>
      <c r="AU66" s="28">
        <v>0.004</v>
      </c>
      <c r="AV66" s="28">
        <v>0.004</v>
      </c>
      <c r="AX66" s="27">
        <f t="shared" si="75"/>
        <v>6.78</v>
      </c>
      <c r="AY66" s="27">
        <f t="shared" si="76"/>
        <v>6.78</v>
      </c>
      <c r="AZ66" s="27">
        <f t="shared" si="77"/>
        <v>0</v>
      </c>
      <c r="BA66" s="27">
        <f t="shared" si="78"/>
        <v>12.7924528301887</v>
      </c>
      <c r="BB66" s="27">
        <f t="shared" si="79"/>
        <v>13.56</v>
      </c>
    </row>
    <row r="67" spans="1:54">
      <c r="A67" s="4" t="s">
        <v>53</v>
      </c>
      <c r="B67" s="33" t="s">
        <v>54</v>
      </c>
      <c r="C67" s="4" t="s">
        <v>183</v>
      </c>
      <c r="D67" s="4" t="s">
        <v>184</v>
      </c>
      <c r="E67" s="4" t="s">
        <v>57</v>
      </c>
      <c r="F67" s="4" t="s">
        <v>85</v>
      </c>
      <c r="G67" s="4" t="s">
        <v>86</v>
      </c>
      <c r="H67" s="34">
        <v>45030</v>
      </c>
      <c r="I67" s="36">
        <v>0.40392361111111</v>
      </c>
      <c r="J67" s="37">
        <v>12</v>
      </c>
      <c r="K67" s="24">
        <v>12</v>
      </c>
      <c r="L67" s="37">
        <v>0</v>
      </c>
      <c r="M67" s="37">
        <v>0</v>
      </c>
      <c r="N67" s="4" t="s">
        <v>60</v>
      </c>
      <c r="O67" s="4" t="s">
        <v>78</v>
      </c>
      <c r="P67" s="4" t="s">
        <v>79</v>
      </c>
      <c r="Q67" s="4" t="s">
        <v>80</v>
      </c>
      <c r="R67" s="4" t="s">
        <v>78</v>
      </c>
      <c r="S67" s="4" t="s">
        <v>81</v>
      </c>
      <c r="T67" s="4" t="s">
        <v>99</v>
      </c>
      <c r="U67" s="4" t="s">
        <v>185</v>
      </c>
      <c r="V67" s="4" t="s">
        <v>53</v>
      </c>
      <c r="W67" s="4" t="s">
        <v>65</v>
      </c>
      <c r="X67" s="4" t="s">
        <v>66</v>
      </c>
      <c r="Y67" s="4" t="s">
        <v>67</v>
      </c>
      <c r="Z67" s="4" t="s">
        <v>53</v>
      </c>
      <c r="AA67" s="4" t="s">
        <v>53</v>
      </c>
      <c r="AB67" s="4" t="s">
        <v>53</v>
      </c>
      <c r="AC67" s="4" t="s">
        <v>68</v>
      </c>
      <c r="AD67" s="38">
        <v>101253</v>
      </c>
      <c r="AE67" s="33" t="s">
        <v>69</v>
      </c>
      <c r="AF67" s="4" t="s">
        <v>53</v>
      </c>
      <c r="AG67" s="4" t="s">
        <v>70</v>
      </c>
      <c r="AH67" s="4" t="s">
        <v>53</v>
      </c>
      <c r="AI67" s="4">
        <v>1170</v>
      </c>
      <c r="AJ67" s="4">
        <v>1</v>
      </c>
      <c r="AK67" s="4">
        <v>1170</v>
      </c>
      <c r="AL67" s="26">
        <v>1225</v>
      </c>
      <c r="AM67" s="27">
        <f t="shared" ref="AM67:AM77" si="80">AL67*1.13</f>
        <v>1384.25</v>
      </c>
      <c r="AN67" s="27">
        <f t="shared" ref="AN67:AN77" si="81">K67*AM67</f>
        <v>16611</v>
      </c>
      <c r="AO67" s="43" t="s">
        <v>71</v>
      </c>
      <c r="AQ67" s="43" t="s">
        <v>72</v>
      </c>
      <c r="AR67" s="27" t="s">
        <v>73</v>
      </c>
      <c r="AS67" s="43" t="s">
        <v>74</v>
      </c>
      <c r="AT67" s="27">
        <f t="shared" ref="AT67:AT77" si="82">IF(AP67="取数",K67,AN67)</f>
        <v>16611</v>
      </c>
      <c r="AU67" s="28">
        <v>0.004</v>
      </c>
      <c r="AV67" s="28">
        <v>0.004</v>
      </c>
      <c r="AX67" s="27">
        <f t="shared" ref="AX67:AX77" si="83">AT67*AU67</f>
        <v>66.444</v>
      </c>
      <c r="AY67" s="27">
        <f t="shared" ref="AY67:AY77" si="84">AT67*AV67</f>
        <v>66.444</v>
      </c>
      <c r="AZ67" s="27">
        <f t="shared" ref="AZ67:AZ77" si="85">AT67*AW67</f>
        <v>0</v>
      </c>
      <c r="BA67" s="27">
        <f t="shared" ref="BA67:BA77" si="86">BB67/1.06</f>
        <v>125.366037735849</v>
      </c>
      <c r="BB67" s="27">
        <f t="shared" ref="BB67:BB77" si="87">AX67+AY67+AZ67</f>
        <v>132.888</v>
      </c>
    </row>
    <row r="68" spans="1:54">
      <c r="A68" s="4" t="s">
        <v>53</v>
      </c>
      <c r="B68" s="33" t="s">
        <v>54</v>
      </c>
      <c r="C68" s="4" t="s">
        <v>183</v>
      </c>
      <c r="D68" s="4" t="s">
        <v>184</v>
      </c>
      <c r="E68" s="4" t="s">
        <v>88</v>
      </c>
      <c r="F68" s="4" t="s">
        <v>104</v>
      </c>
      <c r="G68" s="4" t="s">
        <v>105</v>
      </c>
      <c r="H68" s="34">
        <v>45030</v>
      </c>
      <c r="I68" s="36">
        <v>0.40392361111111</v>
      </c>
      <c r="J68" s="37">
        <v>10</v>
      </c>
      <c r="K68" s="24">
        <v>10</v>
      </c>
      <c r="L68" s="37">
        <v>0</v>
      </c>
      <c r="M68" s="37">
        <v>0</v>
      </c>
      <c r="N68" s="4" t="s">
        <v>60</v>
      </c>
      <c r="O68" s="4" t="s">
        <v>78</v>
      </c>
      <c r="P68" s="4" t="s">
        <v>79</v>
      </c>
      <c r="Q68" s="4" t="s">
        <v>80</v>
      </c>
      <c r="R68" s="4" t="s">
        <v>78</v>
      </c>
      <c r="S68" s="4" t="s">
        <v>81</v>
      </c>
      <c r="T68" s="4" t="s">
        <v>99</v>
      </c>
      <c r="U68" s="4" t="s">
        <v>185</v>
      </c>
      <c r="V68" s="4" t="s">
        <v>53</v>
      </c>
      <c r="W68" s="4" t="s">
        <v>65</v>
      </c>
      <c r="X68" s="4" t="s">
        <v>66</v>
      </c>
      <c r="Y68" s="4" t="s">
        <v>67</v>
      </c>
      <c r="Z68" s="4" t="s">
        <v>53</v>
      </c>
      <c r="AA68" s="4" t="s">
        <v>53</v>
      </c>
      <c r="AB68" s="4" t="s">
        <v>53</v>
      </c>
      <c r="AC68" s="4" t="s">
        <v>68</v>
      </c>
      <c r="AD68" s="38">
        <v>101253</v>
      </c>
      <c r="AE68" s="33" t="s">
        <v>69</v>
      </c>
      <c r="AF68" s="4" t="s">
        <v>53</v>
      </c>
      <c r="AG68" s="4" t="s">
        <v>70</v>
      </c>
      <c r="AH68" s="4" t="s">
        <v>53</v>
      </c>
      <c r="AI68" s="4">
        <v>1372</v>
      </c>
      <c r="AJ68" s="4">
        <v>1</v>
      </c>
      <c r="AK68" s="4">
        <v>1372</v>
      </c>
      <c r="AL68" s="26">
        <v>1427</v>
      </c>
      <c r="AM68" s="27">
        <f t="shared" si="80"/>
        <v>1612.51</v>
      </c>
      <c r="AN68" s="27">
        <f t="shared" si="81"/>
        <v>16125.1</v>
      </c>
      <c r="AO68" s="43" t="s">
        <v>71</v>
      </c>
      <c r="AQ68" s="43" t="s">
        <v>72</v>
      </c>
      <c r="AR68" s="27" t="s">
        <v>73</v>
      </c>
      <c r="AS68" s="43" t="s">
        <v>74</v>
      </c>
      <c r="AT68" s="27">
        <f t="shared" si="82"/>
        <v>16125.1</v>
      </c>
      <c r="AU68" s="28">
        <v>0.004</v>
      </c>
      <c r="AV68" s="28">
        <v>0.004</v>
      </c>
      <c r="AX68" s="27">
        <f t="shared" si="83"/>
        <v>64.5004</v>
      </c>
      <c r="AY68" s="27">
        <f t="shared" si="84"/>
        <v>64.5004</v>
      </c>
      <c r="AZ68" s="27">
        <f t="shared" si="85"/>
        <v>0</v>
      </c>
      <c r="BA68" s="27">
        <f t="shared" si="86"/>
        <v>121.698867924528</v>
      </c>
      <c r="BB68" s="27">
        <f t="shared" si="87"/>
        <v>129.0008</v>
      </c>
    </row>
    <row r="69" spans="1:54">
      <c r="A69" s="4" t="s">
        <v>53</v>
      </c>
      <c r="B69" s="33" t="s">
        <v>54</v>
      </c>
      <c r="C69" s="4" t="s">
        <v>183</v>
      </c>
      <c r="D69" s="4" t="s">
        <v>184</v>
      </c>
      <c r="E69" s="4" t="s">
        <v>89</v>
      </c>
      <c r="F69" s="4" t="s">
        <v>76</v>
      </c>
      <c r="G69" s="4" t="s">
        <v>77</v>
      </c>
      <c r="H69" s="34">
        <v>45030</v>
      </c>
      <c r="I69" s="36">
        <v>0.40392361111111</v>
      </c>
      <c r="J69" s="37">
        <v>36</v>
      </c>
      <c r="K69" s="24">
        <v>36</v>
      </c>
      <c r="L69" s="37">
        <v>0</v>
      </c>
      <c r="M69" s="37">
        <v>0</v>
      </c>
      <c r="N69" s="4" t="s">
        <v>60</v>
      </c>
      <c r="O69" s="4" t="s">
        <v>78</v>
      </c>
      <c r="P69" s="4" t="s">
        <v>79</v>
      </c>
      <c r="Q69" s="4" t="s">
        <v>80</v>
      </c>
      <c r="R69" s="4" t="s">
        <v>78</v>
      </c>
      <c r="S69" s="4" t="s">
        <v>81</v>
      </c>
      <c r="T69" s="4" t="s">
        <v>99</v>
      </c>
      <c r="U69" s="4" t="s">
        <v>185</v>
      </c>
      <c r="V69" s="4" t="s">
        <v>53</v>
      </c>
      <c r="W69" s="4" t="s">
        <v>65</v>
      </c>
      <c r="X69" s="4" t="s">
        <v>66</v>
      </c>
      <c r="Y69" s="4" t="s">
        <v>67</v>
      </c>
      <c r="Z69" s="4" t="s">
        <v>53</v>
      </c>
      <c r="AA69" s="4" t="s">
        <v>53</v>
      </c>
      <c r="AB69" s="4" t="s">
        <v>53</v>
      </c>
      <c r="AC69" s="4" t="s">
        <v>68</v>
      </c>
      <c r="AD69" s="38">
        <v>101253</v>
      </c>
      <c r="AE69" s="33" t="s">
        <v>69</v>
      </c>
      <c r="AF69" s="4" t="s">
        <v>53</v>
      </c>
      <c r="AG69" s="4" t="s">
        <v>70</v>
      </c>
      <c r="AH69" s="4" t="s">
        <v>53</v>
      </c>
      <c r="AI69" s="4">
        <v>500</v>
      </c>
      <c r="AJ69" s="4">
        <v>1</v>
      </c>
      <c r="AK69" s="4">
        <v>500</v>
      </c>
      <c r="AL69" s="26">
        <v>500</v>
      </c>
      <c r="AM69" s="27">
        <f t="shared" si="80"/>
        <v>565</v>
      </c>
      <c r="AN69" s="27">
        <f t="shared" si="81"/>
        <v>20340</v>
      </c>
      <c r="AO69" s="43" t="s">
        <v>71</v>
      </c>
      <c r="AQ69" s="43" t="s">
        <v>72</v>
      </c>
      <c r="AR69" s="27" t="s">
        <v>73</v>
      </c>
      <c r="AS69" s="43" t="s">
        <v>74</v>
      </c>
      <c r="AT69" s="27">
        <f t="shared" si="82"/>
        <v>20340</v>
      </c>
      <c r="AU69" s="28">
        <v>0.004</v>
      </c>
      <c r="AV69" s="28">
        <v>0.004</v>
      </c>
      <c r="AX69" s="27">
        <f t="shared" si="83"/>
        <v>81.36</v>
      </c>
      <c r="AY69" s="27">
        <f t="shared" si="84"/>
        <v>81.36</v>
      </c>
      <c r="AZ69" s="27">
        <f t="shared" si="85"/>
        <v>0</v>
      </c>
      <c r="BA69" s="27">
        <f t="shared" si="86"/>
        <v>153.509433962264</v>
      </c>
      <c r="BB69" s="27">
        <f t="shared" si="87"/>
        <v>162.72</v>
      </c>
    </row>
    <row r="70" spans="1:54">
      <c r="A70" s="4" t="s">
        <v>53</v>
      </c>
      <c r="B70" s="33" t="s">
        <v>54</v>
      </c>
      <c r="C70" s="4" t="s">
        <v>186</v>
      </c>
      <c r="D70" s="4" t="s">
        <v>187</v>
      </c>
      <c r="E70" s="4" t="s">
        <v>57</v>
      </c>
      <c r="F70" s="4" t="s">
        <v>85</v>
      </c>
      <c r="G70" s="4" t="s">
        <v>86</v>
      </c>
      <c r="H70" s="34">
        <v>45030</v>
      </c>
      <c r="I70" s="36">
        <v>0.40793981481481</v>
      </c>
      <c r="J70" s="37">
        <v>9</v>
      </c>
      <c r="K70" s="24">
        <v>9</v>
      </c>
      <c r="L70" s="37">
        <v>0</v>
      </c>
      <c r="M70" s="37">
        <v>0</v>
      </c>
      <c r="N70" s="4" t="s">
        <v>60</v>
      </c>
      <c r="O70" s="4" t="s">
        <v>78</v>
      </c>
      <c r="P70" s="4" t="s">
        <v>79</v>
      </c>
      <c r="Q70" s="4" t="s">
        <v>80</v>
      </c>
      <c r="R70" s="4" t="s">
        <v>78</v>
      </c>
      <c r="S70" s="4" t="s">
        <v>81</v>
      </c>
      <c r="T70" s="4" t="s">
        <v>99</v>
      </c>
      <c r="U70" s="4" t="s">
        <v>188</v>
      </c>
      <c r="V70" s="4" t="s">
        <v>53</v>
      </c>
      <c r="W70" s="4" t="s">
        <v>65</v>
      </c>
      <c r="X70" s="4" t="s">
        <v>66</v>
      </c>
      <c r="Y70" s="4" t="s">
        <v>67</v>
      </c>
      <c r="Z70" s="4" t="s">
        <v>53</v>
      </c>
      <c r="AA70" s="4" t="s">
        <v>53</v>
      </c>
      <c r="AB70" s="4" t="s">
        <v>53</v>
      </c>
      <c r="AC70" s="4" t="s">
        <v>68</v>
      </c>
      <c r="AD70" s="38">
        <v>101253</v>
      </c>
      <c r="AE70" s="33" t="s">
        <v>69</v>
      </c>
      <c r="AF70" s="4" t="s">
        <v>53</v>
      </c>
      <c r="AG70" s="4" t="s">
        <v>70</v>
      </c>
      <c r="AH70" s="4" t="s">
        <v>53</v>
      </c>
      <c r="AI70" s="4">
        <v>1170</v>
      </c>
      <c r="AJ70" s="4">
        <v>1</v>
      </c>
      <c r="AK70" s="4">
        <v>1170</v>
      </c>
      <c r="AL70" s="26">
        <v>1225</v>
      </c>
      <c r="AM70" s="27">
        <f t="shared" si="80"/>
        <v>1384.25</v>
      </c>
      <c r="AN70" s="27">
        <f t="shared" si="81"/>
        <v>12458.25</v>
      </c>
      <c r="AO70" s="43" t="s">
        <v>71</v>
      </c>
      <c r="AQ70" s="43" t="s">
        <v>72</v>
      </c>
      <c r="AR70" s="27" t="s">
        <v>73</v>
      </c>
      <c r="AS70" s="43" t="s">
        <v>74</v>
      </c>
      <c r="AT70" s="27">
        <f t="shared" si="82"/>
        <v>12458.25</v>
      </c>
      <c r="AU70" s="28">
        <v>0.004</v>
      </c>
      <c r="AV70" s="28">
        <v>0.004</v>
      </c>
      <c r="AX70" s="27">
        <f t="shared" si="83"/>
        <v>49.833</v>
      </c>
      <c r="AY70" s="27">
        <f t="shared" si="84"/>
        <v>49.833</v>
      </c>
      <c r="AZ70" s="27">
        <f t="shared" si="85"/>
        <v>0</v>
      </c>
      <c r="BA70" s="27">
        <f t="shared" si="86"/>
        <v>94.0245283018868</v>
      </c>
      <c r="BB70" s="27">
        <f t="shared" si="87"/>
        <v>99.666</v>
      </c>
    </row>
    <row r="71" spans="1:54">
      <c r="A71" s="4" t="s">
        <v>53</v>
      </c>
      <c r="B71" s="33" t="s">
        <v>54</v>
      </c>
      <c r="C71" s="4" t="s">
        <v>170</v>
      </c>
      <c r="D71" s="4" t="s">
        <v>189</v>
      </c>
      <c r="E71" s="4" t="s">
        <v>57</v>
      </c>
      <c r="F71" s="4" t="s">
        <v>104</v>
      </c>
      <c r="G71" s="4" t="s">
        <v>105</v>
      </c>
      <c r="H71" s="34">
        <v>45030</v>
      </c>
      <c r="I71" s="36">
        <v>0.45487268518519</v>
      </c>
      <c r="J71" s="37">
        <v>2</v>
      </c>
      <c r="K71" s="24">
        <v>2</v>
      </c>
      <c r="L71" s="37">
        <v>0</v>
      </c>
      <c r="M71" s="37">
        <v>0</v>
      </c>
      <c r="N71" s="4" t="s">
        <v>60</v>
      </c>
      <c r="O71" s="4" t="s">
        <v>78</v>
      </c>
      <c r="P71" s="4" t="s">
        <v>79</v>
      </c>
      <c r="Q71" s="4" t="s">
        <v>80</v>
      </c>
      <c r="R71" s="4" t="s">
        <v>78</v>
      </c>
      <c r="S71" s="4" t="s">
        <v>81</v>
      </c>
      <c r="T71" s="4" t="s">
        <v>119</v>
      </c>
      <c r="U71" s="4" t="s">
        <v>190</v>
      </c>
      <c r="V71" s="4" t="s">
        <v>53</v>
      </c>
      <c r="W71" s="4" t="s">
        <v>65</v>
      </c>
      <c r="X71" s="4" t="s">
        <v>66</v>
      </c>
      <c r="Y71" s="4" t="s">
        <v>67</v>
      </c>
      <c r="Z71" s="4" t="s">
        <v>53</v>
      </c>
      <c r="AA71" s="4" t="s">
        <v>53</v>
      </c>
      <c r="AB71" s="4" t="s">
        <v>53</v>
      </c>
      <c r="AC71" s="4" t="s">
        <v>68</v>
      </c>
      <c r="AD71" s="38">
        <v>101253</v>
      </c>
      <c r="AE71" s="33" t="s">
        <v>69</v>
      </c>
      <c r="AF71" s="4" t="s">
        <v>53</v>
      </c>
      <c r="AG71" s="4" t="s">
        <v>70</v>
      </c>
      <c r="AH71" s="4" t="s">
        <v>53</v>
      </c>
      <c r="AI71" s="4">
        <v>1372</v>
      </c>
      <c r="AJ71" s="4">
        <v>1</v>
      </c>
      <c r="AK71" s="4">
        <v>1372</v>
      </c>
      <c r="AL71" s="26">
        <v>1427</v>
      </c>
      <c r="AM71" s="27">
        <f t="shared" si="80"/>
        <v>1612.51</v>
      </c>
      <c r="AN71" s="27">
        <f t="shared" si="81"/>
        <v>3225.02</v>
      </c>
      <c r="AO71" s="43" t="s">
        <v>71</v>
      </c>
      <c r="AQ71" s="43" t="s">
        <v>72</v>
      </c>
      <c r="AR71" s="27" t="s">
        <v>73</v>
      </c>
      <c r="AS71" s="43" t="s">
        <v>74</v>
      </c>
      <c r="AT71" s="27">
        <f t="shared" si="82"/>
        <v>3225.02</v>
      </c>
      <c r="AU71" s="28">
        <v>0.004</v>
      </c>
      <c r="AV71" s="28">
        <v>0.004</v>
      </c>
      <c r="AX71" s="27">
        <f t="shared" si="83"/>
        <v>12.90008</v>
      </c>
      <c r="AY71" s="27">
        <f t="shared" si="84"/>
        <v>12.90008</v>
      </c>
      <c r="AZ71" s="27">
        <f t="shared" si="85"/>
        <v>0</v>
      </c>
      <c r="BA71" s="27">
        <f t="shared" si="86"/>
        <v>24.3397735849057</v>
      </c>
      <c r="BB71" s="27">
        <f t="shared" si="87"/>
        <v>25.80016</v>
      </c>
    </row>
    <row r="72" spans="1:54">
      <c r="A72" s="4" t="s">
        <v>53</v>
      </c>
      <c r="B72" s="33" t="s">
        <v>54</v>
      </c>
      <c r="C72" s="4" t="s">
        <v>180</v>
      </c>
      <c r="D72" s="4" t="s">
        <v>191</v>
      </c>
      <c r="E72" s="4" t="s">
        <v>57</v>
      </c>
      <c r="F72" s="4" t="s">
        <v>58</v>
      </c>
      <c r="G72" s="4" t="s">
        <v>59</v>
      </c>
      <c r="H72" s="34">
        <v>45030</v>
      </c>
      <c r="I72" s="36">
        <v>0.4556712962963</v>
      </c>
      <c r="J72" s="37">
        <v>12</v>
      </c>
      <c r="K72" s="24">
        <v>12</v>
      </c>
      <c r="L72" s="37">
        <v>0</v>
      </c>
      <c r="M72" s="37">
        <v>0</v>
      </c>
      <c r="N72" s="4" t="s">
        <v>60</v>
      </c>
      <c r="O72" s="4" t="s">
        <v>78</v>
      </c>
      <c r="P72" s="4" t="s">
        <v>79</v>
      </c>
      <c r="Q72" s="4" t="s">
        <v>53</v>
      </c>
      <c r="R72" s="4" t="s">
        <v>78</v>
      </c>
      <c r="S72" s="4" t="s">
        <v>81</v>
      </c>
      <c r="T72" s="4" t="s">
        <v>119</v>
      </c>
      <c r="U72" s="4" t="s">
        <v>192</v>
      </c>
      <c r="V72" s="4" t="s">
        <v>53</v>
      </c>
      <c r="W72" s="4" t="s">
        <v>65</v>
      </c>
      <c r="X72" s="4" t="s">
        <v>66</v>
      </c>
      <c r="Y72" s="4" t="s">
        <v>67</v>
      </c>
      <c r="Z72" s="4" t="s">
        <v>53</v>
      </c>
      <c r="AA72" s="4" t="s">
        <v>53</v>
      </c>
      <c r="AB72" s="4" t="s">
        <v>53</v>
      </c>
      <c r="AC72" s="4" t="s">
        <v>68</v>
      </c>
      <c r="AD72" s="38">
        <v>101253</v>
      </c>
      <c r="AE72" s="33" t="s">
        <v>69</v>
      </c>
      <c r="AF72" s="4" t="s">
        <v>53</v>
      </c>
      <c r="AG72" s="4" t="s">
        <v>70</v>
      </c>
      <c r="AH72" s="4" t="s">
        <v>53</v>
      </c>
      <c r="AI72" s="4">
        <v>1730</v>
      </c>
      <c r="AJ72" s="4">
        <v>1</v>
      </c>
      <c r="AK72" s="4">
        <v>1730</v>
      </c>
      <c r="AL72" s="26">
        <v>1492.4</v>
      </c>
      <c r="AM72" s="27">
        <f t="shared" si="80"/>
        <v>1686.412</v>
      </c>
      <c r="AN72" s="27">
        <f t="shared" si="81"/>
        <v>20236.944</v>
      </c>
      <c r="AO72" s="43" t="s">
        <v>71</v>
      </c>
      <c r="AQ72" s="43" t="s">
        <v>72</v>
      </c>
      <c r="AR72" s="27" t="s">
        <v>73</v>
      </c>
      <c r="AS72" s="43" t="s">
        <v>74</v>
      </c>
      <c r="AT72" s="27">
        <f t="shared" si="82"/>
        <v>20236.944</v>
      </c>
      <c r="AU72" s="28">
        <v>0.004</v>
      </c>
      <c r="AV72" s="28">
        <v>0.004</v>
      </c>
      <c r="AX72" s="27">
        <f t="shared" si="83"/>
        <v>80.947776</v>
      </c>
      <c r="AY72" s="27">
        <f t="shared" si="84"/>
        <v>80.947776</v>
      </c>
      <c r="AZ72" s="27">
        <f t="shared" si="85"/>
        <v>0</v>
      </c>
      <c r="BA72" s="27">
        <f t="shared" si="86"/>
        <v>152.731652830189</v>
      </c>
      <c r="BB72" s="27">
        <f t="shared" si="87"/>
        <v>161.895552</v>
      </c>
    </row>
    <row r="73" spans="1:54">
      <c r="A73" s="4" t="s">
        <v>53</v>
      </c>
      <c r="B73" s="33" t="s">
        <v>54</v>
      </c>
      <c r="C73" s="4" t="s">
        <v>170</v>
      </c>
      <c r="D73" s="4" t="s">
        <v>193</v>
      </c>
      <c r="E73" s="4" t="s">
        <v>57</v>
      </c>
      <c r="F73" s="4" t="s">
        <v>104</v>
      </c>
      <c r="G73" s="4" t="s">
        <v>105</v>
      </c>
      <c r="H73" s="34">
        <v>45031</v>
      </c>
      <c r="I73" s="36">
        <v>0.44101851851852</v>
      </c>
      <c r="J73" s="37">
        <v>2</v>
      </c>
      <c r="K73" s="24">
        <v>2</v>
      </c>
      <c r="L73" s="37">
        <v>0</v>
      </c>
      <c r="M73" s="37">
        <v>0</v>
      </c>
      <c r="N73" s="4" t="s">
        <v>60</v>
      </c>
      <c r="O73" s="4" t="s">
        <v>78</v>
      </c>
      <c r="P73" s="4" t="s">
        <v>79</v>
      </c>
      <c r="Q73" s="4" t="s">
        <v>80</v>
      </c>
      <c r="R73" s="4" t="s">
        <v>78</v>
      </c>
      <c r="S73" s="4" t="s">
        <v>81</v>
      </c>
      <c r="T73" s="4" t="s">
        <v>119</v>
      </c>
      <c r="U73" s="4" t="s">
        <v>194</v>
      </c>
      <c r="V73" s="4" t="s">
        <v>53</v>
      </c>
      <c r="W73" s="4" t="s">
        <v>65</v>
      </c>
      <c r="X73" s="4" t="s">
        <v>66</v>
      </c>
      <c r="Y73" s="4" t="s">
        <v>67</v>
      </c>
      <c r="Z73" s="4" t="s">
        <v>53</v>
      </c>
      <c r="AA73" s="4" t="s">
        <v>53</v>
      </c>
      <c r="AB73" s="4" t="s">
        <v>53</v>
      </c>
      <c r="AC73" s="4" t="s">
        <v>68</v>
      </c>
      <c r="AD73" s="38">
        <v>101253</v>
      </c>
      <c r="AE73" s="33" t="s">
        <v>69</v>
      </c>
      <c r="AF73" s="4" t="s">
        <v>53</v>
      </c>
      <c r="AG73" s="4" t="s">
        <v>70</v>
      </c>
      <c r="AH73" s="4" t="s">
        <v>53</v>
      </c>
      <c r="AI73" s="4">
        <v>1372</v>
      </c>
      <c r="AJ73" s="4">
        <v>1</v>
      </c>
      <c r="AK73" s="4">
        <v>1372</v>
      </c>
      <c r="AL73" s="26">
        <v>1427</v>
      </c>
      <c r="AM73" s="27">
        <f t="shared" si="80"/>
        <v>1612.51</v>
      </c>
      <c r="AN73" s="27">
        <f t="shared" si="81"/>
        <v>3225.02</v>
      </c>
      <c r="AO73" s="43" t="s">
        <v>71</v>
      </c>
      <c r="AQ73" s="43" t="s">
        <v>72</v>
      </c>
      <c r="AR73" s="27" t="s">
        <v>73</v>
      </c>
      <c r="AS73" s="43" t="s">
        <v>74</v>
      </c>
      <c r="AT73" s="27">
        <f t="shared" si="82"/>
        <v>3225.02</v>
      </c>
      <c r="AU73" s="28">
        <v>0.004</v>
      </c>
      <c r="AV73" s="28">
        <v>0.004</v>
      </c>
      <c r="AX73" s="27">
        <f t="shared" si="83"/>
        <v>12.90008</v>
      </c>
      <c r="AY73" s="27">
        <f t="shared" si="84"/>
        <v>12.90008</v>
      </c>
      <c r="AZ73" s="27">
        <f t="shared" si="85"/>
        <v>0</v>
      </c>
      <c r="BA73" s="27">
        <f t="shared" si="86"/>
        <v>24.3397735849057</v>
      </c>
      <c r="BB73" s="27">
        <f t="shared" si="87"/>
        <v>25.80016</v>
      </c>
    </row>
    <row r="74" spans="1:54">
      <c r="A74" s="4" t="s">
        <v>53</v>
      </c>
      <c r="B74" s="33" t="s">
        <v>54</v>
      </c>
      <c r="C74" s="4" t="s">
        <v>176</v>
      </c>
      <c r="D74" s="4" t="s">
        <v>195</v>
      </c>
      <c r="E74" s="4" t="s">
        <v>57</v>
      </c>
      <c r="F74" s="4" t="s">
        <v>104</v>
      </c>
      <c r="G74" s="4" t="s">
        <v>105</v>
      </c>
      <c r="H74" s="34">
        <v>45031</v>
      </c>
      <c r="I74" s="36">
        <v>0.44304398148148</v>
      </c>
      <c r="J74" s="37">
        <v>10</v>
      </c>
      <c r="K74" s="24">
        <v>10</v>
      </c>
      <c r="L74" s="37">
        <v>0</v>
      </c>
      <c r="M74" s="37">
        <v>0</v>
      </c>
      <c r="N74" s="4" t="s">
        <v>60</v>
      </c>
      <c r="O74" s="4" t="s">
        <v>78</v>
      </c>
      <c r="P74" s="4" t="s">
        <v>79</v>
      </c>
      <c r="Q74" s="4" t="s">
        <v>80</v>
      </c>
      <c r="R74" s="4" t="s">
        <v>78</v>
      </c>
      <c r="S74" s="4" t="s">
        <v>81</v>
      </c>
      <c r="T74" s="4" t="s">
        <v>119</v>
      </c>
      <c r="U74" s="4" t="s">
        <v>196</v>
      </c>
      <c r="V74" s="4" t="s">
        <v>53</v>
      </c>
      <c r="W74" s="4" t="s">
        <v>65</v>
      </c>
      <c r="X74" s="4" t="s">
        <v>66</v>
      </c>
      <c r="Y74" s="4" t="s">
        <v>67</v>
      </c>
      <c r="Z74" s="4" t="s">
        <v>53</v>
      </c>
      <c r="AA74" s="4" t="s">
        <v>53</v>
      </c>
      <c r="AB74" s="4" t="s">
        <v>53</v>
      </c>
      <c r="AC74" s="4" t="s">
        <v>68</v>
      </c>
      <c r="AD74" s="38">
        <v>101253</v>
      </c>
      <c r="AE74" s="33" t="s">
        <v>69</v>
      </c>
      <c r="AF74" s="4" t="s">
        <v>53</v>
      </c>
      <c r="AG74" s="4" t="s">
        <v>70</v>
      </c>
      <c r="AH74" s="4" t="s">
        <v>53</v>
      </c>
      <c r="AI74" s="4">
        <v>1372</v>
      </c>
      <c r="AJ74" s="4">
        <v>1</v>
      </c>
      <c r="AK74" s="4">
        <v>1372</v>
      </c>
      <c r="AL74" s="26">
        <v>1427</v>
      </c>
      <c r="AM74" s="27">
        <f t="shared" si="80"/>
        <v>1612.51</v>
      </c>
      <c r="AN74" s="27">
        <f t="shared" si="81"/>
        <v>16125.1</v>
      </c>
      <c r="AO74" s="43" t="s">
        <v>71</v>
      </c>
      <c r="AQ74" s="43" t="s">
        <v>72</v>
      </c>
      <c r="AR74" s="27" t="s">
        <v>73</v>
      </c>
      <c r="AS74" s="43" t="s">
        <v>74</v>
      </c>
      <c r="AT74" s="27">
        <f t="shared" si="82"/>
        <v>16125.1</v>
      </c>
      <c r="AU74" s="28">
        <v>0.004</v>
      </c>
      <c r="AV74" s="28">
        <v>0.004</v>
      </c>
      <c r="AX74" s="27">
        <f t="shared" si="83"/>
        <v>64.5004</v>
      </c>
      <c r="AY74" s="27">
        <f t="shared" si="84"/>
        <v>64.5004</v>
      </c>
      <c r="AZ74" s="27">
        <f t="shared" si="85"/>
        <v>0</v>
      </c>
      <c r="BA74" s="27">
        <f t="shared" si="86"/>
        <v>121.698867924528</v>
      </c>
      <c r="BB74" s="27">
        <f t="shared" si="87"/>
        <v>129.0008</v>
      </c>
    </row>
    <row r="75" spans="1:54">
      <c r="A75" s="4" t="s">
        <v>53</v>
      </c>
      <c r="B75" s="33" t="s">
        <v>54</v>
      </c>
      <c r="C75" s="4" t="s">
        <v>180</v>
      </c>
      <c r="D75" s="4" t="s">
        <v>197</v>
      </c>
      <c r="E75" s="4" t="s">
        <v>57</v>
      </c>
      <c r="F75" s="4" t="s">
        <v>58</v>
      </c>
      <c r="G75" s="4" t="s">
        <v>59</v>
      </c>
      <c r="H75" s="34">
        <v>45031</v>
      </c>
      <c r="I75" s="36">
        <v>0.45475694444444</v>
      </c>
      <c r="J75" s="37">
        <v>1</v>
      </c>
      <c r="K75" s="24">
        <v>1</v>
      </c>
      <c r="L75" s="37">
        <v>0</v>
      </c>
      <c r="M75" s="37">
        <v>0</v>
      </c>
      <c r="N75" s="4" t="s">
        <v>60</v>
      </c>
      <c r="O75" s="4" t="s">
        <v>78</v>
      </c>
      <c r="P75" s="4" t="s">
        <v>79</v>
      </c>
      <c r="Q75" s="4" t="s">
        <v>53</v>
      </c>
      <c r="R75" s="4" t="s">
        <v>78</v>
      </c>
      <c r="S75" s="4" t="s">
        <v>81</v>
      </c>
      <c r="T75" s="4" t="s">
        <v>119</v>
      </c>
      <c r="U75" s="4" t="s">
        <v>198</v>
      </c>
      <c r="V75" s="4" t="s">
        <v>53</v>
      </c>
      <c r="W75" s="4" t="s">
        <v>65</v>
      </c>
      <c r="X75" s="4" t="s">
        <v>66</v>
      </c>
      <c r="Y75" s="4" t="s">
        <v>67</v>
      </c>
      <c r="Z75" s="4" t="s">
        <v>53</v>
      </c>
      <c r="AA75" s="4" t="s">
        <v>53</v>
      </c>
      <c r="AB75" s="4" t="s">
        <v>53</v>
      </c>
      <c r="AC75" s="4" t="s">
        <v>68</v>
      </c>
      <c r="AD75" s="38">
        <v>101253</v>
      </c>
      <c r="AE75" s="33" t="s">
        <v>69</v>
      </c>
      <c r="AF75" s="4" t="s">
        <v>53</v>
      </c>
      <c r="AG75" s="4" t="s">
        <v>70</v>
      </c>
      <c r="AH75" s="4" t="s">
        <v>53</v>
      </c>
      <c r="AI75" s="4">
        <v>1730</v>
      </c>
      <c r="AJ75" s="4">
        <v>1</v>
      </c>
      <c r="AK75" s="4">
        <v>1730</v>
      </c>
      <c r="AL75" s="26">
        <v>1492.4</v>
      </c>
      <c r="AM75" s="27">
        <f t="shared" si="80"/>
        <v>1686.412</v>
      </c>
      <c r="AN75" s="27">
        <f t="shared" si="81"/>
        <v>1686.412</v>
      </c>
      <c r="AO75" s="43" t="s">
        <v>71</v>
      </c>
      <c r="AQ75" s="43" t="s">
        <v>72</v>
      </c>
      <c r="AR75" s="27" t="s">
        <v>73</v>
      </c>
      <c r="AS75" s="43" t="s">
        <v>74</v>
      </c>
      <c r="AT75" s="27">
        <f t="shared" si="82"/>
        <v>1686.412</v>
      </c>
      <c r="AU75" s="28">
        <v>0.004</v>
      </c>
      <c r="AV75" s="28">
        <v>0.004</v>
      </c>
      <c r="AX75" s="27">
        <f t="shared" si="83"/>
        <v>6.745648</v>
      </c>
      <c r="AY75" s="27">
        <f t="shared" si="84"/>
        <v>6.745648</v>
      </c>
      <c r="AZ75" s="27">
        <f t="shared" si="85"/>
        <v>0</v>
      </c>
      <c r="BA75" s="27">
        <f t="shared" si="86"/>
        <v>12.7276377358491</v>
      </c>
      <c r="BB75" s="27">
        <f t="shared" si="87"/>
        <v>13.491296</v>
      </c>
    </row>
    <row r="76" spans="1:54">
      <c r="A76" s="4" t="s">
        <v>53</v>
      </c>
      <c r="B76" s="33" t="s">
        <v>54</v>
      </c>
      <c r="C76" s="4" t="s">
        <v>186</v>
      </c>
      <c r="D76" s="4" t="s">
        <v>199</v>
      </c>
      <c r="E76" s="4" t="s">
        <v>57</v>
      </c>
      <c r="F76" s="4" t="s">
        <v>85</v>
      </c>
      <c r="G76" s="4" t="s">
        <v>86</v>
      </c>
      <c r="H76" s="34">
        <v>45031</v>
      </c>
      <c r="I76" s="36">
        <v>0.68038194444444</v>
      </c>
      <c r="J76" s="37">
        <v>3</v>
      </c>
      <c r="K76" s="24">
        <v>3</v>
      </c>
      <c r="L76" s="37">
        <v>0</v>
      </c>
      <c r="M76" s="37">
        <v>0</v>
      </c>
      <c r="N76" s="4" t="s">
        <v>60</v>
      </c>
      <c r="O76" s="4" t="s">
        <v>78</v>
      </c>
      <c r="P76" s="4" t="s">
        <v>79</v>
      </c>
      <c r="Q76" s="4" t="s">
        <v>80</v>
      </c>
      <c r="R76" s="4" t="s">
        <v>78</v>
      </c>
      <c r="S76" s="4" t="s">
        <v>81</v>
      </c>
      <c r="T76" s="4" t="s">
        <v>119</v>
      </c>
      <c r="U76" s="4" t="s">
        <v>200</v>
      </c>
      <c r="V76" s="4" t="s">
        <v>53</v>
      </c>
      <c r="W76" s="4" t="s">
        <v>65</v>
      </c>
      <c r="X76" s="4" t="s">
        <v>66</v>
      </c>
      <c r="Y76" s="4" t="s">
        <v>67</v>
      </c>
      <c r="Z76" s="4" t="s">
        <v>53</v>
      </c>
      <c r="AA76" s="4" t="s">
        <v>53</v>
      </c>
      <c r="AB76" s="4" t="s">
        <v>53</v>
      </c>
      <c r="AC76" s="4" t="s">
        <v>68</v>
      </c>
      <c r="AD76" s="38">
        <v>101253</v>
      </c>
      <c r="AE76" s="33" t="s">
        <v>69</v>
      </c>
      <c r="AF76" s="4" t="s">
        <v>53</v>
      </c>
      <c r="AG76" s="4" t="s">
        <v>70</v>
      </c>
      <c r="AH76" s="4" t="s">
        <v>53</v>
      </c>
      <c r="AI76" s="4">
        <v>1170</v>
      </c>
      <c r="AJ76" s="4">
        <v>1</v>
      </c>
      <c r="AK76" s="4">
        <v>1170</v>
      </c>
      <c r="AL76" s="26">
        <v>1225</v>
      </c>
      <c r="AM76" s="27">
        <f t="shared" si="80"/>
        <v>1384.25</v>
      </c>
      <c r="AN76" s="27">
        <f t="shared" si="81"/>
        <v>4152.75</v>
      </c>
      <c r="AO76" s="43" t="s">
        <v>71</v>
      </c>
      <c r="AQ76" s="43" t="s">
        <v>72</v>
      </c>
      <c r="AR76" s="27" t="s">
        <v>73</v>
      </c>
      <c r="AS76" s="43" t="s">
        <v>74</v>
      </c>
      <c r="AT76" s="27">
        <f t="shared" si="82"/>
        <v>4152.75</v>
      </c>
      <c r="AU76" s="28">
        <v>0.004</v>
      </c>
      <c r="AV76" s="28">
        <v>0.004</v>
      </c>
      <c r="AX76" s="27">
        <f t="shared" si="83"/>
        <v>16.611</v>
      </c>
      <c r="AY76" s="27">
        <f t="shared" si="84"/>
        <v>16.611</v>
      </c>
      <c r="AZ76" s="27">
        <f t="shared" si="85"/>
        <v>0</v>
      </c>
      <c r="BA76" s="27">
        <f t="shared" si="86"/>
        <v>31.3415094339623</v>
      </c>
      <c r="BB76" s="27">
        <f t="shared" si="87"/>
        <v>33.222</v>
      </c>
    </row>
    <row r="77" spans="1:54">
      <c r="A77" s="4" t="s">
        <v>53</v>
      </c>
      <c r="B77" s="33" t="s">
        <v>54</v>
      </c>
      <c r="C77" s="4" t="s">
        <v>201</v>
      </c>
      <c r="D77" s="4" t="s">
        <v>202</v>
      </c>
      <c r="E77" s="4" t="s">
        <v>57</v>
      </c>
      <c r="F77" s="4" t="s">
        <v>85</v>
      </c>
      <c r="G77" s="4" t="s">
        <v>86</v>
      </c>
      <c r="H77" s="34">
        <v>45031</v>
      </c>
      <c r="I77" s="36">
        <v>0.6806712962963</v>
      </c>
      <c r="J77" s="37">
        <v>2</v>
      </c>
      <c r="K77" s="24">
        <v>2</v>
      </c>
      <c r="L77" s="37">
        <v>0</v>
      </c>
      <c r="M77" s="37">
        <v>0</v>
      </c>
      <c r="N77" s="4" t="s">
        <v>60</v>
      </c>
      <c r="O77" s="4" t="s">
        <v>78</v>
      </c>
      <c r="P77" s="4" t="s">
        <v>79</v>
      </c>
      <c r="Q77" s="4" t="s">
        <v>80</v>
      </c>
      <c r="R77" s="4" t="s">
        <v>78</v>
      </c>
      <c r="S77" s="4" t="s">
        <v>81</v>
      </c>
      <c r="T77" s="4" t="s">
        <v>119</v>
      </c>
      <c r="U77" s="4" t="s">
        <v>203</v>
      </c>
      <c r="V77" s="4" t="s">
        <v>53</v>
      </c>
      <c r="W77" s="4" t="s">
        <v>65</v>
      </c>
      <c r="X77" s="4" t="s">
        <v>66</v>
      </c>
      <c r="Y77" s="4" t="s">
        <v>67</v>
      </c>
      <c r="Z77" s="4" t="s">
        <v>53</v>
      </c>
      <c r="AA77" s="4" t="s">
        <v>53</v>
      </c>
      <c r="AB77" s="4" t="s">
        <v>53</v>
      </c>
      <c r="AC77" s="4" t="s">
        <v>68</v>
      </c>
      <c r="AD77" s="38">
        <v>101253</v>
      </c>
      <c r="AE77" s="33" t="s">
        <v>69</v>
      </c>
      <c r="AF77" s="4" t="s">
        <v>53</v>
      </c>
      <c r="AG77" s="4" t="s">
        <v>70</v>
      </c>
      <c r="AH77" s="4" t="s">
        <v>53</v>
      </c>
      <c r="AI77" s="4">
        <v>1170</v>
      </c>
      <c r="AJ77" s="4">
        <v>1</v>
      </c>
      <c r="AK77" s="4">
        <v>1170</v>
      </c>
      <c r="AL77" s="26">
        <v>1225</v>
      </c>
      <c r="AM77" s="27">
        <f t="shared" si="80"/>
        <v>1384.25</v>
      </c>
      <c r="AN77" s="27">
        <f t="shared" si="81"/>
        <v>2768.5</v>
      </c>
      <c r="AO77" s="43" t="s">
        <v>71</v>
      </c>
      <c r="AQ77" s="43" t="s">
        <v>72</v>
      </c>
      <c r="AR77" s="27" t="s">
        <v>73</v>
      </c>
      <c r="AS77" s="43" t="s">
        <v>74</v>
      </c>
      <c r="AT77" s="27">
        <f t="shared" si="82"/>
        <v>2768.5</v>
      </c>
      <c r="AU77" s="28">
        <v>0.004</v>
      </c>
      <c r="AV77" s="28">
        <v>0.004</v>
      </c>
      <c r="AX77" s="27">
        <f t="shared" si="83"/>
        <v>11.074</v>
      </c>
      <c r="AY77" s="27">
        <f t="shared" si="84"/>
        <v>11.074</v>
      </c>
      <c r="AZ77" s="27">
        <f t="shared" si="85"/>
        <v>0</v>
      </c>
      <c r="BA77" s="27">
        <f t="shared" si="86"/>
        <v>20.8943396226415</v>
      </c>
      <c r="BB77" s="27">
        <f t="shared" si="87"/>
        <v>22.148</v>
      </c>
    </row>
    <row r="78" spans="1:54">
      <c r="A78" s="4" t="s">
        <v>53</v>
      </c>
      <c r="B78" s="33" t="s">
        <v>54</v>
      </c>
      <c r="C78" s="4" t="s">
        <v>204</v>
      </c>
      <c r="D78" s="4" t="s">
        <v>205</v>
      </c>
      <c r="E78" s="4" t="s">
        <v>57</v>
      </c>
      <c r="F78" s="4" t="s">
        <v>104</v>
      </c>
      <c r="G78" s="4" t="s">
        <v>105</v>
      </c>
      <c r="H78" s="34">
        <v>45032</v>
      </c>
      <c r="I78" s="36">
        <v>0.35612268518519</v>
      </c>
      <c r="J78" s="37">
        <v>4</v>
      </c>
      <c r="K78" s="24">
        <v>4</v>
      </c>
      <c r="L78" s="37">
        <v>0</v>
      </c>
      <c r="M78" s="37">
        <v>0</v>
      </c>
      <c r="N78" s="4" t="s">
        <v>60</v>
      </c>
      <c r="O78" s="4" t="s">
        <v>78</v>
      </c>
      <c r="P78" s="4" t="s">
        <v>79</v>
      </c>
      <c r="Q78" s="4" t="s">
        <v>80</v>
      </c>
      <c r="R78" s="4" t="s">
        <v>78</v>
      </c>
      <c r="S78" s="4" t="s">
        <v>81</v>
      </c>
      <c r="T78" s="4" t="s">
        <v>178</v>
      </c>
      <c r="U78" s="4" t="s">
        <v>206</v>
      </c>
      <c r="V78" s="4" t="s">
        <v>53</v>
      </c>
      <c r="W78" s="4" t="s">
        <v>65</v>
      </c>
      <c r="X78" s="4" t="s">
        <v>66</v>
      </c>
      <c r="Y78" s="4" t="s">
        <v>67</v>
      </c>
      <c r="Z78" s="4" t="s">
        <v>53</v>
      </c>
      <c r="AA78" s="4" t="s">
        <v>53</v>
      </c>
      <c r="AB78" s="4" t="s">
        <v>53</v>
      </c>
      <c r="AC78" s="4" t="s">
        <v>68</v>
      </c>
      <c r="AD78" s="38">
        <v>101253</v>
      </c>
      <c r="AE78" s="33" t="s">
        <v>69</v>
      </c>
      <c r="AF78" s="4" t="s">
        <v>53</v>
      </c>
      <c r="AG78" s="4" t="s">
        <v>70</v>
      </c>
      <c r="AH78" s="4" t="s">
        <v>53</v>
      </c>
      <c r="AI78" s="4">
        <v>1372</v>
      </c>
      <c r="AJ78" s="4">
        <v>1</v>
      </c>
      <c r="AK78" s="4">
        <v>1372</v>
      </c>
      <c r="AL78" s="26">
        <v>1427</v>
      </c>
      <c r="AM78" s="27">
        <f t="shared" ref="AM78:AM95" si="88">AL78*1.13</f>
        <v>1612.51</v>
      </c>
      <c r="AN78" s="27">
        <f t="shared" ref="AN78:AN95" si="89">K78*AM78</f>
        <v>6450.04</v>
      </c>
      <c r="AO78" s="43" t="s">
        <v>71</v>
      </c>
      <c r="AQ78" s="43" t="s">
        <v>72</v>
      </c>
      <c r="AR78" s="27" t="s">
        <v>73</v>
      </c>
      <c r="AS78" s="43" t="s">
        <v>74</v>
      </c>
      <c r="AT78" s="27">
        <f t="shared" ref="AT78:AT95" si="90">IF(AP78="取数",K78,AN78)</f>
        <v>6450.04</v>
      </c>
      <c r="AU78" s="28">
        <v>0.004</v>
      </c>
      <c r="AV78" s="28">
        <v>0.004</v>
      </c>
      <c r="AX78" s="27">
        <f t="shared" ref="AX78:AX95" si="91">AT78*AU78</f>
        <v>25.80016</v>
      </c>
      <c r="AY78" s="27">
        <f t="shared" ref="AY78:AY95" si="92">AT78*AV78</f>
        <v>25.80016</v>
      </c>
      <c r="AZ78" s="27">
        <f t="shared" ref="AZ78:AZ95" si="93">AT78*AW78</f>
        <v>0</v>
      </c>
      <c r="BA78" s="27">
        <f t="shared" ref="BA78:BA95" si="94">BB78/1.06</f>
        <v>48.6795471698113</v>
      </c>
      <c r="BB78" s="27">
        <f t="shared" ref="BB78:BB95" si="95">AX78+AY78+AZ78</f>
        <v>51.60032</v>
      </c>
    </row>
    <row r="79" spans="1:54">
      <c r="A79" s="4" t="s">
        <v>53</v>
      </c>
      <c r="B79" s="33" t="s">
        <v>54</v>
      </c>
      <c r="C79" s="4" t="s">
        <v>204</v>
      </c>
      <c r="D79" s="4" t="s">
        <v>205</v>
      </c>
      <c r="E79" s="4" t="s">
        <v>88</v>
      </c>
      <c r="F79" s="4" t="s">
        <v>76</v>
      </c>
      <c r="G79" s="4" t="s">
        <v>77</v>
      </c>
      <c r="H79" s="34">
        <v>45032</v>
      </c>
      <c r="I79" s="36">
        <v>0.35612268518519</v>
      </c>
      <c r="J79" s="37">
        <v>14</v>
      </c>
      <c r="K79" s="24">
        <v>14</v>
      </c>
      <c r="L79" s="37">
        <v>0</v>
      </c>
      <c r="M79" s="37">
        <v>0</v>
      </c>
      <c r="N79" s="4" t="s">
        <v>60</v>
      </c>
      <c r="O79" s="4" t="s">
        <v>78</v>
      </c>
      <c r="P79" s="4" t="s">
        <v>79</v>
      </c>
      <c r="Q79" s="4" t="s">
        <v>80</v>
      </c>
      <c r="R79" s="4" t="s">
        <v>78</v>
      </c>
      <c r="S79" s="4" t="s">
        <v>81</v>
      </c>
      <c r="T79" s="4" t="s">
        <v>178</v>
      </c>
      <c r="U79" s="4" t="s">
        <v>206</v>
      </c>
      <c r="V79" s="4" t="s">
        <v>53</v>
      </c>
      <c r="W79" s="4" t="s">
        <v>65</v>
      </c>
      <c r="X79" s="4" t="s">
        <v>66</v>
      </c>
      <c r="Y79" s="4" t="s">
        <v>67</v>
      </c>
      <c r="Z79" s="4" t="s">
        <v>53</v>
      </c>
      <c r="AA79" s="4" t="s">
        <v>53</v>
      </c>
      <c r="AB79" s="4" t="s">
        <v>53</v>
      </c>
      <c r="AC79" s="4" t="s">
        <v>68</v>
      </c>
      <c r="AD79" s="38">
        <v>101253</v>
      </c>
      <c r="AE79" s="33" t="s">
        <v>69</v>
      </c>
      <c r="AF79" s="4" t="s">
        <v>53</v>
      </c>
      <c r="AG79" s="4" t="s">
        <v>70</v>
      </c>
      <c r="AH79" s="4" t="s">
        <v>53</v>
      </c>
      <c r="AI79" s="4">
        <v>500</v>
      </c>
      <c r="AJ79" s="4">
        <v>1</v>
      </c>
      <c r="AK79" s="4">
        <v>500</v>
      </c>
      <c r="AL79" s="26">
        <v>500</v>
      </c>
      <c r="AM79" s="27">
        <f t="shared" si="88"/>
        <v>565</v>
      </c>
      <c r="AN79" s="27">
        <f t="shared" si="89"/>
        <v>7910</v>
      </c>
      <c r="AO79" s="43" t="s">
        <v>71</v>
      </c>
      <c r="AQ79" s="43" t="s">
        <v>72</v>
      </c>
      <c r="AR79" s="27" t="s">
        <v>73</v>
      </c>
      <c r="AS79" s="43" t="s">
        <v>74</v>
      </c>
      <c r="AT79" s="27">
        <f t="shared" si="90"/>
        <v>7910</v>
      </c>
      <c r="AU79" s="28">
        <v>0.004</v>
      </c>
      <c r="AV79" s="28">
        <v>0.004</v>
      </c>
      <c r="AX79" s="27">
        <f t="shared" si="91"/>
        <v>31.64</v>
      </c>
      <c r="AY79" s="27">
        <f t="shared" si="92"/>
        <v>31.64</v>
      </c>
      <c r="AZ79" s="27">
        <f t="shared" si="93"/>
        <v>0</v>
      </c>
      <c r="BA79" s="27">
        <f t="shared" si="94"/>
        <v>59.6981132075472</v>
      </c>
      <c r="BB79" s="27">
        <f t="shared" si="95"/>
        <v>63.28</v>
      </c>
    </row>
    <row r="80" spans="1:54">
      <c r="A80" s="4" t="s">
        <v>53</v>
      </c>
      <c r="B80" s="33" t="s">
        <v>54</v>
      </c>
      <c r="C80" s="4" t="s">
        <v>204</v>
      </c>
      <c r="D80" s="4" t="s">
        <v>205</v>
      </c>
      <c r="E80" s="4" t="s">
        <v>89</v>
      </c>
      <c r="F80" s="4" t="s">
        <v>92</v>
      </c>
      <c r="G80" s="4" t="s">
        <v>93</v>
      </c>
      <c r="H80" s="34">
        <v>45032</v>
      </c>
      <c r="I80" s="36">
        <v>0.35612268518519</v>
      </c>
      <c r="J80" s="37">
        <v>5</v>
      </c>
      <c r="K80" s="24">
        <v>5</v>
      </c>
      <c r="L80" s="37">
        <v>0</v>
      </c>
      <c r="M80" s="37">
        <v>0</v>
      </c>
      <c r="N80" s="4" t="s">
        <v>60</v>
      </c>
      <c r="O80" s="4" t="s">
        <v>78</v>
      </c>
      <c r="P80" s="4" t="s">
        <v>79</v>
      </c>
      <c r="Q80" s="4" t="s">
        <v>94</v>
      </c>
      <c r="R80" s="4" t="s">
        <v>78</v>
      </c>
      <c r="S80" s="4" t="s">
        <v>81</v>
      </c>
      <c r="T80" s="4" t="s">
        <v>178</v>
      </c>
      <c r="U80" s="4" t="s">
        <v>206</v>
      </c>
      <c r="V80" s="4" t="s">
        <v>53</v>
      </c>
      <c r="W80" s="4" t="s">
        <v>65</v>
      </c>
      <c r="X80" s="4" t="s">
        <v>66</v>
      </c>
      <c r="Y80" s="4" t="s">
        <v>67</v>
      </c>
      <c r="Z80" s="4" t="s">
        <v>53</v>
      </c>
      <c r="AA80" s="4" t="s">
        <v>53</v>
      </c>
      <c r="AB80" s="4" t="s">
        <v>53</v>
      </c>
      <c r="AC80" s="4" t="s">
        <v>68</v>
      </c>
      <c r="AD80" s="38">
        <v>101253</v>
      </c>
      <c r="AE80" s="33" t="s">
        <v>69</v>
      </c>
      <c r="AF80" s="4" t="s">
        <v>53</v>
      </c>
      <c r="AG80" s="4" t="s">
        <v>70</v>
      </c>
      <c r="AH80" s="4" t="s">
        <v>53</v>
      </c>
      <c r="AI80" s="4">
        <v>1730</v>
      </c>
      <c r="AJ80" s="4">
        <v>1</v>
      </c>
      <c r="AK80" s="4">
        <v>1730</v>
      </c>
      <c r="AL80" s="26">
        <v>1730</v>
      </c>
      <c r="AM80" s="27">
        <f t="shared" si="88"/>
        <v>1954.9</v>
      </c>
      <c r="AN80" s="27">
        <f t="shared" si="89"/>
        <v>9774.5</v>
      </c>
      <c r="AO80" s="43" t="s">
        <v>71</v>
      </c>
      <c r="AQ80" s="43" t="s">
        <v>72</v>
      </c>
      <c r="AR80" s="27" t="s">
        <v>73</v>
      </c>
      <c r="AS80" s="43" t="s">
        <v>74</v>
      </c>
      <c r="AT80" s="27">
        <f t="shared" si="90"/>
        <v>9774.5</v>
      </c>
      <c r="AU80" s="28">
        <v>0.004</v>
      </c>
      <c r="AV80" s="28">
        <v>0.004</v>
      </c>
      <c r="AX80" s="27">
        <f t="shared" si="91"/>
        <v>39.098</v>
      </c>
      <c r="AY80" s="27">
        <f t="shared" si="92"/>
        <v>39.098</v>
      </c>
      <c r="AZ80" s="27">
        <f t="shared" si="93"/>
        <v>0</v>
      </c>
      <c r="BA80" s="27">
        <f t="shared" si="94"/>
        <v>73.7698113207547</v>
      </c>
      <c r="BB80" s="27">
        <f t="shared" si="95"/>
        <v>78.196</v>
      </c>
    </row>
    <row r="81" spans="1:54">
      <c r="A81" s="4" t="s">
        <v>53</v>
      </c>
      <c r="B81" s="33" t="s">
        <v>54</v>
      </c>
      <c r="C81" s="4" t="s">
        <v>204</v>
      </c>
      <c r="D81" s="4" t="s">
        <v>205</v>
      </c>
      <c r="E81" s="4" t="s">
        <v>91</v>
      </c>
      <c r="F81" s="4" t="s">
        <v>96</v>
      </c>
      <c r="G81" s="4" t="s">
        <v>77</v>
      </c>
      <c r="H81" s="34">
        <v>45032</v>
      </c>
      <c r="I81" s="36">
        <v>0.35612268518519</v>
      </c>
      <c r="J81" s="37">
        <v>5</v>
      </c>
      <c r="K81" s="24">
        <v>5</v>
      </c>
      <c r="L81" s="37">
        <v>0</v>
      </c>
      <c r="M81" s="37">
        <v>0</v>
      </c>
      <c r="N81" s="4" t="s">
        <v>60</v>
      </c>
      <c r="O81" s="4" t="s">
        <v>78</v>
      </c>
      <c r="P81" s="4" t="s">
        <v>79</v>
      </c>
      <c r="Q81" s="4" t="s">
        <v>94</v>
      </c>
      <c r="R81" s="4" t="s">
        <v>78</v>
      </c>
      <c r="S81" s="4" t="s">
        <v>81</v>
      </c>
      <c r="T81" s="4" t="s">
        <v>178</v>
      </c>
      <c r="U81" s="4" t="s">
        <v>206</v>
      </c>
      <c r="V81" s="4" t="s">
        <v>53</v>
      </c>
      <c r="W81" s="4" t="s">
        <v>65</v>
      </c>
      <c r="X81" s="4" t="s">
        <v>66</v>
      </c>
      <c r="Y81" s="4" t="s">
        <v>67</v>
      </c>
      <c r="Z81" s="4" t="s">
        <v>53</v>
      </c>
      <c r="AA81" s="4" t="s">
        <v>53</v>
      </c>
      <c r="AB81" s="4" t="s">
        <v>53</v>
      </c>
      <c r="AC81" s="4" t="s">
        <v>68</v>
      </c>
      <c r="AD81" s="38">
        <v>101253</v>
      </c>
      <c r="AE81" s="33" t="s">
        <v>69</v>
      </c>
      <c r="AF81" s="4" t="s">
        <v>53</v>
      </c>
      <c r="AG81" s="4" t="s">
        <v>70</v>
      </c>
      <c r="AH81" s="4" t="s">
        <v>53</v>
      </c>
      <c r="AI81" s="4">
        <v>500</v>
      </c>
      <c r="AJ81" s="4">
        <v>1</v>
      </c>
      <c r="AK81" s="4">
        <v>500</v>
      </c>
      <c r="AL81" s="26">
        <v>500</v>
      </c>
      <c r="AM81" s="27">
        <f t="shared" si="88"/>
        <v>565</v>
      </c>
      <c r="AN81" s="27">
        <f t="shared" si="89"/>
        <v>2825</v>
      </c>
      <c r="AO81" s="43" t="s">
        <v>71</v>
      </c>
      <c r="AQ81" s="43" t="s">
        <v>72</v>
      </c>
      <c r="AR81" s="27" t="s">
        <v>73</v>
      </c>
      <c r="AS81" s="43" t="s">
        <v>74</v>
      </c>
      <c r="AT81" s="27">
        <f t="shared" si="90"/>
        <v>2825</v>
      </c>
      <c r="AU81" s="28">
        <v>0.004</v>
      </c>
      <c r="AV81" s="28">
        <v>0.004</v>
      </c>
      <c r="AX81" s="27">
        <f t="shared" si="91"/>
        <v>11.3</v>
      </c>
      <c r="AY81" s="27">
        <f t="shared" si="92"/>
        <v>11.3</v>
      </c>
      <c r="AZ81" s="27">
        <f t="shared" si="93"/>
        <v>0</v>
      </c>
      <c r="BA81" s="27">
        <f t="shared" si="94"/>
        <v>21.3207547169811</v>
      </c>
      <c r="BB81" s="27">
        <f t="shared" si="95"/>
        <v>22.6</v>
      </c>
    </row>
    <row r="82" spans="1:54">
      <c r="A82" s="4" t="s">
        <v>53</v>
      </c>
      <c r="B82" s="33" t="s">
        <v>54</v>
      </c>
      <c r="C82" s="4" t="s">
        <v>207</v>
      </c>
      <c r="D82" s="4" t="s">
        <v>208</v>
      </c>
      <c r="E82" s="4" t="s">
        <v>57</v>
      </c>
      <c r="F82" s="4" t="s">
        <v>85</v>
      </c>
      <c r="G82" s="4" t="s">
        <v>86</v>
      </c>
      <c r="H82" s="34">
        <v>45034</v>
      </c>
      <c r="I82" s="36">
        <v>0.69635416666667</v>
      </c>
      <c r="J82" s="37">
        <v>10</v>
      </c>
      <c r="K82" s="24">
        <v>10</v>
      </c>
      <c r="L82" s="37">
        <v>0</v>
      </c>
      <c r="M82" s="37">
        <v>0</v>
      </c>
      <c r="N82" s="4" t="s">
        <v>60</v>
      </c>
      <c r="O82" s="4" t="s">
        <v>78</v>
      </c>
      <c r="P82" s="4" t="s">
        <v>79</v>
      </c>
      <c r="Q82" s="4" t="s">
        <v>80</v>
      </c>
      <c r="R82" s="4" t="s">
        <v>78</v>
      </c>
      <c r="S82" s="4" t="s">
        <v>81</v>
      </c>
      <c r="T82" s="4" t="s">
        <v>119</v>
      </c>
      <c r="U82" s="4" t="s">
        <v>209</v>
      </c>
      <c r="V82" s="4" t="s">
        <v>53</v>
      </c>
      <c r="W82" s="4" t="s">
        <v>65</v>
      </c>
      <c r="X82" s="4" t="s">
        <v>66</v>
      </c>
      <c r="Y82" s="4" t="s">
        <v>67</v>
      </c>
      <c r="Z82" s="4" t="s">
        <v>53</v>
      </c>
      <c r="AA82" s="4" t="s">
        <v>53</v>
      </c>
      <c r="AB82" s="4" t="s">
        <v>53</v>
      </c>
      <c r="AC82" s="4" t="s">
        <v>68</v>
      </c>
      <c r="AD82" s="38">
        <v>101253</v>
      </c>
      <c r="AE82" s="33" t="s">
        <v>69</v>
      </c>
      <c r="AF82" s="4" t="s">
        <v>53</v>
      </c>
      <c r="AG82" s="4" t="s">
        <v>70</v>
      </c>
      <c r="AH82" s="4" t="s">
        <v>53</v>
      </c>
      <c r="AI82" s="4">
        <v>1170</v>
      </c>
      <c r="AJ82" s="4">
        <v>1</v>
      </c>
      <c r="AK82" s="4">
        <v>1170</v>
      </c>
      <c r="AL82" s="26">
        <v>1225</v>
      </c>
      <c r="AM82" s="27">
        <f t="shared" si="88"/>
        <v>1384.25</v>
      </c>
      <c r="AN82" s="27">
        <f t="shared" si="89"/>
        <v>13842.5</v>
      </c>
      <c r="AO82" s="43" t="s">
        <v>71</v>
      </c>
      <c r="AQ82" s="43" t="s">
        <v>72</v>
      </c>
      <c r="AR82" s="27" t="s">
        <v>73</v>
      </c>
      <c r="AS82" s="43" t="s">
        <v>74</v>
      </c>
      <c r="AT82" s="27">
        <f t="shared" si="90"/>
        <v>13842.5</v>
      </c>
      <c r="AU82" s="28">
        <v>0.004</v>
      </c>
      <c r="AV82" s="28">
        <v>0.004</v>
      </c>
      <c r="AX82" s="27">
        <f t="shared" si="91"/>
        <v>55.37</v>
      </c>
      <c r="AY82" s="27">
        <f t="shared" si="92"/>
        <v>55.37</v>
      </c>
      <c r="AZ82" s="27">
        <f t="shared" si="93"/>
        <v>0</v>
      </c>
      <c r="BA82" s="27">
        <f t="shared" si="94"/>
        <v>104.471698113208</v>
      </c>
      <c r="BB82" s="27">
        <f t="shared" si="95"/>
        <v>110.74</v>
      </c>
    </row>
    <row r="83" spans="1:54">
      <c r="A83" s="4" t="s">
        <v>53</v>
      </c>
      <c r="B83" s="33" t="s">
        <v>54</v>
      </c>
      <c r="C83" s="4" t="s">
        <v>210</v>
      </c>
      <c r="D83" s="4" t="s">
        <v>211</v>
      </c>
      <c r="E83" s="4" t="s">
        <v>89</v>
      </c>
      <c r="F83" s="4" t="s">
        <v>85</v>
      </c>
      <c r="G83" s="4" t="s">
        <v>86</v>
      </c>
      <c r="H83" s="34">
        <v>45035</v>
      </c>
      <c r="I83" s="36">
        <v>0.60173611111111</v>
      </c>
      <c r="J83" s="37">
        <v>2</v>
      </c>
      <c r="K83" s="24">
        <v>2</v>
      </c>
      <c r="L83" s="37">
        <v>0</v>
      </c>
      <c r="M83" s="37">
        <v>0</v>
      </c>
      <c r="N83" s="4" t="s">
        <v>60</v>
      </c>
      <c r="O83" s="4" t="s">
        <v>78</v>
      </c>
      <c r="P83" s="4" t="s">
        <v>79</v>
      </c>
      <c r="Q83" s="4" t="s">
        <v>80</v>
      </c>
      <c r="R83" s="4" t="s">
        <v>78</v>
      </c>
      <c r="S83" s="4" t="s">
        <v>81</v>
      </c>
      <c r="T83" s="4" t="s">
        <v>99</v>
      </c>
      <c r="U83" s="4" t="s">
        <v>212</v>
      </c>
      <c r="V83" s="4" t="s">
        <v>53</v>
      </c>
      <c r="W83" s="4" t="s">
        <v>65</v>
      </c>
      <c r="X83" s="4" t="s">
        <v>66</v>
      </c>
      <c r="Y83" s="4" t="s">
        <v>67</v>
      </c>
      <c r="Z83" s="4" t="s">
        <v>53</v>
      </c>
      <c r="AA83" s="4" t="s">
        <v>53</v>
      </c>
      <c r="AB83" s="4" t="s">
        <v>53</v>
      </c>
      <c r="AC83" s="4" t="s">
        <v>68</v>
      </c>
      <c r="AD83" s="38">
        <v>101253</v>
      </c>
      <c r="AE83" s="33" t="s">
        <v>69</v>
      </c>
      <c r="AF83" s="4" t="s">
        <v>53</v>
      </c>
      <c r="AG83" s="4" t="s">
        <v>70</v>
      </c>
      <c r="AH83" s="4" t="s">
        <v>53</v>
      </c>
      <c r="AI83" s="4">
        <v>1170</v>
      </c>
      <c r="AJ83" s="4">
        <v>1</v>
      </c>
      <c r="AK83" s="4">
        <v>1170</v>
      </c>
      <c r="AL83" s="26">
        <v>1225</v>
      </c>
      <c r="AM83" s="27">
        <f t="shared" si="88"/>
        <v>1384.25</v>
      </c>
      <c r="AN83" s="27">
        <f t="shared" si="89"/>
        <v>2768.5</v>
      </c>
      <c r="AO83" s="43" t="s">
        <v>71</v>
      </c>
      <c r="AQ83" s="43" t="s">
        <v>72</v>
      </c>
      <c r="AR83" s="27" t="s">
        <v>73</v>
      </c>
      <c r="AS83" s="43" t="s">
        <v>74</v>
      </c>
      <c r="AT83" s="27">
        <f t="shared" si="90"/>
        <v>2768.5</v>
      </c>
      <c r="AU83" s="28">
        <v>0.004</v>
      </c>
      <c r="AV83" s="28">
        <v>0.004</v>
      </c>
      <c r="AX83" s="27">
        <f t="shared" si="91"/>
        <v>11.074</v>
      </c>
      <c r="AY83" s="27">
        <f t="shared" si="92"/>
        <v>11.074</v>
      </c>
      <c r="AZ83" s="27">
        <f t="shared" si="93"/>
        <v>0</v>
      </c>
      <c r="BA83" s="27">
        <f t="shared" si="94"/>
        <v>20.8943396226415</v>
      </c>
      <c r="BB83" s="27">
        <f t="shared" si="95"/>
        <v>22.148</v>
      </c>
    </row>
    <row r="84" spans="1:54">
      <c r="A84" s="4" t="s">
        <v>53</v>
      </c>
      <c r="B84" s="33" t="s">
        <v>54</v>
      </c>
      <c r="C84" s="4" t="s">
        <v>210</v>
      </c>
      <c r="D84" s="4" t="s">
        <v>213</v>
      </c>
      <c r="E84" s="4" t="s">
        <v>57</v>
      </c>
      <c r="F84" s="4" t="s">
        <v>76</v>
      </c>
      <c r="G84" s="4" t="s">
        <v>77</v>
      </c>
      <c r="H84" s="34">
        <v>45035</v>
      </c>
      <c r="I84" s="36">
        <v>0.60212962962963</v>
      </c>
      <c r="J84" s="37">
        <v>2</v>
      </c>
      <c r="K84" s="24">
        <v>2</v>
      </c>
      <c r="L84" s="37">
        <v>0</v>
      </c>
      <c r="M84" s="37">
        <v>0</v>
      </c>
      <c r="N84" s="4" t="s">
        <v>60</v>
      </c>
      <c r="O84" s="4" t="s">
        <v>78</v>
      </c>
      <c r="P84" s="4" t="s">
        <v>79</v>
      </c>
      <c r="Q84" s="4" t="s">
        <v>80</v>
      </c>
      <c r="R84" s="4" t="s">
        <v>78</v>
      </c>
      <c r="S84" s="4" t="s">
        <v>81</v>
      </c>
      <c r="T84" s="4" t="s">
        <v>99</v>
      </c>
      <c r="U84" s="4" t="s">
        <v>214</v>
      </c>
      <c r="V84" s="4" t="s">
        <v>53</v>
      </c>
      <c r="W84" s="4" t="s">
        <v>65</v>
      </c>
      <c r="X84" s="4" t="s">
        <v>66</v>
      </c>
      <c r="Y84" s="4" t="s">
        <v>67</v>
      </c>
      <c r="Z84" s="4" t="s">
        <v>53</v>
      </c>
      <c r="AA84" s="4" t="s">
        <v>53</v>
      </c>
      <c r="AB84" s="4" t="s">
        <v>53</v>
      </c>
      <c r="AC84" s="4" t="s">
        <v>68</v>
      </c>
      <c r="AD84" s="38">
        <v>101253</v>
      </c>
      <c r="AE84" s="33" t="s">
        <v>69</v>
      </c>
      <c r="AF84" s="4" t="s">
        <v>53</v>
      </c>
      <c r="AG84" s="4" t="s">
        <v>70</v>
      </c>
      <c r="AH84" s="4" t="s">
        <v>53</v>
      </c>
      <c r="AI84" s="4">
        <v>500</v>
      </c>
      <c r="AJ84" s="4">
        <v>1</v>
      </c>
      <c r="AK84" s="4">
        <v>500</v>
      </c>
      <c r="AL84" s="26">
        <v>500</v>
      </c>
      <c r="AM84" s="27">
        <f t="shared" si="88"/>
        <v>565</v>
      </c>
      <c r="AN84" s="27">
        <f t="shared" si="89"/>
        <v>1130</v>
      </c>
      <c r="AO84" s="43" t="s">
        <v>71</v>
      </c>
      <c r="AQ84" s="43" t="s">
        <v>72</v>
      </c>
      <c r="AR84" s="27" t="s">
        <v>73</v>
      </c>
      <c r="AS84" s="43" t="s">
        <v>74</v>
      </c>
      <c r="AT84" s="27">
        <f t="shared" si="90"/>
        <v>1130</v>
      </c>
      <c r="AU84" s="28">
        <v>0.004</v>
      </c>
      <c r="AV84" s="28">
        <v>0.004</v>
      </c>
      <c r="AX84" s="27">
        <f t="shared" si="91"/>
        <v>4.52</v>
      </c>
      <c r="AY84" s="27">
        <f t="shared" si="92"/>
        <v>4.52</v>
      </c>
      <c r="AZ84" s="27">
        <f t="shared" si="93"/>
        <v>0</v>
      </c>
      <c r="BA84" s="27">
        <f t="shared" si="94"/>
        <v>8.52830188679245</v>
      </c>
      <c r="BB84" s="27">
        <f t="shared" si="95"/>
        <v>9.04</v>
      </c>
    </row>
    <row r="85" spans="1:54">
      <c r="A85" s="4" t="s">
        <v>53</v>
      </c>
      <c r="B85" s="33" t="s">
        <v>54</v>
      </c>
      <c r="C85" s="4" t="s">
        <v>215</v>
      </c>
      <c r="D85" s="4" t="s">
        <v>216</v>
      </c>
      <c r="E85" s="4" t="s">
        <v>89</v>
      </c>
      <c r="F85" s="4" t="s">
        <v>85</v>
      </c>
      <c r="G85" s="4" t="s">
        <v>86</v>
      </c>
      <c r="H85" s="34">
        <v>45036</v>
      </c>
      <c r="I85" s="36">
        <v>0.64434027777778</v>
      </c>
      <c r="J85" s="37">
        <v>2</v>
      </c>
      <c r="K85" s="24">
        <v>2</v>
      </c>
      <c r="L85" s="37">
        <v>0</v>
      </c>
      <c r="M85" s="37">
        <v>0</v>
      </c>
      <c r="N85" s="4" t="s">
        <v>60</v>
      </c>
      <c r="O85" s="4" t="s">
        <v>78</v>
      </c>
      <c r="P85" s="4" t="s">
        <v>79</v>
      </c>
      <c r="Q85" s="4" t="s">
        <v>80</v>
      </c>
      <c r="R85" s="4" t="s">
        <v>78</v>
      </c>
      <c r="S85" s="4" t="s">
        <v>81</v>
      </c>
      <c r="T85" s="4" t="s">
        <v>99</v>
      </c>
      <c r="U85" s="4" t="s">
        <v>217</v>
      </c>
      <c r="V85" s="4" t="s">
        <v>53</v>
      </c>
      <c r="W85" s="4" t="s">
        <v>65</v>
      </c>
      <c r="X85" s="4" t="s">
        <v>66</v>
      </c>
      <c r="Y85" s="4" t="s">
        <v>67</v>
      </c>
      <c r="Z85" s="4" t="s">
        <v>53</v>
      </c>
      <c r="AA85" s="4" t="s">
        <v>53</v>
      </c>
      <c r="AB85" s="4" t="s">
        <v>53</v>
      </c>
      <c r="AC85" s="4" t="s">
        <v>68</v>
      </c>
      <c r="AD85" s="38">
        <v>101253</v>
      </c>
      <c r="AE85" s="33" t="s">
        <v>69</v>
      </c>
      <c r="AF85" s="4" t="s">
        <v>53</v>
      </c>
      <c r="AG85" s="4" t="s">
        <v>70</v>
      </c>
      <c r="AH85" s="4" t="s">
        <v>53</v>
      </c>
      <c r="AI85" s="4">
        <v>1170</v>
      </c>
      <c r="AJ85" s="4">
        <v>1</v>
      </c>
      <c r="AK85" s="4">
        <v>1170</v>
      </c>
      <c r="AL85" s="26">
        <v>1225</v>
      </c>
      <c r="AM85" s="27">
        <f t="shared" si="88"/>
        <v>1384.25</v>
      </c>
      <c r="AN85" s="27">
        <f t="shared" si="89"/>
        <v>2768.5</v>
      </c>
      <c r="AO85" s="43" t="s">
        <v>71</v>
      </c>
      <c r="AQ85" s="43" t="s">
        <v>72</v>
      </c>
      <c r="AR85" s="27" t="s">
        <v>73</v>
      </c>
      <c r="AS85" s="43" t="s">
        <v>74</v>
      </c>
      <c r="AT85" s="27">
        <f t="shared" si="90"/>
        <v>2768.5</v>
      </c>
      <c r="AU85" s="28">
        <v>0.004</v>
      </c>
      <c r="AV85" s="28">
        <v>0.004</v>
      </c>
      <c r="AX85" s="27">
        <f t="shared" si="91"/>
        <v>11.074</v>
      </c>
      <c r="AY85" s="27">
        <f t="shared" si="92"/>
        <v>11.074</v>
      </c>
      <c r="AZ85" s="27">
        <f t="shared" si="93"/>
        <v>0</v>
      </c>
      <c r="BA85" s="27">
        <f t="shared" si="94"/>
        <v>20.8943396226415</v>
      </c>
      <c r="BB85" s="27">
        <f t="shared" si="95"/>
        <v>22.148</v>
      </c>
    </row>
    <row r="86" spans="1:54">
      <c r="A86" s="4" t="s">
        <v>53</v>
      </c>
      <c r="B86" s="33" t="s">
        <v>54</v>
      </c>
      <c r="C86" s="4" t="s">
        <v>215</v>
      </c>
      <c r="D86" s="4" t="s">
        <v>216</v>
      </c>
      <c r="E86" s="4" t="s">
        <v>91</v>
      </c>
      <c r="F86" s="4" t="s">
        <v>76</v>
      </c>
      <c r="G86" s="4" t="s">
        <v>77</v>
      </c>
      <c r="H86" s="34">
        <v>45036</v>
      </c>
      <c r="I86" s="36">
        <v>0.64434027777778</v>
      </c>
      <c r="J86" s="37">
        <v>2</v>
      </c>
      <c r="K86" s="24">
        <v>2</v>
      </c>
      <c r="L86" s="37">
        <v>0</v>
      </c>
      <c r="M86" s="37">
        <v>0</v>
      </c>
      <c r="N86" s="4" t="s">
        <v>60</v>
      </c>
      <c r="O86" s="4" t="s">
        <v>78</v>
      </c>
      <c r="P86" s="4" t="s">
        <v>79</v>
      </c>
      <c r="Q86" s="4" t="s">
        <v>80</v>
      </c>
      <c r="R86" s="4" t="s">
        <v>78</v>
      </c>
      <c r="S86" s="4" t="s">
        <v>81</v>
      </c>
      <c r="T86" s="4" t="s">
        <v>99</v>
      </c>
      <c r="U86" s="4" t="s">
        <v>217</v>
      </c>
      <c r="V86" s="4" t="s">
        <v>53</v>
      </c>
      <c r="W86" s="4" t="s">
        <v>65</v>
      </c>
      <c r="X86" s="4" t="s">
        <v>66</v>
      </c>
      <c r="Y86" s="4" t="s">
        <v>67</v>
      </c>
      <c r="Z86" s="4" t="s">
        <v>53</v>
      </c>
      <c r="AA86" s="4" t="s">
        <v>53</v>
      </c>
      <c r="AB86" s="4" t="s">
        <v>53</v>
      </c>
      <c r="AC86" s="4" t="s">
        <v>68</v>
      </c>
      <c r="AD86" s="38">
        <v>101253</v>
      </c>
      <c r="AE86" s="33" t="s">
        <v>69</v>
      </c>
      <c r="AF86" s="4" t="s">
        <v>53</v>
      </c>
      <c r="AG86" s="4" t="s">
        <v>70</v>
      </c>
      <c r="AH86" s="4" t="s">
        <v>53</v>
      </c>
      <c r="AI86" s="4">
        <v>500</v>
      </c>
      <c r="AJ86" s="4">
        <v>1</v>
      </c>
      <c r="AK86" s="4">
        <v>500</v>
      </c>
      <c r="AL86" s="26">
        <v>500</v>
      </c>
      <c r="AM86" s="27">
        <f t="shared" si="88"/>
        <v>565</v>
      </c>
      <c r="AN86" s="27">
        <f t="shared" si="89"/>
        <v>1130</v>
      </c>
      <c r="AO86" s="43" t="s">
        <v>71</v>
      </c>
      <c r="AQ86" s="43" t="s">
        <v>72</v>
      </c>
      <c r="AR86" s="27" t="s">
        <v>73</v>
      </c>
      <c r="AS86" s="43" t="s">
        <v>74</v>
      </c>
      <c r="AT86" s="27">
        <f t="shared" si="90"/>
        <v>1130</v>
      </c>
      <c r="AU86" s="28">
        <v>0.004</v>
      </c>
      <c r="AV86" s="28">
        <v>0.004</v>
      </c>
      <c r="AX86" s="27">
        <f t="shared" si="91"/>
        <v>4.52</v>
      </c>
      <c r="AY86" s="27">
        <f t="shared" si="92"/>
        <v>4.52</v>
      </c>
      <c r="AZ86" s="27">
        <f t="shared" si="93"/>
        <v>0</v>
      </c>
      <c r="BA86" s="27">
        <f t="shared" si="94"/>
        <v>8.52830188679245</v>
      </c>
      <c r="BB86" s="27">
        <f t="shared" si="95"/>
        <v>9.04</v>
      </c>
    </row>
    <row r="87" spans="1:54">
      <c r="A87" s="4" t="s">
        <v>53</v>
      </c>
      <c r="B87" s="33" t="s">
        <v>54</v>
      </c>
      <c r="C87" s="4" t="s">
        <v>218</v>
      </c>
      <c r="D87" s="4" t="s">
        <v>219</v>
      </c>
      <c r="E87" s="4" t="s">
        <v>57</v>
      </c>
      <c r="F87" s="4" t="s">
        <v>220</v>
      </c>
      <c r="G87" s="4" t="s">
        <v>93</v>
      </c>
      <c r="H87" s="34">
        <v>45037</v>
      </c>
      <c r="I87" s="36">
        <v>0.42453703703704</v>
      </c>
      <c r="J87" s="37">
        <v>1</v>
      </c>
      <c r="K87" s="24">
        <v>1</v>
      </c>
      <c r="L87" s="37">
        <v>0</v>
      </c>
      <c r="M87" s="37">
        <v>0</v>
      </c>
      <c r="N87" s="4" t="s">
        <v>60</v>
      </c>
      <c r="O87" s="4" t="s">
        <v>78</v>
      </c>
      <c r="P87" s="4" t="s">
        <v>79</v>
      </c>
      <c r="Q87" s="4" t="s">
        <v>53</v>
      </c>
      <c r="R87" s="4" t="s">
        <v>78</v>
      </c>
      <c r="S87" s="4" t="s">
        <v>81</v>
      </c>
      <c r="T87" s="4" t="s">
        <v>108</v>
      </c>
      <c r="U87" s="4" t="s">
        <v>221</v>
      </c>
      <c r="V87" s="4" t="s">
        <v>53</v>
      </c>
      <c r="W87" s="4" t="s">
        <v>222</v>
      </c>
      <c r="X87" s="4" t="s">
        <v>223</v>
      </c>
      <c r="Y87" s="4" t="s">
        <v>224</v>
      </c>
      <c r="Z87" s="4" t="s">
        <v>53</v>
      </c>
      <c r="AA87" s="4" t="s">
        <v>53</v>
      </c>
      <c r="AB87" s="4" t="s">
        <v>53</v>
      </c>
      <c r="AC87" s="4" t="s">
        <v>68</v>
      </c>
      <c r="AD87" s="38">
        <v>101253</v>
      </c>
      <c r="AE87" s="33" t="s">
        <v>69</v>
      </c>
      <c r="AF87" s="4" t="s">
        <v>53</v>
      </c>
      <c r="AG87" s="4" t="s">
        <v>70</v>
      </c>
      <c r="AH87" s="4" t="s">
        <v>53</v>
      </c>
      <c r="AI87" s="4">
        <v>1730</v>
      </c>
      <c r="AJ87" s="4">
        <v>1</v>
      </c>
      <c r="AK87" s="4">
        <v>1730</v>
      </c>
      <c r="AL87" s="26">
        <v>1785</v>
      </c>
      <c r="AM87" s="27">
        <f t="shared" si="88"/>
        <v>2017.05</v>
      </c>
      <c r="AN87" s="27">
        <f t="shared" si="89"/>
        <v>2017.05</v>
      </c>
      <c r="AO87" s="43" t="s">
        <v>71</v>
      </c>
      <c r="AQ87" s="43" t="s">
        <v>72</v>
      </c>
      <c r="AR87" s="27" t="s">
        <v>73</v>
      </c>
      <c r="AS87" s="43" t="s">
        <v>225</v>
      </c>
      <c r="AT87" s="27">
        <f t="shared" si="90"/>
        <v>2017.05</v>
      </c>
      <c r="AU87" s="28">
        <v>0.004</v>
      </c>
      <c r="AV87" s="28">
        <v>0.004</v>
      </c>
      <c r="AX87" s="27">
        <f t="shared" si="91"/>
        <v>8.0682</v>
      </c>
      <c r="AY87" s="27">
        <f t="shared" si="92"/>
        <v>8.0682</v>
      </c>
      <c r="AZ87" s="27">
        <f t="shared" si="93"/>
        <v>0</v>
      </c>
      <c r="BA87" s="27">
        <f t="shared" si="94"/>
        <v>15.2230188679245</v>
      </c>
      <c r="BB87" s="27">
        <f t="shared" si="95"/>
        <v>16.1364</v>
      </c>
    </row>
    <row r="88" spans="1:54">
      <c r="A88" s="4" t="s">
        <v>53</v>
      </c>
      <c r="B88" s="33" t="s">
        <v>54</v>
      </c>
      <c r="C88" s="4" t="s">
        <v>226</v>
      </c>
      <c r="D88" s="4" t="s">
        <v>227</v>
      </c>
      <c r="E88" s="4" t="s">
        <v>57</v>
      </c>
      <c r="F88" s="4" t="s">
        <v>76</v>
      </c>
      <c r="G88" s="4" t="s">
        <v>77</v>
      </c>
      <c r="H88" s="34">
        <v>45037</v>
      </c>
      <c r="I88" s="36">
        <v>0.66188657407407</v>
      </c>
      <c r="J88" s="37">
        <v>41</v>
      </c>
      <c r="K88" s="24">
        <v>41</v>
      </c>
      <c r="L88" s="37">
        <v>0</v>
      </c>
      <c r="M88" s="37">
        <v>0</v>
      </c>
      <c r="N88" s="4" t="s">
        <v>60</v>
      </c>
      <c r="O88" s="4" t="s">
        <v>78</v>
      </c>
      <c r="P88" s="4" t="s">
        <v>79</v>
      </c>
      <c r="Q88" s="4" t="s">
        <v>80</v>
      </c>
      <c r="R88" s="4" t="s">
        <v>78</v>
      </c>
      <c r="S88" s="4" t="s">
        <v>81</v>
      </c>
      <c r="T88" s="4" t="s">
        <v>99</v>
      </c>
      <c r="U88" s="4" t="s">
        <v>228</v>
      </c>
      <c r="V88" s="4" t="s">
        <v>53</v>
      </c>
      <c r="W88" s="4" t="s">
        <v>65</v>
      </c>
      <c r="X88" s="4" t="s">
        <v>66</v>
      </c>
      <c r="Y88" s="4" t="s">
        <v>67</v>
      </c>
      <c r="Z88" s="4" t="s">
        <v>53</v>
      </c>
      <c r="AA88" s="4" t="s">
        <v>53</v>
      </c>
      <c r="AB88" s="4" t="s">
        <v>53</v>
      </c>
      <c r="AC88" s="4" t="s">
        <v>68</v>
      </c>
      <c r="AD88" s="38">
        <v>101253</v>
      </c>
      <c r="AE88" s="33" t="s">
        <v>69</v>
      </c>
      <c r="AF88" s="4" t="s">
        <v>53</v>
      </c>
      <c r="AG88" s="4" t="s">
        <v>70</v>
      </c>
      <c r="AH88" s="4" t="s">
        <v>53</v>
      </c>
      <c r="AI88" s="4">
        <v>500</v>
      </c>
      <c r="AJ88" s="4">
        <v>1</v>
      </c>
      <c r="AK88" s="4">
        <v>500</v>
      </c>
      <c r="AL88" s="26">
        <v>500</v>
      </c>
      <c r="AM88" s="27">
        <f t="shared" si="88"/>
        <v>565</v>
      </c>
      <c r="AN88" s="27">
        <f t="shared" si="89"/>
        <v>23165</v>
      </c>
      <c r="AO88" s="43" t="s">
        <v>71</v>
      </c>
      <c r="AQ88" s="43" t="s">
        <v>72</v>
      </c>
      <c r="AR88" s="27" t="s">
        <v>73</v>
      </c>
      <c r="AS88" s="43" t="s">
        <v>74</v>
      </c>
      <c r="AT88" s="27">
        <f t="shared" si="90"/>
        <v>23165</v>
      </c>
      <c r="AU88" s="28">
        <v>0.004</v>
      </c>
      <c r="AV88" s="28">
        <v>0.004</v>
      </c>
      <c r="AX88" s="27">
        <f t="shared" si="91"/>
        <v>92.66</v>
      </c>
      <c r="AY88" s="27">
        <f t="shared" si="92"/>
        <v>92.66</v>
      </c>
      <c r="AZ88" s="27">
        <f t="shared" si="93"/>
        <v>0</v>
      </c>
      <c r="BA88" s="27">
        <f t="shared" si="94"/>
        <v>174.830188679245</v>
      </c>
      <c r="BB88" s="27">
        <f t="shared" si="95"/>
        <v>185.32</v>
      </c>
    </row>
    <row r="89" spans="1:54">
      <c r="A89" s="4" t="s">
        <v>53</v>
      </c>
      <c r="B89" s="33" t="s">
        <v>54</v>
      </c>
      <c r="C89" s="4" t="s">
        <v>226</v>
      </c>
      <c r="D89" s="4" t="s">
        <v>227</v>
      </c>
      <c r="E89" s="4" t="s">
        <v>88</v>
      </c>
      <c r="F89" s="4" t="s">
        <v>58</v>
      </c>
      <c r="G89" s="4" t="s">
        <v>59</v>
      </c>
      <c r="H89" s="34">
        <v>45037</v>
      </c>
      <c r="I89" s="36">
        <v>0.66188657407407</v>
      </c>
      <c r="J89" s="37">
        <v>12</v>
      </c>
      <c r="K89" s="24">
        <v>12</v>
      </c>
      <c r="L89" s="37">
        <v>0</v>
      </c>
      <c r="M89" s="37">
        <v>0</v>
      </c>
      <c r="N89" s="4" t="s">
        <v>60</v>
      </c>
      <c r="O89" s="4" t="s">
        <v>78</v>
      </c>
      <c r="P89" s="4" t="s">
        <v>79</v>
      </c>
      <c r="Q89" s="4" t="s">
        <v>53</v>
      </c>
      <c r="R89" s="4" t="s">
        <v>78</v>
      </c>
      <c r="S89" s="4" t="s">
        <v>81</v>
      </c>
      <c r="T89" s="4" t="s">
        <v>99</v>
      </c>
      <c r="U89" s="4" t="s">
        <v>228</v>
      </c>
      <c r="V89" s="4" t="s">
        <v>53</v>
      </c>
      <c r="W89" s="4" t="s">
        <v>65</v>
      </c>
      <c r="X89" s="4" t="s">
        <v>66</v>
      </c>
      <c r="Y89" s="4" t="s">
        <v>67</v>
      </c>
      <c r="Z89" s="4" t="s">
        <v>53</v>
      </c>
      <c r="AA89" s="4" t="s">
        <v>53</v>
      </c>
      <c r="AB89" s="4" t="s">
        <v>53</v>
      </c>
      <c r="AC89" s="4" t="s">
        <v>68</v>
      </c>
      <c r="AD89" s="38">
        <v>101253</v>
      </c>
      <c r="AE89" s="33" t="s">
        <v>69</v>
      </c>
      <c r="AF89" s="4" t="s">
        <v>53</v>
      </c>
      <c r="AG89" s="4" t="s">
        <v>70</v>
      </c>
      <c r="AH89" s="4" t="s">
        <v>53</v>
      </c>
      <c r="AI89" s="4">
        <v>1730</v>
      </c>
      <c r="AJ89" s="4">
        <v>1</v>
      </c>
      <c r="AK89" s="4">
        <v>1730</v>
      </c>
      <c r="AL89" s="26">
        <v>1492.4</v>
      </c>
      <c r="AM89" s="27">
        <f t="shared" si="88"/>
        <v>1686.412</v>
      </c>
      <c r="AN89" s="27">
        <f t="shared" si="89"/>
        <v>20236.944</v>
      </c>
      <c r="AO89" s="43" t="s">
        <v>71</v>
      </c>
      <c r="AQ89" s="43" t="s">
        <v>72</v>
      </c>
      <c r="AR89" s="27" t="s">
        <v>73</v>
      </c>
      <c r="AS89" s="43" t="s">
        <v>74</v>
      </c>
      <c r="AT89" s="27">
        <f t="shared" si="90"/>
        <v>20236.944</v>
      </c>
      <c r="AU89" s="28">
        <v>0.004</v>
      </c>
      <c r="AV89" s="28">
        <v>0.004</v>
      </c>
      <c r="AX89" s="27">
        <f t="shared" si="91"/>
        <v>80.947776</v>
      </c>
      <c r="AY89" s="27">
        <f t="shared" si="92"/>
        <v>80.947776</v>
      </c>
      <c r="AZ89" s="27">
        <f t="shared" si="93"/>
        <v>0</v>
      </c>
      <c r="BA89" s="27">
        <f t="shared" si="94"/>
        <v>152.731652830189</v>
      </c>
      <c r="BB89" s="27">
        <f t="shared" si="95"/>
        <v>161.895552</v>
      </c>
    </row>
    <row r="90" spans="1:54">
      <c r="A90" s="4" t="s">
        <v>53</v>
      </c>
      <c r="B90" s="33" t="s">
        <v>54</v>
      </c>
      <c r="C90" s="4" t="s">
        <v>229</v>
      </c>
      <c r="D90" s="4" t="s">
        <v>230</v>
      </c>
      <c r="E90" s="4" t="s">
        <v>57</v>
      </c>
      <c r="F90" s="4" t="s">
        <v>58</v>
      </c>
      <c r="G90" s="4" t="s">
        <v>59</v>
      </c>
      <c r="H90" s="34">
        <v>45037</v>
      </c>
      <c r="I90" s="36">
        <v>0.66297453703704</v>
      </c>
      <c r="J90" s="37">
        <v>24</v>
      </c>
      <c r="K90" s="24">
        <v>24</v>
      </c>
      <c r="L90" s="37">
        <v>0</v>
      </c>
      <c r="M90" s="37">
        <v>0</v>
      </c>
      <c r="N90" s="4" t="s">
        <v>60</v>
      </c>
      <c r="O90" s="4" t="s">
        <v>78</v>
      </c>
      <c r="P90" s="4" t="s">
        <v>79</v>
      </c>
      <c r="Q90" s="4" t="s">
        <v>53</v>
      </c>
      <c r="R90" s="4" t="s">
        <v>78</v>
      </c>
      <c r="S90" s="4" t="s">
        <v>81</v>
      </c>
      <c r="T90" s="4" t="s">
        <v>99</v>
      </c>
      <c r="U90" s="4" t="s">
        <v>231</v>
      </c>
      <c r="V90" s="4" t="s">
        <v>53</v>
      </c>
      <c r="W90" s="4" t="s">
        <v>65</v>
      </c>
      <c r="X90" s="4" t="s">
        <v>66</v>
      </c>
      <c r="Y90" s="4" t="s">
        <v>67</v>
      </c>
      <c r="Z90" s="4" t="s">
        <v>53</v>
      </c>
      <c r="AA90" s="4" t="s">
        <v>53</v>
      </c>
      <c r="AB90" s="4" t="s">
        <v>53</v>
      </c>
      <c r="AC90" s="4" t="s">
        <v>68</v>
      </c>
      <c r="AD90" s="38">
        <v>101253</v>
      </c>
      <c r="AE90" s="33" t="s">
        <v>69</v>
      </c>
      <c r="AF90" s="4" t="s">
        <v>53</v>
      </c>
      <c r="AG90" s="4" t="s">
        <v>70</v>
      </c>
      <c r="AH90" s="4" t="s">
        <v>53</v>
      </c>
      <c r="AI90" s="4">
        <v>1730</v>
      </c>
      <c r="AJ90" s="4">
        <v>1</v>
      </c>
      <c r="AK90" s="4">
        <v>1730</v>
      </c>
      <c r="AL90" s="26">
        <v>1492.4</v>
      </c>
      <c r="AM90" s="27">
        <f t="shared" si="88"/>
        <v>1686.412</v>
      </c>
      <c r="AN90" s="27">
        <f t="shared" si="89"/>
        <v>40473.888</v>
      </c>
      <c r="AO90" s="43" t="s">
        <v>71</v>
      </c>
      <c r="AQ90" s="43" t="s">
        <v>72</v>
      </c>
      <c r="AR90" s="27" t="s">
        <v>73</v>
      </c>
      <c r="AS90" s="43" t="s">
        <v>74</v>
      </c>
      <c r="AT90" s="27">
        <f t="shared" si="90"/>
        <v>40473.888</v>
      </c>
      <c r="AU90" s="28">
        <v>0.004</v>
      </c>
      <c r="AV90" s="28">
        <v>0.004</v>
      </c>
      <c r="AX90" s="27">
        <f t="shared" si="91"/>
        <v>161.895552</v>
      </c>
      <c r="AY90" s="27">
        <f t="shared" si="92"/>
        <v>161.895552</v>
      </c>
      <c r="AZ90" s="27">
        <f t="shared" si="93"/>
        <v>0</v>
      </c>
      <c r="BA90" s="27">
        <f t="shared" si="94"/>
        <v>305.463305660377</v>
      </c>
      <c r="BB90" s="27">
        <f t="shared" si="95"/>
        <v>323.791104</v>
      </c>
    </row>
    <row r="91" spans="1:54">
      <c r="A91" s="4" t="s">
        <v>53</v>
      </c>
      <c r="B91" s="33" t="s">
        <v>54</v>
      </c>
      <c r="C91" s="4" t="s">
        <v>232</v>
      </c>
      <c r="D91" s="4" t="s">
        <v>233</v>
      </c>
      <c r="E91" s="4" t="s">
        <v>57</v>
      </c>
      <c r="F91" s="4" t="s">
        <v>58</v>
      </c>
      <c r="G91" s="4" t="s">
        <v>59</v>
      </c>
      <c r="H91" s="34">
        <v>45037</v>
      </c>
      <c r="I91" s="36">
        <v>0.66378472222222</v>
      </c>
      <c r="J91" s="37">
        <v>5</v>
      </c>
      <c r="K91" s="24">
        <v>5</v>
      </c>
      <c r="L91" s="37">
        <v>0</v>
      </c>
      <c r="M91" s="37">
        <v>0</v>
      </c>
      <c r="N91" s="4" t="s">
        <v>60</v>
      </c>
      <c r="O91" s="4" t="s">
        <v>78</v>
      </c>
      <c r="P91" s="4" t="s">
        <v>79</v>
      </c>
      <c r="Q91" s="4" t="s">
        <v>53</v>
      </c>
      <c r="R91" s="4" t="s">
        <v>78</v>
      </c>
      <c r="S91" s="4" t="s">
        <v>81</v>
      </c>
      <c r="T91" s="4" t="s">
        <v>99</v>
      </c>
      <c r="U91" s="4" t="s">
        <v>234</v>
      </c>
      <c r="V91" s="4" t="s">
        <v>53</v>
      </c>
      <c r="W91" s="4" t="s">
        <v>65</v>
      </c>
      <c r="X91" s="4" t="s">
        <v>66</v>
      </c>
      <c r="Y91" s="4" t="s">
        <v>67</v>
      </c>
      <c r="Z91" s="4" t="s">
        <v>53</v>
      </c>
      <c r="AA91" s="4" t="s">
        <v>53</v>
      </c>
      <c r="AB91" s="4" t="s">
        <v>53</v>
      </c>
      <c r="AC91" s="4" t="s">
        <v>68</v>
      </c>
      <c r="AD91" s="38">
        <v>101253</v>
      </c>
      <c r="AE91" s="33" t="s">
        <v>69</v>
      </c>
      <c r="AF91" s="4" t="s">
        <v>53</v>
      </c>
      <c r="AG91" s="4" t="s">
        <v>70</v>
      </c>
      <c r="AH91" s="4" t="s">
        <v>53</v>
      </c>
      <c r="AI91" s="4">
        <v>1730</v>
      </c>
      <c r="AJ91" s="4">
        <v>1</v>
      </c>
      <c r="AK91" s="4">
        <v>1730</v>
      </c>
      <c r="AL91" s="26">
        <v>1492.4</v>
      </c>
      <c r="AM91" s="27">
        <f t="shared" si="88"/>
        <v>1686.412</v>
      </c>
      <c r="AN91" s="27">
        <f t="shared" si="89"/>
        <v>8432.06</v>
      </c>
      <c r="AO91" s="43" t="s">
        <v>71</v>
      </c>
      <c r="AQ91" s="43" t="s">
        <v>72</v>
      </c>
      <c r="AR91" s="27" t="s">
        <v>73</v>
      </c>
      <c r="AS91" s="43" t="s">
        <v>74</v>
      </c>
      <c r="AT91" s="27">
        <f t="shared" si="90"/>
        <v>8432.06</v>
      </c>
      <c r="AU91" s="28">
        <v>0.004</v>
      </c>
      <c r="AV91" s="28">
        <v>0.004</v>
      </c>
      <c r="AX91" s="27">
        <f t="shared" si="91"/>
        <v>33.72824</v>
      </c>
      <c r="AY91" s="27">
        <f t="shared" si="92"/>
        <v>33.72824</v>
      </c>
      <c r="AZ91" s="27">
        <f t="shared" si="93"/>
        <v>0</v>
      </c>
      <c r="BA91" s="27">
        <f t="shared" si="94"/>
        <v>63.6381886792453</v>
      </c>
      <c r="BB91" s="27">
        <f t="shared" si="95"/>
        <v>67.45648</v>
      </c>
    </row>
    <row r="92" spans="1:54">
      <c r="A92" s="4" t="s">
        <v>53</v>
      </c>
      <c r="B92" s="33" t="s">
        <v>54</v>
      </c>
      <c r="C92" s="4" t="s">
        <v>235</v>
      </c>
      <c r="D92" s="4" t="s">
        <v>236</v>
      </c>
      <c r="E92" s="4" t="s">
        <v>57</v>
      </c>
      <c r="F92" s="4" t="s">
        <v>104</v>
      </c>
      <c r="G92" s="4" t="s">
        <v>105</v>
      </c>
      <c r="H92" s="34">
        <v>45038</v>
      </c>
      <c r="I92" s="36">
        <v>0.65450231481481</v>
      </c>
      <c r="J92" s="37">
        <v>9</v>
      </c>
      <c r="K92" s="24">
        <v>9</v>
      </c>
      <c r="L92" s="37">
        <v>0</v>
      </c>
      <c r="M92" s="37">
        <v>0</v>
      </c>
      <c r="N92" s="4" t="s">
        <v>60</v>
      </c>
      <c r="O92" s="4" t="s">
        <v>78</v>
      </c>
      <c r="P92" s="4" t="s">
        <v>79</v>
      </c>
      <c r="Q92" s="4" t="s">
        <v>80</v>
      </c>
      <c r="R92" s="4" t="s">
        <v>78</v>
      </c>
      <c r="S92" s="4" t="s">
        <v>81</v>
      </c>
      <c r="T92" s="4" t="s">
        <v>178</v>
      </c>
      <c r="U92" s="4" t="s">
        <v>237</v>
      </c>
      <c r="V92" s="4" t="s">
        <v>53</v>
      </c>
      <c r="W92" s="4" t="s">
        <v>65</v>
      </c>
      <c r="X92" s="4" t="s">
        <v>66</v>
      </c>
      <c r="Y92" s="4" t="s">
        <v>67</v>
      </c>
      <c r="Z92" s="4" t="s">
        <v>53</v>
      </c>
      <c r="AA92" s="4" t="s">
        <v>53</v>
      </c>
      <c r="AB92" s="4" t="s">
        <v>53</v>
      </c>
      <c r="AC92" s="4" t="s">
        <v>68</v>
      </c>
      <c r="AD92" s="38">
        <v>101253</v>
      </c>
      <c r="AE92" s="33" t="s">
        <v>69</v>
      </c>
      <c r="AF92" s="4" t="s">
        <v>53</v>
      </c>
      <c r="AG92" s="4" t="s">
        <v>70</v>
      </c>
      <c r="AH92" s="4" t="s">
        <v>53</v>
      </c>
      <c r="AI92" s="4">
        <v>1372</v>
      </c>
      <c r="AJ92" s="4">
        <v>1</v>
      </c>
      <c r="AK92" s="4">
        <v>1372</v>
      </c>
      <c r="AL92" s="26">
        <v>1427</v>
      </c>
      <c r="AM92" s="27">
        <f t="shared" si="88"/>
        <v>1612.51</v>
      </c>
      <c r="AN92" s="27">
        <f t="shared" si="89"/>
        <v>14512.59</v>
      </c>
      <c r="AO92" s="43" t="s">
        <v>71</v>
      </c>
      <c r="AQ92" s="43" t="s">
        <v>72</v>
      </c>
      <c r="AR92" s="27" t="s">
        <v>73</v>
      </c>
      <c r="AS92" s="43" t="s">
        <v>74</v>
      </c>
      <c r="AT92" s="27">
        <f t="shared" si="90"/>
        <v>14512.59</v>
      </c>
      <c r="AU92" s="28">
        <v>0.004</v>
      </c>
      <c r="AV92" s="28">
        <v>0.004</v>
      </c>
      <c r="AX92" s="27">
        <f t="shared" si="91"/>
        <v>58.05036</v>
      </c>
      <c r="AY92" s="27">
        <f t="shared" si="92"/>
        <v>58.05036</v>
      </c>
      <c r="AZ92" s="27">
        <f t="shared" si="93"/>
        <v>0</v>
      </c>
      <c r="BA92" s="27">
        <f t="shared" si="94"/>
        <v>109.528981132075</v>
      </c>
      <c r="BB92" s="27">
        <f t="shared" si="95"/>
        <v>116.10072</v>
      </c>
    </row>
    <row r="93" spans="1:54">
      <c r="A93" s="4" t="s">
        <v>53</v>
      </c>
      <c r="B93" s="33" t="s">
        <v>54</v>
      </c>
      <c r="C93" s="4" t="s">
        <v>235</v>
      </c>
      <c r="D93" s="4" t="s">
        <v>236</v>
      </c>
      <c r="E93" s="4" t="s">
        <v>88</v>
      </c>
      <c r="F93" s="4" t="s">
        <v>76</v>
      </c>
      <c r="G93" s="4" t="s">
        <v>77</v>
      </c>
      <c r="H93" s="34">
        <v>45038</v>
      </c>
      <c r="I93" s="36">
        <v>0.65450231481481</v>
      </c>
      <c r="J93" s="37">
        <v>44</v>
      </c>
      <c r="K93" s="24">
        <v>44</v>
      </c>
      <c r="L93" s="37">
        <v>0</v>
      </c>
      <c r="M93" s="37">
        <v>0</v>
      </c>
      <c r="N93" s="4" t="s">
        <v>60</v>
      </c>
      <c r="O93" s="4" t="s">
        <v>78</v>
      </c>
      <c r="P93" s="4" t="s">
        <v>79</v>
      </c>
      <c r="Q93" s="4" t="s">
        <v>80</v>
      </c>
      <c r="R93" s="4" t="s">
        <v>78</v>
      </c>
      <c r="S93" s="4" t="s">
        <v>81</v>
      </c>
      <c r="T93" s="4" t="s">
        <v>178</v>
      </c>
      <c r="U93" s="4" t="s">
        <v>237</v>
      </c>
      <c r="V93" s="4" t="s">
        <v>53</v>
      </c>
      <c r="W93" s="4" t="s">
        <v>65</v>
      </c>
      <c r="X93" s="4" t="s">
        <v>66</v>
      </c>
      <c r="Y93" s="4" t="s">
        <v>67</v>
      </c>
      <c r="Z93" s="4" t="s">
        <v>53</v>
      </c>
      <c r="AA93" s="4" t="s">
        <v>53</v>
      </c>
      <c r="AB93" s="4" t="s">
        <v>53</v>
      </c>
      <c r="AC93" s="4" t="s">
        <v>68</v>
      </c>
      <c r="AD93" s="38">
        <v>101253</v>
      </c>
      <c r="AE93" s="33" t="s">
        <v>69</v>
      </c>
      <c r="AF93" s="4" t="s">
        <v>53</v>
      </c>
      <c r="AG93" s="4" t="s">
        <v>70</v>
      </c>
      <c r="AH93" s="4" t="s">
        <v>53</v>
      </c>
      <c r="AI93" s="4">
        <v>500</v>
      </c>
      <c r="AJ93" s="4">
        <v>1</v>
      </c>
      <c r="AK93" s="4">
        <v>500</v>
      </c>
      <c r="AL93" s="26">
        <v>500</v>
      </c>
      <c r="AM93" s="27">
        <f t="shared" si="88"/>
        <v>565</v>
      </c>
      <c r="AN93" s="27">
        <f t="shared" si="89"/>
        <v>24860</v>
      </c>
      <c r="AO93" s="43" t="s">
        <v>71</v>
      </c>
      <c r="AQ93" s="43" t="s">
        <v>72</v>
      </c>
      <c r="AR93" s="27" t="s">
        <v>73</v>
      </c>
      <c r="AS93" s="43" t="s">
        <v>74</v>
      </c>
      <c r="AT93" s="27">
        <f t="shared" si="90"/>
        <v>24860</v>
      </c>
      <c r="AU93" s="28">
        <v>0.004</v>
      </c>
      <c r="AV93" s="28">
        <v>0.004</v>
      </c>
      <c r="AX93" s="27">
        <f t="shared" si="91"/>
        <v>99.44</v>
      </c>
      <c r="AY93" s="27">
        <f t="shared" si="92"/>
        <v>99.44</v>
      </c>
      <c r="AZ93" s="27">
        <f t="shared" si="93"/>
        <v>0</v>
      </c>
      <c r="BA93" s="27">
        <f t="shared" si="94"/>
        <v>187.622641509434</v>
      </c>
      <c r="BB93" s="27">
        <f t="shared" si="95"/>
        <v>198.88</v>
      </c>
    </row>
    <row r="94" spans="1:54">
      <c r="A94" s="4" t="s">
        <v>53</v>
      </c>
      <c r="B94" s="33" t="s">
        <v>54</v>
      </c>
      <c r="C94" s="4" t="s">
        <v>238</v>
      </c>
      <c r="D94" s="4" t="s">
        <v>239</v>
      </c>
      <c r="E94" s="4" t="s">
        <v>57</v>
      </c>
      <c r="F94" s="4" t="s">
        <v>85</v>
      </c>
      <c r="G94" s="4" t="s">
        <v>86</v>
      </c>
      <c r="H94" s="34">
        <v>45038</v>
      </c>
      <c r="I94" s="36">
        <v>0.65644675925926</v>
      </c>
      <c r="J94" s="37">
        <v>24</v>
      </c>
      <c r="K94" s="24">
        <v>24</v>
      </c>
      <c r="L94" s="37">
        <v>0</v>
      </c>
      <c r="M94" s="37">
        <v>0</v>
      </c>
      <c r="N94" s="4" t="s">
        <v>60</v>
      </c>
      <c r="O94" s="4" t="s">
        <v>78</v>
      </c>
      <c r="P94" s="4" t="s">
        <v>79</v>
      </c>
      <c r="Q94" s="4" t="s">
        <v>80</v>
      </c>
      <c r="R94" s="4" t="s">
        <v>78</v>
      </c>
      <c r="S94" s="4" t="s">
        <v>81</v>
      </c>
      <c r="T94" s="4" t="s">
        <v>178</v>
      </c>
      <c r="U94" s="4" t="s">
        <v>240</v>
      </c>
      <c r="V94" s="4" t="s">
        <v>53</v>
      </c>
      <c r="W94" s="4" t="s">
        <v>65</v>
      </c>
      <c r="X94" s="4" t="s">
        <v>66</v>
      </c>
      <c r="Y94" s="4" t="s">
        <v>67</v>
      </c>
      <c r="Z94" s="4" t="s">
        <v>53</v>
      </c>
      <c r="AA94" s="4" t="s">
        <v>53</v>
      </c>
      <c r="AB94" s="4" t="s">
        <v>53</v>
      </c>
      <c r="AC94" s="4" t="s">
        <v>68</v>
      </c>
      <c r="AD94" s="38">
        <v>101253</v>
      </c>
      <c r="AE94" s="33" t="s">
        <v>69</v>
      </c>
      <c r="AF94" s="4" t="s">
        <v>53</v>
      </c>
      <c r="AG94" s="4" t="s">
        <v>70</v>
      </c>
      <c r="AH94" s="4" t="s">
        <v>53</v>
      </c>
      <c r="AI94" s="4">
        <v>1170</v>
      </c>
      <c r="AJ94" s="4">
        <v>1</v>
      </c>
      <c r="AK94" s="4">
        <v>1170</v>
      </c>
      <c r="AL94" s="26">
        <v>1225</v>
      </c>
      <c r="AM94" s="27">
        <f t="shared" si="88"/>
        <v>1384.25</v>
      </c>
      <c r="AN94" s="27">
        <f t="shared" si="89"/>
        <v>33222</v>
      </c>
      <c r="AO94" s="43" t="s">
        <v>71</v>
      </c>
      <c r="AQ94" s="43" t="s">
        <v>72</v>
      </c>
      <c r="AR94" s="27" t="s">
        <v>73</v>
      </c>
      <c r="AS94" s="43" t="s">
        <v>74</v>
      </c>
      <c r="AT94" s="27">
        <f t="shared" si="90"/>
        <v>33222</v>
      </c>
      <c r="AU94" s="28">
        <v>0.004</v>
      </c>
      <c r="AV94" s="28">
        <v>0.004</v>
      </c>
      <c r="AX94" s="27">
        <f t="shared" si="91"/>
        <v>132.888</v>
      </c>
      <c r="AY94" s="27">
        <f t="shared" si="92"/>
        <v>132.888</v>
      </c>
      <c r="AZ94" s="27">
        <f t="shared" si="93"/>
        <v>0</v>
      </c>
      <c r="BA94" s="27">
        <f t="shared" si="94"/>
        <v>250.732075471698</v>
      </c>
      <c r="BB94" s="27">
        <f t="shared" si="95"/>
        <v>265.776</v>
      </c>
    </row>
    <row r="95" spans="1:54">
      <c r="A95" s="4" t="s">
        <v>53</v>
      </c>
      <c r="B95" s="33" t="s">
        <v>54</v>
      </c>
      <c r="C95" s="4" t="s">
        <v>241</v>
      </c>
      <c r="D95" s="4" t="s">
        <v>242</v>
      </c>
      <c r="E95" s="4" t="s">
        <v>57</v>
      </c>
      <c r="F95" s="4" t="s">
        <v>85</v>
      </c>
      <c r="G95" s="4" t="s">
        <v>86</v>
      </c>
      <c r="H95" s="34">
        <v>45038</v>
      </c>
      <c r="I95" s="36">
        <v>0.65895833333333</v>
      </c>
      <c r="J95" s="37">
        <v>2</v>
      </c>
      <c r="K95" s="24">
        <v>2</v>
      </c>
      <c r="L95" s="37">
        <v>0</v>
      </c>
      <c r="M95" s="37">
        <v>0</v>
      </c>
      <c r="N95" s="4" t="s">
        <v>60</v>
      </c>
      <c r="O95" s="4" t="s">
        <v>78</v>
      </c>
      <c r="P95" s="4" t="s">
        <v>79</v>
      </c>
      <c r="Q95" s="4" t="s">
        <v>80</v>
      </c>
      <c r="R95" s="4" t="s">
        <v>78</v>
      </c>
      <c r="S95" s="4" t="s">
        <v>81</v>
      </c>
      <c r="T95" s="4" t="s">
        <v>178</v>
      </c>
      <c r="U95" s="4" t="s">
        <v>243</v>
      </c>
      <c r="V95" s="4" t="s">
        <v>53</v>
      </c>
      <c r="W95" s="4" t="s">
        <v>65</v>
      </c>
      <c r="X95" s="4" t="s">
        <v>66</v>
      </c>
      <c r="Y95" s="4" t="s">
        <v>67</v>
      </c>
      <c r="Z95" s="4" t="s">
        <v>53</v>
      </c>
      <c r="AA95" s="4" t="s">
        <v>53</v>
      </c>
      <c r="AB95" s="4" t="s">
        <v>53</v>
      </c>
      <c r="AC95" s="4" t="s">
        <v>68</v>
      </c>
      <c r="AD95" s="38">
        <v>101253</v>
      </c>
      <c r="AE95" s="33" t="s">
        <v>69</v>
      </c>
      <c r="AF95" s="4" t="s">
        <v>53</v>
      </c>
      <c r="AG95" s="4" t="s">
        <v>70</v>
      </c>
      <c r="AH95" s="4" t="s">
        <v>53</v>
      </c>
      <c r="AI95" s="4">
        <v>1170</v>
      </c>
      <c r="AJ95" s="4">
        <v>1</v>
      </c>
      <c r="AK95" s="4">
        <v>1170</v>
      </c>
      <c r="AL95" s="26">
        <v>1225</v>
      </c>
      <c r="AM95" s="27">
        <f t="shared" si="88"/>
        <v>1384.25</v>
      </c>
      <c r="AN95" s="27">
        <f t="shared" si="89"/>
        <v>2768.5</v>
      </c>
      <c r="AO95" s="43" t="s">
        <v>71</v>
      </c>
      <c r="AQ95" s="43" t="s">
        <v>72</v>
      </c>
      <c r="AR95" s="27" t="s">
        <v>73</v>
      </c>
      <c r="AS95" s="43" t="s">
        <v>74</v>
      </c>
      <c r="AT95" s="27">
        <f t="shared" si="90"/>
        <v>2768.5</v>
      </c>
      <c r="AU95" s="28">
        <v>0.004</v>
      </c>
      <c r="AV95" s="28">
        <v>0.004</v>
      </c>
      <c r="AX95" s="27">
        <f t="shared" si="91"/>
        <v>11.074</v>
      </c>
      <c r="AY95" s="27">
        <f t="shared" si="92"/>
        <v>11.074</v>
      </c>
      <c r="AZ95" s="27">
        <f t="shared" si="93"/>
        <v>0</v>
      </c>
      <c r="BA95" s="27">
        <f t="shared" si="94"/>
        <v>20.8943396226415</v>
      </c>
      <c r="BB95" s="27">
        <f t="shared" si="95"/>
        <v>22.148</v>
      </c>
    </row>
    <row r="96" spans="1:54">
      <c r="A96" s="4" t="s">
        <v>53</v>
      </c>
      <c r="B96" s="33" t="s">
        <v>54</v>
      </c>
      <c r="C96" s="4" t="s">
        <v>244</v>
      </c>
      <c r="D96" s="4" t="s">
        <v>245</v>
      </c>
      <c r="E96" s="4" t="s">
        <v>57</v>
      </c>
      <c r="F96" s="4" t="s">
        <v>104</v>
      </c>
      <c r="G96" s="4" t="s">
        <v>105</v>
      </c>
      <c r="H96" s="34">
        <v>45040</v>
      </c>
      <c r="I96" s="36">
        <v>0.65552083333333</v>
      </c>
      <c r="J96" s="37">
        <v>10</v>
      </c>
      <c r="K96" s="24">
        <v>10</v>
      </c>
      <c r="L96" s="37">
        <v>0</v>
      </c>
      <c r="M96" s="37">
        <v>0</v>
      </c>
      <c r="N96" s="4" t="s">
        <v>60</v>
      </c>
      <c r="O96" s="4" t="s">
        <v>78</v>
      </c>
      <c r="P96" s="4" t="s">
        <v>79</v>
      </c>
      <c r="Q96" s="4" t="s">
        <v>80</v>
      </c>
      <c r="R96" s="4" t="s">
        <v>78</v>
      </c>
      <c r="S96" s="4" t="s">
        <v>81</v>
      </c>
      <c r="T96" s="4" t="s">
        <v>99</v>
      </c>
      <c r="U96" s="4" t="s">
        <v>246</v>
      </c>
      <c r="V96" s="4" t="s">
        <v>53</v>
      </c>
      <c r="W96" s="4" t="s">
        <v>65</v>
      </c>
      <c r="X96" s="4" t="s">
        <v>66</v>
      </c>
      <c r="Y96" s="4" t="s">
        <v>67</v>
      </c>
      <c r="Z96" s="4" t="s">
        <v>53</v>
      </c>
      <c r="AA96" s="4" t="s">
        <v>53</v>
      </c>
      <c r="AB96" s="4" t="s">
        <v>53</v>
      </c>
      <c r="AC96" s="4" t="s">
        <v>68</v>
      </c>
      <c r="AD96" s="38">
        <v>101253</v>
      </c>
      <c r="AE96" s="33" t="s">
        <v>69</v>
      </c>
      <c r="AF96" s="4" t="s">
        <v>53</v>
      </c>
      <c r="AG96" s="4" t="s">
        <v>70</v>
      </c>
      <c r="AH96" s="4" t="s">
        <v>53</v>
      </c>
      <c r="AI96" s="4">
        <v>1372</v>
      </c>
      <c r="AJ96" s="4">
        <v>1</v>
      </c>
      <c r="AK96" s="4">
        <v>1372</v>
      </c>
      <c r="AL96" s="26">
        <v>1427</v>
      </c>
      <c r="AM96" s="27">
        <f t="shared" ref="AM96:AM102" si="96">AL96*1.13</f>
        <v>1612.51</v>
      </c>
      <c r="AN96" s="27">
        <f t="shared" ref="AN96:AN102" si="97">K96*AM96</f>
        <v>16125.1</v>
      </c>
      <c r="AO96" s="43" t="s">
        <v>71</v>
      </c>
      <c r="AQ96" s="43" t="s">
        <v>72</v>
      </c>
      <c r="AR96" s="27" t="s">
        <v>73</v>
      </c>
      <c r="AS96" s="43" t="s">
        <v>74</v>
      </c>
      <c r="AT96" s="27">
        <f t="shared" ref="AT96:AT102" si="98">IF(AP96="取数",K96,AN96)</f>
        <v>16125.1</v>
      </c>
      <c r="AU96" s="28">
        <v>0.004</v>
      </c>
      <c r="AV96" s="28">
        <v>0.004</v>
      </c>
      <c r="AX96" s="27">
        <f t="shared" ref="AX96:AX102" si="99">AT96*AU96</f>
        <v>64.5004</v>
      </c>
      <c r="AY96" s="27">
        <f t="shared" ref="AY96:AY102" si="100">AT96*AV96</f>
        <v>64.5004</v>
      </c>
      <c r="AZ96" s="27">
        <f t="shared" ref="AZ96:AZ102" si="101">AT96*AW96</f>
        <v>0</v>
      </c>
      <c r="BA96" s="27">
        <f t="shared" ref="BA96:BA102" si="102">BB96/1.06</f>
        <v>121.698867924528</v>
      </c>
      <c r="BB96" s="27">
        <f t="shared" ref="BB96:BB102" si="103">AX96+AY96+AZ96</f>
        <v>129.0008</v>
      </c>
    </row>
    <row r="97" spans="1:54">
      <c r="A97" s="4" t="s">
        <v>53</v>
      </c>
      <c r="B97" s="33" t="s">
        <v>54</v>
      </c>
      <c r="C97" s="4" t="s">
        <v>244</v>
      </c>
      <c r="D97" s="4" t="s">
        <v>245</v>
      </c>
      <c r="E97" s="4" t="s">
        <v>88</v>
      </c>
      <c r="F97" s="4" t="s">
        <v>76</v>
      </c>
      <c r="G97" s="4" t="s">
        <v>77</v>
      </c>
      <c r="H97" s="34">
        <v>45040</v>
      </c>
      <c r="I97" s="36">
        <v>0.65552083333333</v>
      </c>
      <c r="J97" s="37">
        <v>10</v>
      </c>
      <c r="K97" s="24">
        <v>10</v>
      </c>
      <c r="L97" s="37">
        <v>0</v>
      </c>
      <c r="M97" s="37">
        <v>0</v>
      </c>
      <c r="N97" s="4" t="s">
        <v>60</v>
      </c>
      <c r="O97" s="4" t="s">
        <v>78</v>
      </c>
      <c r="P97" s="4" t="s">
        <v>79</v>
      </c>
      <c r="Q97" s="4" t="s">
        <v>80</v>
      </c>
      <c r="R97" s="4" t="s">
        <v>78</v>
      </c>
      <c r="S97" s="4" t="s">
        <v>81</v>
      </c>
      <c r="T97" s="4" t="s">
        <v>99</v>
      </c>
      <c r="U97" s="4" t="s">
        <v>246</v>
      </c>
      <c r="V97" s="4" t="s">
        <v>53</v>
      </c>
      <c r="W97" s="4" t="s">
        <v>65</v>
      </c>
      <c r="X97" s="4" t="s">
        <v>66</v>
      </c>
      <c r="Y97" s="4" t="s">
        <v>67</v>
      </c>
      <c r="Z97" s="4" t="s">
        <v>53</v>
      </c>
      <c r="AA97" s="4" t="s">
        <v>53</v>
      </c>
      <c r="AB97" s="4" t="s">
        <v>53</v>
      </c>
      <c r="AC97" s="4" t="s">
        <v>68</v>
      </c>
      <c r="AD97" s="38">
        <v>101253</v>
      </c>
      <c r="AE97" s="33" t="s">
        <v>69</v>
      </c>
      <c r="AF97" s="4" t="s">
        <v>53</v>
      </c>
      <c r="AG97" s="4" t="s">
        <v>70</v>
      </c>
      <c r="AH97" s="4" t="s">
        <v>53</v>
      </c>
      <c r="AI97" s="4">
        <v>500</v>
      </c>
      <c r="AJ97" s="4">
        <v>1</v>
      </c>
      <c r="AK97" s="4">
        <v>500</v>
      </c>
      <c r="AL97" s="26">
        <v>500</v>
      </c>
      <c r="AM97" s="27">
        <f t="shared" si="96"/>
        <v>565</v>
      </c>
      <c r="AN97" s="27">
        <f t="shared" si="97"/>
        <v>5650</v>
      </c>
      <c r="AO97" s="43" t="s">
        <v>71</v>
      </c>
      <c r="AQ97" s="43" t="s">
        <v>72</v>
      </c>
      <c r="AR97" s="27" t="s">
        <v>73</v>
      </c>
      <c r="AS97" s="43" t="s">
        <v>74</v>
      </c>
      <c r="AT97" s="27">
        <f t="shared" si="98"/>
        <v>5650</v>
      </c>
      <c r="AU97" s="28">
        <v>0.004</v>
      </c>
      <c r="AV97" s="28">
        <v>0.004</v>
      </c>
      <c r="AX97" s="27">
        <f t="shared" si="99"/>
        <v>22.6</v>
      </c>
      <c r="AY97" s="27">
        <f t="shared" si="100"/>
        <v>22.6</v>
      </c>
      <c r="AZ97" s="27">
        <f t="shared" si="101"/>
        <v>0</v>
      </c>
      <c r="BA97" s="27">
        <f t="shared" si="102"/>
        <v>42.6415094339623</v>
      </c>
      <c r="BB97" s="27">
        <f t="shared" si="103"/>
        <v>45.2</v>
      </c>
    </row>
    <row r="98" spans="1:54">
      <c r="A98" s="4" t="s">
        <v>53</v>
      </c>
      <c r="B98" s="33" t="s">
        <v>54</v>
      </c>
      <c r="C98" s="4" t="s">
        <v>244</v>
      </c>
      <c r="D98" s="4" t="s">
        <v>245</v>
      </c>
      <c r="E98" s="4" t="s">
        <v>89</v>
      </c>
      <c r="F98" s="4" t="s">
        <v>90</v>
      </c>
      <c r="G98" s="4" t="s">
        <v>86</v>
      </c>
      <c r="H98" s="34">
        <v>45040</v>
      </c>
      <c r="I98" s="36">
        <v>0.65552083333333</v>
      </c>
      <c r="J98" s="37">
        <v>2</v>
      </c>
      <c r="K98" s="24">
        <v>2</v>
      </c>
      <c r="L98" s="37">
        <v>0</v>
      </c>
      <c r="M98" s="37">
        <v>0</v>
      </c>
      <c r="N98" s="4" t="s">
        <v>60</v>
      </c>
      <c r="O98" s="4" t="s">
        <v>78</v>
      </c>
      <c r="P98" s="4" t="s">
        <v>79</v>
      </c>
      <c r="Q98" s="4" t="s">
        <v>80</v>
      </c>
      <c r="R98" s="4" t="s">
        <v>78</v>
      </c>
      <c r="S98" s="4" t="s">
        <v>81</v>
      </c>
      <c r="T98" s="4" t="s">
        <v>99</v>
      </c>
      <c r="U98" s="4" t="s">
        <v>246</v>
      </c>
      <c r="V98" s="4" t="s">
        <v>53</v>
      </c>
      <c r="W98" s="4" t="s">
        <v>65</v>
      </c>
      <c r="X98" s="4" t="s">
        <v>66</v>
      </c>
      <c r="Y98" s="4" t="s">
        <v>67</v>
      </c>
      <c r="Z98" s="4" t="s">
        <v>53</v>
      </c>
      <c r="AA98" s="4" t="s">
        <v>53</v>
      </c>
      <c r="AB98" s="4" t="s">
        <v>53</v>
      </c>
      <c r="AC98" s="4" t="s">
        <v>68</v>
      </c>
      <c r="AD98" s="38">
        <v>101253</v>
      </c>
      <c r="AE98" s="33" t="s">
        <v>69</v>
      </c>
      <c r="AF98" s="4" t="s">
        <v>53</v>
      </c>
      <c r="AG98" s="4" t="s">
        <v>70</v>
      </c>
      <c r="AH98" s="4" t="s">
        <v>53</v>
      </c>
      <c r="AI98" s="4">
        <v>1170</v>
      </c>
      <c r="AJ98" s="4">
        <v>1</v>
      </c>
      <c r="AK98" s="4">
        <v>1170</v>
      </c>
      <c r="AL98" s="26">
        <v>1170</v>
      </c>
      <c r="AM98" s="27">
        <f t="shared" si="96"/>
        <v>1322.1</v>
      </c>
      <c r="AN98" s="27">
        <f t="shared" si="97"/>
        <v>2644.2</v>
      </c>
      <c r="AO98" s="43" t="s">
        <v>71</v>
      </c>
      <c r="AQ98" s="43" t="s">
        <v>72</v>
      </c>
      <c r="AR98" s="27" t="s">
        <v>73</v>
      </c>
      <c r="AS98" s="43" t="s">
        <v>74</v>
      </c>
      <c r="AT98" s="27">
        <f t="shared" si="98"/>
        <v>2644.2</v>
      </c>
      <c r="AU98" s="28">
        <v>0.004</v>
      </c>
      <c r="AV98" s="28">
        <v>0.004</v>
      </c>
      <c r="AX98" s="27">
        <f t="shared" si="99"/>
        <v>10.5768</v>
      </c>
      <c r="AY98" s="27">
        <f t="shared" si="100"/>
        <v>10.5768</v>
      </c>
      <c r="AZ98" s="27">
        <f t="shared" si="101"/>
        <v>0</v>
      </c>
      <c r="BA98" s="27">
        <f t="shared" si="102"/>
        <v>19.9562264150943</v>
      </c>
      <c r="BB98" s="27">
        <f t="shared" si="103"/>
        <v>21.1536</v>
      </c>
    </row>
    <row r="99" spans="1:54">
      <c r="A99" s="4" t="s">
        <v>53</v>
      </c>
      <c r="B99" s="33" t="s">
        <v>54</v>
      </c>
      <c r="C99" s="4" t="s">
        <v>244</v>
      </c>
      <c r="D99" s="4" t="s">
        <v>245</v>
      </c>
      <c r="E99" s="4" t="s">
        <v>91</v>
      </c>
      <c r="F99" s="4" t="s">
        <v>96</v>
      </c>
      <c r="G99" s="4" t="s">
        <v>77</v>
      </c>
      <c r="H99" s="34">
        <v>45040</v>
      </c>
      <c r="I99" s="36">
        <v>0.65552083333333</v>
      </c>
      <c r="J99" s="37">
        <v>4</v>
      </c>
      <c r="K99" s="24">
        <v>4</v>
      </c>
      <c r="L99" s="37">
        <v>0</v>
      </c>
      <c r="M99" s="37">
        <v>0</v>
      </c>
      <c r="N99" s="4" t="s">
        <v>60</v>
      </c>
      <c r="O99" s="4" t="s">
        <v>78</v>
      </c>
      <c r="P99" s="4" t="s">
        <v>79</v>
      </c>
      <c r="Q99" s="4" t="s">
        <v>94</v>
      </c>
      <c r="R99" s="4" t="s">
        <v>78</v>
      </c>
      <c r="S99" s="4" t="s">
        <v>81</v>
      </c>
      <c r="T99" s="4" t="s">
        <v>99</v>
      </c>
      <c r="U99" s="4" t="s">
        <v>246</v>
      </c>
      <c r="V99" s="4" t="s">
        <v>53</v>
      </c>
      <c r="W99" s="4" t="s">
        <v>65</v>
      </c>
      <c r="X99" s="4" t="s">
        <v>66</v>
      </c>
      <c r="Y99" s="4" t="s">
        <v>67</v>
      </c>
      <c r="Z99" s="4" t="s">
        <v>53</v>
      </c>
      <c r="AA99" s="4" t="s">
        <v>53</v>
      </c>
      <c r="AB99" s="4" t="s">
        <v>53</v>
      </c>
      <c r="AC99" s="4" t="s">
        <v>68</v>
      </c>
      <c r="AD99" s="38">
        <v>101253</v>
      </c>
      <c r="AE99" s="33" t="s">
        <v>69</v>
      </c>
      <c r="AF99" s="4" t="s">
        <v>53</v>
      </c>
      <c r="AG99" s="4" t="s">
        <v>70</v>
      </c>
      <c r="AH99" s="4" t="s">
        <v>53</v>
      </c>
      <c r="AI99" s="4">
        <v>500</v>
      </c>
      <c r="AJ99" s="4">
        <v>1</v>
      </c>
      <c r="AK99" s="4">
        <v>500</v>
      </c>
      <c r="AL99" s="26">
        <v>500</v>
      </c>
      <c r="AM99" s="27">
        <f t="shared" si="96"/>
        <v>565</v>
      </c>
      <c r="AN99" s="27">
        <f t="shared" si="97"/>
        <v>2260</v>
      </c>
      <c r="AO99" s="43" t="s">
        <v>71</v>
      </c>
      <c r="AQ99" s="43" t="s">
        <v>72</v>
      </c>
      <c r="AR99" s="27" t="s">
        <v>73</v>
      </c>
      <c r="AS99" s="43" t="s">
        <v>74</v>
      </c>
      <c r="AT99" s="27">
        <f t="shared" si="98"/>
        <v>2260</v>
      </c>
      <c r="AU99" s="28">
        <v>0.004</v>
      </c>
      <c r="AV99" s="28">
        <v>0.004</v>
      </c>
      <c r="AX99" s="27">
        <f t="shared" si="99"/>
        <v>9.04</v>
      </c>
      <c r="AY99" s="27">
        <f t="shared" si="100"/>
        <v>9.04</v>
      </c>
      <c r="AZ99" s="27">
        <f t="shared" si="101"/>
        <v>0</v>
      </c>
      <c r="BA99" s="27">
        <f t="shared" si="102"/>
        <v>17.0566037735849</v>
      </c>
      <c r="BB99" s="27">
        <f t="shared" si="103"/>
        <v>18.08</v>
      </c>
    </row>
    <row r="100" spans="1:54">
      <c r="A100" s="4" t="s">
        <v>53</v>
      </c>
      <c r="B100" s="33" t="s">
        <v>54</v>
      </c>
      <c r="C100" s="4" t="s">
        <v>244</v>
      </c>
      <c r="D100" s="4" t="s">
        <v>245</v>
      </c>
      <c r="E100" s="4" t="s">
        <v>95</v>
      </c>
      <c r="F100" s="4" t="s">
        <v>247</v>
      </c>
      <c r="G100" s="4" t="s">
        <v>248</v>
      </c>
      <c r="H100" s="34">
        <v>45040</v>
      </c>
      <c r="I100" s="36">
        <v>0.65552083333333</v>
      </c>
      <c r="J100" s="37">
        <v>1</v>
      </c>
      <c r="K100" s="24">
        <v>1</v>
      </c>
      <c r="L100" s="37">
        <v>0</v>
      </c>
      <c r="M100" s="37">
        <v>0</v>
      </c>
      <c r="N100" s="4" t="s">
        <v>60</v>
      </c>
      <c r="O100" s="4" t="s">
        <v>78</v>
      </c>
      <c r="P100" s="4" t="s">
        <v>79</v>
      </c>
      <c r="Q100" s="4" t="s">
        <v>53</v>
      </c>
      <c r="R100" s="4" t="s">
        <v>78</v>
      </c>
      <c r="S100" s="4" t="s">
        <v>81</v>
      </c>
      <c r="T100" s="4" t="s">
        <v>99</v>
      </c>
      <c r="U100" s="4" t="s">
        <v>246</v>
      </c>
      <c r="V100" s="4" t="s">
        <v>53</v>
      </c>
      <c r="W100" s="4" t="s">
        <v>65</v>
      </c>
      <c r="X100" s="4" t="s">
        <v>66</v>
      </c>
      <c r="Y100" s="4" t="s">
        <v>67</v>
      </c>
      <c r="Z100" s="4" t="s">
        <v>53</v>
      </c>
      <c r="AA100" s="4" t="s">
        <v>53</v>
      </c>
      <c r="AB100" s="4" t="s">
        <v>53</v>
      </c>
      <c r="AC100" s="4" t="s">
        <v>68</v>
      </c>
      <c r="AD100" s="38">
        <v>101253</v>
      </c>
      <c r="AE100" s="33" t="s">
        <v>69</v>
      </c>
      <c r="AF100" s="4" t="s">
        <v>53</v>
      </c>
      <c r="AG100" s="4" t="s">
        <v>70</v>
      </c>
      <c r="AH100" s="4" t="s">
        <v>53</v>
      </c>
      <c r="AI100" s="4">
        <v>2040.14</v>
      </c>
      <c r="AJ100" s="4">
        <v>1</v>
      </c>
      <c r="AK100" s="4">
        <v>2040.14</v>
      </c>
      <c r="AL100" s="26">
        <v>1947.4</v>
      </c>
      <c r="AM100" s="27">
        <f t="shared" si="96"/>
        <v>2200.562</v>
      </c>
      <c r="AN100" s="27">
        <f t="shared" si="97"/>
        <v>2200.562</v>
      </c>
      <c r="AO100" s="43" t="s">
        <v>71</v>
      </c>
      <c r="AQ100" s="43" t="s">
        <v>72</v>
      </c>
      <c r="AR100" s="27" t="s">
        <v>73</v>
      </c>
      <c r="AS100" s="43" t="s">
        <v>74</v>
      </c>
      <c r="AT100" s="27">
        <f t="shared" si="98"/>
        <v>2200.562</v>
      </c>
      <c r="AU100" s="28">
        <v>0.004</v>
      </c>
      <c r="AV100" s="28">
        <v>0.004</v>
      </c>
      <c r="AX100" s="27">
        <f t="shared" si="99"/>
        <v>8.802248</v>
      </c>
      <c r="AY100" s="27">
        <f t="shared" si="100"/>
        <v>8.802248</v>
      </c>
      <c r="AZ100" s="27">
        <f t="shared" si="101"/>
        <v>0</v>
      </c>
      <c r="BA100" s="27">
        <f t="shared" si="102"/>
        <v>16.6080150943396</v>
      </c>
      <c r="BB100" s="27">
        <f t="shared" si="103"/>
        <v>17.604496</v>
      </c>
    </row>
    <row r="101" spans="1:54">
      <c r="A101" s="4" t="s">
        <v>53</v>
      </c>
      <c r="B101" s="33" t="s">
        <v>54</v>
      </c>
      <c r="C101" s="4" t="s">
        <v>249</v>
      </c>
      <c r="D101" s="4" t="s">
        <v>250</v>
      </c>
      <c r="E101" s="4" t="s">
        <v>89</v>
      </c>
      <c r="F101" s="4" t="s">
        <v>92</v>
      </c>
      <c r="G101" s="4" t="s">
        <v>93</v>
      </c>
      <c r="H101" s="34">
        <v>45040</v>
      </c>
      <c r="I101" s="36">
        <v>0.65790509259259</v>
      </c>
      <c r="J101" s="37">
        <v>1</v>
      </c>
      <c r="K101" s="24">
        <v>1</v>
      </c>
      <c r="L101" s="37">
        <v>0</v>
      </c>
      <c r="M101" s="37">
        <v>0</v>
      </c>
      <c r="N101" s="4" t="s">
        <v>60</v>
      </c>
      <c r="O101" s="4" t="s">
        <v>78</v>
      </c>
      <c r="P101" s="4" t="s">
        <v>79</v>
      </c>
      <c r="Q101" s="4" t="s">
        <v>94</v>
      </c>
      <c r="R101" s="4" t="s">
        <v>78</v>
      </c>
      <c r="S101" s="4" t="s">
        <v>81</v>
      </c>
      <c r="T101" s="4" t="s">
        <v>99</v>
      </c>
      <c r="U101" s="4" t="s">
        <v>251</v>
      </c>
      <c r="V101" s="4" t="s">
        <v>53</v>
      </c>
      <c r="W101" s="4" t="s">
        <v>65</v>
      </c>
      <c r="X101" s="4" t="s">
        <v>66</v>
      </c>
      <c r="Y101" s="4" t="s">
        <v>67</v>
      </c>
      <c r="Z101" s="4" t="s">
        <v>53</v>
      </c>
      <c r="AA101" s="4" t="s">
        <v>53</v>
      </c>
      <c r="AB101" s="4" t="s">
        <v>53</v>
      </c>
      <c r="AC101" s="4" t="s">
        <v>68</v>
      </c>
      <c r="AD101" s="38">
        <v>101253</v>
      </c>
      <c r="AE101" s="33" t="s">
        <v>69</v>
      </c>
      <c r="AF101" s="4" t="s">
        <v>53</v>
      </c>
      <c r="AG101" s="4" t="s">
        <v>70</v>
      </c>
      <c r="AH101" s="4" t="s">
        <v>53</v>
      </c>
      <c r="AI101" s="4">
        <v>1730</v>
      </c>
      <c r="AJ101" s="4">
        <v>1</v>
      </c>
      <c r="AK101" s="4">
        <v>1730</v>
      </c>
      <c r="AL101" s="26">
        <v>1730</v>
      </c>
      <c r="AM101" s="27">
        <f t="shared" si="96"/>
        <v>1954.9</v>
      </c>
      <c r="AN101" s="27">
        <f t="shared" si="97"/>
        <v>1954.9</v>
      </c>
      <c r="AO101" s="43" t="s">
        <v>71</v>
      </c>
      <c r="AQ101" s="43" t="s">
        <v>72</v>
      </c>
      <c r="AR101" s="27" t="s">
        <v>73</v>
      </c>
      <c r="AS101" s="43" t="s">
        <v>74</v>
      </c>
      <c r="AT101" s="27">
        <f t="shared" si="98"/>
        <v>1954.9</v>
      </c>
      <c r="AU101" s="28">
        <v>0.004</v>
      </c>
      <c r="AV101" s="28">
        <v>0.004</v>
      </c>
      <c r="AX101" s="27">
        <f t="shared" si="99"/>
        <v>7.8196</v>
      </c>
      <c r="AY101" s="27">
        <f t="shared" si="100"/>
        <v>7.8196</v>
      </c>
      <c r="AZ101" s="27">
        <f t="shared" si="101"/>
        <v>0</v>
      </c>
      <c r="BA101" s="27">
        <f t="shared" si="102"/>
        <v>14.7539622641509</v>
      </c>
      <c r="BB101" s="27">
        <f t="shared" si="103"/>
        <v>15.6392</v>
      </c>
    </row>
    <row r="102" spans="1:54">
      <c r="A102" s="4" t="s">
        <v>53</v>
      </c>
      <c r="B102" s="33" t="s">
        <v>54</v>
      </c>
      <c r="C102" s="4" t="s">
        <v>241</v>
      </c>
      <c r="D102" s="4" t="s">
        <v>252</v>
      </c>
      <c r="E102" s="4" t="s">
        <v>57</v>
      </c>
      <c r="F102" s="4" t="s">
        <v>85</v>
      </c>
      <c r="G102" s="4" t="s">
        <v>86</v>
      </c>
      <c r="H102" s="34">
        <v>45040</v>
      </c>
      <c r="I102" s="36">
        <v>0.72255787037037</v>
      </c>
      <c r="J102" s="37">
        <v>9</v>
      </c>
      <c r="K102" s="24">
        <v>9</v>
      </c>
      <c r="L102" s="37">
        <v>0</v>
      </c>
      <c r="M102" s="37">
        <v>0</v>
      </c>
      <c r="N102" s="4" t="s">
        <v>60</v>
      </c>
      <c r="O102" s="4" t="s">
        <v>78</v>
      </c>
      <c r="P102" s="4" t="s">
        <v>79</v>
      </c>
      <c r="Q102" s="4" t="s">
        <v>80</v>
      </c>
      <c r="R102" s="4" t="s">
        <v>78</v>
      </c>
      <c r="S102" s="4" t="s">
        <v>81</v>
      </c>
      <c r="T102" s="4" t="s">
        <v>119</v>
      </c>
      <c r="U102" s="4" t="s">
        <v>253</v>
      </c>
      <c r="V102" s="4" t="s">
        <v>53</v>
      </c>
      <c r="W102" s="4" t="s">
        <v>65</v>
      </c>
      <c r="X102" s="4" t="s">
        <v>66</v>
      </c>
      <c r="Y102" s="4" t="s">
        <v>67</v>
      </c>
      <c r="Z102" s="4" t="s">
        <v>53</v>
      </c>
      <c r="AA102" s="4" t="s">
        <v>53</v>
      </c>
      <c r="AB102" s="4" t="s">
        <v>53</v>
      </c>
      <c r="AC102" s="4" t="s">
        <v>68</v>
      </c>
      <c r="AD102" s="38">
        <v>101253</v>
      </c>
      <c r="AE102" s="33" t="s">
        <v>69</v>
      </c>
      <c r="AF102" s="4" t="s">
        <v>53</v>
      </c>
      <c r="AG102" s="4" t="s">
        <v>70</v>
      </c>
      <c r="AH102" s="4" t="s">
        <v>53</v>
      </c>
      <c r="AI102" s="4">
        <v>1170</v>
      </c>
      <c r="AJ102" s="4">
        <v>1</v>
      </c>
      <c r="AK102" s="4">
        <v>1170</v>
      </c>
      <c r="AL102" s="26">
        <v>1225</v>
      </c>
      <c r="AM102" s="27">
        <f t="shared" si="96"/>
        <v>1384.25</v>
      </c>
      <c r="AN102" s="27">
        <f t="shared" si="97"/>
        <v>12458.25</v>
      </c>
      <c r="AO102" s="43" t="s">
        <v>71</v>
      </c>
      <c r="AQ102" s="43" t="s">
        <v>72</v>
      </c>
      <c r="AR102" s="27" t="s">
        <v>73</v>
      </c>
      <c r="AS102" s="43" t="s">
        <v>74</v>
      </c>
      <c r="AT102" s="27">
        <f t="shared" si="98"/>
        <v>12458.25</v>
      </c>
      <c r="AU102" s="28">
        <v>0.004</v>
      </c>
      <c r="AV102" s="28">
        <v>0.004</v>
      </c>
      <c r="AX102" s="27">
        <f t="shared" si="99"/>
        <v>49.833</v>
      </c>
      <c r="AY102" s="27">
        <f t="shared" si="100"/>
        <v>49.833</v>
      </c>
      <c r="AZ102" s="27">
        <f t="shared" si="101"/>
        <v>0</v>
      </c>
      <c r="BA102" s="27">
        <f t="shared" si="102"/>
        <v>94.0245283018868</v>
      </c>
      <c r="BB102" s="27">
        <f t="shared" si="103"/>
        <v>99.666</v>
      </c>
    </row>
    <row r="103" spans="1:54">
      <c r="A103" s="4" t="s">
        <v>53</v>
      </c>
      <c r="B103" s="33" t="s">
        <v>54</v>
      </c>
      <c r="C103" s="4" t="s">
        <v>254</v>
      </c>
      <c r="D103" s="4" t="s">
        <v>255</v>
      </c>
      <c r="E103" s="4" t="s">
        <v>57</v>
      </c>
      <c r="F103" s="4" t="s">
        <v>85</v>
      </c>
      <c r="G103" s="4" t="s">
        <v>86</v>
      </c>
      <c r="H103" s="34">
        <v>45041</v>
      </c>
      <c r="I103" s="36">
        <v>0.65541666666667</v>
      </c>
      <c r="J103" s="37">
        <v>5</v>
      </c>
      <c r="K103" s="24">
        <v>5</v>
      </c>
      <c r="L103" s="37">
        <v>0</v>
      </c>
      <c r="M103" s="37">
        <v>0</v>
      </c>
      <c r="N103" s="4" t="s">
        <v>60</v>
      </c>
      <c r="O103" s="4" t="s">
        <v>78</v>
      </c>
      <c r="P103" s="4" t="s">
        <v>79</v>
      </c>
      <c r="Q103" s="4" t="s">
        <v>80</v>
      </c>
      <c r="R103" s="4" t="s">
        <v>78</v>
      </c>
      <c r="S103" s="4" t="s">
        <v>81</v>
      </c>
      <c r="T103" s="4" t="s">
        <v>99</v>
      </c>
      <c r="U103" s="4" t="s">
        <v>256</v>
      </c>
      <c r="V103" s="4" t="s">
        <v>53</v>
      </c>
      <c r="W103" s="4" t="s">
        <v>65</v>
      </c>
      <c r="X103" s="4" t="s">
        <v>66</v>
      </c>
      <c r="Y103" s="4" t="s">
        <v>67</v>
      </c>
      <c r="Z103" s="4" t="s">
        <v>53</v>
      </c>
      <c r="AA103" s="4" t="s">
        <v>53</v>
      </c>
      <c r="AB103" s="4" t="s">
        <v>53</v>
      </c>
      <c r="AC103" s="4" t="s">
        <v>68</v>
      </c>
      <c r="AD103" s="38">
        <v>101253</v>
      </c>
      <c r="AE103" s="33" t="s">
        <v>69</v>
      </c>
      <c r="AF103" s="4" t="s">
        <v>53</v>
      </c>
      <c r="AG103" s="4" t="s">
        <v>70</v>
      </c>
      <c r="AH103" s="4" t="s">
        <v>53</v>
      </c>
      <c r="AI103" s="4">
        <v>1170</v>
      </c>
      <c r="AJ103" s="4">
        <v>1</v>
      </c>
      <c r="AK103" s="4">
        <v>1170</v>
      </c>
      <c r="AL103" s="26">
        <v>1225</v>
      </c>
      <c r="AM103" s="27">
        <f t="shared" ref="AM103:AM113" si="104">AL103*1.13</f>
        <v>1384.25</v>
      </c>
      <c r="AN103" s="27">
        <f t="shared" ref="AN103:AN113" si="105">K103*AM103</f>
        <v>6921.25</v>
      </c>
      <c r="AO103" s="43" t="s">
        <v>71</v>
      </c>
      <c r="AQ103" s="43" t="s">
        <v>72</v>
      </c>
      <c r="AR103" s="27" t="s">
        <v>73</v>
      </c>
      <c r="AS103" s="43" t="s">
        <v>74</v>
      </c>
      <c r="AT103" s="27">
        <f t="shared" ref="AT103:AT113" si="106">IF(AP103="取数",K103,AN103)</f>
        <v>6921.25</v>
      </c>
      <c r="AU103" s="28">
        <v>0.004</v>
      </c>
      <c r="AV103" s="28">
        <v>0.004</v>
      </c>
      <c r="AX103" s="27">
        <f t="shared" ref="AX103:AX113" si="107">AT103*AU103</f>
        <v>27.685</v>
      </c>
      <c r="AY103" s="27">
        <f t="shared" ref="AY103:AY113" si="108">AT103*AV103</f>
        <v>27.685</v>
      </c>
      <c r="AZ103" s="27">
        <f t="shared" ref="AZ103:AZ113" si="109">AT103*AW103</f>
        <v>0</v>
      </c>
      <c r="BA103" s="27">
        <f t="shared" ref="BA103:BA113" si="110">BB103/1.06</f>
        <v>52.2358490566038</v>
      </c>
      <c r="BB103" s="27">
        <f t="shared" ref="BB103:BB113" si="111">AX103+AY103+AZ103</f>
        <v>55.37</v>
      </c>
    </row>
    <row r="104" spans="1:54">
      <c r="A104" s="4" t="s">
        <v>53</v>
      </c>
      <c r="B104" s="33" t="s">
        <v>54</v>
      </c>
      <c r="C104" s="4" t="s">
        <v>254</v>
      </c>
      <c r="D104" s="4" t="s">
        <v>255</v>
      </c>
      <c r="E104" s="4" t="s">
        <v>88</v>
      </c>
      <c r="F104" s="4" t="s">
        <v>76</v>
      </c>
      <c r="G104" s="4" t="s">
        <v>77</v>
      </c>
      <c r="H104" s="34">
        <v>45041</v>
      </c>
      <c r="I104" s="36">
        <v>0.65541666666667</v>
      </c>
      <c r="J104" s="37">
        <v>23</v>
      </c>
      <c r="K104" s="24">
        <v>23</v>
      </c>
      <c r="L104" s="37">
        <v>0</v>
      </c>
      <c r="M104" s="37">
        <v>0</v>
      </c>
      <c r="N104" s="4" t="s">
        <v>60</v>
      </c>
      <c r="O104" s="4" t="s">
        <v>78</v>
      </c>
      <c r="P104" s="4" t="s">
        <v>79</v>
      </c>
      <c r="Q104" s="4" t="s">
        <v>80</v>
      </c>
      <c r="R104" s="4" t="s">
        <v>78</v>
      </c>
      <c r="S104" s="4" t="s">
        <v>81</v>
      </c>
      <c r="T104" s="4" t="s">
        <v>99</v>
      </c>
      <c r="U104" s="4" t="s">
        <v>256</v>
      </c>
      <c r="V104" s="4" t="s">
        <v>53</v>
      </c>
      <c r="W104" s="4" t="s">
        <v>65</v>
      </c>
      <c r="X104" s="4" t="s">
        <v>66</v>
      </c>
      <c r="Y104" s="4" t="s">
        <v>67</v>
      </c>
      <c r="Z104" s="4" t="s">
        <v>53</v>
      </c>
      <c r="AA104" s="4" t="s">
        <v>53</v>
      </c>
      <c r="AB104" s="4" t="s">
        <v>53</v>
      </c>
      <c r="AC104" s="4" t="s">
        <v>68</v>
      </c>
      <c r="AD104" s="38">
        <v>101253</v>
      </c>
      <c r="AE104" s="33" t="s">
        <v>69</v>
      </c>
      <c r="AF104" s="4" t="s">
        <v>53</v>
      </c>
      <c r="AG104" s="4" t="s">
        <v>70</v>
      </c>
      <c r="AH104" s="4" t="s">
        <v>53</v>
      </c>
      <c r="AI104" s="4">
        <v>500</v>
      </c>
      <c r="AJ104" s="4">
        <v>1</v>
      </c>
      <c r="AK104" s="4">
        <v>500</v>
      </c>
      <c r="AL104" s="26">
        <v>500</v>
      </c>
      <c r="AM104" s="27">
        <f t="shared" si="104"/>
        <v>565</v>
      </c>
      <c r="AN104" s="27">
        <f t="shared" si="105"/>
        <v>12995</v>
      </c>
      <c r="AO104" s="43" t="s">
        <v>71</v>
      </c>
      <c r="AQ104" s="43" t="s">
        <v>72</v>
      </c>
      <c r="AR104" s="27" t="s">
        <v>73</v>
      </c>
      <c r="AS104" s="43" t="s">
        <v>74</v>
      </c>
      <c r="AT104" s="27">
        <f t="shared" si="106"/>
        <v>12995</v>
      </c>
      <c r="AU104" s="28">
        <v>0.004</v>
      </c>
      <c r="AV104" s="28">
        <v>0.004</v>
      </c>
      <c r="AX104" s="27">
        <f t="shared" si="107"/>
        <v>51.98</v>
      </c>
      <c r="AY104" s="27">
        <f t="shared" si="108"/>
        <v>51.98</v>
      </c>
      <c r="AZ104" s="27">
        <f t="shared" si="109"/>
        <v>0</v>
      </c>
      <c r="BA104" s="27">
        <f t="shared" si="110"/>
        <v>98.0754716981132</v>
      </c>
      <c r="BB104" s="27">
        <f t="shared" si="111"/>
        <v>103.96</v>
      </c>
    </row>
    <row r="105" spans="1:54">
      <c r="A105" s="4" t="s">
        <v>53</v>
      </c>
      <c r="B105" s="33" t="s">
        <v>54</v>
      </c>
      <c r="C105" s="4" t="s">
        <v>254</v>
      </c>
      <c r="D105" s="4" t="s">
        <v>255</v>
      </c>
      <c r="E105" s="4" t="s">
        <v>89</v>
      </c>
      <c r="F105" s="4" t="s">
        <v>90</v>
      </c>
      <c r="G105" s="4" t="s">
        <v>86</v>
      </c>
      <c r="H105" s="34">
        <v>45041</v>
      </c>
      <c r="I105" s="36">
        <v>0.65541666666667</v>
      </c>
      <c r="J105" s="37">
        <v>2</v>
      </c>
      <c r="K105" s="24">
        <v>2</v>
      </c>
      <c r="L105" s="37">
        <v>0</v>
      </c>
      <c r="M105" s="37">
        <v>0</v>
      </c>
      <c r="N105" s="4" t="s">
        <v>60</v>
      </c>
      <c r="O105" s="4" t="s">
        <v>78</v>
      </c>
      <c r="P105" s="4" t="s">
        <v>79</v>
      </c>
      <c r="Q105" s="4" t="s">
        <v>80</v>
      </c>
      <c r="R105" s="4" t="s">
        <v>78</v>
      </c>
      <c r="S105" s="4" t="s">
        <v>81</v>
      </c>
      <c r="T105" s="4" t="s">
        <v>99</v>
      </c>
      <c r="U105" s="4" t="s">
        <v>256</v>
      </c>
      <c r="V105" s="4" t="s">
        <v>53</v>
      </c>
      <c r="W105" s="4" t="s">
        <v>65</v>
      </c>
      <c r="X105" s="4" t="s">
        <v>66</v>
      </c>
      <c r="Y105" s="4" t="s">
        <v>67</v>
      </c>
      <c r="Z105" s="4" t="s">
        <v>53</v>
      </c>
      <c r="AA105" s="4" t="s">
        <v>53</v>
      </c>
      <c r="AB105" s="4" t="s">
        <v>53</v>
      </c>
      <c r="AC105" s="4" t="s">
        <v>68</v>
      </c>
      <c r="AD105" s="38">
        <v>101253</v>
      </c>
      <c r="AE105" s="33" t="s">
        <v>69</v>
      </c>
      <c r="AF105" s="4" t="s">
        <v>53</v>
      </c>
      <c r="AG105" s="4" t="s">
        <v>70</v>
      </c>
      <c r="AH105" s="4" t="s">
        <v>53</v>
      </c>
      <c r="AI105" s="4">
        <v>1170</v>
      </c>
      <c r="AJ105" s="4">
        <v>1</v>
      </c>
      <c r="AK105" s="4">
        <v>1170</v>
      </c>
      <c r="AL105" s="26">
        <v>1170</v>
      </c>
      <c r="AM105" s="27">
        <f t="shared" si="104"/>
        <v>1322.1</v>
      </c>
      <c r="AN105" s="27">
        <f t="shared" si="105"/>
        <v>2644.2</v>
      </c>
      <c r="AO105" s="43" t="s">
        <v>71</v>
      </c>
      <c r="AQ105" s="43" t="s">
        <v>72</v>
      </c>
      <c r="AR105" s="27" t="s">
        <v>73</v>
      </c>
      <c r="AS105" s="43" t="s">
        <v>74</v>
      </c>
      <c r="AT105" s="27">
        <f t="shared" si="106"/>
        <v>2644.2</v>
      </c>
      <c r="AU105" s="28">
        <v>0.004</v>
      </c>
      <c r="AV105" s="28">
        <v>0.004</v>
      </c>
      <c r="AX105" s="27">
        <f t="shared" si="107"/>
        <v>10.5768</v>
      </c>
      <c r="AY105" s="27">
        <f t="shared" si="108"/>
        <v>10.5768</v>
      </c>
      <c r="AZ105" s="27">
        <f t="shared" si="109"/>
        <v>0</v>
      </c>
      <c r="BA105" s="27">
        <f t="shared" si="110"/>
        <v>19.9562264150943</v>
      </c>
      <c r="BB105" s="27">
        <f t="shared" si="111"/>
        <v>21.1536</v>
      </c>
    </row>
    <row r="106" spans="1:54">
      <c r="A106" s="4" t="s">
        <v>53</v>
      </c>
      <c r="B106" s="33" t="s">
        <v>54</v>
      </c>
      <c r="C106" s="4" t="s">
        <v>254</v>
      </c>
      <c r="D106" s="4" t="s">
        <v>255</v>
      </c>
      <c r="E106" s="4" t="s">
        <v>91</v>
      </c>
      <c r="F106" s="4" t="s">
        <v>96</v>
      </c>
      <c r="G106" s="4" t="s">
        <v>77</v>
      </c>
      <c r="H106" s="34">
        <v>45041</v>
      </c>
      <c r="I106" s="36">
        <v>0.65541666666667</v>
      </c>
      <c r="J106" s="37">
        <v>2</v>
      </c>
      <c r="K106" s="24">
        <v>2</v>
      </c>
      <c r="L106" s="37">
        <v>0</v>
      </c>
      <c r="M106" s="37">
        <v>0</v>
      </c>
      <c r="N106" s="4" t="s">
        <v>60</v>
      </c>
      <c r="O106" s="4" t="s">
        <v>78</v>
      </c>
      <c r="P106" s="4" t="s">
        <v>79</v>
      </c>
      <c r="Q106" s="4" t="s">
        <v>94</v>
      </c>
      <c r="R106" s="4" t="s">
        <v>78</v>
      </c>
      <c r="S106" s="4" t="s">
        <v>81</v>
      </c>
      <c r="T106" s="4" t="s">
        <v>99</v>
      </c>
      <c r="U106" s="4" t="s">
        <v>256</v>
      </c>
      <c r="V106" s="4" t="s">
        <v>53</v>
      </c>
      <c r="W106" s="4" t="s">
        <v>65</v>
      </c>
      <c r="X106" s="4" t="s">
        <v>66</v>
      </c>
      <c r="Y106" s="4" t="s">
        <v>67</v>
      </c>
      <c r="Z106" s="4" t="s">
        <v>53</v>
      </c>
      <c r="AA106" s="4" t="s">
        <v>53</v>
      </c>
      <c r="AB106" s="4" t="s">
        <v>53</v>
      </c>
      <c r="AC106" s="4" t="s">
        <v>68</v>
      </c>
      <c r="AD106" s="38">
        <v>101253</v>
      </c>
      <c r="AE106" s="33" t="s">
        <v>69</v>
      </c>
      <c r="AF106" s="4" t="s">
        <v>53</v>
      </c>
      <c r="AG106" s="4" t="s">
        <v>70</v>
      </c>
      <c r="AH106" s="4" t="s">
        <v>53</v>
      </c>
      <c r="AI106" s="4">
        <v>500</v>
      </c>
      <c r="AJ106" s="4">
        <v>1</v>
      </c>
      <c r="AK106" s="4">
        <v>500</v>
      </c>
      <c r="AL106" s="26">
        <v>500</v>
      </c>
      <c r="AM106" s="27">
        <f t="shared" si="104"/>
        <v>565</v>
      </c>
      <c r="AN106" s="27">
        <f t="shared" si="105"/>
        <v>1130</v>
      </c>
      <c r="AO106" s="43" t="s">
        <v>71</v>
      </c>
      <c r="AQ106" s="43" t="s">
        <v>72</v>
      </c>
      <c r="AR106" s="27" t="s">
        <v>73</v>
      </c>
      <c r="AS106" s="43" t="s">
        <v>74</v>
      </c>
      <c r="AT106" s="27">
        <f t="shared" si="106"/>
        <v>1130</v>
      </c>
      <c r="AU106" s="28">
        <v>0.004</v>
      </c>
      <c r="AV106" s="28">
        <v>0.004</v>
      </c>
      <c r="AX106" s="27">
        <f t="shared" si="107"/>
        <v>4.52</v>
      </c>
      <c r="AY106" s="27">
        <f t="shared" si="108"/>
        <v>4.52</v>
      </c>
      <c r="AZ106" s="27">
        <f t="shared" si="109"/>
        <v>0</v>
      </c>
      <c r="BA106" s="27">
        <f t="shared" si="110"/>
        <v>8.52830188679245</v>
      </c>
      <c r="BB106" s="27">
        <f t="shared" si="111"/>
        <v>9.04</v>
      </c>
    </row>
    <row r="107" spans="1:54">
      <c r="A107" s="4" t="s">
        <v>53</v>
      </c>
      <c r="B107" s="33" t="s">
        <v>54</v>
      </c>
      <c r="C107" s="4" t="s">
        <v>257</v>
      </c>
      <c r="D107" s="4" t="s">
        <v>258</v>
      </c>
      <c r="E107" s="4" t="s">
        <v>57</v>
      </c>
      <c r="F107" s="4" t="s">
        <v>58</v>
      </c>
      <c r="G107" s="4" t="s">
        <v>59</v>
      </c>
      <c r="H107" s="34">
        <v>45041</v>
      </c>
      <c r="I107" s="36">
        <v>0.65719907407407</v>
      </c>
      <c r="J107" s="37">
        <v>20</v>
      </c>
      <c r="K107" s="24">
        <v>20</v>
      </c>
      <c r="L107" s="37">
        <v>0</v>
      </c>
      <c r="M107" s="37">
        <v>0</v>
      </c>
      <c r="N107" s="4" t="s">
        <v>60</v>
      </c>
      <c r="O107" s="4" t="s">
        <v>78</v>
      </c>
      <c r="P107" s="4" t="s">
        <v>79</v>
      </c>
      <c r="Q107" s="4" t="s">
        <v>53</v>
      </c>
      <c r="R107" s="4" t="s">
        <v>78</v>
      </c>
      <c r="S107" s="4" t="s">
        <v>81</v>
      </c>
      <c r="T107" s="4" t="s">
        <v>99</v>
      </c>
      <c r="U107" s="4" t="s">
        <v>259</v>
      </c>
      <c r="V107" s="4" t="s">
        <v>53</v>
      </c>
      <c r="W107" s="4" t="s">
        <v>65</v>
      </c>
      <c r="X107" s="4" t="s">
        <v>66</v>
      </c>
      <c r="Y107" s="4" t="s">
        <v>67</v>
      </c>
      <c r="Z107" s="4" t="s">
        <v>53</v>
      </c>
      <c r="AA107" s="4" t="s">
        <v>53</v>
      </c>
      <c r="AB107" s="4" t="s">
        <v>53</v>
      </c>
      <c r="AC107" s="4" t="s">
        <v>68</v>
      </c>
      <c r="AD107" s="38">
        <v>101253</v>
      </c>
      <c r="AE107" s="33" t="s">
        <v>69</v>
      </c>
      <c r="AF107" s="4" t="s">
        <v>53</v>
      </c>
      <c r="AG107" s="4" t="s">
        <v>70</v>
      </c>
      <c r="AH107" s="4" t="s">
        <v>53</v>
      </c>
      <c r="AI107" s="4">
        <v>1730</v>
      </c>
      <c r="AJ107" s="4">
        <v>1</v>
      </c>
      <c r="AK107" s="4">
        <v>1730</v>
      </c>
      <c r="AL107" s="26">
        <v>1492.4</v>
      </c>
      <c r="AM107" s="27">
        <f t="shared" si="104"/>
        <v>1686.412</v>
      </c>
      <c r="AN107" s="27">
        <f t="shared" si="105"/>
        <v>33728.24</v>
      </c>
      <c r="AO107" s="43" t="s">
        <v>71</v>
      </c>
      <c r="AQ107" s="43" t="s">
        <v>72</v>
      </c>
      <c r="AR107" s="27" t="s">
        <v>73</v>
      </c>
      <c r="AS107" s="43" t="s">
        <v>74</v>
      </c>
      <c r="AT107" s="27">
        <f t="shared" si="106"/>
        <v>33728.24</v>
      </c>
      <c r="AU107" s="28">
        <v>0.004</v>
      </c>
      <c r="AV107" s="28">
        <v>0.004</v>
      </c>
      <c r="AX107" s="27">
        <f t="shared" si="107"/>
        <v>134.91296</v>
      </c>
      <c r="AY107" s="27">
        <f t="shared" si="108"/>
        <v>134.91296</v>
      </c>
      <c r="AZ107" s="27">
        <f t="shared" si="109"/>
        <v>0</v>
      </c>
      <c r="BA107" s="27">
        <f t="shared" si="110"/>
        <v>254.552754716981</v>
      </c>
      <c r="BB107" s="27">
        <f t="shared" si="111"/>
        <v>269.82592</v>
      </c>
    </row>
    <row r="108" spans="1:54">
      <c r="A108" s="4" t="s">
        <v>53</v>
      </c>
      <c r="B108" s="33" t="s">
        <v>54</v>
      </c>
      <c r="C108" s="4" t="s">
        <v>254</v>
      </c>
      <c r="D108" s="4" t="s">
        <v>260</v>
      </c>
      <c r="E108" s="4" t="s">
        <v>57</v>
      </c>
      <c r="F108" s="4" t="s">
        <v>76</v>
      </c>
      <c r="G108" s="4" t="s">
        <v>77</v>
      </c>
      <c r="H108" s="34">
        <v>45042</v>
      </c>
      <c r="I108" s="36">
        <v>0.45277777777778</v>
      </c>
      <c r="J108" s="37">
        <v>2</v>
      </c>
      <c r="K108" s="24">
        <v>2</v>
      </c>
      <c r="L108" s="37">
        <v>0</v>
      </c>
      <c r="M108" s="37">
        <v>0</v>
      </c>
      <c r="N108" s="4" t="s">
        <v>60</v>
      </c>
      <c r="O108" s="4" t="s">
        <v>78</v>
      </c>
      <c r="P108" s="4" t="s">
        <v>79</v>
      </c>
      <c r="Q108" s="4" t="s">
        <v>80</v>
      </c>
      <c r="R108" s="4" t="s">
        <v>78</v>
      </c>
      <c r="S108" s="4" t="s">
        <v>81</v>
      </c>
      <c r="T108" s="4" t="s">
        <v>119</v>
      </c>
      <c r="U108" s="4" t="s">
        <v>261</v>
      </c>
      <c r="V108" s="4" t="s">
        <v>53</v>
      </c>
      <c r="W108" s="4" t="s">
        <v>65</v>
      </c>
      <c r="X108" s="4" t="s">
        <v>66</v>
      </c>
      <c r="Y108" s="4" t="s">
        <v>67</v>
      </c>
      <c r="Z108" s="4" t="s">
        <v>53</v>
      </c>
      <c r="AA108" s="4" t="s">
        <v>53</v>
      </c>
      <c r="AB108" s="4" t="s">
        <v>53</v>
      </c>
      <c r="AC108" s="4" t="s">
        <v>68</v>
      </c>
      <c r="AD108" s="38">
        <v>101253</v>
      </c>
      <c r="AE108" s="33" t="s">
        <v>69</v>
      </c>
      <c r="AF108" s="4" t="s">
        <v>53</v>
      </c>
      <c r="AG108" s="4" t="s">
        <v>70</v>
      </c>
      <c r="AH108" s="4" t="s">
        <v>53</v>
      </c>
      <c r="AI108" s="4">
        <v>500</v>
      </c>
      <c r="AJ108" s="4">
        <v>1</v>
      </c>
      <c r="AK108" s="4">
        <v>500</v>
      </c>
      <c r="AL108" s="26">
        <v>500</v>
      </c>
      <c r="AM108" s="27">
        <f t="shared" si="104"/>
        <v>565</v>
      </c>
      <c r="AN108" s="27">
        <f t="shared" si="105"/>
        <v>1130</v>
      </c>
      <c r="AO108" s="43" t="s">
        <v>71</v>
      </c>
      <c r="AQ108" s="43" t="s">
        <v>72</v>
      </c>
      <c r="AR108" s="27" t="s">
        <v>73</v>
      </c>
      <c r="AS108" s="43" t="s">
        <v>74</v>
      </c>
      <c r="AT108" s="27">
        <f t="shared" si="106"/>
        <v>1130</v>
      </c>
      <c r="AU108" s="28">
        <v>0.004</v>
      </c>
      <c r="AV108" s="28">
        <v>0.004</v>
      </c>
      <c r="AX108" s="27">
        <f t="shared" si="107"/>
        <v>4.52</v>
      </c>
      <c r="AY108" s="27">
        <f t="shared" si="108"/>
        <v>4.52</v>
      </c>
      <c r="AZ108" s="27">
        <f t="shared" si="109"/>
        <v>0</v>
      </c>
      <c r="BA108" s="27">
        <f t="shared" si="110"/>
        <v>8.52830188679245</v>
      </c>
      <c r="BB108" s="27">
        <f t="shared" si="111"/>
        <v>9.04</v>
      </c>
    </row>
    <row r="109" spans="1:54">
      <c r="A109" s="4" t="s">
        <v>53</v>
      </c>
      <c r="B109" s="33" t="s">
        <v>54</v>
      </c>
      <c r="C109" s="4" t="s">
        <v>262</v>
      </c>
      <c r="D109" s="4" t="s">
        <v>263</v>
      </c>
      <c r="E109" s="4" t="s">
        <v>57</v>
      </c>
      <c r="F109" s="4" t="s">
        <v>76</v>
      </c>
      <c r="G109" s="4" t="s">
        <v>77</v>
      </c>
      <c r="H109" s="34">
        <v>45042</v>
      </c>
      <c r="I109" s="36">
        <v>0.56216435185185</v>
      </c>
      <c r="J109" s="37">
        <v>20</v>
      </c>
      <c r="K109" s="24">
        <v>20</v>
      </c>
      <c r="L109" s="37">
        <v>0</v>
      </c>
      <c r="M109" s="37">
        <v>0</v>
      </c>
      <c r="N109" s="4" t="s">
        <v>60</v>
      </c>
      <c r="O109" s="4" t="s">
        <v>78</v>
      </c>
      <c r="P109" s="4" t="s">
        <v>79</v>
      </c>
      <c r="Q109" s="4" t="s">
        <v>80</v>
      </c>
      <c r="R109" s="4" t="s">
        <v>78</v>
      </c>
      <c r="S109" s="4" t="s">
        <v>81</v>
      </c>
      <c r="T109" s="4" t="s">
        <v>99</v>
      </c>
      <c r="U109" s="4" t="s">
        <v>264</v>
      </c>
      <c r="V109" s="4" t="s">
        <v>53</v>
      </c>
      <c r="W109" s="4" t="s">
        <v>65</v>
      </c>
      <c r="X109" s="4" t="s">
        <v>66</v>
      </c>
      <c r="Y109" s="4" t="s">
        <v>67</v>
      </c>
      <c r="Z109" s="4" t="s">
        <v>53</v>
      </c>
      <c r="AA109" s="4" t="s">
        <v>53</v>
      </c>
      <c r="AB109" s="4" t="s">
        <v>53</v>
      </c>
      <c r="AC109" s="4" t="s">
        <v>68</v>
      </c>
      <c r="AD109" s="38">
        <v>101253</v>
      </c>
      <c r="AE109" s="33" t="s">
        <v>69</v>
      </c>
      <c r="AF109" s="4" t="s">
        <v>53</v>
      </c>
      <c r="AG109" s="4" t="s">
        <v>70</v>
      </c>
      <c r="AH109" s="4" t="s">
        <v>53</v>
      </c>
      <c r="AI109" s="4">
        <v>500</v>
      </c>
      <c r="AJ109" s="4">
        <v>1</v>
      </c>
      <c r="AK109" s="4">
        <v>500</v>
      </c>
      <c r="AL109" s="26">
        <v>500</v>
      </c>
      <c r="AM109" s="27">
        <f t="shared" si="104"/>
        <v>565</v>
      </c>
      <c r="AN109" s="27">
        <f t="shared" si="105"/>
        <v>11300</v>
      </c>
      <c r="AO109" s="43" t="s">
        <v>71</v>
      </c>
      <c r="AQ109" s="43" t="s">
        <v>72</v>
      </c>
      <c r="AR109" s="27" t="s">
        <v>73</v>
      </c>
      <c r="AS109" s="43" t="s">
        <v>74</v>
      </c>
      <c r="AT109" s="27">
        <f t="shared" si="106"/>
        <v>11300</v>
      </c>
      <c r="AU109" s="28">
        <v>0.004</v>
      </c>
      <c r="AV109" s="28">
        <v>0.004</v>
      </c>
      <c r="AX109" s="27">
        <f t="shared" si="107"/>
        <v>45.2</v>
      </c>
      <c r="AY109" s="27">
        <f t="shared" si="108"/>
        <v>45.2</v>
      </c>
      <c r="AZ109" s="27">
        <f t="shared" si="109"/>
        <v>0</v>
      </c>
      <c r="BA109" s="27">
        <f t="shared" si="110"/>
        <v>85.2830188679245</v>
      </c>
      <c r="BB109" s="27">
        <f t="shared" si="111"/>
        <v>90.4</v>
      </c>
    </row>
    <row r="110" spans="1:54">
      <c r="A110" s="4" t="s">
        <v>53</v>
      </c>
      <c r="B110" s="33" t="s">
        <v>54</v>
      </c>
      <c r="C110" s="4" t="s">
        <v>262</v>
      </c>
      <c r="D110" s="4" t="s">
        <v>263</v>
      </c>
      <c r="E110" s="4" t="s">
        <v>88</v>
      </c>
      <c r="F110" s="4" t="s">
        <v>58</v>
      </c>
      <c r="G110" s="4" t="s">
        <v>59</v>
      </c>
      <c r="H110" s="34">
        <v>45042</v>
      </c>
      <c r="I110" s="36">
        <v>0.56216435185185</v>
      </c>
      <c r="J110" s="37">
        <v>20</v>
      </c>
      <c r="K110" s="24">
        <v>20</v>
      </c>
      <c r="L110" s="37">
        <v>0</v>
      </c>
      <c r="M110" s="37">
        <v>0</v>
      </c>
      <c r="N110" s="4" t="s">
        <v>60</v>
      </c>
      <c r="O110" s="4" t="s">
        <v>78</v>
      </c>
      <c r="P110" s="4" t="s">
        <v>79</v>
      </c>
      <c r="Q110" s="4" t="s">
        <v>53</v>
      </c>
      <c r="R110" s="4" t="s">
        <v>78</v>
      </c>
      <c r="S110" s="4" t="s">
        <v>81</v>
      </c>
      <c r="T110" s="4" t="s">
        <v>99</v>
      </c>
      <c r="U110" s="4" t="s">
        <v>264</v>
      </c>
      <c r="V110" s="4" t="s">
        <v>53</v>
      </c>
      <c r="W110" s="4" t="s">
        <v>65</v>
      </c>
      <c r="X110" s="4" t="s">
        <v>66</v>
      </c>
      <c r="Y110" s="4" t="s">
        <v>67</v>
      </c>
      <c r="Z110" s="4" t="s">
        <v>53</v>
      </c>
      <c r="AA110" s="4" t="s">
        <v>53</v>
      </c>
      <c r="AB110" s="4" t="s">
        <v>53</v>
      </c>
      <c r="AC110" s="4" t="s">
        <v>68</v>
      </c>
      <c r="AD110" s="38">
        <v>101253</v>
      </c>
      <c r="AE110" s="33" t="s">
        <v>69</v>
      </c>
      <c r="AF110" s="4" t="s">
        <v>53</v>
      </c>
      <c r="AG110" s="4" t="s">
        <v>70</v>
      </c>
      <c r="AH110" s="4" t="s">
        <v>53</v>
      </c>
      <c r="AI110" s="4">
        <v>1730</v>
      </c>
      <c r="AJ110" s="4">
        <v>1</v>
      </c>
      <c r="AK110" s="4">
        <v>1730</v>
      </c>
      <c r="AL110" s="26">
        <v>1492.4</v>
      </c>
      <c r="AM110" s="27">
        <f t="shared" si="104"/>
        <v>1686.412</v>
      </c>
      <c r="AN110" s="27">
        <f t="shared" si="105"/>
        <v>33728.24</v>
      </c>
      <c r="AO110" s="43" t="s">
        <v>71</v>
      </c>
      <c r="AQ110" s="43" t="s">
        <v>72</v>
      </c>
      <c r="AR110" s="27" t="s">
        <v>73</v>
      </c>
      <c r="AS110" s="43" t="s">
        <v>74</v>
      </c>
      <c r="AT110" s="27">
        <f t="shared" si="106"/>
        <v>33728.24</v>
      </c>
      <c r="AU110" s="28">
        <v>0.004</v>
      </c>
      <c r="AV110" s="28">
        <v>0.004</v>
      </c>
      <c r="AX110" s="27">
        <f t="shared" si="107"/>
        <v>134.91296</v>
      </c>
      <c r="AY110" s="27">
        <f t="shared" si="108"/>
        <v>134.91296</v>
      </c>
      <c r="AZ110" s="27">
        <f t="shared" si="109"/>
        <v>0</v>
      </c>
      <c r="BA110" s="27">
        <f t="shared" si="110"/>
        <v>254.552754716981</v>
      </c>
      <c r="BB110" s="27">
        <f t="shared" si="111"/>
        <v>269.82592</v>
      </c>
    </row>
    <row r="111" spans="1:54">
      <c r="A111" s="4" t="s">
        <v>53</v>
      </c>
      <c r="B111" s="33" t="s">
        <v>54</v>
      </c>
      <c r="C111" s="4" t="s">
        <v>265</v>
      </c>
      <c r="D111" s="4" t="s">
        <v>266</v>
      </c>
      <c r="E111" s="4" t="s">
        <v>57</v>
      </c>
      <c r="F111" s="4" t="s">
        <v>85</v>
      </c>
      <c r="G111" s="4" t="s">
        <v>86</v>
      </c>
      <c r="H111" s="34">
        <v>45043</v>
      </c>
      <c r="I111" s="36">
        <v>0.55267361111111</v>
      </c>
      <c r="J111" s="37">
        <v>12</v>
      </c>
      <c r="K111" s="24">
        <v>12</v>
      </c>
      <c r="L111" s="37">
        <v>0</v>
      </c>
      <c r="M111" s="37">
        <v>0</v>
      </c>
      <c r="N111" s="4" t="s">
        <v>60</v>
      </c>
      <c r="O111" s="4" t="s">
        <v>78</v>
      </c>
      <c r="P111" s="4" t="s">
        <v>79</v>
      </c>
      <c r="Q111" s="4" t="s">
        <v>80</v>
      </c>
      <c r="R111" s="4" t="s">
        <v>78</v>
      </c>
      <c r="S111" s="4" t="s">
        <v>81</v>
      </c>
      <c r="T111" s="4" t="s">
        <v>99</v>
      </c>
      <c r="U111" s="4" t="s">
        <v>267</v>
      </c>
      <c r="V111" s="4" t="s">
        <v>53</v>
      </c>
      <c r="W111" s="4" t="s">
        <v>65</v>
      </c>
      <c r="X111" s="4" t="s">
        <v>66</v>
      </c>
      <c r="Y111" s="4" t="s">
        <v>67</v>
      </c>
      <c r="Z111" s="4" t="s">
        <v>53</v>
      </c>
      <c r="AA111" s="4" t="s">
        <v>53</v>
      </c>
      <c r="AB111" s="4" t="s">
        <v>53</v>
      </c>
      <c r="AC111" s="4" t="s">
        <v>68</v>
      </c>
      <c r="AD111" s="38">
        <v>101253</v>
      </c>
      <c r="AE111" s="33" t="s">
        <v>69</v>
      </c>
      <c r="AF111" s="4" t="s">
        <v>53</v>
      </c>
      <c r="AG111" s="4" t="s">
        <v>70</v>
      </c>
      <c r="AH111" s="4" t="s">
        <v>53</v>
      </c>
      <c r="AI111" s="4">
        <v>1170</v>
      </c>
      <c r="AJ111" s="4">
        <v>1</v>
      </c>
      <c r="AK111" s="4">
        <v>1170</v>
      </c>
      <c r="AL111" s="26">
        <v>1225</v>
      </c>
      <c r="AM111" s="27">
        <f t="shared" si="104"/>
        <v>1384.25</v>
      </c>
      <c r="AN111" s="27">
        <f t="shared" si="105"/>
        <v>16611</v>
      </c>
      <c r="AO111" s="43" t="s">
        <v>71</v>
      </c>
      <c r="AQ111" s="43" t="s">
        <v>72</v>
      </c>
      <c r="AR111" s="27" t="s">
        <v>73</v>
      </c>
      <c r="AS111" s="43" t="s">
        <v>74</v>
      </c>
      <c r="AT111" s="27">
        <f t="shared" si="106"/>
        <v>16611</v>
      </c>
      <c r="AU111" s="28">
        <v>0.004</v>
      </c>
      <c r="AV111" s="28">
        <v>0.004</v>
      </c>
      <c r="AX111" s="27">
        <f t="shared" si="107"/>
        <v>66.444</v>
      </c>
      <c r="AY111" s="27">
        <f t="shared" si="108"/>
        <v>66.444</v>
      </c>
      <c r="AZ111" s="27">
        <f t="shared" si="109"/>
        <v>0</v>
      </c>
      <c r="BA111" s="27">
        <f t="shared" si="110"/>
        <v>125.366037735849</v>
      </c>
      <c r="BB111" s="27">
        <f t="shared" si="111"/>
        <v>132.888</v>
      </c>
    </row>
    <row r="112" spans="1:54">
      <c r="A112" s="4" t="s">
        <v>53</v>
      </c>
      <c r="B112" s="33" t="s">
        <v>54</v>
      </c>
      <c r="C112" s="4" t="s">
        <v>265</v>
      </c>
      <c r="D112" s="4" t="s">
        <v>266</v>
      </c>
      <c r="E112" s="4" t="s">
        <v>88</v>
      </c>
      <c r="F112" s="4" t="s">
        <v>76</v>
      </c>
      <c r="G112" s="4" t="s">
        <v>77</v>
      </c>
      <c r="H112" s="34">
        <v>45043</v>
      </c>
      <c r="I112" s="36">
        <v>0.55267361111111</v>
      </c>
      <c r="J112" s="37">
        <v>13</v>
      </c>
      <c r="K112" s="24">
        <v>13</v>
      </c>
      <c r="L112" s="37">
        <v>0</v>
      </c>
      <c r="M112" s="37">
        <v>0</v>
      </c>
      <c r="N112" s="4" t="s">
        <v>60</v>
      </c>
      <c r="O112" s="4" t="s">
        <v>78</v>
      </c>
      <c r="P112" s="4" t="s">
        <v>79</v>
      </c>
      <c r="Q112" s="4" t="s">
        <v>80</v>
      </c>
      <c r="R112" s="4" t="s">
        <v>78</v>
      </c>
      <c r="S112" s="4" t="s">
        <v>81</v>
      </c>
      <c r="T112" s="4" t="s">
        <v>99</v>
      </c>
      <c r="U112" s="4" t="s">
        <v>267</v>
      </c>
      <c r="V112" s="4" t="s">
        <v>53</v>
      </c>
      <c r="W112" s="4" t="s">
        <v>65</v>
      </c>
      <c r="X112" s="4" t="s">
        <v>66</v>
      </c>
      <c r="Y112" s="4" t="s">
        <v>67</v>
      </c>
      <c r="Z112" s="4" t="s">
        <v>53</v>
      </c>
      <c r="AA112" s="4" t="s">
        <v>53</v>
      </c>
      <c r="AB112" s="4" t="s">
        <v>53</v>
      </c>
      <c r="AC112" s="4" t="s">
        <v>68</v>
      </c>
      <c r="AD112" s="38">
        <v>101253</v>
      </c>
      <c r="AE112" s="33" t="s">
        <v>69</v>
      </c>
      <c r="AF112" s="4" t="s">
        <v>53</v>
      </c>
      <c r="AG112" s="4" t="s">
        <v>70</v>
      </c>
      <c r="AH112" s="4" t="s">
        <v>53</v>
      </c>
      <c r="AI112" s="4">
        <v>500</v>
      </c>
      <c r="AJ112" s="4">
        <v>1</v>
      </c>
      <c r="AK112" s="4">
        <v>500</v>
      </c>
      <c r="AL112" s="26">
        <v>500</v>
      </c>
      <c r="AM112" s="27">
        <f t="shared" si="104"/>
        <v>565</v>
      </c>
      <c r="AN112" s="27">
        <f t="shared" si="105"/>
        <v>7345</v>
      </c>
      <c r="AO112" s="43" t="s">
        <v>71</v>
      </c>
      <c r="AQ112" s="43" t="s">
        <v>72</v>
      </c>
      <c r="AR112" s="27" t="s">
        <v>73</v>
      </c>
      <c r="AS112" s="43" t="s">
        <v>74</v>
      </c>
      <c r="AT112" s="27">
        <f t="shared" si="106"/>
        <v>7345</v>
      </c>
      <c r="AU112" s="28">
        <v>0.004</v>
      </c>
      <c r="AV112" s="28">
        <v>0.004</v>
      </c>
      <c r="AX112" s="27">
        <f t="shared" si="107"/>
        <v>29.38</v>
      </c>
      <c r="AY112" s="27">
        <f t="shared" si="108"/>
        <v>29.38</v>
      </c>
      <c r="AZ112" s="27">
        <f t="shared" si="109"/>
        <v>0</v>
      </c>
      <c r="BA112" s="27">
        <f t="shared" si="110"/>
        <v>55.4339622641509</v>
      </c>
      <c r="BB112" s="27">
        <f t="shared" si="111"/>
        <v>58.76</v>
      </c>
    </row>
    <row r="113" spans="1:54">
      <c r="A113" s="4" t="s">
        <v>53</v>
      </c>
      <c r="B113" s="33" t="s">
        <v>54</v>
      </c>
      <c r="C113" s="4" t="s">
        <v>268</v>
      </c>
      <c r="D113" s="4" t="s">
        <v>269</v>
      </c>
      <c r="E113" s="4" t="s">
        <v>57</v>
      </c>
      <c r="F113" s="4" t="s">
        <v>85</v>
      </c>
      <c r="G113" s="4" t="s">
        <v>86</v>
      </c>
      <c r="H113" s="34">
        <v>45043</v>
      </c>
      <c r="I113" s="36">
        <v>0.5549537037037</v>
      </c>
      <c r="J113" s="37">
        <v>1</v>
      </c>
      <c r="K113" s="24">
        <v>1</v>
      </c>
      <c r="L113" s="37">
        <v>0</v>
      </c>
      <c r="M113" s="37">
        <v>0</v>
      </c>
      <c r="N113" s="4" t="s">
        <v>60</v>
      </c>
      <c r="O113" s="4" t="s">
        <v>78</v>
      </c>
      <c r="P113" s="4" t="s">
        <v>79</v>
      </c>
      <c r="Q113" s="4" t="s">
        <v>80</v>
      </c>
      <c r="R113" s="4" t="s">
        <v>78</v>
      </c>
      <c r="S113" s="4" t="s">
        <v>81</v>
      </c>
      <c r="T113" s="4" t="s">
        <v>99</v>
      </c>
      <c r="U113" s="4" t="s">
        <v>270</v>
      </c>
      <c r="V113" s="4" t="s">
        <v>53</v>
      </c>
      <c r="W113" s="4" t="s">
        <v>65</v>
      </c>
      <c r="X113" s="4" t="s">
        <v>66</v>
      </c>
      <c r="Y113" s="4" t="s">
        <v>67</v>
      </c>
      <c r="Z113" s="4" t="s">
        <v>53</v>
      </c>
      <c r="AA113" s="4" t="s">
        <v>53</v>
      </c>
      <c r="AB113" s="4" t="s">
        <v>53</v>
      </c>
      <c r="AC113" s="4" t="s">
        <v>68</v>
      </c>
      <c r="AD113" s="38">
        <v>101253</v>
      </c>
      <c r="AE113" s="33" t="s">
        <v>69</v>
      </c>
      <c r="AF113" s="4" t="s">
        <v>53</v>
      </c>
      <c r="AG113" s="4" t="s">
        <v>70</v>
      </c>
      <c r="AH113" s="4" t="s">
        <v>53</v>
      </c>
      <c r="AI113" s="4">
        <v>1170</v>
      </c>
      <c r="AJ113" s="4">
        <v>1</v>
      </c>
      <c r="AK113" s="4">
        <v>1170</v>
      </c>
      <c r="AL113" s="26">
        <v>1225</v>
      </c>
      <c r="AM113" s="27">
        <f t="shared" si="104"/>
        <v>1384.25</v>
      </c>
      <c r="AN113" s="27">
        <f t="shared" si="105"/>
        <v>1384.25</v>
      </c>
      <c r="AO113" s="43" t="s">
        <v>71</v>
      </c>
      <c r="AQ113" s="43" t="s">
        <v>72</v>
      </c>
      <c r="AR113" s="27" t="s">
        <v>73</v>
      </c>
      <c r="AS113" s="43" t="s">
        <v>74</v>
      </c>
      <c r="AT113" s="27">
        <f t="shared" si="106"/>
        <v>1384.25</v>
      </c>
      <c r="AU113" s="28">
        <v>0.004</v>
      </c>
      <c r="AV113" s="28">
        <v>0.004</v>
      </c>
      <c r="AX113" s="27">
        <f t="shared" si="107"/>
        <v>5.537</v>
      </c>
      <c r="AY113" s="27">
        <f t="shared" si="108"/>
        <v>5.537</v>
      </c>
      <c r="AZ113" s="27">
        <f t="shared" si="109"/>
        <v>0</v>
      </c>
      <c r="BA113" s="27">
        <f t="shared" si="110"/>
        <v>10.4471698113208</v>
      </c>
      <c r="BB113" s="27">
        <f t="shared" si="111"/>
        <v>11.074</v>
      </c>
    </row>
    <row r="114" spans="1:54">
      <c r="A114" s="4" t="s">
        <v>53</v>
      </c>
      <c r="B114" s="33" t="s">
        <v>54</v>
      </c>
      <c r="C114" s="4" t="s">
        <v>271</v>
      </c>
      <c r="D114" s="4" t="s">
        <v>272</v>
      </c>
      <c r="E114" s="4" t="s">
        <v>57</v>
      </c>
      <c r="F114" s="4" t="s">
        <v>85</v>
      </c>
      <c r="G114" s="4" t="s">
        <v>86</v>
      </c>
      <c r="H114" s="34">
        <v>45048</v>
      </c>
      <c r="I114" s="36">
        <v>0.24509259259259</v>
      </c>
      <c r="J114" s="37">
        <v>4</v>
      </c>
      <c r="K114" s="24">
        <v>4</v>
      </c>
      <c r="L114" s="37">
        <v>0</v>
      </c>
      <c r="M114" s="37">
        <v>0</v>
      </c>
      <c r="N114" s="4" t="s">
        <v>60</v>
      </c>
      <c r="O114" s="4" t="s">
        <v>78</v>
      </c>
      <c r="P114" s="4" t="s">
        <v>79</v>
      </c>
      <c r="Q114" s="4" t="s">
        <v>80</v>
      </c>
      <c r="R114" s="4" t="s">
        <v>78</v>
      </c>
      <c r="S114" s="4" t="s">
        <v>81</v>
      </c>
      <c r="T114" s="4" t="s">
        <v>136</v>
      </c>
      <c r="U114" s="4" t="s">
        <v>273</v>
      </c>
      <c r="V114" s="4" t="s">
        <v>53</v>
      </c>
      <c r="W114" s="4" t="s">
        <v>65</v>
      </c>
      <c r="X114" s="4" t="s">
        <v>66</v>
      </c>
      <c r="Y114" s="4" t="s">
        <v>67</v>
      </c>
      <c r="Z114" s="4" t="s">
        <v>53</v>
      </c>
      <c r="AA114" s="4" t="s">
        <v>53</v>
      </c>
      <c r="AB114" s="4" t="s">
        <v>53</v>
      </c>
      <c r="AC114" s="4" t="s">
        <v>68</v>
      </c>
      <c r="AD114" s="38">
        <v>101253</v>
      </c>
      <c r="AE114" s="33" t="s">
        <v>69</v>
      </c>
      <c r="AF114" s="4" t="s">
        <v>53</v>
      </c>
      <c r="AG114" s="4" t="s">
        <v>70</v>
      </c>
      <c r="AH114" s="4" t="s">
        <v>53</v>
      </c>
      <c r="AI114" s="4">
        <v>1170</v>
      </c>
      <c r="AJ114" s="4">
        <v>1</v>
      </c>
      <c r="AK114" s="4">
        <v>1170</v>
      </c>
      <c r="AL114" s="26">
        <v>1225</v>
      </c>
      <c r="AM114" s="27">
        <f t="shared" ref="AM114:AM125" si="112">AL114*1.13</f>
        <v>1384.25</v>
      </c>
      <c r="AN114" s="27">
        <f t="shared" ref="AN114:AN125" si="113">K114*AM114</f>
        <v>5537</v>
      </c>
      <c r="AO114" s="43" t="s">
        <v>71</v>
      </c>
      <c r="AQ114" s="43" t="s">
        <v>72</v>
      </c>
      <c r="AR114" s="27" t="s">
        <v>73</v>
      </c>
      <c r="AS114" s="43" t="s">
        <v>74</v>
      </c>
      <c r="AT114" s="27">
        <f t="shared" ref="AT114:AT125" si="114">IF(AP114="取数",K114,AN114)</f>
        <v>5537</v>
      </c>
      <c r="AU114" s="28">
        <v>0.004</v>
      </c>
      <c r="AV114" s="28">
        <v>0.004</v>
      </c>
      <c r="AX114" s="27">
        <f t="shared" ref="AX114:AX125" si="115">AT114*AU114</f>
        <v>22.148</v>
      </c>
      <c r="AY114" s="27">
        <f t="shared" ref="AY114:AY125" si="116">AT114*AV114</f>
        <v>22.148</v>
      </c>
      <c r="AZ114" s="27">
        <f t="shared" ref="AZ114:AZ125" si="117">AT114*AW114</f>
        <v>0</v>
      </c>
      <c r="BA114" s="27">
        <f t="shared" ref="BA114:BA125" si="118">BB114/1.06</f>
        <v>41.788679245283</v>
      </c>
      <c r="BB114" s="27">
        <f t="shared" ref="BB114:BB125" si="119">AX114+AY114+AZ114</f>
        <v>44.296</v>
      </c>
    </row>
    <row r="115" spans="1:54">
      <c r="A115" s="4" t="s">
        <v>53</v>
      </c>
      <c r="B115" s="33" t="s">
        <v>54</v>
      </c>
      <c r="C115" s="4" t="s">
        <v>271</v>
      </c>
      <c r="D115" s="4" t="s">
        <v>272</v>
      </c>
      <c r="E115" s="4" t="s">
        <v>88</v>
      </c>
      <c r="F115" s="4" t="s">
        <v>76</v>
      </c>
      <c r="G115" s="4" t="s">
        <v>77</v>
      </c>
      <c r="H115" s="34">
        <v>45048</v>
      </c>
      <c r="I115" s="36">
        <v>0.24509259259259</v>
      </c>
      <c r="J115" s="37">
        <v>34</v>
      </c>
      <c r="K115" s="24">
        <v>34</v>
      </c>
      <c r="L115" s="37">
        <v>0</v>
      </c>
      <c r="M115" s="37">
        <v>0</v>
      </c>
      <c r="N115" s="4" t="s">
        <v>60</v>
      </c>
      <c r="O115" s="4" t="s">
        <v>78</v>
      </c>
      <c r="P115" s="4" t="s">
        <v>79</v>
      </c>
      <c r="Q115" s="4" t="s">
        <v>80</v>
      </c>
      <c r="R115" s="4" t="s">
        <v>78</v>
      </c>
      <c r="S115" s="4" t="s">
        <v>81</v>
      </c>
      <c r="T115" s="4" t="s">
        <v>136</v>
      </c>
      <c r="U115" s="4" t="s">
        <v>273</v>
      </c>
      <c r="V115" s="4" t="s">
        <v>53</v>
      </c>
      <c r="W115" s="4" t="s">
        <v>65</v>
      </c>
      <c r="X115" s="4" t="s">
        <v>66</v>
      </c>
      <c r="Y115" s="4" t="s">
        <v>67</v>
      </c>
      <c r="Z115" s="4" t="s">
        <v>53</v>
      </c>
      <c r="AA115" s="4" t="s">
        <v>53</v>
      </c>
      <c r="AB115" s="4" t="s">
        <v>53</v>
      </c>
      <c r="AC115" s="4" t="s">
        <v>68</v>
      </c>
      <c r="AD115" s="38">
        <v>101253</v>
      </c>
      <c r="AE115" s="33" t="s">
        <v>69</v>
      </c>
      <c r="AF115" s="4" t="s">
        <v>53</v>
      </c>
      <c r="AG115" s="4" t="s">
        <v>70</v>
      </c>
      <c r="AH115" s="4" t="s">
        <v>53</v>
      </c>
      <c r="AI115" s="4">
        <v>500</v>
      </c>
      <c r="AJ115" s="4">
        <v>1</v>
      </c>
      <c r="AK115" s="4">
        <v>500</v>
      </c>
      <c r="AL115" s="26">
        <v>500</v>
      </c>
      <c r="AM115" s="27">
        <f t="shared" si="112"/>
        <v>565</v>
      </c>
      <c r="AN115" s="27">
        <f t="shared" si="113"/>
        <v>19210</v>
      </c>
      <c r="AO115" s="43" t="s">
        <v>71</v>
      </c>
      <c r="AQ115" s="43" t="s">
        <v>72</v>
      </c>
      <c r="AR115" s="27" t="s">
        <v>73</v>
      </c>
      <c r="AS115" s="43" t="s">
        <v>74</v>
      </c>
      <c r="AT115" s="27">
        <f t="shared" si="114"/>
        <v>19210</v>
      </c>
      <c r="AU115" s="28">
        <v>0.004</v>
      </c>
      <c r="AV115" s="28">
        <v>0.004</v>
      </c>
      <c r="AX115" s="27">
        <f t="shared" si="115"/>
        <v>76.84</v>
      </c>
      <c r="AY115" s="27">
        <f t="shared" si="116"/>
        <v>76.84</v>
      </c>
      <c r="AZ115" s="27">
        <f t="shared" si="117"/>
        <v>0</v>
      </c>
      <c r="BA115" s="27">
        <f t="shared" si="118"/>
        <v>144.981132075472</v>
      </c>
      <c r="BB115" s="27">
        <f t="shared" si="119"/>
        <v>153.68</v>
      </c>
    </row>
    <row r="116" spans="1:54">
      <c r="A116" s="4" t="s">
        <v>53</v>
      </c>
      <c r="B116" s="33" t="s">
        <v>54</v>
      </c>
      <c r="C116" s="4" t="s">
        <v>271</v>
      </c>
      <c r="D116" s="4" t="s">
        <v>272</v>
      </c>
      <c r="E116" s="4" t="s">
        <v>89</v>
      </c>
      <c r="F116" s="4" t="s">
        <v>58</v>
      </c>
      <c r="G116" s="4" t="s">
        <v>59</v>
      </c>
      <c r="H116" s="34">
        <v>45048</v>
      </c>
      <c r="I116" s="36">
        <v>0.24509259259259</v>
      </c>
      <c r="J116" s="37">
        <v>24</v>
      </c>
      <c r="K116" s="24">
        <v>24</v>
      </c>
      <c r="L116" s="37">
        <v>0</v>
      </c>
      <c r="M116" s="37">
        <v>0</v>
      </c>
      <c r="N116" s="4" t="s">
        <v>60</v>
      </c>
      <c r="O116" s="4" t="s">
        <v>78</v>
      </c>
      <c r="P116" s="4" t="s">
        <v>79</v>
      </c>
      <c r="Q116" s="4" t="s">
        <v>53</v>
      </c>
      <c r="R116" s="4" t="s">
        <v>78</v>
      </c>
      <c r="S116" s="4" t="s">
        <v>81</v>
      </c>
      <c r="T116" s="4" t="s">
        <v>136</v>
      </c>
      <c r="U116" s="4" t="s">
        <v>273</v>
      </c>
      <c r="V116" s="4" t="s">
        <v>53</v>
      </c>
      <c r="W116" s="4" t="s">
        <v>65</v>
      </c>
      <c r="X116" s="4" t="s">
        <v>66</v>
      </c>
      <c r="Y116" s="4" t="s">
        <v>67</v>
      </c>
      <c r="Z116" s="4" t="s">
        <v>53</v>
      </c>
      <c r="AA116" s="4" t="s">
        <v>53</v>
      </c>
      <c r="AB116" s="4" t="s">
        <v>53</v>
      </c>
      <c r="AC116" s="4" t="s">
        <v>68</v>
      </c>
      <c r="AD116" s="38">
        <v>101253</v>
      </c>
      <c r="AE116" s="33" t="s">
        <v>69</v>
      </c>
      <c r="AF116" s="4" t="s">
        <v>53</v>
      </c>
      <c r="AG116" s="4" t="s">
        <v>70</v>
      </c>
      <c r="AH116" s="4" t="s">
        <v>53</v>
      </c>
      <c r="AI116" s="4">
        <v>1730</v>
      </c>
      <c r="AJ116" s="4">
        <v>1</v>
      </c>
      <c r="AK116" s="4">
        <v>1730</v>
      </c>
      <c r="AL116" s="26">
        <v>1492.4</v>
      </c>
      <c r="AM116" s="27">
        <f t="shared" si="112"/>
        <v>1686.412</v>
      </c>
      <c r="AN116" s="27">
        <f t="shared" si="113"/>
        <v>40473.888</v>
      </c>
      <c r="AO116" s="43" t="s">
        <v>71</v>
      </c>
      <c r="AQ116" s="43" t="s">
        <v>72</v>
      </c>
      <c r="AR116" s="27" t="s">
        <v>73</v>
      </c>
      <c r="AS116" s="43" t="s">
        <v>74</v>
      </c>
      <c r="AT116" s="27">
        <f t="shared" si="114"/>
        <v>40473.888</v>
      </c>
      <c r="AU116" s="28">
        <v>0.004</v>
      </c>
      <c r="AV116" s="28">
        <v>0.004</v>
      </c>
      <c r="AX116" s="27">
        <f t="shared" si="115"/>
        <v>161.895552</v>
      </c>
      <c r="AY116" s="27">
        <f t="shared" si="116"/>
        <v>161.895552</v>
      </c>
      <c r="AZ116" s="27">
        <f t="shared" si="117"/>
        <v>0</v>
      </c>
      <c r="BA116" s="27">
        <f t="shared" si="118"/>
        <v>305.463305660377</v>
      </c>
      <c r="BB116" s="27">
        <f t="shared" si="119"/>
        <v>323.791104</v>
      </c>
    </row>
    <row r="117" spans="1:54">
      <c r="A117" s="4" t="s">
        <v>53</v>
      </c>
      <c r="B117" s="33" t="s">
        <v>54</v>
      </c>
      <c r="C117" s="4" t="s">
        <v>274</v>
      </c>
      <c r="D117" s="4" t="s">
        <v>275</v>
      </c>
      <c r="E117" s="4" t="s">
        <v>57</v>
      </c>
      <c r="F117" s="4" t="s">
        <v>58</v>
      </c>
      <c r="G117" s="4" t="s">
        <v>59</v>
      </c>
      <c r="H117" s="34">
        <v>45048</v>
      </c>
      <c r="I117" s="36">
        <v>0.24636574074074</v>
      </c>
      <c r="J117" s="37">
        <v>6</v>
      </c>
      <c r="K117" s="24">
        <v>6</v>
      </c>
      <c r="L117" s="37">
        <v>0</v>
      </c>
      <c r="M117" s="37">
        <v>0</v>
      </c>
      <c r="N117" s="4" t="s">
        <v>60</v>
      </c>
      <c r="O117" s="4" t="s">
        <v>78</v>
      </c>
      <c r="P117" s="4" t="s">
        <v>79</v>
      </c>
      <c r="Q117" s="4" t="s">
        <v>53</v>
      </c>
      <c r="R117" s="4" t="s">
        <v>78</v>
      </c>
      <c r="S117" s="4" t="s">
        <v>81</v>
      </c>
      <c r="T117" s="4" t="s">
        <v>136</v>
      </c>
      <c r="U117" s="4" t="s">
        <v>276</v>
      </c>
      <c r="V117" s="4" t="s">
        <v>53</v>
      </c>
      <c r="W117" s="4" t="s">
        <v>65</v>
      </c>
      <c r="X117" s="4" t="s">
        <v>66</v>
      </c>
      <c r="Y117" s="4" t="s">
        <v>67</v>
      </c>
      <c r="Z117" s="4" t="s">
        <v>53</v>
      </c>
      <c r="AA117" s="4" t="s">
        <v>53</v>
      </c>
      <c r="AB117" s="4" t="s">
        <v>53</v>
      </c>
      <c r="AC117" s="4" t="s">
        <v>68</v>
      </c>
      <c r="AD117" s="38">
        <v>101253</v>
      </c>
      <c r="AE117" s="33" t="s">
        <v>69</v>
      </c>
      <c r="AF117" s="4" t="s">
        <v>53</v>
      </c>
      <c r="AG117" s="4" t="s">
        <v>70</v>
      </c>
      <c r="AH117" s="4" t="s">
        <v>53</v>
      </c>
      <c r="AI117" s="4">
        <v>1730</v>
      </c>
      <c r="AJ117" s="4">
        <v>1</v>
      </c>
      <c r="AK117" s="4">
        <v>1730</v>
      </c>
      <c r="AL117" s="26">
        <v>1492.4</v>
      </c>
      <c r="AM117" s="27">
        <f t="shared" si="112"/>
        <v>1686.412</v>
      </c>
      <c r="AN117" s="27">
        <f t="shared" si="113"/>
        <v>10118.472</v>
      </c>
      <c r="AO117" s="43" t="s">
        <v>71</v>
      </c>
      <c r="AQ117" s="43" t="s">
        <v>72</v>
      </c>
      <c r="AR117" s="27" t="s">
        <v>73</v>
      </c>
      <c r="AS117" s="43" t="s">
        <v>74</v>
      </c>
      <c r="AT117" s="27">
        <f t="shared" si="114"/>
        <v>10118.472</v>
      </c>
      <c r="AU117" s="28">
        <v>0.004</v>
      </c>
      <c r="AV117" s="28">
        <v>0.004</v>
      </c>
      <c r="AX117" s="27">
        <f t="shared" si="115"/>
        <v>40.473888</v>
      </c>
      <c r="AY117" s="27">
        <f t="shared" si="116"/>
        <v>40.473888</v>
      </c>
      <c r="AZ117" s="27">
        <f t="shared" si="117"/>
        <v>0</v>
      </c>
      <c r="BA117" s="27">
        <f t="shared" si="118"/>
        <v>76.3658264150943</v>
      </c>
      <c r="BB117" s="27">
        <f t="shared" si="119"/>
        <v>80.947776</v>
      </c>
    </row>
    <row r="118" spans="1:54">
      <c r="A118" s="4" t="s">
        <v>53</v>
      </c>
      <c r="B118" s="33" t="s">
        <v>54</v>
      </c>
      <c r="C118" s="4" t="s">
        <v>277</v>
      </c>
      <c r="D118" s="4" t="s">
        <v>278</v>
      </c>
      <c r="E118" s="4" t="s">
        <v>57</v>
      </c>
      <c r="F118" s="4" t="s">
        <v>85</v>
      </c>
      <c r="G118" s="4" t="s">
        <v>86</v>
      </c>
      <c r="H118" s="34">
        <v>45049</v>
      </c>
      <c r="I118" s="36">
        <v>0.69606481481481</v>
      </c>
      <c r="J118" s="37">
        <v>2</v>
      </c>
      <c r="K118" s="24">
        <v>2</v>
      </c>
      <c r="L118" s="37">
        <v>0</v>
      </c>
      <c r="M118" s="37">
        <v>0</v>
      </c>
      <c r="N118" s="4" t="s">
        <v>60</v>
      </c>
      <c r="O118" s="4" t="s">
        <v>78</v>
      </c>
      <c r="P118" s="4" t="s">
        <v>79</v>
      </c>
      <c r="Q118" s="4" t="s">
        <v>80</v>
      </c>
      <c r="R118" s="4" t="s">
        <v>78</v>
      </c>
      <c r="S118" s="4" t="s">
        <v>81</v>
      </c>
      <c r="T118" s="4" t="s">
        <v>178</v>
      </c>
      <c r="U118" s="4" t="s">
        <v>279</v>
      </c>
      <c r="V118" s="4" t="s">
        <v>53</v>
      </c>
      <c r="W118" s="4" t="s">
        <v>65</v>
      </c>
      <c r="X118" s="4" t="s">
        <v>66</v>
      </c>
      <c r="Y118" s="4" t="s">
        <v>67</v>
      </c>
      <c r="Z118" s="4" t="s">
        <v>53</v>
      </c>
      <c r="AA118" s="4" t="s">
        <v>53</v>
      </c>
      <c r="AB118" s="4" t="s">
        <v>53</v>
      </c>
      <c r="AC118" s="4" t="s">
        <v>68</v>
      </c>
      <c r="AD118" s="38">
        <v>101253</v>
      </c>
      <c r="AE118" s="33" t="s">
        <v>69</v>
      </c>
      <c r="AF118" s="4" t="s">
        <v>53</v>
      </c>
      <c r="AG118" s="4" t="s">
        <v>70</v>
      </c>
      <c r="AH118" s="4" t="s">
        <v>53</v>
      </c>
      <c r="AI118" s="4">
        <v>1170</v>
      </c>
      <c r="AJ118" s="4">
        <v>1</v>
      </c>
      <c r="AK118" s="4">
        <v>1170</v>
      </c>
      <c r="AL118" s="26">
        <v>1225</v>
      </c>
      <c r="AM118" s="27">
        <f t="shared" si="112"/>
        <v>1384.25</v>
      </c>
      <c r="AN118" s="27">
        <f t="shared" si="113"/>
        <v>2768.5</v>
      </c>
      <c r="AO118" s="43" t="s">
        <v>71</v>
      </c>
      <c r="AQ118" s="43" t="s">
        <v>72</v>
      </c>
      <c r="AR118" s="27" t="s">
        <v>73</v>
      </c>
      <c r="AS118" s="43" t="s">
        <v>74</v>
      </c>
      <c r="AT118" s="27">
        <f t="shared" si="114"/>
        <v>2768.5</v>
      </c>
      <c r="AU118" s="28">
        <v>0.004</v>
      </c>
      <c r="AV118" s="28">
        <v>0.004</v>
      </c>
      <c r="AX118" s="27">
        <f t="shared" si="115"/>
        <v>11.074</v>
      </c>
      <c r="AY118" s="27">
        <f t="shared" si="116"/>
        <v>11.074</v>
      </c>
      <c r="AZ118" s="27">
        <f t="shared" si="117"/>
        <v>0</v>
      </c>
      <c r="BA118" s="27">
        <f t="shared" si="118"/>
        <v>20.8943396226415</v>
      </c>
      <c r="BB118" s="27">
        <f t="shared" si="119"/>
        <v>22.148</v>
      </c>
    </row>
    <row r="119" spans="1:54">
      <c r="A119" s="4" t="s">
        <v>53</v>
      </c>
      <c r="B119" s="33" t="s">
        <v>54</v>
      </c>
      <c r="C119" s="4" t="s">
        <v>277</v>
      </c>
      <c r="D119" s="4" t="s">
        <v>278</v>
      </c>
      <c r="E119" s="4" t="s">
        <v>88</v>
      </c>
      <c r="F119" s="4" t="s">
        <v>76</v>
      </c>
      <c r="G119" s="4" t="s">
        <v>77</v>
      </c>
      <c r="H119" s="34">
        <v>45049</v>
      </c>
      <c r="I119" s="36">
        <v>0.69606481481481</v>
      </c>
      <c r="J119" s="37">
        <v>8</v>
      </c>
      <c r="K119" s="24">
        <v>8</v>
      </c>
      <c r="L119" s="37">
        <v>0</v>
      </c>
      <c r="M119" s="37">
        <v>0</v>
      </c>
      <c r="N119" s="4" t="s">
        <v>60</v>
      </c>
      <c r="O119" s="4" t="s">
        <v>78</v>
      </c>
      <c r="P119" s="4" t="s">
        <v>79</v>
      </c>
      <c r="Q119" s="4" t="s">
        <v>80</v>
      </c>
      <c r="R119" s="4" t="s">
        <v>78</v>
      </c>
      <c r="S119" s="4" t="s">
        <v>81</v>
      </c>
      <c r="T119" s="4" t="s">
        <v>178</v>
      </c>
      <c r="U119" s="4" t="s">
        <v>279</v>
      </c>
      <c r="V119" s="4" t="s">
        <v>53</v>
      </c>
      <c r="W119" s="4" t="s">
        <v>65</v>
      </c>
      <c r="X119" s="4" t="s">
        <v>66</v>
      </c>
      <c r="Y119" s="4" t="s">
        <v>67</v>
      </c>
      <c r="Z119" s="4" t="s">
        <v>53</v>
      </c>
      <c r="AA119" s="4" t="s">
        <v>53</v>
      </c>
      <c r="AB119" s="4" t="s">
        <v>53</v>
      </c>
      <c r="AC119" s="4" t="s">
        <v>68</v>
      </c>
      <c r="AD119" s="38">
        <v>101253</v>
      </c>
      <c r="AE119" s="33" t="s">
        <v>69</v>
      </c>
      <c r="AF119" s="4" t="s">
        <v>53</v>
      </c>
      <c r="AG119" s="4" t="s">
        <v>70</v>
      </c>
      <c r="AH119" s="4" t="s">
        <v>53</v>
      </c>
      <c r="AI119" s="4">
        <v>500</v>
      </c>
      <c r="AJ119" s="4">
        <v>1</v>
      </c>
      <c r="AK119" s="4">
        <v>500</v>
      </c>
      <c r="AL119" s="26">
        <v>500</v>
      </c>
      <c r="AM119" s="27">
        <f t="shared" si="112"/>
        <v>565</v>
      </c>
      <c r="AN119" s="27">
        <f t="shared" si="113"/>
        <v>4520</v>
      </c>
      <c r="AO119" s="43" t="s">
        <v>71</v>
      </c>
      <c r="AQ119" s="43" t="s">
        <v>72</v>
      </c>
      <c r="AR119" s="27" t="s">
        <v>73</v>
      </c>
      <c r="AS119" s="43" t="s">
        <v>74</v>
      </c>
      <c r="AT119" s="27">
        <f t="shared" si="114"/>
        <v>4520</v>
      </c>
      <c r="AU119" s="28">
        <v>0.004</v>
      </c>
      <c r="AV119" s="28">
        <v>0.004</v>
      </c>
      <c r="AX119" s="27">
        <f t="shared" si="115"/>
        <v>18.08</v>
      </c>
      <c r="AY119" s="27">
        <f t="shared" si="116"/>
        <v>18.08</v>
      </c>
      <c r="AZ119" s="27">
        <f t="shared" si="117"/>
        <v>0</v>
      </c>
      <c r="BA119" s="27">
        <f t="shared" si="118"/>
        <v>34.1132075471698</v>
      </c>
      <c r="BB119" s="27">
        <f t="shared" si="119"/>
        <v>36.16</v>
      </c>
    </row>
    <row r="120" spans="1:54">
      <c r="A120" s="4" t="s">
        <v>53</v>
      </c>
      <c r="B120" s="33" t="s">
        <v>54</v>
      </c>
      <c r="C120" s="4" t="s">
        <v>280</v>
      </c>
      <c r="D120" s="4" t="s">
        <v>281</v>
      </c>
      <c r="E120" s="4" t="s">
        <v>57</v>
      </c>
      <c r="F120" s="4" t="s">
        <v>104</v>
      </c>
      <c r="G120" s="4" t="s">
        <v>105</v>
      </c>
      <c r="H120" s="34">
        <v>45049</v>
      </c>
      <c r="I120" s="36">
        <v>0.69924768518519</v>
      </c>
      <c r="J120" s="37">
        <v>5</v>
      </c>
      <c r="K120" s="24">
        <v>5</v>
      </c>
      <c r="L120" s="37">
        <v>0</v>
      </c>
      <c r="M120" s="37">
        <v>0</v>
      </c>
      <c r="N120" s="4" t="s">
        <v>60</v>
      </c>
      <c r="O120" s="4" t="s">
        <v>78</v>
      </c>
      <c r="P120" s="4" t="s">
        <v>79</v>
      </c>
      <c r="Q120" s="4" t="s">
        <v>80</v>
      </c>
      <c r="R120" s="4" t="s">
        <v>78</v>
      </c>
      <c r="S120" s="4" t="s">
        <v>81</v>
      </c>
      <c r="T120" s="4" t="s">
        <v>178</v>
      </c>
      <c r="U120" s="4" t="s">
        <v>282</v>
      </c>
      <c r="V120" s="4" t="s">
        <v>53</v>
      </c>
      <c r="W120" s="4" t="s">
        <v>65</v>
      </c>
      <c r="X120" s="4" t="s">
        <v>66</v>
      </c>
      <c r="Y120" s="4" t="s">
        <v>67</v>
      </c>
      <c r="Z120" s="4" t="s">
        <v>53</v>
      </c>
      <c r="AA120" s="4" t="s">
        <v>53</v>
      </c>
      <c r="AB120" s="4" t="s">
        <v>53</v>
      </c>
      <c r="AC120" s="4" t="s">
        <v>68</v>
      </c>
      <c r="AD120" s="38">
        <v>101253</v>
      </c>
      <c r="AE120" s="33" t="s">
        <v>69</v>
      </c>
      <c r="AF120" s="4" t="s">
        <v>53</v>
      </c>
      <c r="AG120" s="4" t="s">
        <v>70</v>
      </c>
      <c r="AH120" s="4" t="s">
        <v>53</v>
      </c>
      <c r="AI120" s="4">
        <v>1372</v>
      </c>
      <c r="AJ120" s="4">
        <v>1</v>
      </c>
      <c r="AK120" s="4">
        <v>1372</v>
      </c>
      <c r="AL120" s="26">
        <v>1427</v>
      </c>
      <c r="AM120" s="27">
        <f t="shared" si="112"/>
        <v>1612.51</v>
      </c>
      <c r="AN120" s="27">
        <f t="shared" si="113"/>
        <v>8062.55</v>
      </c>
      <c r="AO120" s="43" t="s">
        <v>71</v>
      </c>
      <c r="AQ120" s="43" t="s">
        <v>72</v>
      </c>
      <c r="AR120" s="27" t="s">
        <v>73</v>
      </c>
      <c r="AS120" s="43" t="s">
        <v>74</v>
      </c>
      <c r="AT120" s="27">
        <f t="shared" si="114"/>
        <v>8062.55</v>
      </c>
      <c r="AU120" s="28">
        <v>0.004</v>
      </c>
      <c r="AV120" s="28">
        <v>0.004</v>
      </c>
      <c r="AX120" s="27">
        <f t="shared" si="115"/>
        <v>32.2502</v>
      </c>
      <c r="AY120" s="27">
        <f t="shared" si="116"/>
        <v>32.2502</v>
      </c>
      <c r="AZ120" s="27">
        <f t="shared" si="117"/>
        <v>0</v>
      </c>
      <c r="BA120" s="27">
        <f t="shared" si="118"/>
        <v>60.8494339622642</v>
      </c>
      <c r="BB120" s="27">
        <f t="shared" si="119"/>
        <v>64.5004</v>
      </c>
    </row>
    <row r="121" spans="1:54">
      <c r="A121" s="4" t="s">
        <v>53</v>
      </c>
      <c r="B121" s="33" t="s">
        <v>54</v>
      </c>
      <c r="C121" s="4" t="s">
        <v>283</v>
      </c>
      <c r="D121" s="4" t="s">
        <v>284</v>
      </c>
      <c r="E121" s="4" t="s">
        <v>57</v>
      </c>
      <c r="F121" s="4" t="s">
        <v>151</v>
      </c>
      <c r="G121" s="4" t="s">
        <v>152</v>
      </c>
      <c r="H121" s="34">
        <v>45049</v>
      </c>
      <c r="I121" s="36">
        <v>0.70883101851852</v>
      </c>
      <c r="J121" s="37">
        <v>1</v>
      </c>
      <c r="K121" s="24">
        <v>1</v>
      </c>
      <c r="L121" s="37">
        <v>0</v>
      </c>
      <c r="M121" s="37">
        <v>0</v>
      </c>
      <c r="N121" s="4" t="s">
        <v>60</v>
      </c>
      <c r="O121" s="4" t="s">
        <v>78</v>
      </c>
      <c r="P121" s="4" t="s">
        <v>79</v>
      </c>
      <c r="Q121" s="4" t="s">
        <v>53</v>
      </c>
      <c r="R121" s="4" t="s">
        <v>78</v>
      </c>
      <c r="S121" s="4" t="s">
        <v>81</v>
      </c>
      <c r="T121" s="4" t="s">
        <v>63</v>
      </c>
      <c r="U121" s="4" t="s">
        <v>285</v>
      </c>
      <c r="V121" s="4" t="s">
        <v>53</v>
      </c>
      <c r="W121" s="4" t="s">
        <v>65</v>
      </c>
      <c r="X121" s="4" t="s">
        <v>66</v>
      </c>
      <c r="Y121" s="4" t="s">
        <v>67</v>
      </c>
      <c r="Z121" s="4" t="s">
        <v>53</v>
      </c>
      <c r="AA121" s="4" t="s">
        <v>53</v>
      </c>
      <c r="AB121" s="4" t="s">
        <v>53</v>
      </c>
      <c r="AC121" s="4" t="s">
        <v>68</v>
      </c>
      <c r="AD121" s="38">
        <v>101253</v>
      </c>
      <c r="AE121" s="33" t="s">
        <v>69</v>
      </c>
      <c r="AF121" s="4" t="s">
        <v>53</v>
      </c>
      <c r="AG121" s="4" t="s">
        <v>70</v>
      </c>
      <c r="AH121" s="4" t="s">
        <v>53</v>
      </c>
      <c r="AI121" s="4">
        <v>1730</v>
      </c>
      <c r="AJ121" s="4">
        <v>1</v>
      </c>
      <c r="AK121" s="4">
        <v>1730</v>
      </c>
      <c r="AL121" s="26">
        <v>1644.4</v>
      </c>
      <c r="AM121" s="27">
        <f t="shared" si="112"/>
        <v>1858.172</v>
      </c>
      <c r="AN121" s="27">
        <f t="shared" si="113"/>
        <v>1858.172</v>
      </c>
      <c r="AO121" s="43" t="s">
        <v>71</v>
      </c>
      <c r="AQ121" s="43" t="s">
        <v>72</v>
      </c>
      <c r="AR121" s="27" t="s">
        <v>73</v>
      </c>
      <c r="AS121" s="43" t="s">
        <v>74</v>
      </c>
      <c r="AT121" s="27">
        <f t="shared" si="114"/>
        <v>1858.172</v>
      </c>
      <c r="AU121" s="28">
        <v>0.004</v>
      </c>
      <c r="AV121" s="28">
        <v>0.004</v>
      </c>
      <c r="AX121" s="27">
        <f t="shared" si="115"/>
        <v>7.432688</v>
      </c>
      <c r="AY121" s="27">
        <f t="shared" si="116"/>
        <v>7.432688</v>
      </c>
      <c r="AZ121" s="27">
        <f t="shared" si="117"/>
        <v>0</v>
      </c>
      <c r="BA121" s="27">
        <f t="shared" si="118"/>
        <v>14.0239396226415</v>
      </c>
      <c r="BB121" s="27">
        <f t="shared" si="119"/>
        <v>14.865376</v>
      </c>
    </row>
    <row r="122" spans="1:54">
      <c r="A122" s="4" t="s">
        <v>53</v>
      </c>
      <c r="B122" s="33" t="s">
        <v>54</v>
      </c>
      <c r="C122" s="4" t="s">
        <v>286</v>
      </c>
      <c r="D122" s="4" t="s">
        <v>287</v>
      </c>
      <c r="E122" s="4" t="s">
        <v>57</v>
      </c>
      <c r="F122" s="4" t="s">
        <v>151</v>
      </c>
      <c r="G122" s="4" t="s">
        <v>152</v>
      </c>
      <c r="H122" s="34">
        <v>45051</v>
      </c>
      <c r="I122" s="36">
        <v>0.56581018518519</v>
      </c>
      <c r="J122" s="37">
        <v>2</v>
      </c>
      <c r="K122" s="24">
        <v>2</v>
      </c>
      <c r="L122" s="37">
        <v>0</v>
      </c>
      <c r="M122" s="37">
        <v>0</v>
      </c>
      <c r="N122" s="4" t="s">
        <v>60</v>
      </c>
      <c r="O122" s="4" t="s">
        <v>78</v>
      </c>
      <c r="P122" s="4" t="s">
        <v>79</v>
      </c>
      <c r="Q122" s="4" t="s">
        <v>53</v>
      </c>
      <c r="R122" s="4" t="s">
        <v>78</v>
      </c>
      <c r="S122" s="4" t="s">
        <v>81</v>
      </c>
      <c r="T122" s="4" t="s">
        <v>99</v>
      </c>
      <c r="U122" s="4" t="s">
        <v>288</v>
      </c>
      <c r="V122" s="4" t="s">
        <v>53</v>
      </c>
      <c r="W122" s="4" t="s">
        <v>65</v>
      </c>
      <c r="X122" s="4" t="s">
        <v>66</v>
      </c>
      <c r="Y122" s="4" t="s">
        <v>67</v>
      </c>
      <c r="Z122" s="4" t="s">
        <v>53</v>
      </c>
      <c r="AA122" s="4" t="s">
        <v>53</v>
      </c>
      <c r="AB122" s="4" t="s">
        <v>53</v>
      </c>
      <c r="AC122" s="4" t="s">
        <v>68</v>
      </c>
      <c r="AD122" s="38">
        <v>101253</v>
      </c>
      <c r="AE122" s="33" t="s">
        <v>69</v>
      </c>
      <c r="AF122" s="4" t="s">
        <v>53</v>
      </c>
      <c r="AG122" s="4" t="s">
        <v>70</v>
      </c>
      <c r="AH122" s="4" t="s">
        <v>53</v>
      </c>
      <c r="AI122" s="4">
        <v>1730</v>
      </c>
      <c r="AJ122" s="4">
        <v>1</v>
      </c>
      <c r="AK122" s="4">
        <v>1730</v>
      </c>
      <c r="AL122" s="26">
        <v>1644.4</v>
      </c>
      <c r="AM122" s="27">
        <f t="shared" si="112"/>
        <v>1858.172</v>
      </c>
      <c r="AN122" s="27">
        <f t="shared" si="113"/>
        <v>3716.344</v>
      </c>
      <c r="AO122" s="43" t="s">
        <v>71</v>
      </c>
      <c r="AQ122" s="43" t="s">
        <v>72</v>
      </c>
      <c r="AR122" s="27" t="s">
        <v>73</v>
      </c>
      <c r="AS122" s="43" t="s">
        <v>74</v>
      </c>
      <c r="AT122" s="27">
        <f t="shared" si="114"/>
        <v>3716.344</v>
      </c>
      <c r="AU122" s="28">
        <v>0.004</v>
      </c>
      <c r="AV122" s="28">
        <v>0.004</v>
      </c>
      <c r="AX122" s="27">
        <f t="shared" si="115"/>
        <v>14.865376</v>
      </c>
      <c r="AY122" s="27">
        <f t="shared" si="116"/>
        <v>14.865376</v>
      </c>
      <c r="AZ122" s="27">
        <f t="shared" si="117"/>
        <v>0</v>
      </c>
      <c r="BA122" s="27">
        <f t="shared" si="118"/>
        <v>28.047879245283</v>
      </c>
      <c r="BB122" s="27">
        <f t="shared" si="119"/>
        <v>29.730752</v>
      </c>
    </row>
    <row r="123" spans="1:54">
      <c r="A123" s="4" t="s">
        <v>53</v>
      </c>
      <c r="B123" s="33" t="s">
        <v>54</v>
      </c>
      <c r="C123" s="4" t="s">
        <v>289</v>
      </c>
      <c r="D123" s="4" t="s">
        <v>290</v>
      </c>
      <c r="E123" s="4" t="s">
        <v>57</v>
      </c>
      <c r="F123" s="4" t="s">
        <v>76</v>
      </c>
      <c r="G123" s="4" t="s">
        <v>77</v>
      </c>
      <c r="H123" s="34">
        <v>45051</v>
      </c>
      <c r="I123" s="36">
        <v>0.57328703703704</v>
      </c>
      <c r="J123" s="37">
        <v>18</v>
      </c>
      <c r="K123" s="24">
        <v>18</v>
      </c>
      <c r="L123" s="37">
        <v>0</v>
      </c>
      <c r="M123" s="37">
        <v>0</v>
      </c>
      <c r="N123" s="4" t="s">
        <v>60</v>
      </c>
      <c r="O123" s="4" t="s">
        <v>78</v>
      </c>
      <c r="P123" s="4" t="s">
        <v>79</v>
      </c>
      <c r="Q123" s="4" t="s">
        <v>80</v>
      </c>
      <c r="R123" s="4" t="s">
        <v>78</v>
      </c>
      <c r="S123" s="4" t="s">
        <v>81</v>
      </c>
      <c r="T123" s="4" t="s">
        <v>99</v>
      </c>
      <c r="U123" s="4" t="s">
        <v>291</v>
      </c>
      <c r="V123" s="4" t="s">
        <v>53</v>
      </c>
      <c r="W123" s="4" t="s">
        <v>65</v>
      </c>
      <c r="X123" s="4" t="s">
        <v>66</v>
      </c>
      <c r="Y123" s="4" t="s">
        <v>67</v>
      </c>
      <c r="Z123" s="4" t="s">
        <v>53</v>
      </c>
      <c r="AA123" s="4" t="s">
        <v>53</v>
      </c>
      <c r="AB123" s="4" t="s">
        <v>53</v>
      </c>
      <c r="AC123" s="4" t="s">
        <v>68</v>
      </c>
      <c r="AD123" s="38">
        <v>101253</v>
      </c>
      <c r="AE123" s="33" t="s">
        <v>69</v>
      </c>
      <c r="AF123" s="4" t="s">
        <v>53</v>
      </c>
      <c r="AG123" s="4" t="s">
        <v>70</v>
      </c>
      <c r="AH123" s="4" t="s">
        <v>53</v>
      </c>
      <c r="AI123" s="4">
        <v>500</v>
      </c>
      <c r="AJ123" s="4">
        <v>1</v>
      </c>
      <c r="AK123" s="4">
        <v>500</v>
      </c>
      <c r="AL123" s="26">
        <v>500</v>
      </c>
      <c r="AM123" s="27">
        <f t="shared" si="112"/>
        <v>565</v>
      </c>
      <c r="AN123" s="27">
        <f t="shared" si="113"/>
        <v>10170</v>
      </c>
      <c r="AO123" s="43" t="s">
        <v>71</v>
      </c>
      <c r="AQ123" s="43" t="s">
        <v>72</v>
      </c>
      <c r="AR123" s="27" t="s">
        <v>73</v>
      </c>
      <c r="AS123" s="43" t="s">
        <v>74</v>
      </c>
      <c r="AT123" s="27">
        <f t="shared" si="114"/>
        <v>10170</v>
      </c>
      <c r="AU123" s="28">
        <v>0.004</v>
      </c>
      <c r="AV123" s="28">
        <v>0.004</v>
      </c>
      <c r="AX123" s="27">
        <f t="shared" si="115"/>
        <v>40.68</v>
      </c>
      <c r="AY123" s="27">
        <f t="shared" si="116"/>
        <v>40.68</v>
      </c>
      <c r="AZ123" s="27">
        <f t="shared" si="117"/>
        <v>0</v>
      </c>
      <c r="BA123" s="27">
        <f t="shared" si="118"/>
        <v>76.7547169811321</v>
      </c>
      <c r="BB123" s="27">
        <f t="shared" si="119"/>
        <v>81.36</v>
      </c>
    </row>
    <row r="124" spans="1:54">
      <c r="A124" s="4" t="s">
        <v>53</v>
      </c>
      <c r="B124" s="33" t="s">
        <v>54</v>
      </c>
      <c r="C124" s="4" t="s">
        <v>289</v>
      </c>
      <c r="D124" s="4" t="s">
        <v>290</v>
      </c>
      <c r="E124" s="4" t="s">
        <v>88</v>
      </c>
      <c r="F124" s="4" t="s">
        <v>58</v>
      </c>
      <c r="G124" s="4" t="s">
        <v>59</v>
      </c>
      <c r="H124" s="34">
        <v>45051</v>
      </c>
      <c r="I124" s="36">
        <v>0.57328703703704</v>
      </c>
      <c r="J124" s="37">
        <v>15</v>
      </c>
      <c r="K124" s="24">
        <v>15</v>
      </c>
      <c r="L124" s="37">
        <v>0</v>
      </c>
      <c r="M124" s="37">
        <v>0</v>
      </c>
      <c r="N124" s="4" t="s">
        <v>60</v>
      </c>
      <c r="O124" s="4" t="s">
        <v>78</v>
      </c>
      <c r="P124" s="4" t="s">
        <v>79</v>
      </c>
      <c r="Q124" s="4" t="s">
        <v>53</v>
      </c>
      <c r="R124" s="4" t="s">
        <v>78</v>
      </c>
      <c r="S124" s="4" t="s">
        <v>81</v>
      </c>
      <c r="T124" s="4" t="s">
        <v>99</v>
      </c>
      <c r="U124" s="4" t="s">
        <v>291</v>
      </c>
      <c r="V124" s="4" t="s">
        <v>53</v>
      </c>
      <c r="W124" s="4" t="s">
        <v>65</v>
      </c>
      <c r="X124" s="4" t="s">
        <v>66</v>
      </c>
      <c r="Y124" s="4" t="s">
        <v>67</v>
      </c>
      <c r="Z124" s="4" t="s">
        <v>53</v>
      </c>
      <c r="AA124" s="4" t="s">
        <v>53</v>
      </c>
      <c r="AB124" s="4" t="s">
        <v>53</v>
      </c>
      <c r="AC124" s="4" t="s">
        <v>68</v>
      </c>
      <c r="AD124" s="38">
        <v>101253</v>
      </c>
      <c r="AE124" s="33" t="s">
        <v>69</v>
      </c>
      <c r="AF124" s="4" t="s">
        <v>53</v>
      </c>
      <c r="AG124" s="4" t="s">
        <v>70</v>
      </c>
      <c r="AH124" s="4" t="s">
        <v>53</v>
      </c>
      <c r="AI124" s="4">
        <v>1730</v>
      </c>
      <c r="AJ124" s="4">
        <v>1</v>
      </c>
      <c r="AK124" s="4">
        <v>1730</v>
      </c>
      <c r="AL124" s="26">
        <v>1492.4</v>
      </c>
      <c r="AM124" s="27">
        <f t="shared" si="112"/>
        <v>1686.412</v>
      </c>
      <c r="AN124" s="27">
        <f t="shared" si="113"/>
        <v>25296.18</v>
      </c>
      <c r="AO124" s="43" t="s">
        <v>71</v>
      </c>
      <c r="AQ124" s="43" t="s">
        <v>72</v>
      </c>
      <c r="AR124" s="27" t="s">
        <v>73</v>
      </c>
      <c r="AS124" s="43" t="s">
        <v>74</v>
      </c>
      <c r="AT124" s="27">
        <f t="shared" si="114"/>
        <v>25296.18</v>
      </c>
      <c r="AU124" s="28">
        <v>0.004</v>
      </c>
      <c r="AV124" s="28">
        <v>0.004</v>
      </c>
      <c r="AX124" s="27">
        <f t="shared" si="115"/>
        <v>101.18472</v>
      </c>
      <c r="AY124" s="27">
        <f t="shared" si="116"/>
        <v>101.18472</v>
      </c>
      <c r="AZ124" s="27">
        <f t="shared" si="117"/>
        <v>0</v>
      </c>
      <c r="BA124" s="27">
        <f t="shared" si="118"/>
        <v>190.914566037736</v>
      </c>
      <c r="BB124" s="27">
        <f t="shared" si="119"/>
        <v>202.36944</v>
      </c>
    </row>
    <row r="125" spans="1:54">
      <c r="A125" s="4" t="s">
        <v>53</v>
      </c>
      <c r="B125" s="33" t="s">
        <v>54</v>
      </c>
      <c r="C125" s="4" t="s">
        <v>292</v>
      </c>
      <c r="D125" s="4" t="s">
        <v>293</v>
      </c>
      <c r="E125" s="4" t="s">
        <v>57</v>
      </c>
      <c r="F125" s="4" t="s">
        <v>85</v>
      </c>
      <c r="G125" s="4" t="s">
        <v>86</v>
      </c>
      <c r="H125" s="34">
        <v>45051</v>
      </c>
      <c r="I125" s="36">
        <v>0.57466435185185</v>
      </c>
      <c r="J125" s="37">
        <v>1</v>
      </c>
      <c r="K125" s="24">
        <v>1</v>
      </c>
      <c r="L125" s="37">
        <v>0</v>
      </c>
      <c r="M125" s="37">
        <v>0</v>
      </c>
      <c r="N125" s="4" t="s">
        <v>60</v>
      </c>
      <c r="O125" s="4" t="s">
        <v>78</v>
      </c>
      <c r="P125" s="4" t="s">
        <v>79</v>
      </c>
      <c r="Q125" s="4" t="s">
        <v>80</v>
      </c>
      <c r="R125" s="4" t="s">
        <v>78</v>
      </c>
      <c r="S125" s="4" t="s">
        <v>81</v>
      </c>
      <c r="T125" s="4" t="s">
        <v>99</v>
      </c>
      <c r="U125" s="4" t="s">
        <v>294</v>
      </c>
      <c r="V125" s="4" t="s">
        <v>53</v>
      </c>
      <c r="W125" s="4" t="s">
        <v>65</v>
      </c>
      <c r="X125" s="4" t="s">
        <v>66</v>
      </c>
      <c r="Y125" s="4" t="s">
        <v>67</v>
      </c>
      <c r="Z125" s="4" t="s">
        <v>53</v>
      </c>
      <c r="AA125" s="4" t="s">
        <v>53</v>
      </c>
      <c r="AB125" s="4" t="s">
        <v>53</v>
      </c>
      <c r="AC125" s="4" t="s">
        <v>68</v>
      </c>
      <c r="AD125" s="38">
        <v>101253</v>
      </c>
      <c r="AE125" s="33" t="s">
        <v>69</v>
      </c>
      <c r="AF125" s="4" t="s">
        <v>53</v>
      </c>
      <c r="AG125" s="4" t="s">
        <v>70</v>
      </c>
      <c r="AH125" s="4" t="s">
        <v>53</v>
      </c>
      <c r="AI125" s="4">
        <v>1170</v>
      </c>
      <c r="AJ125" s="4">
        <v>1</v>
      </c>
      <c r="AK125" s="4">
        <v>1170</v>
      </c>
      <c r="AL125" s="26">
        <v>1225</v>
      </c>
      <c r="AM125" s="27">
        <f t="shared" si="112"/>
        <v>1384.25</v>
      </c>
      <c r="AN125" s="27">
        <f t="shared" si="113"/>
        <v>1384.25</v>
      </c>
      <c r="AO125" s="43" t="s">
        <v>71</v>
      </c>
      <c r="AQ125" s="43" t="s">
        <v>72</v>
      </c>
      <c r="AR125" s="27" t="s">
        <v>73</v>
      </c>
      <c r="AS125" s="43" t="s">
        <v>74</v>
      </c>
      <c r="AT125" s="27">
        <f t="shared" si="114"/>
        <v>1384.25</v>
      </c>
      <c r="AU125" s="28">
        <v>0.004</v>
      </c>
      <c r="AV125" s="28">
        <v>0.004</v>
      </c>
      <c r="AX125" s="27">
        <f t="shared" si="115"/>
        <v>5.537</v>
      </c>
      <c r="AY125" s="27">
        <f t="shared" si="116"/>
        <v>5.537</v>
      </c>
      <c r="AZ125" s="27">
        <f t="shared" si="117"/>
        <v>0</v>
      </c>
      <c r="BA125" s="27">
        <f t="shared" si="118"/>
        <v>10.4471698113208</v>
      </c>
      <c r="BB125" s="27">
        <f t="shared" si="119"/>
        <v>11.074</v>
      </c>
    </row>
    <row r="126" spans="1:54">
      <c r="A126" s="4" t="s">
        <v>53</v>
      </c>
      <c r="B126" s="33" t="s">
        <v>54</v>
      </c>
      <c r="C126" s="4" t="s">
        <v>295</v>
      </c>
      <c r="D126" s="4" t="s">
        <v>296</v>
      </c>
      <c r="E126" s="4" t="s">
        <v>57</v>
      </c>
      <c r="F126" s="4" t="s">
        <v>90</v>
      </c>
      <c r="G126" s="4" t="s">
        <v>86</v>
      </c>
      <c r="H126" s="34">
        <v>45052</v>
      </c>
      <c r="I126" s="36">
        <v>0.56645833333333</v>
      </c>
      <c r="J126" s="37">
        <v>9</v>
      </c>
      <c r="K126" s="24">
        <v>9</v>
      </c>
      <c r="L126" s="37">
        <v>0</v>
      </c>
      <c r="M126" s="37">
        <v>0</v>
      </c>
      <c r="N126" s="4" t="s">
        <v>60</v>
      </c>
      <c r="O126" s="4" t="s">
        <v>78</v>
      </c>
      <c r="P126" s="4" t="s">
        <v>79</v>
      </c>
      <c r="Q126" s="4" t="s">
        <v>80</v>
      </c>
      <c r="R126" s="4" t="s">
        <v>78</v>
      </c>
      <c r="S126" s="4" t="s">
        <v>81</v>
      </c>
      <c r="T126" s="4" t="s">
        <v>178</v>
      </c>
      <c r="U126" s="4" t="s">
        <v>297</v>
      </c>
      <c r="V126" s="4" t="s">
        <v>53</v>
      </c>
      <c r="W126" s="4" t="s">
        <v>65</v>
      </c>
      <c r="X126" s="4" t="s">
        <v>66</v>
      </c>
      <c r="Y126" s="4" t="s">
        <v>67</v>
      </c>
      <c r="Z126" s="4" t="s">
        <v>53</v>
      </c>
      <c r="AA126" s="4" t="s">
        <v>53</v>
      </c>
      <c r="AB126" s="4" t="s">
        <v>53</v>
      </c>
      <c r="AC126" s="4" t="s">
        <v>68</v>
      </c>
      <c r="AD126" s="38">
        <v>101253</v>
      </c>
      <c r="AE126" s="33" t="s">
        <v>69</v>
      </c>
      <c r="AF126" s="4" t="s">
        <v>53</v>
      </c>
      <c r="AG126" s="4" t="s">
        <v>70</v>
      </c>
      <c r="AH126" s="4" t="s">
        <v>53</v>
      </c>
      <c r="AI126" s="4">
        <v>1170</v>
      </c>
      <c r="AJ126" s="4">
        <v>1</v>
      </c>
      <c r="AK126" s="4">
        <v>1170</v>
      </c>
      <c r="AL126" s="26">
        <v>1170</v>
      </c>
      <c r="AM126" s="27">
        <f t="shared" ref="AM126:AM130" si="120">AL126*1.13</f>
        <v>1322.1</v>
      </c>
      <c r="AN126" s="27">
        <f t="shared" ref="AN126:AN130" si="121">K126*AM126</f>
        <v>11898.9</v>
      </c>
      <c r="AO126" s="43" t="s">
        <v>71</v>
      </c>
      <c r="AQ126" s="43" t="s">
        <v>72</v>
      </c>
      <c r="AR126" s="27" t="s">
        <v>73</v>
      </c>
      <c r="AS126" s="43" t="s">
        <v>74</v>
      </c>
      <c r="AT126" s="27">
        <f t="shared" ref="AT126:AT130" si="122">IF(AP126="取数",K126,AN126)</f>
        <v>11898.9</v>
      </c>
      <c r="AU126" s="28">
        <v>0.004</v>
      </c>
      <c r="AV126" s="28">
        <v>0.004</v>
      </c>
      <c r="AX126" s="27">
        <f t="shared" ref="AX126:AX130" si="123">AT126*AU126</f>
        <v>47.5956</v>
      </c>
      <c r="AY126" s="27">
        <f t="shared" ref="AY126:AY130" si="124">AT126*AV126</f>
        <v>47.5956</v>
      </c>
      <c r="AZ126" s="27">
        <f t="shared" ref="AZ126:AZ130" si="125">AT126*AW126</f>
        <v>0</v>
      </c>
      <c r="BA126" s="27">
        <f t="shared" ref="BA126:BA130" si="126">BB126/1.06</f>
        <v>89.8030188679245</v>
      </c>
      <c r="BB126" s="27">
        <f t="shared" ref="BB126:BB130" si="127">AX126+AY126+AZ126</f>
        <v>95.1912</v>
      </c>
    </row>
    <row r="127" spans="1:54">
      <c r="A127" s="4" t="s">
        <v>53</v>
      </c>
      <c r="B127" s="33" t="s">
        <v>54</v>
      </c>
      <c r="C127" s="4" t="s">
        <v>295</v>
      </c>
      <c r="D127" s="4" t="s">
        <v>296</v>
      </c>
      <c r="E127" s="4" t="s">
        <v>88</v>
      </c>
      <c r="F127" s="4" t="s">
        <v>92</v>
      </c>
      <c r="G127" s="4" t="s">
        <v>93</v>
      </c>
      <c r="H127" s="34">
        <v>45052</v>
      </c>
      <c r="I127" s="36">
        <v>0.56645833333333</v>
      </c>
      <c r="J127" s="37">
        <v>2</v>
      </c>
      <c r="K127" s="24">
        <v>2</v>
      </c>
      <c r="L127" s="37">
        <v>0</v>
      </c>
      <c r="M127" s="37">
        <v>0</v>
      </c>
      <c r="N127" s="4" t="s">
        <v>60</v>
      </c>
      <c r="O127" s="4" t="s">
        <v>78</v>
      </c>
      <c r="P127" s="4" t="s">
        <v>79</v>
      </c>
      <c r="Q127" s="4" t="s">
        <v>94</v>
      </c>
      <c r="R127" s="4" t="s">
        <v>78</v>
      </c>
      <c r="S127" s="4" t="s">
        <v>81</v>
      </c>
      <c r="T127" s="4" t="s">
        <v>178</v>
      </c>
      <c r="U127" s="4" t="s">
        <v>297</v>
      </c>
      <c r="V127" s="4" t="s">
        <v>53</v>
      </c>
      <c r="W127" s="4" t="s">
        <v>65</v>
      </c>
      <c r="X127" s="4" t="s">
        <v>66</v>
      </c>
      <c r="Y127" s="4" t="s">
        <v>67</v>
      </c>
      <c r="Z127" s="4" t="s">
        <v>53</v>
      </c>
      <c r="AA127" s="4" t="s">
        <v>53</v>
      </c>
      <c r="AB127" s="4" t="s">
        <v>53</v>
      </c>
      <c r="AC127" s="4" t="s">
        <v>68</v>
      </c>
      <c r="AD127" s="38">
        <v>101253</v>
      </c>
      <c r="AE127" s="33" t="s">
        <v>69</v>
      </c>
      <c r="AF127" s="4" t="s">
        <v>53</v>
      </c>
      <c r="AG127" s="4" t="s">
        <v>70</v>
      </c>
      <c r="AH127" s="4" t="s">
        <v>53</v>
      </c>
      <c r="AI127" s="4">
        <v>1730</v>
      </c>
      <c r="AJ127" s="4">
        <v>1</v>
      </c>
      <c r="AK127" s="4">
        <v>1730</v>
      </c>
      <c r="AL127" s="26">
        <v>1730</v>
      </c>
      <c r="AM127" s="27">
        <f t="shared" si="120"/>
        <v>1954.9</v>
      </c>
      <c r="AN127" s="27">
        <f t="shared" si="121"/>
        <v>3909.8</v>
      </c>
      <c r="AO127" s="43" t="s">
        <v>71</v>
      </c>
      <c r="AQ127" s="43" t="s">
        <v>72</v>
      </c>
      <c r="AR127" s="27" t="s">
        <v>73</v>
      </c>
      <c r="AS127" s="43" t="s">
        <v>74</v>
      </c>
      <c r="AT127" s="27">
        <f t="shared" si="122"/>
        <v>3909.8</v>
      </c>
      <c r="AU127" s="28">
        <v>0.004</v>
      </c>
      <c r="AV127" s="28">
        <v>0.004</v>
      </c>
      <c r="AX127" s="27">
        <f t="shared" si="123"/>
        <v>15.6392</v>
      </c>
      <c r="AY127" s="27">
        <f t="shared" si="124"/>
        <v>15.6392</v>
      </c>
      <c r="AZ127" s="27">
        <f t="shared" si="125"/>
        <v>0</v>
      </c>
      <c r="BA127" s="27">
        <f t="shared" si="126"/>
        <v>29.5079245283019</v>
      </c>
      <c r="BB127" s="27">
        <f t="shared" si="127"/>
        <v>31.2784</v>
      </c>
    </row>
    <row r="128" spans="1:54">
      <c r="A128" s="4" t="s">
        <v>53</v>
      </c>
      <c r="B128" s="33" t="s">
        <v>54</v>
      </c>
      <c r="C128" s="4" t="s">
        <v>295</v>
      </c>
      <c r="D128" s="4" t="s">
        <v>296</v>
      </c>
      <c r="E128" s="4" t="s">
        <v>89</v>
      </c>
      <c r="F128" s="4" t="s">
        <v>96</v>
      </c>
      <c r="G128" s="4" t="s">
        <v>77</v>
      </c>
      <c r="H128" s="34">
        <v>45052</v>
      </c>
      <c r="I128" s="36">
        <v>0.56645833333333</v>
      </c>
      <c r="J128" s="37">
        <v>11</v>
      </c>
      <c r="K128" s="24">
        <v>11</v>
      </c>
      <c r="L128" s="37">
        <v>0</v>
      </c>
      <c r="M128" s="37">
        <v>0</v>
      </c>
      <c r="N128" s="4" t="s">
        <v>60</v>
      </c>
      <c r="O128" s="4" t="s">
        <v>78</v>
      </c>
      <c r="P128" s="4" t="s">
        <v>79</v>
      </c>
      <c r="Q128" s="4" t="s">
        <v>94</v>
      </c>
      <c r="R128" s="4" t="s">
        <v>78</v>
      </c>
      <c r="S128" s="4" t="s">
        <v>81</v>
      </c>
      <c r="T128" s="4" t="s">
        <v>178</v>
      </c>
      <c r="U128" s="4" t="s">
        <v>297</v>
      </c>
      <c r="V128" s="4" t="s">
        <v>53</v>
      </c>
      <c r="W128" s="4" t="s">
        <v>65</v>
      </c>
      <c r="X128" s="4" t="s">
        <v>66</v>
      </c>
      <c r="Y128" s="4" t="s">
        <v>67</v>
      </c>
      <c r="Z128" s="4" t="s">
        <v>53</v>
      </c>
      <c r="AA128" s="4" t="s">
        <v>53</v>
      </c>
      <c r="AB128" s="4" t="s">
        <v>53</v>
      </c>
      <c r="AC128" s="4" t="s">
        <v>68</v>
      </c>
      <c r="AD128" s="38">
        <v>101253</v>
      </c>
      <c r="AE128" s="33" t="s">
        <v>69</v>
      </c>
      <c r="AF128" s="4" t="s">
        <v>53</v>
      </c>
      <c r="AG128" s="4" t="s">
        <v>70</v>
      </c>
      <c r="AH128" s="4" t="s">
        <v>53</v>
      </c>
      <c r="AI128" s="4">
        <v>500</v>
      </c>
      <c r="AJ128" s="4">
        <v>1</v>
      </c>
      <c r="AK128" s="4">
        <v>500</v>
      </c>
      <c r="AL128" s="26">
        <v>500</v>
      </c>
      <c r="AM128" s="27">
        <f t="shared" si="120"/>
        <v>565</v>
      </c>
      <c r="AN128" s="27">
        <f t="shared" si="121"/>
        <v>6215</v>
      </c>
      <c r="AO128" s="43" t="s">
        <v>71</v>
      </c>
      <c r="AQ128" s="43" t="s">
        <v>72</v>
      </c>
      <c r="AR128" s="27" t="s">
        <v>73</v>
      </c>
      <c r="AS128" s="43" t="s">
        <v>74</v>
      </c>
      <c r="AT128" s="27">
        <f t="shared" si="122"/>
        <v>6215</v>
      </c>
      <c r="AU128" s="28">
        <v>0.004</v>
      </c>
      <c r="AV128" s="28">
        <v>0.004</v>
      </c>
      <c r="AX128" s="27">
        <f t="shared" si="123"/>
        <v>24.86</v>
      </c>
      <c r="AY128" s="27">
        <f t="shared" si="124"/>
        <v>24.86</v>
      </c>
      <c r="AZ128" s="27">
        <f t="shared" si="125"/>
        <v>0</v>
      </c>
      <c r="BA128" s="27">
        <f t="shared" si="126"/>
        <v>46.9056603773585</v>
      </c>
      <c r="BB128" s="27">
        <f t="shared" si="127"/>
        <v>49.72</v>
      </c>
    </row>
    <row r="129" spans="1:54">
      <c r="A129" s="4" t="s">
        <v>53</v>
      </c>
      <c r="B129" s="33" t="s">
        <v>54</v>
      </c>
      <c r="C129" s="4" t="s">
        <v>298</v>
      </c>
      <c r="D129" s="4" t="s">
        <v>299</v>
      </c>
      <c r="E129" s="4" t="s">
        <v>89</v>
      </c>
      <c r="F129" s="4" t="s">
        <v>85</v>
      </c>
      <c r="G129" s="4" t="s">
        <v>86</v>
      </c>
      <c r="H129" s="34">
        <v>45054</v>
      </c>
      <c r="I129" s="36">
        <v>0.67400462962963</v>
      </c>
      <c r="J129" s="37">
        <v>10</v>
      </c>
      <c r="K129" s="24">
        <v>10</v>
      </c>
      <c r="L129" s="37">
        <v>0</v>
      </c>
      <c r="M129" s="37">
        <v>0</v>
      </c>
      <c r="N129" s="4" t="s">
        <v>60</v>
      </c>
      <c r="O129" s="4" t="s">
        <v>78</v>
      </c>
      <c r="P129" s="4" t="s">
        <v>79</v>
      </c>
      <c r="Q129" s="4" t="s">
        <v>80</v>
      </c>
      <c r="R129" s="4" t="s">
        <v>78</v>
      </c>
      <c r="S129" s="4" t="s">
        <v>81</v>
      </c>
      <c r="T129" s="4" t="s">
        <v>99</v>
      </c>
      <c r="U129" s="4" t="s">
        <v>300</v>
      </c>
      <c r="V129" s="4" t="s">
        <v>53</v>
      </c>
      <c r="W129" s="4" t="s">
        <v>65</v>
      </c>
      <c r="X129" s="4" t="s">
        <v>66</v>
      </c>
      <c r="Y129" s="4" t="s">
        <v>67</v>
      </c>
      <c r="Z129" s="4" t="s">
        <v>53</v>
      </c>
      <c r="AA129" s="4" t="s">
        <v>53</v>
      </c>
      <c r="AB129" s="4" t="s">
        <v>53</v>
      </c>
      <c r="AC129" s="4" t="s">
        <v>68</v>
      </c>
      <c r="AD129" s="38">
        <v>101253</v>
      </c>
      <c r="AE129" s="33" t="s">
        <v>69</v>
      </c>
      <c r="AF129" s="4" t="s">
        <v>53</v>
      </c>
      <c r="AG129" s="4" t="s">
        <v>70</v>
      </c>
      <c r="AH129" s="4" t="s">
        <v>53</v>
      </c>
      <c r="AI129" s="4">
        <v>1170</v>
      </c>
      <c r="AJ129" s="4">
        <v>1</v>
      </c>
      <c r="AK129" s="4">
        <v>1170</v>
      </c>
      <c r="AL129" s="26">
        <v>1225</v>
      </c>
      <c r="AM129" s="27">
        <f t="shared" si="120"/>
        <v>1384.25</v>
      </c>
      <c r="AN129" s="27">
        <f t="shared" si="121"/>
        <v>13842.5</v>
      </c>
      <c r="AO129" s="43" t="s">
        <v>71</v>
      </c>
      <c r="AQ129" s="43" t="s">
        <v>72</v>
      </c>
      <c r="AR129" s="27" t="s">
        <v>73</v>
      </c>
      <c r="AS129" s="43" t="s">
        <v>74</v>
      </c>
      <c r="AT129" s="27">
        <f t="shared" si="122"/>
        <v>13842.5</v>
      </c>
      <c r="AU129" s="28">
        <v>0.004</v>
      </c>
      <c r="AV129" s="28">
        <v>0.004</v>
      </c>
      <c r="AX129" s="27">
        <f t="shared" si="123"/>
        <v>55.37</v>
      </c>
      <c r="AY129" s="27">
        <f t="shared" si="124"/>
        <v>55.37</v>
      </c>
      <c r="AZ129" s="27">
        <f t="shared" si="125"/>
        <v>0</v>
      </c>
      <c r="BA129" s="27">
        <f t="shared" si="126"/>
        <v>104.471698113208</v>
      </c>
      <c r="BB129" s="27">
        <f t="shared" si="127"/>
        <v>110.74</v>
      </c>
    </row>
    <row r="130" spans="1:54">
      <c r="A130" s="4" t="s">
        <v>53</v>
      </c>
      <c r="B130" s="33" t="s">
        <v>54</v>
      </c>
      <c r="C130" s="4" t="s">
        <v>298</v>
      </c>
      <c r="D130" s="4" t="s">
        <v>299</v>
      </c>
      <c r="E130" s="4" t="s">
        <v>91</v>
      </c>
      <c r="F130" s="4" t="s">
        <v>76</v>
      </c>
      <c r="G130" s="4" t="s">
        <v>77</v>
      </c>
      <c r="H130" s="34">
        <v>45054</v>
      </c>
      <c r="I130" s="36">
        <v>0.67400462962963</v>
      </c>
      <c r="J130" s="37">
        <v>10</v>
      </c>
      <c r="K130" s="24">
        <v>10</v>
      </c>
      <c r="L130" s="37">
        <v>0</v>
      </c>
      <c r="M130" s="37">
        <v>0</v>
      </c>
      <c r="N130" s="4" t="s">
        <v>60</v>
      </c>
      <c r="O130" s="4" t="s">
        <v>78</v>
      </c>
      <c r="P130" s="4" t="s">
        <v>79</v>
      </c>
      <c r="Q130" s="4" t="s">
        <v>80</v>
      </c>
      <c r="R130" s="4" t="s">
        <v>78</v>
      </c>
      <c r="S130" s="4" t="s">
        <v>81</v>
      </c>
      <c r="T130" s="4" t="s">
        <v>99</v>
      </c>
      <c r="U130" s="4" t="s">
        <v>300</v>
      </c>
      <c r="V130" s="4" t="s">
        <v>53</v>
      </c>
      <c r="W130" s="4" t="s">
        <v>65</v>
      </c>
      <c r="X130" s="4" t="s">
        <v>66</v>
      </c>
      <c r="Y130" s="4" t="s">
        <v>67</v>
      </c>
      <c r="Z130" s="4" t="s">
        <v>53</v>
      </c>
      <c r="AA130" s="4" t="s">
        <v>53</v>
      </c>
      <c r="AB130" s="4" t="s">
        <v>53</v>
      </c>
      <c r="AC130" s="4" t="s">
        <v>68</v>
      </c>
      <c r="AD130" s="38">
        <v>101253</v>
      </c>
      <c r="AE130" s="33" t="s">
        <v>69</v>
      </c>
      <c r="AF130" s="4" t="s">
        <v>53</v>
      </c>
      <c r="AG130" s="4" t="s">
        <v>70</v>
      </c>
      <c r="AH130" s="4" t="s">
        <v>53</v>
      </c>
      <c r="AI130" s="4">
        <v>500</v>
      </c>
      <c r="AJ130" s="4">
        <v>1</v>
      </c>
      <c r="AK130" s="4">
        <v>500</v>
      </c>
      <c r="AL130" s="26">
        <v>500</v>
      </c>
      <c r="AM130" s="27">
        <f t="shared" si="120"/>
        <v>565</v>
      </c>
      <c r="AN130" s="27">
        <f t="shared" si="121"/>
        <v>5650</v>
      </c>
      <c r="AO130" s="43" t="s">
        <v>71</v>
      </c>
      <c r="AQ130" s="43" t="s">
        <v>72</v>
      </c>
      <c r="AR130" s="27" t="s">
        <v>73</v>
      </c>
      <c r="AS130" s="43" t="s">
        <v>74</v>
      </c>
      <c r="AT130" s="27">
        <f t="shared" si="122"/>
        <v>5650</v>
      </c>
      <c r="AU130" s="28">
        <v>0.004</v>
      </c>
      <c r="AV130" s="28">
        <v>0.004</v>
      </c>
      <c r="AX130" s="27">
        <f t="shared" si="123"/>
        <v>22.6</v>
      </c>
      <c r="AY130" s="27">
        <f t="shared" si="124"/>
        <v>22.6</v>
      </c>
      <c r="AZ130" s="27">
        <f t="shared" si="125"/>
        <v>0</v>
      </c>
      <c r="BA130" s="27">
        <f t="shared" si="126"/>
        <v>42.6415094339623</v>
      </c>
      <c r="BB130" s="27">
        <f t="shared" si="127"/>
        <v>45.2</v>
      </c>
    </row>
    <row r="131" spans="1:54">
      <c r="A131" s="4" t="s">
        <v>53</v>
      </c>
      <c r="B131" s="33" t="s">
        <v>54</v>
      </c>
      <c r="C131" s="4" t="s">
        <v>301</v>
      </c>
      <c r="D131" s="4" t="s">
        <v>302</v>
      </c>
      <c r="E131" s="4" t="s">
        <v>89</v>
      </c>
      <c r="F131" s="4" t="s">
        <v>85</v>
      </c>
      <c r="G131" s="4" t="s">
        <v>86</v>
      </c>
      <c r="H131" s="34">
        <v>45055</v>
      </c>
      <c r="I131" s="36">
        <v>0.56670138888889</v>
      </c>
      <c r="J131" s="37">
        <v>6</v>
      </c>
      <c r="K131" s="24">
        <v>6</v>
      </c>
      <c r="L131" s="37">
        <v>0</v>
      </c>
      <c r="M131" s="37">
        <v>0</v>
      </c>
      <c r="N131" s="4" t="s">
        <v>60</v>
      </c>
      <c r="O131" s="4" t="s">
        <v>78</v>
      </c>
      <c r="P131" s="4" t="s">
        <v>79</v>
      </c>
      <c r="Q131" s="4" t="s">
        <v>80</v>
      </c>
      <c r="R131" s="4" t="s">
        <v>78</v>
      </c>
      <c r="S131" s="4" t="s">
        <v>81</v>
      </c>
      <c r="T131" s="4" t="s">
        <v>99</v>
      </c>
      <c r="U131" s="4" t="s">
        <v>303</v>
      </c>
      <c r="V131" s="4" t="s">
        <v>53</v>
      </c>
      <c r="W131" s="4" t="s">
        <v>65</v>
      </c>
      <c r="X131" s="4" t="s">
        <v>66</v>
      </c>
      <c r="Y131" s="4" t="s">
        <v>67</v>
      </c>
      <c r="Z131" s="4" t="s">
        <v>53</v>
      </c>
      <c r="AA131" s="4" t="s">
        <v>53</v>
      </c>
      <c r="AB131" s="4" t="s">
        <v>53</v>
      </c>
      <c r="AC131" s="4" t="s">
        <v>68</v>
      </c>
      <c r="AD131" s="38">
        <v>101253</v>
      </c>
      <c r="AE131" s="33" t="s">
        <v>69</v>
      </c>
      <c r="AF131" s="4" t="s">
        <v>53</v>
      </c>
      <c r="AG131" s="4" t="s">
        <v>70</v>
      </c>
      <c r="AH131" s="4" t="s">
        <v>53</v>
      </c>
      <c r="AI131" s="4">
        <v>1170</v>
      </c>
      <c r="AJ131" s="4">
        <v>1</v>
      </c>
      <c r="AK131" s="4">
        <v>1170</v>
      </c>
      <c r="AL131" s="26">
        <v>1225</v>
      </c>
      <c r="AM131" s="27">
        <f t="shared" ref="AM131:AM135" si="128">AL131*1.13</f>
        <v>1384.25</v>
      </c>
      <c r="AN131" s="27">
        <f t="shared" ref="AN131:AN135" si="129">K131*AM131</f>
        <v>8305.5</v>
      </c>
      <c r="AO131" s="43" t="s">
        <v>71</v>
      </c>
      <c r="AQ131" s="43" t="s">
        <v>72</v>
      </c>
      <c r="AR131" s="27" t="s">
        <v>73</v>
      </c>
      <c r="AS131" s="43" t="s">
        <v>74</v>
      </c>
      <c r="AT131" s="27">
        <f t="shared" ref="AT131:AT135" si="130">IF(AP131="取数",K131,AN131)</f>
        <v>8305.5</v>
      </c>
      <c r="AU131" s="28">
        <v>0.004</v>
      </c>
      <c r="AV131" s="28">
        <v>0.004</v>
      </c>
      <c r="AX131" s="27">
        <f t="shared" ref="AX131:AX135" si="131">AT131*AU131</f>
        <v>33.222</v>
      </c>
      <c r="AY131" s="27">
        <f t="shared" ref="AY131:AY135" si="132">AT131*AV131</f>
        <v>33.222</v>
      </c>
      <c r="AZ131" s="27">
        <f t="shared" ref="AZ131:AZ135" si="133">AT131*AW131</f>
        <v>0</v>
      </c>
      <c r="BA131" s="27">
        <f t="shared" ref="BA131:BA135" si="134">BB131/1.06</f>
        <v>62.6830188679245</v>
      </c>
      <c r="BB131" s="27">
        <f t="shared" ref="BB131:BB135" si="135">AX131+AY131+AZ131</f>
        <v>66.444</v>
      </c>
    </row>
    <row r="132" spans="1:54">
      <c r="A132" s="4" t="s">
        <v>53</v>
      </c>
      <c r="B132" s="33" t="s">
        <v>54</v>
      </c>
      <c r="C132" s="4" t="s">
        <v>301</v>
      </c>
      <c r="D132" s="4" t="s">
        <v>302</v>
      </c>
      <c r="E132" s="4" t="s">
        <v>91</v>
      </c>
      <c r="F132" s="4" t="s">
        <v>76</v>
      </c>
      <c r="G132" s="4" t="s">
        <v>77</v>
      </c>
      <c r="H132" s="34">
        <v>45055</v>
      </c>
      <c r="I132" s="36">
        <v>0.56670138888889</v>
      </c>
      <c r="J132" s="37">
        <v>24</v>
      </c>
      <c r="K132" s="24">
        <v>24</v>
      </c>
      <c r="L132" s="37">
        <v>0</v>
      </c>
      <c r="M132" s="37">
        <v>0</v>
      </c>
      <c r="N132" s="4" t="s">
        <v>60</v>
      </c>
      <c r="O132" s="4" t="s">
        <v>78</v>
      </c>
      <c r="P132" s="4" t="s">
        <v>79</v>
      </c>
      <c r="Q132" s="4" t="s">
        <v>80</v>
      </c>
      <c r="R132" s="4" t="s">
        <v>78</v>
      </c>
      <c r="S132" s="4" t="s">
        <v>81</v>
      </c>
      <c r="T132" s="4" t="s">
        <v>99</v>
      </c>
      <c r="U132" s="4" t="s">
        <v>303</v>
      </c>
      <c r="V132" s="4" t="s">
        <v>53</v>
      </c>
      <c r="W132" s="4" t="s">
        <v>65</v>
      </c>
      <c r="X132" s="4" t="s">
        <v>66</v>
      </c>
      <c r="Y132" s="4" t="s">
        <v>67</v>
      </c>
      <c r="Z132" s="4" t="s">
        <v>53</v>
      </c>
      <c r="AA132" s="4" t="s">
        <v>53</v>
      </c>
      <c r="AB132" s="4" t="s">
        <v>53</v>
      </c>
      <c r="AC132" s="4" t="s">
        <v>68</v>
      </c>
      <c r="AD132" s="38">
        <v>101253</v>
      </c>
      <c r="AE132" s="33" t="s">
        <v>69</v>
      </c>
      <c r="AF132" s="4" t="s">
        <v>53</v>
      </c>
      <c r="AG132" s="4" t="s">
        <v>70</v>
      </c>
      <c r="AH132" s="4" t="s">
        <v>53</v>
      </c>
      <c r="AI132" s="4">
        <v>500</v>
      </c>
      <c r="AJ132" s="4">
        <v>1</v>
      </c>
      <c r="AK132" s="4">
        <v>500</v>
      </c>
      <c r="AL132" s="26">
        <v>500</v>
      </c>
      <c r="AM132" s="27">
        <f t="shared" si="128"/>
        <v>565</v>
      </c>
      <c r="AN132" s="27">
        <f t="shared" si="129"/>
        <v>13560</v>
      </c>
      <c r="AO132" s="43" t="s">
        <v>71</v>
      </c>
      <c r="AQ132" s="43" t="s">
        <v>72</v>
      </c>
      <c r="AR132" s="27" t="s">
        <v>73</v>
      </c>
      <c r="AS132" s="43" t="s">
        <v>74</v>
      </c>
      <c r="AT132" s="27">
        <f t="shared" si="130"/>
        <v>13560</v>
      </c>
      <c r="AU132" s="28">
        <v>0.004</v>
      </c>
      <c r="AV132" s="28">
        <v>0.004</v>
      </c>
      <c r="AX132" s="27">
        <f t="shared" si="131"/>
        <v>54.24</v>
      </c>
      <c r="AY132" s="27">
        <f t="shared" si="132"/>
        <v>54.24</v>
      </c>
      <c r="AZ132" s="27">
        <f t="shared" si="133"/>
        <v>0</v>
      </c>
      <c r="BA132" s="27">
        <f t="shared" si="134"/>
        <v>102.339622641509</v>
      </c>
      <c r="BB132" s="27">
        <f t="shared" si="135"/>
        <v>108.48</v>
      </c>
    </row>
    <row r="133" spans="1:54">
      <c r="A133" s="4" t="s">
        <v>53</v>
      </c>
      <c r="B133" s="33" t="s">
        <v>54</v>
      </c>
      <c r="C133" s="4" t="s">
        <v>301</v>
      </c>
      <c r="D133" s="4" t="s">
        <v>302</v>
      </c>
      <c r="E133" s="4" t="s">
        <v>95</v>
      </c>
      <c r="F133" s="4" t="s">
        <v>58</v>
      </c>
      <c r="G133" s="4" t="s">
        <v>59</v>
      </c>
      <c r="H133" s="34">
        <v>45055</v>
      </c>
      <c r="I133" s="36">
        <v>0.56670138888889</v>
      </c>
      <c r="J133" s="37">
        <v>10</v>
      </c>
      <c r="K133" s="24">
        <v>10</v>
      </c>
      <c r="L133" s="37">
        <v>0</v>
      </c>
      <c r="M133" s="37">
        <v>0</v>
      </c>
      <c r="N133" s="4" t="s">
        <v>60</v>
      </c>
      <c r="O133" s="4" t="s">
        <v>78</v>
      </c>
      <c r="P133" s="4" t="s">
        <v>79</v>
      </c>
      <c r="Q133" s="4" t="s">
        <v>53</v>
      </c>
      <c r="R133" s="4" t="s">
        <v>78</v>
      </c>
      <c r="S133" s="4" t="s">
        <v>81</v>
      </c>
      <c r="T133" s="4" t="s">
        <v>99</v>
      </c>
      <c r="U133" s="4" t="s">
        <v>303</v>
      </c>
      <c r="V133" s="4" t="s">
        <v>53</v>
      </c>
      <c r="W133" s="4" t="s">
        <v>65</v>
      </c>
      <c r="X133" s="4" t="s">
        <v>66</v>
      </c>
      <c r="Y133" s="4" t="s">
        <v>67</v>
      </c>
      <c r="Z133" s="4" t="s">
        <v>53</v>
      </c>
      <c r="AA133" s="4" t="s">
        <v>53</v>
      </c>
      <c r="AB133" s="4" t="s">
        <v>53</v>
      </c>
      <c r="AC133" s="4" t="s">
        <v>68</v>
      </c>
      <c r="AD133" s="38">
        <v>101253</v>
      </c>
      <c r="AE133" s="33" t="s">
        <v>69</v>
      </c>
      <c r="AF133" s="4" t="s">
        <v>53</v>
      </c>
      <c r="AG133" s="4" t="s">
        <v>70</v>
      </c>
      <c r="AH133" s="4" t="s">
        <v>53</v>
      </c>
      <c r="AI133" s="4">
        <v>1730</v>
      </c>
      <c r="AJ133" s="4">
        <v>1</v>
      </c>
      <c r="AK133" s="4">
        <v>1730</v>
      </c>
      <c r="AL133" s="26">
        <v>1492.4</v>
      </c>
      <c r="AM133" s="27">
        <f t="shared" si="128"/>
        <v>1686.412</v>
      </c>
      <c r="AN133" s="27">
        <f t="shared" si="129"/>
        <v>16864.12</v>
      </c>
      <c r="AO133" s="43" t="s">
        <v>71</v>
      </c>
      <c r="AQ133" s="43" t="s">
        <v>72</v>
      </c>
      <c r="AR133" s="27" t="s">
        <v>73</v>
      </c>
      <c r="AS133" s="43" t="s">
        <v>74</v>
      </c>
      <c r="AT133" s="27">
        <f t="shared" si="130"/>
        <v>16864.12</v>
      </c>
      <c r="AU133" s="28">
        <v>0.004</v>
      </c>
      <c r="AV133" s="28">
        <v>0.004</v>
      </c>
      <c r="AX133" s="27">
        <f t="shared" si="131"/>
        <v>67.45648</v>
      </c>
      <c r="AY133" s="27">
        <f t="shared" si="132"/>
        <v>67.45648</v>
      </c>
      <c r="AZ133" s="27">
        <f t="shared" si="133"/>
        <v>0</v>
      </c>
      <c r="BA133" s="27">
        <f t="shared" si="134"/>
        <v>127.276377358491</v>
      </c>
      <c r="BB133" s="27">
        <f t="shared" si="135"/>
        <v>134.91296</v>
      </c>
    </row>
    <row r="134" spans="1:54">
      <c r="A134" s="4" t="s">
        <v>53</v>
      </c>
      <c r="B134" s="33" t="s">
        <v>54</v>
      </c>
      <c r="C134" s="4" t="s">
        <v>301</v>
      </c>
      <c r="D134" s="4" t="s">
        <v>304</v>
      </c>
      <c r="E134" s="4" t="s">
        <v>57</v>
      </c>
      <c r="F134" s="4" t="s">
        <v>85</v>
      </c>
      <c r="G134" s="4" t="s">
        <v>86</v>
      </c>
      <c r="H134" s="34">
        <v>45056</v>
      </c>
      <c r="I134" s="36">
        <v>0.6874537037037</v>
      </c>
      <c r="J134" s="37">
        <v>8</v>
      </c>
      <c r="K134" s="24">
        <v>8</v>
      </c>
      <c r="L134" s="37">
        <v>0</v>
      </c>
      <c r="M134" s="37">
        <v>0</v>
      </c>
      <c r="N134" s="4" t="s">
        <v>60</v>
      </c>
      <c r="O134" s="4" t="s">
        <v>78</v>
      </c>
      <c r="P134" s="4" t="s">
        <v>79</v>
      </c>
      <c r="Q134" s="4" t="s">
        <v>80</v>
      </c>
      <c r="R134" s="4" t="s">
        <v>78</v>
      </c>
      <c r="S134" s="4" t="s">
        <v>81</v>
      </c>
      <c r="T134" s="4" t="s">
        <v>119</v>
      </c>
      <c r="U134" s="4" t="s">
        <v>305</v>
      </c>
      <c r="V134" s="4" t="s">
        <v>53</v>
      </c>
      <c r="W134" s="4" t="s">
        <v>65</v>
      </c>
      <c r="X134" s="4" t="s">
        <v>66</v>
      </c>
      <c r="Y134" s="4" t="s">
        <v>67</v>
      </c>
      <c r="Z134" s="4" t="s">
        <v>53</v>
      </c>
      <c r="AA134" s="4" t="s">
        <v>53</v>
      </c>
      <c r="AB134" s="4" t="s">
        <v>53</v>
      </c>
      <c r="AC134" s="4" t="s">
        <v>68</v>
      </c>
      <c r="AD134" s="38">
        <v>101253</v>
      </c>
      <c r="AE134" s="33" t="s">
        <v>69</v>
      </c>
      <c r="AF134" s="4" t="s">
        <v>53</v>
      </c>
      <c r="AG134" s="4" t="s">
        <v>70</v>
      </c>
      <c r="AH134" s="4" t="s">
        <v>53</v>
      </c>
      <c r="AI134" s="4">
        <v>1170</v>
      </c>
      <c r="AJ134" s="4">
        <v>1</v>
      </c>
      <c r="AK134" s="4">
        <v>1170</v>
      </c>
      <c r="AL134" s="26">
        <v>1225</v>
      </c>
      <c r="AM134" s="27">
        <f t="shared" si="128"/>
        <v>1384.25</v>
      </c>
      <c r="AN134" s="27">
        <f t="shared" si="129"/>
        <v>11074</v>
      </c>
      <c r="AO134" s="43" t="s">
        <v>71</v>
      </c>
      <c r="AQ134" s="43" t="s">
        <v>72</v>
      </c>
      <c r="AR134" s="27" t="s">
        <v>73</v>
      </c>
      <c r="AS134" s="43" t="s">
        <v>74</v>
      </c>
      <c r="AT134" s="27">
        <f t="shared" si="130"/>
        <v>11074</v>
      </c>
      <c r="AU134" s="28">
        <v>0.004</v>
      </c>
      <c r="AV134" s="28">
        <v>0.004</v>
      </c>
      <c r="AX134" s="27">
        <f t="shared" si="131"/>
        <v>44.296</v>
      </c>
      <c r="AY134" s="27">
        <f t="shared" si="132"/>
        <v>44.296</v>
      </c>
      <c r="AZ134" s="27">
        <f t="shared" si="133"/>
        <v>0</v>
      </c>
      <c r="BA134" s="27">
        <f t="shared" si="134"/>
        <v>83.577358490566</v>
      </c>
      <c r="BB134" s="27">
        <f t="shared" si="135"/>
        <v>88.592</v>
      </c>
    </row>
    <row r="135" spans="1:54">
      <c r="A135" s="4" t="s">
        <v>53</v>
      </c>
      <c r="B135" s="33" t="s">
        <v>54</v>
      </c>
      <c r="C135" s="4" t="s">
        <v>306</v>
      </c>
      <c r="D135" s="4" t="s">
        <v>307</v>
      </c>
      <c r="E135" s="4" t="s">
        <v>57</v>
      </c>
      <c r="F135" s="4" t="s">
        <v>151</v>
      </c>
      <c r="G135" s="4" t="s">
        <v>152</v>
      </c>
      <c r="H135" s="34">
        <v>45057</v>
      </c>
      <c r="I135" s="36">
        <v>0.5583912037037</v>
      </c>
      <c r="J135" s="37">
        <v>1</v>
      </c>
      <c r="K135" s="24">
        <v>1</v>
      </c>
      <c r="L135" s="37">
        <v>0</v>
      </c>
      <c r="M135" s="37">
        <v>0</v>
      </c>
      <c r="N135" s="4" t="s">
        <v>60</v>
      </c>
      <c r="O135" s="4" t="s">
        <v>78</v>
      </c>
      <c r="P135" s="4" t="s">
        <v>79</v>
      </c>
      <c r="Q135" s="4" t="s">
        <v>53</v>
      </c>
      <c r="R135" s="4" t="s">
        <v>78</v>
      </c>
      <c r="S135" s="4" t="s">
        <v>81</v>
      </c>
      <c r="T135" s="4" t="s">
        <v>99</v>
      </c>
      <c r="U135" s="4" t="s">
        <v>308</v>
      </c>
      <c r="V135" s="4" t="s">
        <v>53</v>
      </c>
      <c r="W135" s="4" t="s">
        <v>65</v>
      </c>
      <c r="X135" s="4" t="s">
        <v>66</v>
      </c>
      <c r="Y135" s="4" t="s">
        <v>67</v>
      </c>
      <c r="Z135" s="4" t="s">
        <v>53</v>
      </c>
      <c r="AA135" s="4" t="s">
        <v>53</v>
      </c>
      <c r="AB135" s="4" t="s">
        <v>53</v>
      </c>
      <c r="AC135" s="4" t="s">
        <v>68</v>
      </c>
      <c r="AD135" s="38">
        <v>101253</v>
      </c>
      <c r="AE135" s="33" t="s">
        <v>69</v>
      </c>
      <c r="AF135" s="4" t="s">
        <v>53</v>
      </c>
      <c r="AG135" s="4" t="s">
        <v>70</v>
      </c>
      <c r="AH135" s="4" t="s">
        <v>53</v>
      </c>
      <c r="AI135" s="4">
        <v>1730</v>
      </c>
      <c r="AJ135" s="4">
        <v>1</v>
      </c>
      <c r="AK135" s="4">
        <v>1730</v>
      </c>
      <c r="AL135" s="26">
        <v>1644.4</v>
      </c>
      <c r="AM135" s="27">
        <f t="shared" si="128"/>
        <v>1858.172</v>
      </c>
      <c r="AN135" s="27">
        <f t="shared" si="129"/>
        <v>1858.172</v>
      </c>
      <c r="AO135" s="43" t="s">
        <v>71</v>
      </c>
      <c r="AQ135" s="43" t="s">
        <v>72</v>
      </c>
      <c r="AR135" s="27" t="s">
        <v>73</v>
      </c>
      <c r="AS135" s="43" t="s">
        <v>74</v>
      </c>
      <c r="AT135" s="27">
        <f t="shared" si="130"/>
        <v>1858.172</v>
      </c>
      <c r="AU135" s="28">
        <v>0.004</v>
      </c>
      <c r="AV135" s="28">
        <v>0.004</v>
      </c>
      <c r="AX135" s="27">
        <f t="shared" si="131"/>
        <v>7.432688</v>
      </c>
      <c r="AY135" s="27">
        <f t="shared" si="132"/>
        <v>7.432688</v>
      </c>
      <c r="AZ135" s="27">
        <f t="shared" si="133"/>
        <v>0</v>
      </c>
      <c r="BA135" s="27">
        <f t="shared" si="134"/>
        <v>14.0239396226415</v>
      </c>
      <c r="BB135" s="27">
        <f t="shared" si="135"/>
        <v>14.865376</v>
      </c>
    </row>
    <row r="136" spans="1:54">
      <c r="A136" s="4" t="s">
        <v>53</v>
      </c>
      <c r="B136" s="33" t="s">
        <v>54</v>
      </c>
      <c r="C136" s="4" t="s">
        <v>309</v>
      </c>
      <c r="D136" s="4" t="s">
        <v>310</v>
      </c>
      <c r="E136" s="4" t="s">
        <v>57</v>
      </c>
      <c r="F136" s="4" t="s">
        <v>76</v>
      </c>
      <c r="G136" s="4" t="s">
        <v>77</v>
      </c>
      <c r="H136" s="34">
        <v>45057</v>
      </c>
      <c r="I136" s="36">
        <v>0.56564814814815</v>
      </c>
      <c r="J136" s="37">
        <v>1</v>
      </c>
      <c r="K136" s="24">
        <v>1</v>
      </c>
      <c r="L136" s="37">
        <v>0</v>
      </c>
      <c r="M136" s="37">
        <v>0</v>
      </c>
      <c r="N136" s="4" t="s">
        <v>60</v>
      </c>
      <c r="O136" s="4" t="s">
        <v>78</v>
      </c>
      <c r="P136" s="4" t="s">
        <v>79</v>
      </c>
      <c r="Q136" s="4" t="s">
        <v>80</v>
      </c>
      <c r="R136" s="4" t="s">
        <v>78</v>
      </c>
      <c r="S136" s="4" t="s">
        <v>81</v>
      </c>
      <c r="T136" s="4" t="s">
        <v>99</v>
      </c>
      <c r="U136" s="4" t="s">
        <v>311</v>
      </c>
      <c r="V136" s="4" t="s">
        <v>53</v>
      </c>
      <c r="W136" s="4" t="s">
        <v>65</v>
      </c>
      <c r="X136" s="4" t="s">
        <v>66</v>
      </c>
      <c r="Y136" s="4" t="s">
        <v>67</v>
      </c>
      <c r="Z136" s="4" t="s">
        <v>53</v>
      </c>
      <c r="AA136" s="4" t="s">
        <v>53</v>
      </c>
      <c r="AB136" s="4" t="s">
        <v>53</v>
      </c>
      <c r="AC136" s="4" t="s">
        <v>68</v>
      </c>
      <c r="AD136" s="38">
        <v>101253</v>
      </c>
      <c r="AE136" s="33" t="s">
        <v>69</v>
      </c>
      <c r="AF136" s="4" t="s">
        <v>53</v>
      </c>
      <c r="AG136" s="4" t="s">
        <v>70</v>
      </c>
      <c r="AH136" s="4" t="s">
        <v>53</v>
      </c>
      <c r="AI136" s="4">
        <v>500</v>
      </c>
      <c r="AJ136" s="4">
        <v>1</v>
      </c>
      <c r="AK136" s="4">
        <v>500</v>
      </c>
      <c r="AL136" s="26">
        <v>500</v>
      </c>
      <c r="AM136" s="27">
        <f t="shared" ref="AM136:AM143" si="136">AL136*1.13</f>
        <v>565</v>
      </c>
      <c r="AN136" s="27">
        <f t="shared" ref="AN136:AN143" si="137">K136*AM136</f>
        <v>565</v>
      </c>
      <c r="AO136" s="43" t="s">
        <v>71</v>
      </c>
      <c r="AQ136" s="43" t="s">
        <v>72</v>
      </c>
      <c r="AR136" s="27" t="s">
        <v>73</v>
      </c>
      <c r="AS136" s="43" t="s">
        <v>74</v>
      </c>
      <c r="AT136" s="27">
        <f t="shared" ref="AT136:AT143" si="138">IF(AP136="取数",K136,AN136)</f>
        <v>565</v>
      </c>
      <c r="AU136" s="28">
        <v>0.004</v>
      </c>
      <c r="AV136" s="28">
        <v>0.004</v>
      </c>
      <c r="AX136" s="27">
        <f t="shared" ref="AX136:AX143" si="139">AT136*AU136</f>
        <v>2.26</v>
      </c>
      <c r="AY136" s="27">
        <f t="shared" ref="AY136:AY143" si="140">AT136*AV136</f>
        <v>2.26</v>
      </c>
      <c r="AZ136" s="27">
        <f t="shared" ref="AZ136:AZ143" si="141">AT136*AW136</f>
        <v>0</v>
      </c>
      <c r="BA136" s="27">
        <f t="shared" ref="BA136:BA143" si="142">BB136/1.06</f>
        <v>4.26415094339623</v>
      </c>
      <c r="BB136" s="27">
        <f t="shared" ref="BB136:BB143" si="143">AX136+AY136+AZ136</f>
        <v>4.52</v>
      </c>
    </row>
    <row r="137" spans="1:54">
      <c r="A137" s="4" t="s">
        <v>53</v>
      </c>
      <c r="B137" s="33" t="s">
        <v>54</v>
      </c>
      <c r="C137" s="4" t="s">
        <v>309</v>
      </c>
      <c r="D137" s="4" t="s">
        <v>310</v>
      </c>
      <c r="E137" s="4" t="s">
        <v>88</v>
      </c>
      <c r="F137" s="4" t="s">
        <v>90</v>
      </c>
      <c r="G137" s="4" t="s">
        <v>86</v>
      </c>
      <c r="H137" s="34">
        <v>45057</v>
      </c>
      <c r="I137" s="36">
        <v>0.56564814814815</v>
      </c>
      <c r="J137" s="37">
        <v>7</v>
      </c>
      <c r="K137" s="24">
        <v>7</v>
      </c>
      <c r="L137" s="37">
        <v>0</v>
      </c>
      <c r="M137" s="37">
        <v>0</v>
      </c>
      <c r="N137" s="4" t="s">
        <v>60</v>
      </c>
      <c r="O137" s="4" t="s">
        <v>78</v>
      </c>
      <c r="P137" s="4" t="s">
        <v>79</v>
      </c>
      <c r="Q137" s="4" t="s">
        <v>80</v>
      </c>
      <c r="R137" s="4" t="s">
        <v>78</v>
      </c>
      <c r="S137" s="4" t="s">
        <v>81</v>
      </c>
      <c r="T137" s="4" t="s">
        <v>99</v>
      </c>
      <c r="U137" s="4" t="s">
        <v>311</v>
      </c>
      <c r="V137" s="4" t="s">
        <v>53</v>
      </c>
      <c r="W137" s="4" t="s">
        <v>65</v>
      </c>
      <c r="X137" s="4" t="s">
        <v>66</v>
      </c>
      <c r="Y137" s="4" t="s">
        <v>67</v>
      </c>
      <c r="Z137" s="4" t="s">
        <v>53</v>
      </c>
      <c r="AA137" s="4" t="s">
        <v>53</v>
      </c>
      <c r="AB137" s="4" t="s">
        <v>53</v>
      </c>
      <c r="AC137" s="4" t="s">
        <v>68</v>
      </c>
      <c r="AD137" s="38">
        <v>101253</v>
      </c>
      <c r="AE137" s="33" t="s">
        <v>69</v>
      </c>
      <c r="AF137" s="4" t="s">
        <v>53</v>
      </c>
      <c r="AG137" s="4" t="s">
        <v>70</v>
      </c>
      <c r="AH137" s="4" t="s">
        <v>53</v>
      </c>
      <c r="AI137" s="4">
        <v>1170</v>
      </c>
      <c r="AJ137" s="4">
        <v>1</v>
      </c>
      <c r="AK137" s="4">
        <v>1170</v>
      </c>
      <c r="AL137" s="26">
        <v>1170</v>
      </c>
      <c r="AM137" s="27">
        <f t="shared" si="136"/>
        <v>1322.1</v>
      </c>
      <c r="AN137" s="27">
        <f t="shared" si="137"/>
        <v>9254.7</v>
      </c>
      <c r="AO137" s="43" t="s">
        <v>71</v>
      </c>
      <c r="AQ137" s="43" t="s">
        <v>72</v>
      </c>
      <c r="AR137" s="27" t="s">
        <v>73</v>
      </c>
      <c r="AS137" s="43" t="s">
        <v>74</v>
      </c>
      <c r="AT137" s="27">
        <f t="shared" si="138"/>
        <v>9254.7</v>
      </c>
      <c r="AU137" s="28">
        <v>0.004</v>
      </c>
      <c r="AV137" s="28">
        <v>0.004</v>
      </c>
      <c r="AX137" s="27">
        <f t="shared" si="139"/>
        <v>37.0188</v>
      </c>
      <c r="AY137" s="27">
        <f t="shared" si="140"/>
        <v>37.0188</v>
      </c>
      <c r="AZ137" s="27">
        <f t="shared" si="141"/>
        <v>0</v>
      </c>
      <c r="BA137" s="27">
        <f t="shared" si="142"/>
        <v>69.8467924528302</v>
      </c>
      <c r="BB137" s="27">
        <f t="shared" si="143"/>
        <v>74.0376</v>
      </c>
    </row>
    <row r="138" spans="1:54">
      <c r="A138" s="4" t="s">
        <v>53</v>
      </c>
      <c r="B138" s="33" t="s">
        <v>54</v>
      </c>
      <c r="C138" s="4" t="s">
        <v>309</v>
      </c>
      <c r="D138" s="4" t="s">
        <v>310</v>
      </c>
      <c r="E138" s="4" t="s">
        <v>89</v>
      </c>
      <c r="F138" s="4" t="s">
        <v>92</v>
      </c>
      <c r="G138" s="4" t="s">
        <v>93</v>
      </c>
      <c r="H138" s="34">
        <v>45057</v>
      </c>
      <c r="I138" s="36">
        <v>0.56564814814815</v>
      </c>
      <c r="J138" s="37">
        <v>1</v>
      </c>
      <c r="K138" s="24">
        <v>1</v>
      </c>
      <c r="L138" s="37">
        <v>0</v>
      </c>
      <c r="M138" s="37">
        <v>0</v>
      </c>
      <c r="N138" s="4" t="s">
        <v>60</v>
      </c>
      <c r="O138" s="4" t="s">
        <v>78</v>
      </c>
      <c r="P138" s="4" t="s">
        <v>79</v>
      </c>
      <c r="Q138" s="4" t="s">
        <v>94</v>
      </c>
      <c r="R138" s="4" t="s">
        <v>78</v>
      </c>
      <c r="S138" s="4" t="s">
        <v>81</v>
      </c>
      <c r="T138" s="4" t="s">
        <v>99</v>
      </c>
      <c r="U138" s="4" t="s">
        <v>311</v>
      </c>
      <c r="V138" s="4" t="s">
        <v>53</v>
      </c>
      <c r="W138" s="4" t="s">
        <v>65</v>
      </c>
      <c r="X138" s="4" t="s">
        <v>66</v>
      </c>
      <c r="Y138" s="4" t="s">
        <v>67</v>
      </c>
      <c r="Z138" s="4" t="s">
        <v>53</v>
      </c>
      <c r="AA138" s="4" t="s">
        <v>53</v>
      </c>
      <c r="AB138" s="4" t="s">
        <v>53</v>
      </c>
      <c r="AC138" s="4" t="s">
        <v>68</v>
      </c>
      <c r="AD138" s="38">
        <v>101253</v>
      </c>
      <c r="AE138" s="33" t="s">
        <v>69</v>
      </c>
      <c r="AF138" s="4" t="s">
        <v>53</v>
      </c>
      <c r="AG138" s="4" t="s">
        <v>70</v>
      </c>
      <c r="AH138" s="4" t="s">
        <v>53</v>
      </c>
      <c r="AI138" s="4">
        <v>1730</v>
      </c>
      <c r="AJ138" s="4">
        <v>1</v>
      </c>
      <c r="AK138" s="4">
        <v>1730</v>
      </c>
      <c r="AL138" s="26">
        <v>1730</v>
      </c>
      <c r="AM138" s="27">
        <f t="shared" si="136"/>
        <v>1954.9</v>
      </c>
      <c r="AN138" s="27">
        <f t="shared" si="137"/>
        <v>1954.9</v>
      </c>
      <c r="AO138" s="43" t="s">
        <v>71</v>
      </c>
      <c r="AQ138" s="43" t="s">
        <v>72</v>
      </c>
      <c r="AR138" s="27" t="s">
        <v>73</v>
      </c>
      <c r="AS138" s="43" t="s">
        <v>74</v>
      </c>
      <c r="AT138" s="27">
        <f t="shared" si="138"/>
        <v>1954.9</v>
      </c>
      <c r="AU138" s="28">
        <v>0.004</v>
      </c>
      <c r="AV138" s="28">
        <v>0.004</v>
      </c>
      <c r="AX138" s="27">
        <f t="shared" si="139"/>
        <v>7.8196</v>
      </c>
      <c r="AY138" s="27">
        <f t="shared" si="140"/>
        <v>7.8196</v>
      </c>
      <c r="AZ138" s="27">
        <f t="shared" si="141"/>
        <v>0</v>
      </c>
      <c r="BA138" s="27">
        <f t="shared" si="142"/>
        <v>14.7539622641509</v>
      </c>
      <c r="BB138" s="27">
        <f t="shared" si="143"/>
        <v>15.6392</v>
      </c>
    </row>
    <row r="139" spans="1:54">
      <c r="A139" s="4" t="s">
        <v>53</v>
      </c>
      <c r="B139" s="33" t="s">
        <v>54</v>
      </c>
      <c r="C139" s="4" t="s">
        <v>309</v>
      </c>
      <c r="D139" s="4" t="s">
        <v>310</v>
      </c>
      <c r="E139" s="4" t="s">
        <v>91</v>
      </c>
      <c r="F139" s="4" t="s">
        <v>96</v>
      </c>
      <c r="G139" s="4" t="s">
        <v>77</v>
      </c>
      <c r="H139" s="34">
        <v>45057</v>
      </c>
      <c r="I139" s="36">
        <v>0.56564814814815</v>
      </c>
      <c r="J139" s="37">
        <v>13</v>
      </c>
      <c r="K139" s="24">
        <v>13</v>
      </c>
      <c r="L139" s="37">
        <v>0</v>
      </c>
      <c r="M139" s="37">
        <v>0</v>
      </c>
      <c r="N139" s="4" t="s">
        <v>60</v>
      </c>
      <c r="O139" s="4" t="s">
        <v>78</v>
      </c>
      <c r="P139" s="4" t="s">
        <v>79</v>
      </c>
      <c r="Q139" s="4" t="s">
        <v>94</v>
      </c>
      <c r="R139" s="4" t="s">
        <v>78</v>
      </c>
      <c r="S139" s="4" t="s">
        <v>81</v>
      </c>
      <c r="T139" s="4" t="s">
        <v>99</v>
      </c>
      <c r="U139" s="4" t="s">
        <v>311</v>
      </c>
      <c r="V139" s="4" t="s">
        <v>53</v>
      </c>
      <c r="W139" s="4" t="s">
        <v>65</v>
      </c>
      <c r="X139" s="4" t="s">
        <v>66</v>
      </c>
      <c r="Y139" s="4" t="s">
        <v>67</v>
      </c>
      <c r="Z139" s="4" t="s">
        <v>53</v>
      </c>
      <c r="AA139" s="4" t="s">
        <v>53</v>
      </c>
      <c r="AB139" s="4" t="s">
        <v>53</v>
      </c>
      <c r="AC139" s="4" t="s">
        <v>68</v>
      </c>
      <c r="AD139" s="38">
        <v>101253</v>
      </c>
      <c r="AE139" s="33" t="s">
        <v>69</v>
      </c>
      <c r="AF139" s="4" t="s">
        <v>53</v>
      </c>
      <c r="AG139" s="4" t="s">
        <v>70</v>
      </c>
      <c r="AH139" s="4" t="s">
        <v>53</v>
      </c>
      <c r="AI139" s="4">
        <v>500</v>
      </c>
      <c r="AJ139" s="4">
        <v>1</v>
      </c>
      <c r="AK139" s="4">
        <v>500</v>
      </c>
      <c r="AL139" s="26">
        <v>500</v>
      </c>
      <c r="AM139" s="27">
        <f t="shared" si="136"/>
        <v>565</v>
      </c>
      <c r="AN139" s="27">
        <f t="shared" si="137"/>
        <v>7345</v>
      </c>
      <c r="AO139" s="43" t="s">
        <v>71</v>
      </c>
      <c r="AQ139" s="43" t="s">
        <v>72</v>
      </c>
      <c r="AR139" s="27" t="s">
        <v>73</v>
      </c>
      <c r="AS139" s="43" t="s">
        <v>74</v>
      </c>
      <c r="AT139" s="27">
        <f t="shared" si="138"/>
        <v>7345</v>
      </c>
      <c r="AU139" s="28">
        <v>0.004</v>
      </c>
      <c r="AV139" s="28">
        <v>0.004</v>
      </c>
      <c r="AX139" s="27">
        <f t="shared" si="139"/>
        <v>29.38</v>
      </c>
      <c r="AY139" s="27">
        <f t="shared" si="140"/>
        <v>29.38</v>
      </c>
      <c r="AZ139" s="27">
        <f t="shared" si="141"/>
        <v>0</v>
      </c>
      <c r="BA139" s="27">
        <f t="shared" si="142"/>
        <v>55.4339622641509</v>
      </c>
      <c r="BB139" s="27">
        <f t="shared" si="143"/>
        <v>58.76</v>
      </c>
    </row>
    <row r="140" spans="1:54">
      <c r="A140" s="4" t="s">
        <v>53</v>
      </c>
      <c r="B140" s="33" t="s">
        <v>54</v>
      </c>
      <c r="C140" s="4" t="s">
        <v>312</v>
      </c>
      <c r="D140" s="4" t="s">
        <v>313</v>
      </c>
      <c r="E140" s="4" t="s">
        <v>57</v>
      </c>
      <c r="F140" s="4" t="s">
        <v>96</v>
      </c>
      <c r="G140" s="4" t="s">
        <v>77</v>
      </c>
      <c r="H140" s="34">
        <v>45057</v>
      </c>
      <c r="I140" s="36">
        <v>0.6816087962963</v>
      </c>
      <c r="J140" s="37">
        <v>1</v>
      </c>
      <c r="K140" s="24">
        <v>1</v>
      </c>
      <c r="L140" s="37">
        <v>0</v>
      </c>
      <c r="M140" s="37">
        <v>0</v>
      </c>
      <c r="N140" s="4" t="s">
        <v>60</v>
      </c>
      <c r="O140" s="4" t="s">
        <v>78</v>
      </c>
      <c r="P140" s="4" t="s">
        <v>79</v>
      </c>
      <c r="Q140" s="4" t="s">
        <v>94</v>
      </c>
      <c r="R140" s="4" t="s">
        <v>78</v>
      </c>
      <c r="S140" s="4" t="s">
        <v>81</v>
      </c>
      <c r="T140" s="4" t="s">
        <v>136</v>
      </c>
      <c r="U140" s="4" t="s">
        <v>314</v>
      </c>
      <c r="V140" s="4" t="s">
        <v>53</v>
      </c>
      <c r="W140" s="4" t="s">
        <v>65</v>
      </c>
      <c r="X140" s="4" t="s">
        <v>66</v>
      </c>
      <c r="Y140" s="4" t="s">
        <v>67</v>
      </c>
      <c r="Z140" s="4" t="s">
        <v>53</v>
      </c>
      <c r="AA140" s="4" t="s">
        <v>53</v>
      </c>
      <c r="AB140" s="4" t="s">
        <v>53</v>
      </c>
      <c r="AC140" s="4" t="s">
        <v>68</v>
      </c>
      <c r="AD140" s="38">
        <v>101253</v>
      </c>
      <c r="AE140" s="33" t="s">
        <v>69</v>
      </c>
      <c r="AF140" s="4" t="s">
        <v>53</v>
      </c>
      <c r="AG140" s="4" t="s">
        <v>70</v>
      </c>
      <c r="AH140" s="4" t="s">
        <v>53</v>
      </c>
      <c r="AI140" s="4">
        <v>500</v>
      </c>
      <c r="AJ140" s="4">
        <v>1</v>
      </c>
      <c r="AK140" s="4">
        <v>500</v>
      </c>
      <c r="AL140" s="26">
        <v>500</v>
      </c>
      <c r="AM140" s="27">
        <f t="shared" si="136"/>
        <v>565</v>
      </c>
      <c r="AN140" s="27">
        <f t="shared" si="137"/>
        <v>565</v>
      </c>
      <c r="AO140" s="43" t="s">
        <v>71</v>
      </c>
      <c r="AQ140" s="43" t="s">
        <v>72</v>
      </c>
      <c r="AR140" s="27" t="s">
        <v>73</v>
      </c>
      <c r="AS140" s="43" t="s">
        <v>74</v>
      </c>
      <c r="AT140" s="27">
        <f t="shared" si="138"/>
        <v>565</v>
      </c>
      <c r="AU140" s="28">
        <v>0.004</v>
      </c>
      <c r="AV140" s="28">
        <v>0.004</v>
      </c>
      <c r="AX140" s="27">
        <f t="shared" si="139"/>
        <v>2.26</v>
      </c>
      <c r="AY140" s="27">
        <f t="shared" si="140"/>
        <v>2.26</v>
      </c>
      <c r="AZ140" s="27">
        <f t="shared" si="141"/>
        <v>0</v>
      </c>
      <c r="BA140" s="27">
        <f t="shared" si="142"/>
        <v>4.26415094339623</v>
      </c>
      <c r="BB140" s="27">
        <f t="shared" si="143"/>
        <v>4.52</v>
      </c>
    </row>
    <row r="141" spans="1:54">
      <c r="A141" s="4" t="s">
        <v>53</v>
      </c>
      <c r="B141" s="33" t="s">
        <v>54</v>
      </c>
      <c r="C141" s="4" t="s">
        <v>315</v>
      </c>
      <c r="D141" s="4" t="s">
        <v>316</v>
      </c>
      <c r="E141" s="4" t="s">
        <v>57</v>
      </c>
      <c r="F141" s="4" t="s">
        <v>76</v>
      </c>
      <c r="G141" s="4" t="s">
        <v>77</v>
      </c>
      <c r="H141" s="34">
        <v>45058</v>
      </c>
      <c r="I141" s="36">
        <v>0.57413194444444</v>
      </c>
      <c r="J141" s="37">
        <v>25</v>
      </c>
      <c r="K141" s="24">
        <v>25</v>
      </c>
      <c r="L141" s="37">
        <v>0</v>
      </c>
      <c r="M141" s="37">
        <v>0</v>
      </c>
      <c r="N141" s="4" t="s">
        <v>60</v>
      </c>
      <c r="O141" s="4" t="s">
        <v>78</v>
      </c>
      <c r="P141" s="4" t="s">
        <v>79</v>
      </c>
      <c r="Q141" s="4" t="s">
        <v>80</v>
      </c>
      <c r="R141" s="4" t="s">
        <v>78</v>
      </c>
      <c r="S141" s="4" t="s">
        <v>81</v>
      </c>
      <c r="T141" s="4" t="s">
        <v>99</v>
      </c>
      <c r="U141" s="4" t="s">
        <v>317</v>
      </c>
      <c r="V141" s="4" t="s">
        <v>53</v>
      </c>
      <c r="W141" s="4" t="s">
        <v>65</v>
      </c>
      <c r="X141" s="4" t="s">
        <v>66</v>
      </c>
      <c r="Y141" s="4" t="s">
        <v>67</v>
      </c>
      <c r="Z141" s="4" t="s">
        <v>53</v>
      </c>
      <c r="AA141" s="4" t="s">
        <v>53</v>
      </c>
      <c r="AB141" s="4" t="s">
        <v>53</v>
      </c>
      <c r="AC141" s="4" t="s">
        <v>68</v>
      </c>
      <c r="AD141" s="38">
        <v>101253</v>
      </c>
      <c r="AE141" s="33" t="s">
        <v>69</v>
      </c>
      <c r="AF141" s="4" t="s">
        <v>53</v>
      </c>
      <c r="AG141" s="4" t="s">
        <v>70</v>
      </c>
      <c r="AH141" s="4" t="s">
        <v>53</v>
      </c>
      <c r="AI141" s="4">
        <v>500</v>
      </c>
      <c r="AJ141" s="4">
        <v>1</v>
      </c>
      <c r="AK141" s="4">
        <v>500</v>
      </c>
      <c r="AL141" s="26">
        <v>500</v>
      </c>
      <c r="AM141" s="27">
        <f t="shared" si="136"/>
        <v>565</v>
      </c>
      <c r="AN141" s="27">
        <f t="shared" si="137"/>
        <v>14125</v>
      </c>
      <c r="AO141" s="43" t="s">
        <v>71</v>
      </c>
      <c r="AQ141" s="43" t="s">
        <v>72</v>
      </c>
      <c r="AR141" s="27" t="s">
        <v>73</v>
      </c>
      <c r="AS141" s="43" t="s">
        <v>74</v>
      </c>
      <c r="AT141" s="27">
        <f t="shared" si="138"/>
        <v>14125</v>
      </c>
      <c r="AU141" s="28">
        <v>0.004</v>
      </c>
      <c r="AV141" s="28">
        <v>0.004</v>
      </c>
      <c r="AX141" s="27">
        <f t="shared" si="139"/>
        <v>56.5</v>
      </c>
      <c r="AY141" s="27">
        <f t="shared" si="140"/>
        <v>56.5</v>
      </c>
      <c r="AZ141" s="27">
        <f t="shared" si="141"/>
        <v>0</v>
      </c>
      <c r="BA141" s="27">
        <f t="shared" si="142"/>
        <v>106.603773584906</v>
      </c>
      <c r="BB141" s="27">
        <f t="shared" si="143"/>
        <v>113</v>
      </c>
    </row>
    <row r="142" spans="1:54">
      <c r="A142" s="4" t="s">
        <v>53</v>
      </c>
      <c r="B142" s="33" t="s">
        <v>54</v>
      </c>
      <c r="C142" s="4" t="s">
        <v>315</v>
      </c>
      <c r="D142" s="4" t="s">
        <v>316</v>
      </c>
      <c r="E142" s="4" t="s">
        <v>88</v>
      </c>
      <c r="F142" s="4" t="s">
        <v>58</v>
      </c>
      <c r="G142" s="4" t="s">
        <v>59</v>
      </c>
      <c r="H142" s="34">
        <v>45058</v>
      </c>
      <c r="I142" s="36">
        <v>0.57413194444444</v>
      </c>
      <c r="J142" s="37">
        <v>21</v>
      </c>
      <c r="K142" s="24">
        <v>21</v>
      </c>
      <c r="L142" s="37">
        <v>0</v>
      </c>
      <c r="M142" s="37">
        <v>0</v>
      </c>
      <c r="N142" s="4" t="s">
        <v>60</v>
      </c>
      <c r="O142" s="4" t="s">
        <v>78</v>
      </c>
      <c r="P142" s="4" t="s">
        <v>79</v>
      </c>
      <c r="Q142" s="4" t="s">
        <v>53</v>
      </c>
      <c r="R142" s="4" t="s">
        <v>78</v>
      </c>
      <c r="S142" s="4" t="s">
        <v>81</v>
      </c>
      <c r="T142" s="4" t="s">
        <v>99</v>
      </c>
      <c r="U142" s="4" t="s">
        <v>317</v>
      </c>
      <c r="V142" s="4" t="s">
        <v>53</v>
      </c>
      <c r="W142" s="4" t="s">
        <v>65</v>
      </c>
      <c r="X142" s="4" t="s">
        <v>66</v>
      </c>
      <c r="Y142" s="4" t="s">
        <v>67</v>
      </c>
      <c r="Z142" s="4" t="s">
        <v>53</v>
      </c>
      <c r="AA142" s="4" t="s">
        <v>53</v>
      </c>
      <c r="AB142" s="4" t="s">
        <v>53</v>
      </c>
      <c r="AC142" s="4" t="s">
        <v>68</v>
      </c>
      <c r="AD142" s="38">
        <v>101253</v>
      </c>
      <c r="AE142" s="33" t="s">
        <v>69</v>
      </c>
      <c r="AF142" s="4" t="s">
        <v>53</v>
      </c>
      <c r="AG142" s="4" t="s">
        <v>70</v>
      </c>
      <c r="AH142" s="4" t="s">
        <v>53</v>
      </c>
      <c r="AI142" s="4">
        <v>1730</v>
      </c>
      <c r="AJ142" s="4">
        <v>1</v>
      </c>
      <c r="AK142" s="4">
        <v>1730</v>
      </c>
      <c r="AL142" s="26">
        <v>1492.4</v>
      </c>
      <c r="AM142" s="27">
        <f t="shared" si="136"/>
        <v>1686.412</v>
      </c>
      <c r="AN142" s="27">
        <f t="shared" si="137"/>
        <v>35414.652</v>
      </c>
      <c r="AO142" s="43" t="s">
        <v>71</v>
      </c>
      <c r="AQ142" s="43" t="s">
        <v>72</v>
      </c>
      <c r="AR142" s="27" t="s">
        <v>73</v>
      </c>
      <c r="AS142" s="43" t="s">
        <v>74</v>
      </c>
      <c r="AT142" s="27">
        <f t="shared" si="138"/>
        <v>35414.652</v>
      </c>
      <c r="AU142" s="28">
        <v>0.004</v>
      </c>
      <c r="AV142" s="28">
        <v>0.004</v>
      </c>
      <c r="AX142" s="27">
        <f t="shared" si="139"/>
        <v>141.658608</v>
      </c>
      <c r="AY142" s="27">
        <f t="shared" si="140"/>
        <v>141.658608</v>
      </c>
      <c r="AZ142" s="27">
        <f t="shared" si="141"/>
        <v>0</v>
      </c>
      <c r="BA142" s="27">
        <f t="shared" si="142"/>
        <v>267.28039245283</v>
      </c>
      <c r="BB142" s="27">
        <f t="shared" si="143"/>
        <v>283.317216</v>
      </c>
    </row>
    <row r="143" spans="1:54">
      <c r="A143" s="4" t="s">
        <v>53</v>
      </c>
      <c r="B143" s="33" t="s">
        <v>54</v>
      </c>
      <c r="C143" s="4" t="s">
        <v>318</v>
      </c>
      <c r="D143" s="4" t="s">
        <v>319</v>
      </c>
      <c r="E143" s="4" t="s">
        <v>89</v>
      </c>
      <c r="F143" s="4" t="s">
        <v>96</v>
      </c>
      <c r="G143" s="4" t="s">
        <v>77</v>
      </c>
      <c r="H143" s="34">
        <v>45058</v>
      </c>
      <c r="I143" s="36">
        <v>0.57762731481481</v>
      </c>
      <c r="J143" s="37">
        <v>1</v>
      </c>
      <c r="K143" s="24">
        <v>1</v>
      </c>
      <c r="L143" s="37">
        <v>0</v>
      </c>
      <c r="M143" s="37">
        <v>0</v>
      </c>
      <c r="N143" s="4" t="s">
        <v>60</v>
      </c>
      <c r="O143" s="4" t="s">
        <v>78</v>
      </c>
      <c r="P143" s="4" t="s">
        <v>79</v>
      </c>
      <c r="Q143" s="4" t="s">
        <v>94</v>
      </c>
      <c r="R143" s="4" t="s">
        <v>78</v>
      </c>
      <c r="S143" s="4" t="s">
        <v>81</v>
      </c>
      <c r="T143" s="4" t="s">
        <v>99</v>
      </c>
      <c r="U143" s="4" t="s">
        <v>320</v>
      </c>
      <c r="V143" s="4" t="s">
        <v>53</v>
      </c>
      <c r="W143" s="4" t="s">
        <v>65</v>
      </c>
      <c r="X143" s="4" t="s">
        <v>66</v>
      </c>
      <c r="Y143" s="4" t="s">
        <v>67</v>
      </c>
      <c r="Z143" s="4" t="s">
        <v>53</v>
      </c>
      <c r="AA143" s="4" t="s">
        <v>53</v>
      </c>
      <c r="AB143" s="4" t="s">
        <v>53</v>
      </c>
      <c r="AC143" s="4" t="s">
        <v>68</v>
      </c>
      <c r="AD143" s="38">
        <v>101253</v>
      </c>
      <c r="AE143" s="33" t="s">
        <v>69</v>
      </c>
      <c r="AF143" s="4" t="s">
        <v>53</v>
      </c>
      <c r="AG143" s="4" t="s">
        <v>70</v>
      </c>
      <c r="AH143" s="4" t="s">
        <v>53</v>
      </c>
      <c r="AI143" s="4">
        <v>500</v>
      </c>
      <c r="AJ143" s="4">
        <v>1</v>
      </c>
      <c r="AK143" s="4">
        <v>500</v>
      </c>
      <c r="AL143" s="26">
        <v>500</v>
      </c>
      <c r="AM143" s="27">
        <f t="shared" si="136"/>
        <v>565</v>
      </c>
      <c r="AN143" s="27">
        <f t="shared" si="137"/>
        <v>565</v>
      </c>
      <c r="AO143" s="43" t="s">
        <v>71</v>
      </c>
      <c r="AQ143" s="43" t="s">
        <v>72</v>
      </c>
      <c r="AR143" s="27" t="s">
        <v>73</v>
      </c>
      <c r="AS143" s="43" t="s">
        <v>74</v>
      </c>
      <c r="AT143" s="27">
        <f t="shared" si="138"/>
        <v>565</v>
      </c>
      <c r="AU143" s="28">
        <v>0.004</v>
      </c>
      <c r="AV143" s="28">
        <v>0.004</v>
      </c>
      <c r="AX143" s="27">
        <f t="shared" si="139"/>
        <v>2.26</v>
      </c>
      <c r="AY143" s="27">
        <f t="shared" si="140"/>
        <v>2.26</v>
      </c>
      <c r="AZ143" s="27">
        <f t="shared" si="141"/>
        <v>0</v>
      </c>
      <c r="BA143" s="27">
        <f t="shared" si="142"/>
        <v>4.26415094339623</v>
      </c>
      <c r="BB143" s="27">
        <f t="shared" si="143"/>
        <v>4.52</v>
      </c>
    </row>
    <row r="144" spans="1:54">
      <c r="A144" s="4" t="s">
        <v>53</v>
      </c>
      <c r="B144" s="33" t="s">
        <v>54</v>
      </c>
      <c r="C144" s="4" t="s">
        <v>309</v>
      </c>
      <c r="D144" s="4" t="s">
        <v>321</v>
      </c>
      <c r="E144" s="4" t="s">
        <v>57</v>
      </c>
      <c r="F144" s="4" t="s">
        <v>90</v>
      </c>
      <c r="G144" s="4" t="s">
        <v>86</v>
      </c>
      <c r="H144" s="34">
        <v>45058</v>
      </c>
      <c r="I144" s="36">
        <v>0.68931712962963</v>
      </c>
      <c r="J144" s="37">
        <v>1</v>
      </c>
      <c r="K144" s="24">
        <v>1</v>
      </c>
      <c r="L144" s="37">
        <v>0</v>
      </c>
      <c r="M144" s="37">
        <v>0</v>
      </c>
      <c r="N144" s="4" t="s">
        <v>60</v>
      </c>
      <c r="O144" s="4" t="s">
        <v>78</v>
      </c>
      <c r="P144" s="4" t="s">
        <v>79</v>
      </c>
      <c r="Q144" s="4" t="s">
        <v>80</v>
      </c>
      <c r="R144" s="4" t="s">
        <v>78</v>
      </c>
      <c r="S144" s="4" t="s">
        <v>81</v>
      </c>
      <c r="T144" s="4" t="s">
        <v>119</v>
      </c>
      <c r="U144" s="4" t="s">
        <v>322</v>
      </c>
      <c r="V144" s="4" t="s">
        <v>53</v>
      </c>
      <c r="W144" s="4" t="s">
        <v>65</v>
      </c>
      <c r="X144" s="4" t="s">
        <v>66</v>
      </c>
      <c r="Y144" s="4" t="s">
        <v>67</v>
      </c>
      <c r="Z144" s="4" t="s">
        <v>53</v>
      </c>
      <c r="AA144" s="4" t="s">
        <v>53</v>
      </c>
      <c r="AB144" s="4" t="s">
        <v>53</v>
      </c>
      <c r="AC144" s="4" t="s">
        <v>68</v>
      </c>
      <c r="AD144" s="38">
        <v>101253</v>
      </c>
      <c r="AE144" s="33" t="s">
        <v>69</v>
      </c>
      <c r="AF144" s="4" t="s">
        <v>53</v>
      </c>
      <c r="AG144" s="4" t="s">
        <v>70</v>
      </c>
      <c r="AH144" s="4" t="s">
        <v>53</v>
      </c>
      <c r="AI144" s="4">
        <v>1170</v>
      </c>
      <c r="AJ144" s="4">
        <v>1</v>
      </c>
      <c r="AK144" s="4">
        <v>1170</v>
      </c>
      <c r="AL144" s="26">
        <v>1170</v>
      </c>
      <c r="AM144" s="27">
        <f t="shared" ref="AM144:AM157" si="144">AL144*1.13</f>
        <v>1322.1</v>
      </c>
      <c r="AN144" s="27">
        <f t="shared" ref="AN144:AN157" si="145">K144*AM144</f>
        <v>1322.1</v>
      </c>
      <c r="AO144" s="43" t="s">
        <v>71</v>
      </c>
      <c r="AQ144" s="43" t="s">
        <v>72</v>
      </c>
      <c r="AR144" s="27" t="s">
        <v>73</v>
      </c>
      <c r="AS144" s="43" t="s">
        <v>74</v>
      </c>
      <c r="AT144" s="27">
        <f t="shared" ref="AT144:AT157" si="146">IF(AP144="取数",K144,AN144)</f>
        <v>1322.1</v>
      </c>
      <c r="AU144" s="28">
        <v>0.004</v>
      </c>
      <c r="AV144" s="28">
        <v>0.004</v>
      </c>
      <c r="AX144" s="27">
        <f t="shared" ref="AX144:AX157" si="147">AT144*AU144</f>
        <v>5.2884</v>
      </c>
      <c r="AY144" s="27">
        <f t="shared" ref="AY144:AY157" si="148">AT144*AV144</f>
        <v>5.2884</v>
      </c>
      <c r="AZ144" s="27">
        <f t="shared" ref="AZ144:AZ157" si="149">AT144*AW144</f>
        <v>0</v>
      </c>
      <c r="BA144" s="27">
        <f t="shared" ref="BA144:BA157" si="150">BB144/1.06</f>
        <v>9.97811320754717</v>
      </c>
      <c r="BB144" s="27">
        <f t="shared" ref="BB144:BB157" si="151">AX144+AY144+AZ144</f>
        <v>10.5768</v>
      </c>
    </row>
    <row r="145" spans="1:54">
      <c r="A145" s="4" t="s">
        <v>53</v>
      </c>
      <c r="B145" s="33" t="s">
        <v>54</v>
      </c>
      <c r="C145" s="4" t="s">
        <v>309</v>
      </c>
      <c r="D145" s="4" t="s">
        <v>321</v>
      </c>
      <c r="E145" s="4" t="s">
        <v>88</v>
      </c>
      <c r="F145" s="4" t="s">
        <v>92</v>
      </c>
      <c r="G145" s="4" t="s">
        <v>93</v>
      </c>
      <c r="H145" s="34">
        <v>45058</v>
      </c>
      <c r="I145" s="36">
        <v>0.68931712962963</v>
      </c>
      <c r="J145" s="37">
        <v>4</v>
      </c>
      <c r="K145" s="24">
        <v>4</v>
      </c>
      <c r="L145" s="37">
        <v>0</v>
      </c>
      <c r="M145" s="37">
        <v>0</v>
      </c>
      <c r="N145" s="4" t="s">
        <v>60</v>
      </c>
      <c r="O145" s="4" t="s">
        <v>78</v>
      </c>
      <c r="P145" s="4" t="s">
        <v>79</v>
      </c>
      <c r="Q145" s="4" t="s">
        <v>94</v>
      </c>
      <c r="R145" s="4" t="s">
        <v>78</v>
      </c>
      <c r="S145" s="4" t="s">
        <v>81</v>
      </c>
      <c r="T145" s="4" t="s">
        <v>119</v>
      </c>
      <c r="U145" s="4" t="s">
        <v>322</v>
      </c>
      <c r="V145" s="4" t="s">
        <v>53</v>
      </c>
      <c r="W145" s="4" t="s">
        <v>65</v>
      </c>
      <c r="X145" s="4" t="s">
        <v>66</v>
      </c>
      <c r="Y145" s="4" t="s">
        <v>67</v>
      </c>
      <c r="Z145" s="4" t="s">
        <v>53</v>
      </c>
      <c r="AA145" s="4" t="s">
        <v>53</v>
      </c>
      <c r="AB145" s="4" t="s">
        <v>53</v>
      </c>
      <c r="AC145" s="4" t="s">
        <v>68</v>
      </c>
      <c r="AD145" s="38">
        <v>101253</v>
      </c>
      <c r="AE145" s="33" t="s">
        <v>69</v>
      </c>
      <c r="AF145" s="4" t="s">
        <v>53</v>
      </c>
      <c r="AG145" s="4" t="s">
        <v>70</v>
      </c>
      <c r="AH145" s="4" t="s">
        <v>53</v>
      </c>
      <c r="AI145" s="4">
        <v>1730</v>
      </c>
      <c r="AJ145" s="4">
        <v>1</v>
      </c>
      <c r="AK145" s="4">
        <v>1730</v>
      </c>
      <c r="AL145" s="26">
        <v>1730</v>
      </c>
      <c r="AM145" s="27">
        <f t="shared" si="144"/>
        <v>1954.9</v>
      </c>
      <c r="AN145" s="27">
        <f t="shared" si="145"/>
        <v>7819.6</v>
      </c>
      <c r="AO145" s="43" t="s">
        <v>71</v>
      </c>
      <c r="AQ145" s="43" t="s">
        <v>72</v>
      </c>
      <c r="AR145" s="27" t="s">
        <v>73</v>
      </c>
      <c r="AS145" s="43" t="s">
        <v>74</v>
      </c>
      <c r="AT145" s="27">
        <f t="shared" si="146"/>
        <v>7819.6</v>
      </c>
      <c r="AU145" s="28">
        <v>0.004</v>
      </c>
      <c r="AV145" s="28">
        <v>0.004</v>
      </c>
      <c r="AX145" s="27">
        <f t="shared" si="147"/>
        <v>31.2784</v>
      </c>
      <c r="AY145" s="27">
        <f t="shared" si="148"/>
        <v>31.2784</v>
      </c>
      <c r="AZ145" s="27">
        <f t="shared" si="149"/>
        <v>0</v>
      </c>
      <c r="BA145" s="27">
        <f t="shared" si="150"/>
        <v>59.0158490566038</v>
      </c>
      <c r="BB145" s="27">
        <f t="shared" si="151"/>
        <v>62.5568</v>
      </c>
    </row>
    <row r="146" spans="1:54">
      <c r="A146" s="4" t="s">
        <v>53</v>
      </c>
      <c r="B146" s="33" t="s">
        <v>54</v>
      </c>
      <c r="C146" s="4" t="s">
        <v>312</v>
      </c>
      <c r="D146" s="4" t="s">
        <v>323</v>
      </c>
      <c r="E146" s="4" t="s">
        <v>57</v>
      </c>
      <c r="F146" s="4" t="s">
        <v>324</v>
      </c>
      <c r="G146" s="4" t="s">
        <v>152</v>
      </c>
      <c r="H146" s="34">
        <v>45058</v>
      </c>
      <c r="I146" s="36">
        <v>0.68983796296296</v>
      </c>
      <c r="J146" s="37">
        <v>1</v>
      </c>
      <c r="K146" s="24">
        <v>1</v>
      </c>
      <c r="L146" s="37">
        <v>0</v>
      </c>
      <c r="M146" s="37">
        <v>0</v>
      </c>
      <c r="N146" s="4" t="s">
        <v>60</v>
      </c>
      <c r="O146" s="4" t="s">
        <v>78</v>
      </c>
      <c r="P146" s="4" t="s">
        <v>79</v>
      </c>
      <c r="Q146" s="4" t="s">
        <v>325</v>
      </c>
      <c r="R146" s="4" t="s">
        <v>78</v>
      </c>
      <c r="S146" s="4" t="s">
        <v>81</v>
      </c>
      <c r="T146" s="4" t="s">
        <v>119</v>
      </c>
      <c r="U146" s="4" t="s">
        <v>326</v>
      </c>
      <c r="V146" s="4" t="s">
        <v>53</v>
      </c>
      <c r="W146" s="4" t="s">
        <v>65</v>
      </c>
      <c r="X146" s="4" t="s">
        <v>66</v>
      </c>
      <c r="Y146" s="4" t="s">
        <v>67</v>
      </c>
      <c r="Z146" s="4" t="s">
        <v>53</v>
      </c>
      <c r="AA146" s="4" t="s">
        <v>53</v>
      </c>
      <c r="AB146" s="4" t="s">
        <v>53</v>
      </c>
      <c r="AC146" s="4" t="s">
        <v>68</v>
      </c>
      <c r="AD146" s="38">
        <v>101253</v>
      </c>
      <c r="AE146" s="33" t="s">
        <v>69</v>
      </c>
      <c r="AF146" s="4" t="s">
        <v>53</v>
      </c>
      <c r="AG146" s="4" t="s">
        <v>70</v>
      </c>
      <c r="AH146" s="4" t="s">
        <v>53</v>
      </c>
      <c r="AI146" s="4">
        <v>1683.5</v>
      </c>
      <c r="AJ146" s="4">
        <v>1</v>
      </c>
      <c r="AK146" s="4">
        <v>1683.5</v>
      </c>
      <c r="AL146" s="26">
        <v>1589.4</v>
      </c>
      <c r="AM146" s="27">
        <f t="shared" si="144"/>
        <v>1796.022</v>
      </c>
      <c r="AN146" s="27">
        <f t="shared" si="145"/>
        <v>1796.022</v>
      </c>
      <c r="AO146" s="43" t="s">
        <v>71</v>
      </c>
      <c r="AQ146" s="43" t="s">
        <v>72</v>
      </c>
      <c r="AR146" s="27" t="s">
        <v>73</v>
      </c>
      <c r="AS146" s="43" t="s">
        <v>74</v>
      </c>
      <c r="AT146" s="27">
        <f t="shared" si="146"/>
        <v>1796.022</v>
      </c>
      <c r="AU146" s="28">
        <v>0.004</v>
      </c>
      <c r="AV146" s="28">
        <v>0.004</v>
      </c>
      <c r="AX146" s="27">
        <f t="shared" si="147"/>
        <v>7.184088</v>
      </c>
      <c r="AY146" s="27">
        <f t="shared" si="148"/>
        <v>7.184088</v>
      </c>
      <c r="AZ146" s="27">
        <f t="shared" si="149"/>
        <v>0</v>
      </c>
      <c r="BA146" s="27">
        <f t="shared" si="150"/>
        <v>13.5548830188679</v>
      </c>
      <c r="BB146" s="27">
        <f t="shared" si="151"/>
        <v>14.368176</v>
      </c>
    </row>
    <row r="147" spans="1:54">
      <c r="A147" s="4" t="s">
        <v>53</v>
      </c>
      <c r="B147" s="33" t="s">
        <v>54</v>
      </c>
      <c r="C147" s="4" t="s">
        <v>327</v>
      </c>
      <c r="D147" s="4" t="s">
        <v>328</v>
      </c>
      <c r="E147" s="4" t="s">
        <v>57</v>
      </c>
      <c r="F147" s="4" t="s">
        <v>85</v>
      </c>
      <c r="G147" s="4" t="s">
        <v>86</v>
      </c>
      <c r="H147" s="34">
        <v>45059</v>
      </c>
      <c r="I147" s="36">
        <v>0.57028935185185</v>
      </c>
      <c r="J147" s="37">
        <v>4</v>
      </c>
      <c r="K147" s="24">
        <v>4</v>
      </c>
      <c r="L147" s="37">
        <v>0</v>
      </c>
      <c r="M147" s="37">
        <v>0</v>
      </c>
      <c r="N147" s="4" t="s">
        <v>60</v>
      </c>
      <c r="O147" s="4" t="s">
        <v>78</v>
      </c>
      <c r="P147" s="4" t="s">
        <v>79</v>
      </c>
      <c r="Q147" s="4" t="s">
        <v>80</v>
      </c>
      <c r="R147" s="4" t="s">
        <v>78</v>
      </c>
      <c r="S147" s="4" t="s">
        <v>81</v>
      </c>
      <c r="T147" s="4" t="s">
        <v>178</v>
      </c>
      <c r="U147" s="4" t="s">
        <v>329</v>
      </c>
      <c r="V147" s="4" t="s">
        <v>53</v>
      </c>
      <c r="W147" s="4" t="s">
        <v>65</v>
      </c>
      <c r="X147" s="4" t="s">
        <v>66</v>
      </c>
      <c r="Y147" s="4" t="s">
        <v>67</v>
      </c>
      <c r="Z147" s="4" t="s">
        <v>53</v>
      </c>
      <c r="AA147" s="4" t="s">
        <v>53</v>
      </c>
      <c r="AB147" s="4" t="s">
        <v>53</v>
      </c>
      <c r="AC147" s="4" t="s">
        <v>68</v>
      </c>
      <c r="AD147" s="38">
        <v>101253</v>
      </c>
      <c r="AE147" s="33" t="s">
        <v>69</v>
      </c>
      <c r="AF147" s="4" t="s">
        <v>53</v>
      </c>
      <c r="AG147" s="4" t="s">
        <v>70</v>
      </c>
      <c r="AH147" s="4" t="s">
        <v>53</v>
      </c>
      <c r="AI147" s="4">
        <v>1170</v>
      </c>
      <c r="AJ147" s="4">
        <v>1</v>
      </c>
      <c r="AK147" s="4">
        <v>1170</v>
      </c>
      <c r="AL147" s="26">
        <v>1225</v>
      </c>
      <c r="AM147" s="27">
        <f t="shared" si="144"/>
        <v>1384.25</v>
      </c>
      <c r="AN147" s="27">
        <f t="shared" si="145"/>
        <v>5537</v>
      </c>
      <c r="AO147" s="43" t="s">
        <v>71</v>
      </c>
      <c r="AQ147" s="43" t="s">
        <v>72</v>
      </c>
      <c r="AR147" s="27" t="s">
        <v>73</v>
      </c>
      <c r="AS147" s="43" t="s">
        <v>74</v>
      </c>
      <c r="AT147" s="27">
        <f t="shared" si="146"/>
        <v>5537</v>
      </c>
      <c r="AU147" s="28">
        <v>0.004</v>
      </c>
      <c r="AV147" s="28">
        <v>0.004</v>
      </c>
      <c r="AX147" s="27">
        <f t="shared" si="147"/>
        <v>22.148</v>
      </c>
      <c r="AY147" s="27">
        <f t="shared" si="148"/>
        <v>22.148</v>
      </c>
      <c r="AZ147" s="27">
        <f t="shared" si="149"/>
        <v>0</v>
      </c>
      <c r="BA147" s="27">
        <f t="shared" si="150"/>
        <v>41.788679245283</v>
      </c>
      <c r="BB147" s="27">
        <f t="shared" si="151"/>
        <v>44.296</v>
      </c>
    </row>
    <row r="148" spans="1:54">
      <c r="A148" s="4" t="s">
        <v>53</v>
      </c>
      <c r="B148" s="33" t="s">
        <v>54</v>
      </c>
      <c r="C148" s="4" t="s">
        <v>327</v>
      </c>
      <c r="D148" s="4" t="s">
        <v>328</v>
      </c>
      <c r="E148" s="4" t="s">
        <v>88</v>
      </c>
      <c r="F148" s="4" t="s">
        <v>76</v>
      </c>
      <c r="G148" s="4" t="s">
        <v>77</v>
      </c>
      <c r="H148" s="34">
        <v>45059</v>
      </c>
      <c r="I148" s="36">
        <v>0.57028935185185</v>
      </c>
      <c r="J148" s="37">
        <v>18</v>
      </c>
      <c r="K148" s="24">
        <v>18</v>
      </c>
      <c r="L148" s="37">
        <v>0</v>
      </c>
      <c r="M148" s="37">
        <v>0</v>
      </c>
      <c r="N148" s="4" t="s">
        <v>60</v>
      </c>
      <c r="O148" s="4" t="s">
        <v>78</v>
      </c>
      <c r="P148" s="4" t="s">
        <v>79</v>
      </c>
      <c r="Q148" s="4" t="s">
        <v>80</v>
      </c>
      <c r="R148" s="4" t="s">
        <v>78</v>
      </c>
      <c r="S148" s="4" t="s">
        <v>81</v>
      </c>
      <c r="T148" s="4" t="s">
        <v>178</v>
      </c>
      <c r="U148" s="4" t="s">
        <v>329</v>
      </c>
      <c r="V148" s="4" t="s">
        <v>53</v>
      </c>
      <c r="W148" s="4" t="s">
        <v>65</v>
      </c>
      <c r="X148" s="4" t="s">
        <v>66</v>
      </c>
      <c r="Y148" s="4" t="s">
        <v>67</v>
      </c>
      <c r="Z148" s="4" t="s">
        <v>53</v>
      </c>
      <c r="AA148" s="4" t="s">
        <v>53</v>
      </c>
      <c r="AB148" s="4" t="s">
        <v>53</v>
      </c>
      <c r="AC148" s="4" t="s">
        <v>68</v>
      </c>
      <c r="AD148" s="38">
        <v>101253</v>
      </c>
      <c r="AE148" s="33" t="s">
        <v>69</v>
      </c>
      <c r="AF148" s="4" t="s">
        <v>53</v>
      </c>
      <c r="AG148" s="4" t="s">
        <v>70</v>
      </c>
      <c r="AH148" s="4" t="s">
        <v>53</v>
      </c>
      <c r="AI148" s="4">
        <v>500</v>
      </c>
      <c r="AJ148" s="4">
        <v>1</v>
      </c>
      <c r="AK148" s="4">
        <v>500</v>
      </c>
      <c r="AL148" s="26">
        <v>500</v>
      </c>
      <c r="AM148" s="27">
        <f t="shared" si="144"/>
        <v>565</v>
      </c>
      <c r="AN148" s="27">
        <f t="shared" si="145"/>
        <v>10170</v>
      </c>
      <c r="AO148" s="43" t="s">
        <v>71</v>
      </c>
      <c r="AQ148" s="43" t="s">
        <v>72</v>
      </c>
      <c r="AR148" s="27" t="s">
        <v>73</v>
      </c>
      <c r="AS148" s="43" t="s">
        <v>74</v>
      </c>
      <c r="AT148" s="27">
        <f t="shared" si="146"/>
        <v>10170</v>
      </c>
      <c r="AU148" s="28">
        <v>0.004</v>
      </c>
      <c r="AV148" s="28">
        <v>0.004</v>
      </c>
      <c r="AX148" s="27">
        <f t="shared" si="147"/>
        <v>40.68</v>
      </c>
      <c r="AY148" s="27">
        <f t="shared" si="148"/>
        <v>40.68</v>
      </c>
      <c r="AZ148" s="27">
        <f t="shared" si="149"/>
        <v>0</v>
      </c>
      <c r="BA148" s="27">
        <f t="shared" si="150"/>
        <v>76.7547169811321</v>
      </c>
      <c r="BB148" s="27">
        <f t="shared" si="151"/>
        <v>81.36</v>
      </c>
    </row>
    <row r="149" spans="1:54">
      <c r="A149" s="4" t="s">
        <v>53</v>
      </c>
      <c r="B149" s="33" t="s">
        <v>54</v>
      </c>
      <c r="C149" s="4" t="s">
        <v>315</v>
      </c>
      <c r="D149" s="4" t="s">
        <v>330</v>
      </c>
      <c r="E149" s="4" t="s">
        <v>57</v>
      </c>
      <c r="F149" s="4" t="s">
        <v>76</v>
      </c>
      <c r="G149" s="4" t="s">
        <v>77</v>
      </c>
      <c r="H149" s="34">
        <v>45059</v>
      </c>
      <c r="I149" s="36">
        <v>0.61256944444444</v>
      </c>
      <c r="J149" s="37">
        <v>2</v>
      </c>
      <c r="K149" s="24">
        <v>2</v>
      </c>
      <c r="L149" s="37">
        <v>0</v>
      </c>
      <c r="M149" s="37">
        <v>0</v>
      </c>
      <c r="N149" s="4" t="s">
        <v>60</v>
      </c>
      <c r="O149" s="4" t="s">
        <v>78</v>
      </c>
      <c r="P149" s="4" t="s">
        <v>79</v>
      </c>
      <c r="Q149" s="4" t="s">
        <v>80</v>
      </c>
      <c r="R149" s="4" t="s">
        <v>78</v>
      </c>
      <c r="S149" s="4" t="s">
        <v>81</v>
      </c>
      <c r="T149" s="4" t="s">
        <v>119</v>
      </c>
      <c r="U149" s="4" t="s">
        <v>331</v>
      </c>
      <c r="V149" s="4" t="s">
        <v>53</v>
      </c>
      <c r="W149" s="4" t="s">
        <v>65</v>
      </c>
      <c r="X149" s="4" t="s">
        <v>66</v>
      </c>
      <c r="Y149" s="4" t="s">
        <v>67</v>
      </c>
      <c r="Z149" s="4" t="s">
        <v>53</v>
      </c>
      <c r="AA149" s="4" t="s">
        <v>53</v>
      </c>
      <c r="AB149" s="4" t="s">
        <v>53</v>
      </c>
      <c r="AC149" s="4" t="s">
        <v>68</v>
      </c>
      <c r="AD149" s="38">
        <v>101253</v>
      </c>
      <c r="AE149" s="33" t="s">
        <v>69</v>
      </c>
      <c r="AF149" s="4" t="s">
        <v>53</v>
      </c>
      <c r="AG149" s="4" t="s">
        <v>70</v>
      </c>
      <c r="AH149" s="4" t="s">
        <v>53</v>
      </c>
      <c r="AI149" s="4">
        <v>500</v>
      </c>
      <c r="AJ149" s="4">
        <v>1</v>
      </c>
      <c r="AK149" s="4">
        <v>500</v>
      </c>
      <c r="AL149" s="26">
        <v>500</v>
      </c>
      <c r="AM149" s="27">
        <f t="shared" si="144"/>
        <v>565</v>
      </c>
      <c r="AN149" s="27">
        <f t="shared" si="145"/>
        <v>1130</v>
      </c>
      <c r="AO149" s="43" t="s">
        <v>71</v>
      </c>
      <c r="AQ149" s="43" t="s">
        <v>72</v>
      </c>
      <c r="AR149" s="27" t="s">
        <v>73</v>
      </c>
      <c r="AS149" s="43" t="s">
        <v>74</v>
      </c>
      <c r="AT149" s="27">
        <f t="shared" si="146"/>
        <v>1130</v>
      </c>
      <c r="AU149" s="28">
        <v>0.004</v>
      </c>
      <c r="AV149" s="28">
        <v>0.004</v>
      </c>
      <c r="AX149" s="27">
        <f t="shared" si="147"/>
        <v>4.52</v>
      </c>
      <c r="AY149" s="27">
        <f t="shared" si="148"/>
        <v>4.52</v>
      </c>
      <c r="AZ149" s="27">
        <f t="shared" si="149"/>
        <v>0</v>
      </c>
      <c r="BA149" s="27">
        <f t="shared" si="150"/>
        <v>8.52830188679245</v>
      </c>
      <c r="BB149" s="27">
        <f t="shared" si="151"/>
        <v>9.04</v>
      </c>
    </row>
    <row r="150" spans="1:54">
      <c r="A150" s="4" t="s">
        <v>53</v>
      </c>
      <c r="B150" s="33" t="s">
        <v>54</v>
      </c>
      <c r="C150" s="4" t="s">
        <v>318</v>
      </c>
      <c r="D150" s="4" t="s">
        <v>332</v>
      </c>
      <c r="E150" s="4" t="s">
        <v>57</v>
      </c>
      <c r="F150" s="4" t="s">
        <v>85</v>
      </c>
      <c r="G150" s="4" t="s">
        <v>86</v>
      </c>
      <c r="H150" s="34">
        <v>45059</v>
      </c>
      <c r="I150" s="36">
        <v>0.61324074074074</v>
      </c>
      <c r="J150" s="37">
        <v>5</v>
      </c>
      <c r="K150" s="24">
        <v>5</v>
      </c>
      <c r="L150" s="37">
        <v>0</v>
      </c>
      <c r="M150" s="37">
        <v>0</v>
      </c>
      <c r="N150" s="4" t="s">
        <v>60</v>
      </c>
      <c r="O150" s="4" t="s">
        <v>78</v>
      </c>
      <c r="P150" s="4" t="s">
        <v>79</v>
      </c>
      <c r="Q150" s="4" t="s">
        <v>80</v>
      </c>
      <c r="R150" s="4" t="s">
        <v>78</v>
      </c>
      <c r="S150" s="4" t="s">
        <v>81</v>
      </c>
      <c r="T150" s="4" t="s">
        <v>119</v>
      </c>
      <c r="U150" s="4" t="s">
        <v>333</v>
      </c>
      <c r="V150" s="4" t="s">
        <v>53</v>
      </c>
      <c r="W150" s="4" t="s">
        <v>65</v>
      </c>
      <c r="X150" s="4" t="s">
        <v>66</v>
      </c>
      <c r="Y150" s="4" t="s">
        <v>67</v>
      </c>
      <c r="Z150" s="4" t="s">
        <v>53</v>
      </c>
      <c r="AA150" s="4" t="s">
        <v>53</v>
      </c>
      <c r="AB150" s="4" t="s">
        <v>53</v>
      </c>
      <c r="AC150" s="4" t="s">
        <v>68</v>
      </c>
      <c r="AD150" s="38">
        <v>101253</v>
      </c>
      <c r="AE150" s="33" t="s">
        <v>69</v>
      </c>
      <c r="AF150" s="4" t="s">
        <v>53</v>
      </c>
      <c r="AG150" s="4" t="s">
        <v>70</v>
      </c>
      <c r="AH150" s="4" t="s">
        <v>53</v>
      </c>
      <c r="AI150" s="4">
        <v>1170</v>
      </c>
      <c r="AJ150" s="4">
        <v>1</v>
      </c>
      <c r="AK150" s="4">
        <v>1170</v>
      </c>
      <c r="AL150" s="26">
        <v>1225</v>
      </c>
      <c r="AM150" s="27">
        <f t="shared" si="144"/>
        <v>1384.25</v>
      </c>
      <c r="AN150" s="27">
        <f t="shared" si="145"/>
        <v>6921.25</v>
      </c>
      <c r="AO150" s="43" t="s">
        <v>71</v>
      </c>
      <c r="AQ150" s="43" t="s">
        <v>72</v>
      </c>
      <c r="AR150" s="27" t="s">
        <v>73</v>
      </c>
      <c r="AS150" s="43" t="s">
        <v>74</v>
      </c>
      <c r="AT150" s="27">
        <f t="shared" si="146"/>
        <v>6921.25</v>
      </c>
      <c r="AU150" s="28">
        <v>0.004</v>
      </c>
      <c r="AV150" s="28">
        <v>0.004</v>
      </c>
      <c r="AX150" s="27">
        <f t="shared" si="147"/>
        <v>27.685</v>
      </c>
      <c r="AY150" s="27">
        <f t="shared" si="148"/>
        <v>27.685</v>
      </c>
      <c r="AZ150" s="27">
        <f t="shared" si="149"/>
        <v>0</v>
      </c>
      <c r="BA150" s="27">
        <f t="shared" si="150"/>
        <v>52.2358490566038</v>
      </c>
      <c r="BB150" s="27">
        <f t="shared" si="151"/>
        <v>55.37</v>
      </c>
    </row>
    <row r="151" spans="1:54">
      <c r="A151" s="4" t="s">
        <v>53</v>
      </c>
      <c r="B151" s="33" t="s">
        <v>54</v>
      </c>
      <c r="C151" s="4" t="s">
        <v>318</v>
      </c>
      <c r="D151" s="4" t="s">
        <v>332</v>
      </c>
      <c r="E151" s="4" t="s">
        <v>88</v>
      </c>
      <c r="F151" s="4" t="s">
        <v>92</v>
      </c>
      <c r="G151" s="4" t="s">
        <v>93</v>
      </c>
      <c r="H151" s="34">
        <v>45059</v>
      </c>
      <c r="I151" s="36">
        <v>0.61324074074074</v>
      </c>
      <c r="J151" s="37">
        <v>1</v>
      </c>
      <c r="K151" s="24">
        <v>1</v>
      </c>
      <c r="L151" s="37">
        <v>0</v>
      </c>
      <c r="M151" s="37">
        <v>0</v>
      </c>
      <c r="N151" s="4" t="s">
        <v>60</v>
      </c>
      <c r="O151" s="4" t="s">
        <v>78</v>
      </c>
      <c r="P151" s="4" t="s">
        <v>79</v>
      </c>
      <c r="Q151" s="4" t="s">
        <v>94</v>
      </c>
      <c r="R151" s="4" t="s">
        <v>78</v>
      </c>
      <c r="S151" s="4" t="s">
        <v>81</v>
      </c>
      <c r="T151" s="4" t="s">
        <v>119</v>
      </c>
      <c r="U151" s="4" t="s">
        <v>333</v>
      </c>
      <c r="V151" s="4" t="s">
        <v>53</v>
      </c>
      <c r="W151" s="4" t="s">
        <v>65</v>
      </c>
      <c r="X151" s="4" t="s">
        <v>66</v>
      </c>
      <c r="Y151" s="4" t="s">
        <v>67</v>
      </c>
      <c r="Z151" s="4" t="s">
        <v>53</v>
      </c>
      <c r="AA151" s="4" t="s">
        <v>53</v>
      </c>
      <c r="AB151" s="4" t="s">
        <v>53</v>
      </c>
      <c r="AC151" s="4" t="s">
        <v>68</v>
      </c>
      <c r="AD151" s="38">
        <v>101253</v>
      </c>
      <c r="AE151" s="33" t="s">
        <v>69</v>
      </c>
      <c r="AF151" s="4" t="s">
        <v>53</v>
      </c>
      <c r="AG151" s="4" t="s">
        <v>70</v>
      </c>
      <c r="AH151" s="4" t="s">
        <v>53</v>
      </c>
      <c r="AI151" s="4">
        <v>1730</v>
      </c>
      <c r="AJ151" s="4">
        <v>1</v>
      </c>
      <c r="AK151" s="4">
        <v>1730</v>
      </c>
      <c r="AL151" s="26">
        <v>1730</v>
      </c>
      <c r="AM151" s="27">
        <f t="shared" si="144"/>
        <v>1954.9</v>
      </c>
      <c r="AN151" s="27">
        <f t="shared" si="145"/>
        <v>1954.9</v>
      </c>
      <c r="AO151" s="43" t="s">
        <v>71</v>
      </c>
      <c r="AQ151" s="43" t="s">
        <v>72</v>
      </c>
      <c r="AR151" s="27" t="s">
        <v>73</v>
      </c>
      <c r="AS151" s="43" t="s">
        <v>74</v>
      </c>
      <c r="AT151" s="27">
        <f t="shared" si="146"/>
        <v>1954.9</v>
      </c>
      <c r="AU151" s="28">
        <v>0.004</v>
      </c>
      <c r="AV151" s="28">
        <v>0.004</v>
      </c>
      <c r="AX151" s="27">
        <f t="shared" si="147"/>
        <v>7.8196</v>
      </c>
      <c r="AY151" s="27">
        <f t="shared" si="148"/>
        <v>7.8196</v>
      </c>
      <c r="AZ151" s="27">
        <f t="shared" si="149"/>
        <v>0</v>
      </c>
      <c r="BA151" s="27">
        <f t="shared" si="150"/>
        <v>14.7539622641509</v>
      </c>
      <c r="BB151" s="27">
        <f t="shared" si="151"/>
        <v>15.6392</v>
      </c>
    </row>
    <row r="152" spans="1:54">
      <c r="A152" s="4" t="s">
        <v>53</v>
      </c>
      <c r="B152" s="33" t="s">
        <v>54</v>
      </c>
      <c r="C152" s="4" t="s">
        <v>327</v>
      </c>
      <c r="D152" s="4" t="s">
        <v>334</v>
      </c>
      <c r="E152" s="4" t="s">
        <v>57</v>
      </c>
      <c r="F152" s="4" t="s">
        <v>85</v>
      </c>
      <c r="G152" s="4" t="s">
        <v>86</v>
      </c>
      <c r="H152" s="34">
        <v>45059</v>
      </c>
      <c r="I152" s="36">
        <v>0.61597222222222</v>
      </c>
      <c r="J152" s="37">
        <v>11</v>
      </c>
      <c r="K152" s="24">
        <v>11</v>
      </c>
      <c r="L152" s="37">
        <v>0</v>
      </c>
      <c r="M152" s="37">
        <v>0</v>
      </c>
      <c r="N152" s="4" t="s">
        <v>60</v>
      </c>
      <c r="O152" s="4" t="s">
        <v>78</v>
      </c>
      <c r="P152" s="4" t="s">
        <v>79</v>
      </c>
      <c r="Q152" s="4" t="s">
        <v>80</v>
      </c>
      <c r="R152" s="4" t="s">
        <v>78</v>
      </c>
      <c r="S152" s="4" t="s">
        <v>81</v>
      </c>
      <c r="T152" s="4" t="s">
        <v>108</v>
      </c>
      <c r="U152" s="4" t="s">
        <v>335</v>
      </c>
      <c r="V152" s="4" t="s">
        <v>53</v>
      </c>
      <c r="W152" s="4" t="s">
        <v>65</v>
      </c>
      <c r="X152" s="4" t="s">
        <v>66</v>
      </c>
      <c r="Y152" s="4" t="s">
        <v>67</v>
      </c>
      <c r="Z152" s="4" t="s">
        <v>53</v>
      </c>
      <c r="AA152" s="4" t="s">
        <v>53</v>
      </c>
      <c r="AB152" s="4" t="s">
        <v>53</v>
      </c>
      <c r="AC152" s="4" t="s">
        <v>68</v>
      </c>
      <c r="AD152" s="38">
        <v>101253</v>
      </c>
      <c r="AE152" s="33" t="s">
        <v>69</v>
      </c>
      <c r="AF152" s="4" t="s">
        <v>53</v>
      </c>
      <c r="AG152" s="4" t="s">
        <v>70</v>
      </c>
      <c r="AH152" s="4" t="s">
        <v>53</v>
      </c>
      <c r="AI152" s="4">
        <v>1170</v>
      </c>
      <c r="AJ152" s="4">
        <v>1</v>
      </c>
      <c r="AK152" s="4">
        <v>1170</v>
      </c>
      <c r="AL152" s="26">
        <v>1225</v>
      </c>
      <c r="AM152" s="27">
        <f t="shared" si="144"/>
        <v>1384.25</v>
      </c>
      <c r="AN152" s="27">
        <f t="shared" si="145"/>
        <v>15226.75</v>
      </c>
      <c r="AO152" s="43" t="s">
        <v>71</v>
      </c>
      <c r="AQ152" s="43" t="s">
        <v>72</v>
      </c>
      <c r="AR152" s="27" t="s">
        <v>73</v>
      </c>
      <c r="AS152" s="43" t="s">
        <v>74</v>
      </c>
      <c r="AT152" s="27">
        <f t="shared" si="146"/>
        <v>15226.75</v>
      </c>
      <c r="AU152" s="28">
        <v>0.004</v>
      </c>
      <c r="AV152" s="28">
        <v>0.004</v>
      </c>
      <c r="AX152" s="27">
        <f t="shared" si="147"/>
        <v>60.907</v>
      </c>
      <c r="AY152" s="27">
        <f t="shared" si="148"/>
        <v>60.907</v>
      </c>
      <c r="AZ152" s="27">
        <f t="shared" si="149"/>
        <v>0</v>
      </c>
      <c r="BA152" s="27">
        <f t="shared" si="150"/>
        <v>114.918867924528</v>
      </c>
      <c r="BB152" s="27">
        <f t="shared" si="151"/>
        <v>121.814</v>
      </c>
    </row>
    <row r="153" spans="1:54">
      <c r="A153" s="4" t="s">
        <v>53</v>
      </c>
      <c r="B153" s="33" t="s">
        <v>54</v>
      </c>
      <c r="C153" s="4" t="s">
        <v>336</v>
      </c>
      <c r="D153" s="4" t="s">
        <v>337</v>
      </c>
      <c r="E153" s="4" t="s">
        <v>57</v>
      </c>
      <c r="F153" s="4" t="s">
        <v>151</v>
      </c>
      <c r="G153" s="4" t="s">
        <v>152</v>
      </c>
      <c r="H153" s="34">
        <v>45061</v>
      </c>
      <c r="I153" s="36">
        <v>0.70755787037037</v>
      </c>
      <c r="J153" s="37">
        <v>1</v>
      </c>
      <c r="K153" s="24">
        <v>1</v>
      </c>
      <c r="L153" s="37">
        <v>0</v>
      </c>
      <c r="M153" s="37">
        <v>0</v>
      </c>
      <c r="N153" s="4" t="s">
        <v>60</v>
      </c>
      <c r="O153" s="4" t="s">
        <v>78</v>
      </c>
      <c r="P153" s="4" t="s">
        <v>79</v>
      </c>
      <c r="Q153" s="4" t="s">
        <v>53</v>
      </c>
      <c r="R153" s="4" t="s">
        <v>78</v>
      </c>
      <c r="S153" s="4" t="s">
        <v>81</v>
      </c>
      <c r="T153" s="4" t="s">
        <v>119</v>
      </c>
      <c r="U153" s="4" t="s">
        <v>338</v>
      </c>
      <c r="V153" s="4" t="s">
        <v>53</v>
      </c>
      <c r="W153" s="4" t="s">
        <v>65</v>
      </c>
      <c r="X153" s="4" t="s">
        <v>66</v>
      </c>
      <c r="Y153" s="4" t="s">
        <v>67</v>
      </c>
      <c r="Z153" s="4" t="s">
        <v>53</v>
      </c>
      <c r="AA153" s="4" t="s">
        <v>53</v>
      </c>
      <c r="AB153" s="4" t="s">
        <v>53</v>
      </c>
      <c r="AC153" s="4" t="s">
        <v>68</v>
      </c>
      <c r="AD153" s="38">
        <v>101253</v>
      </c>
      <c r="AE153" s="33" t="s">
        <v>69</v>
      </c>
      <c r="AF153" s="4" t="s">
        <v>53</v>
      </c>
      <c r="AG153" s="4" t="s">
        <v>70</v>
      </c>
      <c r="AH153" s="4" t="s">
        <v>53</v>
      </c>
      <c r="AI153" s="4">
        <v>1730</v>
      </c>
      <c r="AJ153" s="4">
        <v>1</v>
      </c>
      <c r="AK153" s="4">
        <v>1730</v>
      </c>
      <c r="AL153" s="26">
        <v>1644.4</v>
      </c>
      <c r="AM153" s="27">
        <f t="shared" si="144"/>
        <v>1858.172</v>
      </c>
      <c r="AN153" s="27">
        <f t="shared" si="145"/>
        <v>1858.172</v>
      </c>
      <c r="AO153" s="43" t="s">
        <v>71</v>
      </c>
      <c r="AQ153" s="43" t="s">
        <v>72</v>
      </c>
      <c r="AR153" s="27" t="s">
        <v>73</v>
      </c>
      <c r="AS153" s="43" t="s">
        <v>74</v>
      </c>
      <c r="AT153" s="27">
        <f t="shared" si="146"/>
        <v>1858.172</v>
      </c>
      <c r="AU153" s="28">
        <v>0.004</v>
      </c>
      <c r="AV153" s="28">
        <v>0.004</v>
      </c>
      <c r="AX153" s="27">
        <f t="shared" si="147"/>
        <v>7.432688</v>
      </c>
      <c r="AY153" s="27">
        <f t="shared" si="148"/>
        <v>7.432688</v>
      </c>
      <c r="AZ153" s="27">
        <f t="shared" si="149"/>
        <v>0</v>
      </c>
      <c r="BA153" s="27">
        <f t="shared" si="150"/>
        <v>14.0239396226415</v>
      </c>
      <c r="BB153" s="27">
        <f t="shared" si="151"/>
        <v>14.865376</v>
      </c>
    </row>
    <row r="154" spans="1:54">
      <c r="A154" s="4" t="s">
        <v>53</v>
      </c>
      <c r="B154" s="33" t="s">
        <v>54</v>
      </c>
      <c r="C154" s="4" t="s">
        <v>327</v>
      </c>
      <c r="D154" s="4" t="s">
        <v>339</v>
      </c>
      <c r="E154" s="4" t="s">
        <v>57</v>
      </c>
      <c r="F154" s="4" t="s">
        <v>85</v>
      </c>
      <c r="G154" s="4" t="s">
        <v>86</v>
      </c>
      <c r="H154" s="34">
        <v>45061</v>
      </c>
      <c r="I154" s="36">
        <v>0.70814814814815</v>
      </c>
      <c r="J154" s="37">
        <v>3</v>
      </c>
      <c r="K154" s="24">
        <v>3</v>
      </c>
      <c r="L154" s="37">
        <v>0</v>
      </c>
      <c r="M154" s="37">
        <v>0</v>
      </c>
      <c r="N154" s="4" t="s">
        <v>60</v>
      </c>
      <c r="O154" s="4" t="s">
        <v>78</v>
      </c>
      <c r="P154" s="4" t="s">
        <v>79</v>
      </c>
      <c r="Q154" s="4" t="s">
        <v>80</v>
      </c>
      <c r="R154" s="4" t="s">
        <v>78</v>
      </c>
      <c r="S154" s="4" t="s">
        <v>81</v>
      </c>
      <c r="T154" s="4" t="s">
        <v>119</v>
      </c>
      <c r="U154" s="4" t="s">
        <v>340</v>
      </c>
      <c r="V154" s="4" t="s">
        <v>53</v>
      </c>
      <c r="W154" s="4" t="s">
        <v>65</v>
      </c>
      <c r="X154" s="4" t="s">
        <v>66</v>
      </c>
      <c r="Y154" s="4" t="s">
        <v>67</v>
      </c>
      <c r="Z154" s="4" t="s">
        <v>53</v>
      </c>
      <c r="AA154" s="4" t="s">
        <v>53</v>
      </c>
      <c r="AB154" s="4" t="s">
        <v>53</v>
      </c>
      <c r="AC154" s="4" t="s">
        <v>68</v>
      </c>
      <c r="AD154" s="38">
        <v>101253</v>
      </c>
      <c r="AE154" s="33" t="s">
        <v>69</v>
      </c>
      <c r="AF154" s="4" t="s">
        <v>53</v>
      </c>
      <c r="AG154" s="4" t="s">
        <v>70</v>
      </c>
      <c r="AH154" s="4" t="s">
        <v>53</v>
      </c>
      <c r="AI154" s="4">
        <v>1170</v>
      </c>
      <c r="AJ154" s="4">
        <v>1</v>
      </c>
      <c r="AK154" s="4">
        <v>1170</v>
      </c>
      <c r="AL154" s="26">
        <v>1225</v>
      </c>
      <c r="AM154" s="27">
        <f t="shared" si="144"/>
        <v>1384.25</v>
      </c>
      <c r="AN154" s="27">
        <f t="shared" si="145"/>
        <v>4152.75</v>
      </c>
      <c r="AO154" s="43" t="s">
        <v>71</v>
      </c>
      <c r="AQ154" s="43" t="s">
        <v>72</v>
      </c>
      <c r="AR154" s="27" t="s">
        <v>73</v>
      </c>
      <c r="AS154" s="43" t="s">
        <v>74</v>
      </c>
      <c r="AT154" s="27">
        <f t="shared" si="146"/>
        <v>4152.75</v>
      </c>
      <c r="AU154" s="28">
        <v>0.004</v>
      </c>
      <c r="AV154" s="28">
        <v>0.004</v>
      </c>
      <c r="AX154" s="27">
        <f t="shared" si="147"/>
        <v>16.611</v>
      </c>
      <c r="AY154" s="27">
        <f t="shared" si="148"/>
        <v>16.611</v>
      </c>
      <c r="AZ154" s="27">
        <f t="shared" si="149"/>
        <v>0</v>
      </c>
      <c r="BA154" s="27">
        <f t="shared" si="150"/>
        <v>31.3415094339623</v>
      </c>
      <c r="BB154" s="27">
        <f t="shared" si="151"/>
        <v>33.222</v>
      </c>
    </row>
    <row r="155" spans="1:54">
      <c r="A155" s="4" t="s">
        <v>53</v>
      </c>
      <c r="B155" s="33" t="s">
        <v>54</v>
      </c>
      <c r="C155" s="4" t="s">
        <v>341</v>
      </c>
      <c r="D155" s="4" t="s">
        <v>342</v>
      </c>
      <c r="E155" s="4" t="s">
        <v>57</v>
      </c>
      <c r="F155" s="4" t="s">
        <v>76</v>
      </c>
      <c r="G155" s="4" t="s">
        <v>77</v>
      </c>
      <c r="H155" s="34">
        <v>45062</v>
      </c>
      <c r="I155" s="36">
        <v>0.69381944444444</v>
      </c>
      <c r="J155" s="37">
        <v>18</v>
      </c>
      <c r="K155" s="24">
        <v>18</v>
      </c>
      <c r="L155" s="37">
        <v>0</v>
      </c>
      <c r="M155" s="37">
        <v>0</v>
      </c>
      <c r="N155" s="4" t="s">
        <v>60</v>
      </c>
      <c r="O155" s="4" t="s">
        <v>78</v>
      </c>
      <c r="P155" s="4" t="s">
        <v>79</v>
      </c>
      <c r="Q155" s="4" t="s">
        <v>80</v>
      </c>
      <c r="R155" s="4" t="s">
        <v>78</v>
      </c>
      <c r="S155" s="4" t="s">
        <v>81</v>
      </c>
      <c r="T155" s="4" t="s">
        <v>108</v>
      </c>
      <c r="U155" s="4" t="s">
        <v>343</v>
      </c>
      <c r="V155" s="4" t="s">
        <v>53</v>
      </c>
      <c r="W155" s="4" t="s">
        <v>222</v>
      </c>
      <c r="X155" s="4" t="s">
        <v>223</v>
      </c>
      <c r="Y155" s="4" t="s">
        <v>224</v>
      </c>
      <c r="Z155" s="4" t="s">
        <v>53</v>
      </c>
      <c r="AA155" s="4" t="s">
        <v>53</v>
      </c>
      <c r="AB155" s="4" t="s">
        <v>53</v>
      </c>
      <c r="AC155" s="4" t="s">
        <v>68</v>
      </c>
      <c r="AD155" s="38">
        <v>101253</v>
      </c>
      <c r="AE155" s="33" t="s">
        <v>69</v>
      </c>
      <c r="AF155" s="4" t="s">
        <v>53</v>
      </c>
      <c r="AG155" s="4" t="s">
        <v>70</v>
      </c>
      <c r="AH155" s="4" t="s">
        <v>53</v>
      </c>
      <c r="AI155" s="4">
        <v>500</v>
      </c>
      <c r="AJ155" s="4">
        <v>1</v>
      </c>
      <c r="AK155" s="4">
        <v>500</v>
      </c>
      <c r="AL155" s="26">
        <v>500</v>
      </c>
      <c r="AM155" s="27">
        <f t="shared" si="144"/>
        <v>565</v>
      </c>
      <c r="AN155" s="27">
        <f t="shared" si="145"/>
        <v>10170</v>
      </c>
      <c r="AO155" s="43" t="s">
        <v>71</v>
      </c>
      <c r="AQ155" s="43" t="s">
        <v>72</v>
      </c>
      <c r="AR155" s="27" t="s">
        <v>73</v>
      </c>
      <c r="AS155" s="43" t="s">
        <v>225</v>
      </c>
      <c r="AT155" s="27">
        <f t="shared" si="146"/>
        <v>10170</v>
      </c>
      <c r="AU155" s="28">
        <v>0.004</v>
      </c>
      <c r="AV155" s="28">
        <v>0.004</v>
      </c>
      <c r="AX155" s="27">
        <f t="shared" si="147"/>
        <v>40.68</v>
      </c>
      <c r="AY155" s="27">
        <f t="shared" si="148"/>
        <v>40.68</v>
      </c>
      <c r="AZ155" s="27">
        <f t="shared" si="149"/>
        <v>0</v>
      </c>
      <c r="BA155" s="27">
        <f t="shared" si="150"/>
        <v>76.7547169811321</v>
      </c>
      <c r="BB155" s="27">
        <f t="shared" si="151"/>
        <v>81.36</v>
      </c>
    </row>
    <row r="156" spans="1:54">
      <c r="A156" s="4" t="s">
        <v>53</v>
      </c>
      <c r="B156" s="33" t="s">
        <v>54</v>
      </c>
      <c r="C156" s="4" t="s">
        <v>344</v>
      </c>
      <c r="D156" s="4" t="s">
        <v>345</v>
      </c>
      <c r="E156" s="4" t="s">
        <v>89</v>
      </c>
      <c r="F156" s="4" t="s">
        <v>76</v>
      </c>
      <c r="G156" s="4" t="s">
        <v>77</v>
      </c>
      <c r="H156" s="34">
        <v>45064</v>
      </c>
      <c r="I156" s="36">
        <v>0.57210648148148</v>
      </c>
      <c r="J156" s="37">
        <v>21</v>
      </c>
      <c r="K156" s="24">
        <v>21</v>
      </c>
      <c r="L156" s="37">
        <v>0</v>
      </c>
      <c r="M156" s="37">
        <v>0</v>
      </c>
      <c r="N156" s="4" t="s">
        <v>60</v>
      </c>
      <c r="O156" s="4" t="s">
        <v>78</v>
      </c>
      <c r="P156" s="4" t="s">
        <v>79</v>
      </c>
      <c r="Q156" s="4" t="s">
        <v>80</v>
      </c>
      <c r="R156" s="4" t="s">
        <v>78</v>
      </c>
      <c r="S156" s="4" t="s">
        <v>81</v>
      </c>
      <c r="T156" s="4" t="s">
        <v>99</v>
      </c>
      <c r="U156" s="4" t="s">
        <v>346</v>
      </c>
      <c r="V156" s="4" t="s">
        <v>53</v>
      </c>
      <c r="W156" s="4" t="s">
        <v>65</v>
      </c>
      <c r="X156" s="4" t="s">
        <v>66</v>
      </c>
      <c r="Y156" s="4" t="s">
        <v>67</v>
      </c>
      <c r="Z156" s="4" t="s">
        <v>53</v>
      </c>
      <c r="AA156" s="4" t="s">
        <v>53</v>
      </c>
      <c r="AB156" s="4" t="s">
        <v>53</v>
      </c>
      <c r="AC156" s="4" t="s">
        <v>68</v>
      </c>
      <c r="AD156" s="38">
        <v>101253</v>
      </c>
      <c r="AE156" s="33" t="s">
        <v>69</v>
      </c>
      <c r="AF156" s="4" t="s">
        <v>53</v>
      </c>
      <c r="AG156" s="4" t="s">
        <v>70</v>
      </c>
      <c r="AH156" s="4" t="s">
        <v>53</v>
      </c>
      <c r="AI156" s="4">
        <v>500</v>
      </c>
      <c r="AJ156" s="4">
        <v>1</v>
      </c>
      <c r="AK156" s="4">
        <v>500</v>
      </c>
      <c r="AL156" s="26">
        <v>500</v>
      </c>
      <c r="AM156" s="27">
        <f t="shared" si="144"/>
        <v>565</v>
      </c>
      <c r="AN156" s="27">
        <f t="shared" si="145"/>
        <v>11865</v>
      </c>
      <c r="AO156" s="43" t="s">
        <v>71</v>
      </c>
      <c r="AQ156" s="43" t="s">
        <v>72</v>
      </c>
      <c r="AR156" s="27" t="s">
        <v>73</v>
      </c>
      <c r="AS156" s="43" t="s">
        <v>74</v>
      </c>
      <c r="AT156" s="27">
        <f t="shared" si="146"/>
        <v>11865</v>
      </c>
      <c r="AU156" s="28">
        <v>0.004</v>
      </c>
      <c r="AV156" s="28">
        <v>0.004</v>
      </c>
      <c r="AX156" s="27">
        <f t="shared" si="147"/>
        <v>47.46</v>
      </c>
      <c r="AY156" s="27">
        <f t="shared" si="148"/>
        <v>47.46</v>
      </c>
      <c r="AZ156" s="27">
        <f t="shared" si="149"/>
        <v>0</v>
      </c>
      <c r="BA156" s="27">
        <f t="shared" si="150"/>
        <v>89.5471698113208</v>
      </c>
      <c r="BB156" s="27">
        <f t="shared" si="151"/>
        <v>94.92</v>
      </c>
    </row>
    <row r="157" spans="1:54">
      <c r="A157" s="4" t="s">
        <v>53</v>
      </c>
      <c r="B157" s="33" t="s">
        <v>54</v>
      </c>
      <c r="C157" s="4" t="s">
        <v>344</v>
      </c>
      <c r="D157" s="4" t="s">
        <v>345</v>
      </c>
      <c r="E157" s="4" t="s">
        <v>91</v>
      </c>
      <c r="F157" s="4" t="s">
        <v>58</v>
      </c>
      <c r="G157" s="4" t="s">
        <v>59</v>
      </c>
      <c r="H157" s="34">
        <v>45064</v>
      </c>
      <c r="I157" s="36">
        <v>0.57210648148148</v>
      </c>
      <c r="J157" s="37">
        <v>12</v>
      </c>
      <c r="K157" s="24">
        <v>12</v>
      </c>
      <c r="L157" s="37">
        <v>0</v>
      </c>
      <c r="M157" s="37">
        <v>0</v>
      </c>
      <c r="N157" s="4" t="s">
        <v>60</v>
      </c>
      <c r="O157" s="4" t="s">
        <v>78</v>
      </c>
      <c r="P157" s="4" t="s">
        <v>79</v>
      </c>
      <c r="Q157" s="4" t="s">
        <v>53</v>
      </c>
      <c r="R157" s="4" t="s">
        <v>78</v>
      </c>
      <c r="S157" s="4" t="s">
        <v>81</v>
      </c>
      <c r="T157" s="4" t="s">
        <v>99</v>
      </c>
      <c r="U157" s="4" t="s">
        <v>346</v>
      </c>
      <c r="V157" s="4" t="s">
        <v>53</v>
      </c>
      <c r="W157" s="4" t="s">
        <v>65</v>
      </c>
      <c r="X157" s="4" t="s">
        <v>66</v>
      </c>
      <c r="Y157" s="4" t="s">
        <v>67</v>
      </c>
      <c r="Z157" s="4" t="s">
        <v>53</v>
      </c>
      <c r="AA157" s="4" t="s">
        <v>53</v>
      </c>
      <c r="AB157" s="4" t="s">
        <v>53</v>
      </c>
      <c r="AC157" s="4" t="s">
        <v>68</v>
      </c>
      <c r="AD157" s="38">
        <v>101253</v>
      </c>
      <c r="AE157" s="33" t="s">
        <v>69</v>
      </c>
      <c r="AF157" s="4" t="s">
        <v>53</v>
      </c>
      <c r="AG157" s="4" t="s">
        <v>70</v>
      </c>
      <c r="AH157" s="4" t="s">
        <v>53</v>
      </c>
      <c r="AI157" s="4">
        <v>1730</v>
      </c>
      <c r="AJ157" s="4">
        <v>1</v>
      </c>
      <c r="AK157" s="4">
        <v>1730</v>
      </c>
      <c r="AL157" s="26">
        <v>1492.4</v>
      </c>
      <c r="AM157" s="27">
        <f t="shared" si="144"/>
        <v>1686.412</v>
      </c>
      <c r="AN157" s="27">
        <f t="shared" si="145"/>
        <v>20236.944</v>
      </c>
      <c r="AO157" s="43" t="s">
        <v>71</v>
      </c>
      <c r="AQ157" s="43" t="s">
        <v>72</v>
      </c>
      <c r="AR157" s="27" t="s">
        <v>73</v>
      </c>
      <c r="AS157" s="43" t="s">
        <v>74</v>
      </c>
      <c r="AT157" s="27">
        <f t="shared" si="146"/>
        <v>20236.944</v>
      </c>
      <c r="AU157" s="28">
        <v>0.004</v>
      </c>
      <c r="AV157" s="28">
        <v>0.004</v>
      </c>
      <c r="AX157" s="27">
        <f t="shared" si="147"/>
        <v>80.947776</v>
      </c>
      <c r="AY157" s="27">
        <f t="shared" si="148"/>
        <v>80.947776</v>
      </c>
      <c r="AZ157" s="27">
        <f t="shared" si="149"/>
        <v>0</v>
      </c>
      <c r="BA157" s="27">
        <f t="shared" si="150"/>
        <v>152.731652830189</v>
      </c>
      <c r="BB157" s="27">
        <f t="shared" si="151"/>
        <v>161.895552</v>
      </c>
    </row>
    <row r="158" spans="1:54">
      <c r="A158" s="4" t="s">
        <v>53</v>
      </c>
      <c r="B158" s="33" t="s">
        <v>54</v>
      </c>
      <c r="C158" s="4" t="s">
        <v>347</v>
      </c>
      <c r="D158" s="4" t="s">
        <v>348</v>
      </c>
      <c r="E158" s="4" t="s">
        <v>57</v>
      </c>
      <c r="F158" s="4" t="s">
        <v>58</v>
      </c>
      <c r="G158" s="4" t="s">
        <v>59</v>
      </c>
      <c r="H158" s="34">
        <v>45064</v>
      </c>
      <c r="I158" s="36">
        <v>0.59092592592593</v>
      </c>
      <c r="J158" s="37">
        <v>9</v>
      </c>
      <c r="K158" s="24">
        <v>9</v>
      </c>
      <c r="L158" s="37">
        <v>0</v>
      </c>
      <c r="M158" s="37">
        <v>0</v>
      </c>
      <c r="N158" s="4" t="s">
        <v>60</v>
      </c>
      <c r="O158" s="4" t="s">
        <v>78</v>
      </c>
      <c r="P158" s="4" t="s">
        <v>79</v>
      </c>
      <c r="Q158" s="4" t="s">
        <v>53</v>
      </c>
      <c r="R158" s="4" t="s">
        <v>78</v>
      </c>
      <c r="S158" s="4" t="s">
        <v>81</v>
      </c>
      <c r="T158" s="4" t="s">
        <v>108</v>
      </c>
      <c r="U158" s="4" t="s">
        <v>349</v>
      </c>
      <c r="V158" s="4" t="s">
        <v>53</v>
      </c>
      <c r="W158" s="4" t="s">
        <v>65</v>
      </c>
      <c r="X158" s="4" t="s">
        <v>66</v>
      </c>
      <c r="Y158" s="4" t="s">
        <v>67</v>
      </c>
      <c r="Z158" s="4" t="s">
        <v>53</v>
      </c>
      <c r="AA158" s="4" t="s">
        <v>53</v>
      </c>
      <c r="AB158" s="4" t="s">
        <v>53</v>
      </c>
      <c r="AC158" s="4" t="s">
        <v>68</v>
      </c>
      <c r="AD158" s="38">
        <v>101253</v>
      </c>
      <c r="AE158" s="33" t="s">
        <v>69</v>
      </c>
      <c r="AF158" s="4" t="s">
        <v>53</v>
      </c>
      <c r="AG158" s="4" t="s">
        <v>70</v>
      </c>
      <c r="AH158" s="4" t="s">
        <v>53</v>
      </c>
      <c r="AI158" s="4">
        <v>1730</v>
      </c>
      <c r="AJ158" s="4">
        <v>1</v>
      </c>
      <c r="AK158" s="4">
        <v>1730</v>
      </c>
      <c r="AL158" s="26">
        <v>1492.4</v>
      </c>
      <c r="AM158" s="27">
        <f t="shared" ref="AM158:AM163" si="152">AL158*1.13</f>
        <v>1686.412</v>
      </c>
      <c r="AN158" s="27">
        <f t="shared" ref="AN158:AN163" si="153">K158*AM158</f>
        <v>15177.708</v>
      </c>
      <c r="AO158" s="43" t="s">
        <v>71</v>
      </c>
      <c r="AQ158" s="43" t="s">
        <v>72</v>
      </c>
      <c r="AR158" s="27" t="s">
        <v>73</v>
      </c>
      <c r="AS158" s="43" t="s">
        <v>74</v>
      </c>
      <c r="AT158" s="27">
        <f t="shared" ref="AT158:AT163" si="154">IF(AP158="取数",K158,AN158)</f>
        <v>15177.708</v>
      </c>
      <c r="AU158" s="28">
        <v>0.004</v>
      </c>
      <c r="AV158" s="28">
        <v>0.004</v>
      </c>
      <c r="AX158" s="27">
        <f t="shared" ref="AX158:AX163" si="155">AT158*AU158</f>
        <v>60.710832</v>
      </c>
      <c r="AY158" s="27">
        <f t="shared" ref="AY158:AY163" si="156">AT158*AV158</f>
        <v>60.710832</v>
      </c>
      <c r="AZ158" s="27">
        <f t="shared" ref="AZ158:AZ163" si="157">AT158*AW158</f>
        <v>0</v>
      </c>
      <c r="BA158" s="27">
        <f t="shared" ref="BA158:BA163" si="158">BB158/1.06</f>
        <v>114.548739622642</v>
      </c>
      <c r="BB158" s="27">
        <f t="shared" ref="BB158:BB163" si="159">AX158+AY158+AZ158</f>
        <v>121.421664</v>
      </c>
    </row>
    <row r="159" spans="1:54">
      <c r="A159" s="4" t="s">
        <v>53</v>
      </c>
      <c r="B159" s="33" t="s">
        <v>54</v>
      </c>
      <c r="C159" s="4" t="s">
        <v>347</v>
      </c>
      <c r="D159" s="4" t="s">
        <v>348</v>
      </c>
      <c r="E159" s="4" t="s">
        <v>88</v>
      </c>
      <c r="F159" s="4" t="s">
        <v>90</v>
      </c>
      <c r="G159" s="4" t="s">
        <v>86</v>
      </c>
      <c r="H159" s="34">
        <v>45064</v>
      </c>
      <c r="I159" s="36">
        <v>0.59092592592593</v>
      </c>
      <c r="J159" s="37">
        <v>1</v>
      </c>
      <c r="K159" s="24">
        <v>1</v>
      </c>
      <c r="L159" s="37">
        <v>0</v>
      </c>
      <c r="M159" s="37">
        <v>0</v>
      </c>
      <c r="N159" s="4" t="s">
        <v>60</v>
      </c>
      <c r="O159" s="4" t="s">
        <v>78</v>
      </c>
      <c r="P159" s="4" t="s">
        <v>79</v>
      </c>
      <c r="Q159" s="4" t="s">
        <v>80</v>
      </c>
      <c r="R159" s="4" t="s">
        <v>78</v>
      </c>
      <c r="S159" s="4" t="s">
        <v>81</v>
      </c>
      <c r="T159" s="4" t="s">
        <v>108</v>
      </c>
      <c r="U159" s="4" t="s">
        <v>349</v>
      </c>
      <c r="V159" s="4" t="s">
        <v>53</v>
      </c>
      <c r="W159" s="4" t="s">
        <v>65</v>
      </c>
      <c r="X159" s="4" t="s">
        <v>66</v>
      </c>
      <c r="Y159" s="4" t="s">
        <v>67</v>
      </c>
      <c r="Z159" s="4" t="s">
        <v>53</v>
      </c>
      <c r="AA159" s="4" t="s">
        <v>53</v>
      </c>
      <c r="AB159" s="4" t="s">
        <v>53</v>
      </c>
      <c r="AC159" s="4" t="s">
        <v>68</v>
      </c>
      <c r="AD159" s="38">
        <v>101253</v>
      </c>
      <c r="AE159" s="33" t="s">
        <v>69</v>
      </c>
      <c r="AF159" s="4" t="s">
        <v>53</v>
      </c>
      <c r="AG159" s="4" t="s">
        <v>70</v>
      </c>
      <c r="AH159" s="4" t="s">
        <v>53</v>
      </c>
      <c r="AI159" s="4">
        <v>1170</v>
      </c>
      <c r="AJ159" s="4">
        <v>1</v>
      </c>
      <c r="AK159" s="4">
        <v>1170</v>
      </c>
      <c r="AL159" s="26">
        <v>1170</v>
      </c>
      <c r="AM159" s="27">
        <f t="shared" si="152"/>
        <v>1322.1</v>
      </c>
      <c r="AN159" s="27">
        <f t="shared" si="153"/>
        <v>1322.1</v>
      </c>
      <c r="AO159" s="43" t="s">
        <v>71</v>
      </c>
      <c r="AQ159" s="43" t="s">
        <v>72</v>
      </c>
      <c r="AR159" s="27" t="s">
        <v>73</v>
      </c>
      <c r="AS159" s="43" t="s">
        <v>74</v>
      </c>
      <c r="AT159" s="27">
        <f t="shared" si="154"/>
        <v>1322.1</v>
      </c>
      <c r="AU159" s="28">
        <v>0.004</v>
      </c>
      <c r="AV159" s="28">
        <v>0.004</v>
      </c>
      <c r="AX159" s="27">
        <f t="shared" si="155"/>
        <v>5.2884</v>
      </c>
      <c r="AY159" s="27">
        <f t="shared" si="156"/>
        <v>5.2884</v>
      </c>
      <c r="AZ159" s="27">
        <f t="shared" si="157"/>
        <v>0</v>
      </c>
      <c r="BA159" s="27">
        <f t="shared" si="158"/>
        <v>9.97811320754717</v>
      </c>
      <c r="BB159" s="27">
        <f t="shared" si="159"/>
        <v>10.5768</v>
      </c>
    </row>
    <row r="160" spans="1:54">
      <c r="A160" s="4" t="s">
        <v>53</v>
      </c>
      <c r="B160" s="33" t="s">
        <v>54</v>
      </c>
      <c r="C160" s="4" t="s">
        <v>347</v>
      </c>
      <c r="D160" s="4" t="s">
        <v>348</v>
      </c>
      <c r="E160" s="4" t="s">
        <v>89</v>
      </c>
      <c r="F160" s="4" t="s">
        <v>96</v>
      </c>
      <c r="G160" s="4" t="s">
        <v>77</v>
      </c>
      <c r="H160" s="34">
        <v>45064</v>
      </c>
      <c r="I160" s="36">
        <v>0.59092592592593</v>
      </c>
      <c r="J160" s="37">
        <v>1</v>
      </c>
      <c r="K160" s="24">
        <v>1</v>
      </c>
      <c r="L160" s="37">
        <v>0</v>
      </c>
      <c r="M160" s="37">
        <v>0</v>
      </c>
      <c r="N160" s="4" t="s">
        <v>60</v>
      </c>
      <c r="O160" s="4" t="s">
        <v>78</v>
      </c>
      <c r="P160" s="4" t="s">
        <v>79</v>
      </c>
      <c r="Q160" s="4" t="s">
        <v>94</v>
      </c>
      <c r="R160" s="4" t="s">
        <v>78</v>
      </c>
      <c r="S160" s="4" t="s">
        <v>81</v>
      </c>
      <c r="T160" s="4" t="s">
        <v>108</v>
      </c>
      <c r="U160" s="4" t="s">
        <v>349</v>
      </c>
      <c r="V160" s="4" t="s">
        <v>53</v>
      </c>
      <c r="W160" s="4" t="s">
        <v>65</v>
      </c>
      <c r="X160" s="4" t="s">
        <v>66</v>
      </c>
      <c r="Y160" s="4" t="s">
        <v>67</v>
      </c>
      <c r="Z160" s="4" t="s">
        <v>53</v>
      </c>
      <c r="AA160" s="4" t="s">
        <v>53</v>
      </c>
      <c r="AB160" s="4" t="s">
        <v>53</v>
      </c>
      <c r="AC160" s="4" t="s">
        <v>68</v>
      </c>
      <c r="AD160" s="38">
        <v>101253</v>
      </c>
      <c r="AE160" s="33" t="s">
        <v>69</v>
      </c>
      <c r="AF160" s="4" t="s">
        <v>53</v>
      </c>
      <c r="AG160" s="4" t="s">
        <v>70</v>
      </c>
      <c r="AH160" s="4" t="s">
        <v>53</v>
      </c>
      <c r="AI160" s="4">
        <v>500</v>
      </c>
      <c r="AJ160" s="4">
        <v>1</v>
      </c>
      <c r="AK160" s="4">
        <v>500</v>
      </c>
      <c r="AL160" s="26">
        <v>500</v>
      </c>
      <c r="AM160" s="27">
        <f t="shared" si="152"/>
        <v>565</v>
      </c>
      <c r="AN160" s="27">
        <f t="shared" si="153"/>
        <v>565</v>
      </c>
      <c r="AO160" s="43" t="s">
        <v>71</v>
      </c>
      <c r="AQ160" s="43" t="s">
        <v>72</v>
      </c>
      <c r="AR160" s="27" t="s">
        <v>73</v>
      </c>
      <c r="AS160" s="43" t="s">
        <v>74</v>
      </c>
      <c r="AT160" s="27">
        <f t="shared" si="154"/>
        <v>565</v>
      </c>
      <c r="AU160" s="28">
        <v>0.004</v>
      </c>
      <c r="AV160" s="28">
        <v>0.004</v>
      </c>
      <c r="AX160" s="27">
        <f t="shared" si="155"/>
        <v>2.26</v>
      </c>
      <c r="AY160" s="27">
        <f t="shared" si="156"/>
        <v>2.26</v>
      </c>
      <c r="AZ160" s="27">
        <f t="shared" si="157"/>
        <v>0</v>
      </c>
      <c r="BA160" s="27">
        <f t="shared" si="158"/>
        <v>4.26415094339623</v>
      </c>
      <c r="BB160" s="27">
        <f t="shared" si="159"/>
        <v>4.52</v>
      </c>
    </row>
    <row r="161" spans="1:54">
      <c r="A161" s="4" t="s">
        <v>53</v>
      </c>
      <c r="B161" s="33" t="s">
        <v>54</v>
      </c>
      <c r="C161" s="4" t="s">
        <v>350</v>
      </c>
      <c r="D161" s="4" t="s">
        <v>351</v>
      </c>
      <c r="E161" s="4" t="s">
        <v>57</v>
      </c>
      <c r="F161" s="4" t="s">
        <v>151</v>
      </c>
      <c r="G161" s="4" t="s">
        <v>152</v>
      </c>
      <c r="H161" s="34">
        <v>45068</v>
      </c>
      <c r="I161" s="36">
        <v>0.57016203703704</v>
      </c>
      <c r="J161" s="37">
        <v>4</v>
      </c>
      <c r="K161" s="24">
        <v>4</v>
      </c>
      <c r="L161" s="37">
        <v>0</v>
      </c>
      <c r="M161" s="37">
        <v>0</v>
      </c>
      <c r="N161" s="4" t="s">
        <v>60</v>
      </c>
      <c r="O161" s="4" t="s">
        <v>78</v>
      </c>
      <c r="P161" s="4" t="s">
        <v>79</v>
      </c>
      <c r="Q161" s="4" t="s">
        <v>53</v>
      </c>
      <c r="R161" s="4" t="s">
        <v>78</v>
      </c>
      <c r="S161" s="4" t="s">
        <v>81</v>
      </c>
      <c r="T161" s="4" t="s">
        <v>99</v>
      </c>
      <c r="U161" s="4" t="s">
        <v>352</v>
      </c>
      <c r="V161" s="4" t="s">
        <v>53</v>
      </c>
      <c r="W161" s="4" t="s">
        <v>65</v>
      </c>
      <c r="X161" s="4" t="s">
        <v>66</v>
      </c>
      <c r="Y161" s="4" t="s">
        <v>67</v>
      </c>
      <c r="Z161" s="4" t="s">
        <v>53</v>
      </c>
      <c r="AA161" s="4" t="s">
        <v>53</v>
      </c>
      <c r="AB161" s="4" t="s">
        <v>53</v>
      </c>
      <c r="AC161" s="4" t="s">
        <v>68</v>
      </c>
      <c r="AD161" s="38">
        <v>101253</v>
      </c>
      <c r="AE161" s="33" t="s">
        <v>69</v>
      </c>
      <c r="AF161" s="4" t="s">
        <v>53</v>
      </c>
      <c r="AG161" s="4" t="s">
        <v>70</v>
      </c>
      <c r="AH161" s="4" t="s">
        <v>53</v>
      </c>
      <c r="AI161" s="4">
        <v>1730</v>
      </c>
      <c r="AJ161" s="4">
        <v>1</v>
      </c>
      <c r="AK161" s="4">
        <v>1730</v>
      </c>
      <c r="AL161" s="26">
        <v>1644.4</v>
      </c>
      <c r="AM161" s="27">
        <f t="shared" si="152"/>
        <v>1858.172</v>
      </c>
      <c r="AN161" s="27">
        <f t="shared" si="153"/>
        <v>7432.688</v>
      </c>
      <c r="AO161" s="43" t="s">
        <v>71</v>
      </c>
      <c r="AQ161" s="43" t="s">
        <v>72</v>
      </c>
      <c r="AR161" s="27" t="s">
        <v>73</v>
      </c>
      <c r="AS161" s="43" t="s">
        <v>74</v>
      </c>
      <c r="AT161" s="27">
        <f t="shared" si="154"/>
        <v>7432.688</v>
      </c>
      <c r="AU161" s="28">
        <v>0.004</v>
      </c>
      <c r="AV161" s="28">
        <v>0.004</v>
      </c>
      <c r="AX161" s="27">
        <f t="shared" si="155"/>
        <v>29.730752</v>
      </c>
      <c r="AY161" s="27">
        <f t="shared" si="156"/>
        <v>29.730752</v>
      </c>
      <c r="AZ161" s="27">
        <f t="shared" si="157"/>
        <v>0</v>
      </c>
      <c r="BA161" s="27">
        <f t="shared" si="158"/>
        <v>56.095758490566</v>
      </c>
      <c r="BB161" s="27">
        <f t="shared" si="159"/>
        <v>59.461504</v>
      </c>
    </row>
    <row r="162" spans="1:54">
      <c r="A162" s="4" t="s">
        <v>53</v>
      </c>
      <c r="B162" s="33" t="s">
        <v>54</v>
      </c>
      <c r="C162" s="4" t="s">
        <v>353</v>
      </c>
      <c r="D162" s="4" t="s">
        <v>354</v>
      </c>
      <c r="E162" s="4" t="s">
        <v>57</v>
      </c>
      <c r="F162" s="4" t="s">
        <v>90</v>
      </c>
      <c r="G162" s="4" t="s">
        <v>86</v>
      </c>
      <c r="H162" s="34">
        <v>45068</v>
      </c>
      <c r="I162" s="36">
        <v>0.575625</v>
      </c>
      <c r="J162" s="37">
        <v>5</v>
      </c>
      <c r="K162" s="24">
        <v>5</v>
      </c>
      <c r="L162" s="37">
        <v>0</v>
      </c>
      <c r="M162" s="37">
        <v>0</v>
      </c>
      <c r="N162" s="4" t="s">
        <v>60</v>
      </c>
      <c r="O162" s="4" t="s">
        <v>78</v>
      </c>
      <c r="P162" s="4" t="s">
        <v>79</v>
      </c>
      <c r="Q162" s="4" t="s">
        <v>80</v>
      </c>
      <c r="R162" s="4" t="s">
        <v>78</v>
      </c>
      <c r="S162" s="4" t="s">
        <v>81</v>
      </c>
      <c r="T162" s="4" t="s">
        <v>99</v>
      </c>
      <c r="U162" s="4" t="s">
        <v>355</v>
      </c>
      <c r="V162" s="4" t="s">
        <v>53</v>
      </c>
      <c r="W162" s="4" t="s">
        <v>65</v>
      </c>
      <c r="X162" s="4" t="s">
        <v>66</v>
      </c>
      <c r="Y162" s="4" t="s">
        <v>67</v>
      </c>
      <c r="Z162" s="4" t="s">
        <v>53</v>
      </c>
      <c r="AA162" s="4" t="s">
        <v>53</v>
      </c>
      <c r="AB162" s="4" t="s">
        <v>53</v>
      </c>
      <c r="AC162" s="4" t="s">
        <v>68</v>
      </c>
      <c r="AD162" s="38">
        <v>101253</v>
      </c>
      <c r="AE162" s="33" t="s">
        <v>69</v>
      </c>
      <c r="AF162" s="4" t="s">
        <v>53</v>
      </c>
      <c r="AG162" s="4" t="s">
        <v>70</v>
      </c>
      <c r="AH162" s="4" t="s">
        <v>53</v>
      </c>
      <c r="AI162" s="4">
        <v>1170</v>
      </c>
      <c r="AJ162" s="4">
        <v>1</v>
      </c>
      <c r="AK162" s="4">
        <v>1170</v>
      </c>
      <c r="AL162" s="26">
        <v>1170</v>
      </c>
      <c r="AM162" s="27">
        <f t="shared" si="152"/>
        <v>1322.1</v>
      </c>
      <c r="AN162" s="27">
        <f t="shared" si="153"/>
        <v>6610.5</v>
      </c>
      <c r="AO162" s="43" t="s">
        <v>71</v>
      </c>
      <c r="AQ162" s="43" t="s">
        <v>72</v>
      </c>
      <c r="AR162" s="27" t="s">
        <v>73</v>
      </c>
      <c r="AS162" s="43" t="s">
        <v>74</v>
      </c>
      <c r="AT162" s="27">
        <f t="shared" si="154"/>
        <v>6610.5</v>
      </c>
      <c r="AU162" s="28">
        <v>0.004</v>
      </c>
      <c r="AV162" s="28">
        <v>0.004</v>
      </c>
      <c r="AX162" s="27">
        <f t="shared" si="155"/>
        <v>26.442</v>
      </c>
      <c r="AY162" s="27">
        <f t="shared" si="156"/>
        <v>26.442</v>
      </c>
      <c r="AZ162" s="27">
        <f t="shared" si="157"/>
        <v>0</v>
      </c>
      <c r="BA162" s="27">
        <f t="shared" si="158"/>
        <v>49.8905660377358</v>
      </c>
      <c r="BB162" s="27">
        <f t="shared" si="159"/>
        <v>52.884</v>
      </c>
    </row>
    <row r="163" spans="1:54">
      <c r="A163" s="4" t="s">
        <v>53</v>
      </c>
      <c r="B163" s="33" t="s">
        <v>54</v>
      </c>
      <c r="C163" s="4" t="s">
        <v>353</v>
      </c>
      <c r="D163" s="4" t="s">
        <v>354</v>
      </c>
      <c r="E163" s="4" t="s">
        <v>88</v>
      </c>
      <c r="F163" s="4" t="s">
        <v>96</v>
      </c>
      <c r="G163" s="4" t="s">
        <v>77</v>
      </c>
      <c r="H163" s="34">
        <v>45068</v>
      </c>
      <c r="I163" s="36">
        <v>0.575625</v>
      </c>
      <c r="J163" s="37">
        <v>5</v>
      </c>
      <c r="K163" s="24">
        <v>5</v>
      </c>
      <c r="L163" s="37">
        <v>0</v>
      </c>
      <c r="M163" s="37">
        <v>0</v>
      </c>
      <c r="N163" s="4" t="s">
        <v>60</v>
      </c>
      <c r="O163" s="4" t="s">
        <v>78</v>
      </c>
      <c r="P163" s="4" t="s">
        <v>79</v>
      </c>
      <c r="Q163" s="4" t="s">
        <v>94</v>
      </c>
      <c r="R163" s="4" t="s">
        <v>78</v>
      </c>
      <c r="S163" s="4" t="s">
        <v>81</v>
      </c>
      <c r="T163" s="4" t="s">
        <v>99</v>
      </c>
      <c r="U163" s="4" t="s">
        <v>355</v>
      </c>
      <c r="V163" s="4" t="s">
        <v>53</v>
      </c>
      <c r="W163" s="4" t="s">
        <v>65</v>
      </c>
      <c r="X163" s="4" t="s">
        <v>66</v>
      </c>
      <c r="Y163" s="4" t="s">
        <v>67</v>
      </c>
      <c r="Z163" s="4" t="s">
        <v>53</v>
      </c>
      <c r="AA163" s="4" t="s">
        <v>53</v>
      </c>
      <c r="AB163" s="4" t="s">
        <v>53</v>
      </c>
      <c r="AC163" s="4" t="s">
        <v>68</v>
      </c>
      <c r="AD163" s="38">
        <v>101253</v>
      </c>
      <c r="AE163" s="33" t="s">
        <v>69</v>
      </c>
      <c r="AF163" s="4" t="s">
        <v>53</v>
      </c>
      <c r="AG163" s="4" t="s">
        <v>70</v>
      </c>
      <c r="AH163" s="4" t="s">
        <v>53</v>
      </c>
      <c r="AI163" s="4">
        <v>500</v>
      </c>
      <c r="AJ163" s="4">
        <v>1</v>
      </c>
      <c r="AK163" s="4">
        <v>500</v>
      </c>
      <c r="AL163" s="26">
        <v>500</v>
      </c>
      <c r="AM163" s="27">
        <f t="shared" si="152"/>
        <v>565</v>
      </c>
      <c r="AN163" s="27">
        <f t="shared" si="153"/>
        <v>2825</v>
      </c>
      <c r="AO163" s="43" t="s">
        <v>71</v>
      </c>
      <c r="AQ163" s="43" t="s">
        <v>72</v>
      </c>
      <c r="AR163" s="27" t="s">
        <v>73</v>
      </c>
      <c r="AS163" s="43" t="s">
        <v>74</v>
      </c>
      <c r="AT163" s="27">
        <f t="shared" si="154"/>
        <v>2825</v>
      </c>
      <c r="AU163" s="28">
        <v>0.004</v>
      </c>
      <c r="AV163" s="28">
        <v>0.004</v>
      </c>
      <c r="AX163" s="27">
        <f t="shared" si="155"/>
        <v>11.3</v>
      </c>
      <c r="AY163" s="27">
        <f t="shared" si="156"/>
        <v>11.3</v>
      </c>
      <c r="AZ163" s="27">
        <f t="shared" si="157"/>
        <v>0</v>
      </c>
      <c r="BA163" s="27">
        <f t="shared" si="158"/>
        <v>21.3207547169811</v>
      </c>
      <c r="BB163" s="27">
        <f t="shared" si="159"/>
        <v>22.6</v>
      </c>
    </row>
    <row r="164" spans="1:54">
      <c r="A164" s="4" t="s">
        <v>53</v>
      </c>
      <c r="B164" s="33" t="s">
        <v>54</v>
      </c>
      <c r="C164" s="4" t="s">
        <v>356</v>
      </c>
      <c r="D164" s="4" t="s">
        <v>357</v>
      </c>
      <c r="E164" s="4" t="s">
        <v>57</v>
      </c>
      <c r="F164" s="4" t="s">
        <v>85</v>
      </c>
      <c r="G164" s="4" t="s">
        <v>86</v>
      </c>
      <c r="H164" s="34">
        <v>45068</v>
      </c>
      <c r="I164" s="36">
        <v>0.57782407407407</v>
      </c>
      <c r="J164" s="37">
        <v>6</v>
      </c>
      <c r="K164" s="24">
        <v>6</v>
      </c>
      <c r="L164" s="37">
        <v>0</v>
      </c>
      <c r="M164" s="37">
        <v>0</v>
      </c>
      <c r="N164" s="4" t="s">
        <v>60</v>
      </c>
      <c r="O164" s="4" t="s">
        <v>78</v>
      </c>
      <c r="P164" s="4" t="s">
        <v>79</v>
      </c>
      <c r="Q164" s="4" t="s">
        <v>80</v>
      </c>
      <c r="R164" s="4" t="s">
        <v>78</v>
      </c>
      <c r="S164" s="4" t="s">
        <v>81</v>
      </c>
      <c r="T164" s="4" t="s">
        <v>99</v>
      </c>
      <c r="U164" s="4" t="s">
        <v>358</v>
      </c>
      <c r="V164" s="4" t="s">
        <v>53</v>
      </c>
      <c r="W164" s="4" t="s">
        <v>65</v>
      </c>
      <c r="X164" s="4" t="s">
        <v>66</v>
      </c>
      <c r="Y164" s="4" t="s">
        <v>67</v>
      </c>
      <c r="Z164" s="4" t="s">
        <v>53</v>
      </c>
      <c r="AA164" s="4" t="s">
        <v>53</v>
      </c>
      <c r="AB164" s="4" t="s">
        <v>53</v>
      </c>
      <c r="AC164" s="4" t="s">
        <v>68</v>
      </c>
      <c r="AD164" s="38">
        <v>101253</v>
      </c>
      <c r="AE164" s="33" t="s">
        <v>69</v>
      </c>
      <c r="AF164" s="4" t="s">
        <v>53</v>
      </c>
      <c r="AG164" s="4" t="s">
        <v>70</v>
      </c>
      <c r="AH164" s="4" t="s">
        <v>53</v>
      </c>
      <c r="AI164" s="4">
        <v>1170</v>
      </c>
      <c r="AJ164" s="4">
        <v>1</v>
      </c>
      <c r="AK164" s="4">
        <v>1170</v>
      </c>
      <c r="AL164" s="26">
        <v>1225</v>
      </c>
      <c r="AM164" s="27">
        <f t="shared" ref="AM164:AM168" si="160">AL164*1.13</f>
        <v>1384.25</v>
      </c>
      <c r="AN164" s="27">
        <f t="shared" ref="AN164:AN168" si="161">K164*AM164</f>
        <v>8305.5</v>
      </c>
      <c r="AO164" s="43" t="s">
        <v>71</v>
      </c>
      <c r="AQ164" s="43" t="s">
        <v>72</v>
      </c>
      <c r="AR164" s="27" t="s">
        <v>73</v>
      </c>
      <c r="AS164" s="43" t="s">
        <v>74</v>
      </c>
      <c r="AT164" s="27">
        <f t="shared" ref="AT164:AT168" si="162">IF(AP164="取数",K164,AN164)</f>
        <v>8305.5</v>
      </c>
      <c r="AU164" s="28">
        <v>0.004</v>
      </c>
      <c r="AV164" s="28">
        <v>0.004</v>
      </c>
      <c r="AX164" s="27">
        <f t="shared" ref="AX164:AX168" si="163">AT164*AU164</f>
        <v>33.222</v>
      </c>
      <c r="AY164" s="27">
        <f t="shared" ref="AY164:AY168" si="164">AT164*AV164</f>
        <v>33.222</v>
      </c>
      <c r="AZ164" s="27">
        <f t="shared" ref="AZ164:AZ168" si="165">AT164*AW164</f>
        <v>0</v>
      </c>
      <c r="BA164" s="27">
        <f t="shared" ref="BA164:BA168" si="166">BB164/1.06</f>
        <v>62.6830188679245</v>
      </c>
      <c r="BB164" s="27">
        <f t="shared" ref="BB164:BB168" si="167">AX164+AY164+AZ164</f>
        <v>66.444</v>
      </c>
    </row>
    <row r="165" spans="1:54">
      <c r="A165" s="4" t="s">
        <v>53</v>
      </c>
      <c r="B165" s="33" t="s">
        <v>54</v>
      </c>
      <c r="C165" s="4" t="s">
        <v>356</v>
      </c>
      <c r="D165" s="4" t="s">
        <v>357</v>
      </c>
      <c r="E165" s="4" t="s">
        <v>88</v>
      </c>
      <c r="F165" s="4" t="s">
        <v>104</v>
      </c>
      <c r="G165" s="4" t="s">
        <v>105</v>
      </c>
      <c r="H165" s="34">
        <v>45068</v>
      </c>
      <c r="I165" s="36">
        <v>0.57782407407407</v>
      </c>
      <c r="J165" s="37">
        <v>2</v>
      </c>
      <c r="K165" s="24">
        <v>2</v>
      </c>
      <c r="L165" s="37">
        <v>0</v>
      </c>
      <c r="M165" s="37">
        <v>0</v>
      </c>
      <c r="N165" s="4" t="s">
        <v>60</v>
      </c>
      <c r="O165" s="4" t="s">
        <v>78</v>
      </c>
      <c r="P165" s="4" t="s">
        <v>79</v>
      </c>
      <c r="Q165" s="4" t="s">
        <v>80</v>
      </c>
      <c r="R165" s="4" t="s">
        <v>78</v>
      </c>
      <c r="S165" s="4" t="s">
        <v>81</v>
      </c>
      <c r="T165" s="4" t="s">
        <v>99</v>
      </c>
      <c r="U165" s="4" t="s">
        <v>358</v>
      </c>
      <c r="V165" s="4" t="s">
        <v>53</v>
      </c>
      <c r="W165" s="4" t="s">
        <v>65</v>
      </c>
      <c r="X165" s="4" t="s">
        <v>66</v>
      </c>
      <c r="Y165" s="4" t="s">
        <v>67</v>
      </c>
      <c r="Z165" s="4" t="s">
        <v>53</v>
      </c>
      <c r="AA165" s="4" t="s">
        <v>53</v>
      </c>
      <c r="AB165" s="4" t="s">
        <v>53</v>
      </c>
      <c r="AC165" s="4" t="s">
        <v>68</v>
      </c>
      <c r="AD165" s="38">
        <v>101253</v>
      </c>
      <c r="AE165" s="33" t="s">
        <v>69</v>
      </c>
      <c r="AF165" s="4" t="s">
        <v>53</v>
      </c>
      <c r="AG165" s="4" t="s">
        <v>70</v>
      </c>
      <c r="AH165" s="4" t="s">
        <v>53</v>
      </c>
      <c r="AI165" s="4">
        <v>1372</v>
      </c>
      <c r="AJ165" s="4">
        <v>1</v>
      </c>
      <c r="AK165" s="4">
        <v>1372</v>
      </c>
      <c r="AL165" s="26">
        <v>1427</v>
      </c>
      <c r="AM165" s="27">
        <f t="shared" si="160"/>
        <v>1612.51</v>
      </c>
      <c r="AN165" s="27">
        <f t="shared" si="161"/>
        <v>3225.02</v>
      </c>
      <c r="AO165" s="43" t="s">
        <v>71</v>
      </c>
      <c r="AQ165" s="43" t="s">
        <v>72</v>
      </c>
      <c r="AR165" s="27" t="s">
        <v>73</v>
      </c>
      <c r="AS165" s="43" t="s">
        <v>74</v>
      </c>
      <c r="AT165" s="27">
        <f t="shared" si="162"/>
        <v>3225.02</v>
      </c>
      <c r="AU165" s="28">
        <v>0.004</v>
      </c>
      <c r="AV165" s="28">
        <v>0.004</v>
      </c>
      <c r="AX165" s="27">
        <f t="shared" si="163"/>
        <v>12.90008</v>
      </c>
      <c r="AY165" s="27">
        <f t="shared" si="164"/>
        <v>12.90008</v>
      </c>
      <c r="AZ165" s="27">
        <f t="shared" si="165"/>
        <v>0</v>
      </c>
      <c r="BA165" s="27">
        <f t="shared" si="166"/>
        <v>24.3397735849057</v>
      </c>
      <c r="BB165" s="27">
        <f t="shared" si="167"/>
        <v>25.80016</v>
      </c>
    </row>
    <row r="166" spans="1:54">
      <c r="A166" s="4" t="s">
        <v>53</v>
      </c>
      <c r="B166" s="33" t="s">
        <v>54</v>
      </c>
      <c r="C166" s="4" t="s">
        <v>356</v>
      </c>
      <c r="D166" s="4" t="s">
        <v>357</v>
      </c>
      <c r="E166" s="4" t="s">
        <v>89</v>
      </c>
      <c r="F166" s="4" t="s">
        <v>76</v>
      </c>
      <c r="G166" s="4" t="s">
        <v>77</v>
      </c>
      <c r="H166" s="34">
        <v>45068</v>
      </c>
      <c r="I166" s="36">
        <v>0.57782407407407</v>
      </c>
      <c r="J166" s="37">
        <v>23</v>
      </c>
      <c r="K166" s="24">
        <v>23</v>
      </c>
      <c r="L166" s="37">
        <v>0</v>
      </c>
      <c r="M166" s="37">
        <v>0</v>
      </c>
      <c r="N166" s="4" t="s">
        <v>60</v>
      </c>
      <c r="O166" s="4" t="s">
        <v>78</v>
      </c>
      <c r="P166" s="4" t="s">
        <v>79</v>
      </c>
      <c r="Q166" s="4" t="s">
        <v>80</v>
      </c>
      <c r="R166" s="4" t="s">
        <v>78</v>
      </c>
      <c r="S166" s="4" t="s">
        <v>81</v>
      </c>
      <c r="T166" s="4" t="s">
        <v>99</v>
      </c>
      <c r="U166" s="4" t="s">
        <v>358</v>
      </c>
      <c r="V166" s="4" t="s">
        <v>53</v>
      </c>
      <c r="W166" s="4" t="s">
        <v>65</v>
      </c>
      <c r="X166" s="4" t="s">
        <v>66</v>
      </c>
      <c r="Y166" s="4" t="s">
        <v>67</v>
      </c>
      <c r="Z166" s="4" t="s">
        <v>53</v>
      </c>
      <c r="AA166" s="4" t="s">
        <v>53</v>
      </c>
      <c r="AB166" s="4" t="s">
        <v>53</v>
      </c>
      <c r="AC166" s="4" t="s">
        <v>68</v>
      </c>
      <c r="AD166" s="38">
        <v>101253</v>
      </c>
      <c r="AE166" s="33" t="s">
        <v>69</v>
      </c>
      <c r="AF166" s="4" t="s">
        <v>53</v>
      </c>
      <c r="AG166" s="4" t="s">
        <v>70</v>
      </c>
      <c r="AH166" s="4" t="s">
        <v>53</v>
      </c>
      <c r="AI166" s="4">
        <v>500</v>
      </c>
      <c r="AJ166" s="4">
        <v>1</v>
      </c>
      <c r="AK166" s="4">
        <v>500</v>
      </c>
      <c r="AL166" s="26">
        <v>500</v>
      </c>
      <c r="AM166" s="27">
        <f t="shared" si="160"/>
        <v>565</v>
      </c>
      <c r="AN166" s="27">
        <f t="shared" si="161"/>
        <v>12995</v>
      </c>
      <c r="AO166" s="43" t="s">
        <v>71</v>
      </c>
      <c r="AQ166" s="43" t="s">
        <v>72</v>
      </c>
      <c r="AR166" s="27" t="s">
        <v>73</v>
      </c>
      <c r="AS166" s="43" t="s">
        <v>74</v>
      </c>
      <c r="AT166" s="27">
        <f t="shared" si="162"/>
        <v>12995</v>
      </c>
      <c r="AU166" s="28">
        <v>0.004</v>
      </c>
      <c r="AV166" s="28">
        <v>0.004</v>
      </c>
      <c r="AX166" s="27">
        <f t="shared" si="163"/>
        <v>51.98</v>
      </c>
      <c r="AY166" s="27">
        <f t="shared" si="164"/>
        <v>51.98</v>
      </c>
      <c r="AZ166" s="27">
        <f t="shared" si="165"/>
        <v>0</v>
      </c>
      <c r="BA166" s="27">
        <f t="shared" si="166"/>
        <v>98.0754716981132</v>
      </c>
      <c r="BB166" s="27">
        <f t="shared" si="167"/>
        <v>103.96</v>
      </c>
    </row>
    <row r="167" spans="1:54">
      <c r="A167" s="4" t="s">
        <v>53</v>
      </c>
      <c r="B167" s="33" t="s">
        <v>54</v>
      </c>
      <c r="C167" s="4" t="s">
        <v>356</v>
      </c>
      <c r="D167" s="4" t="s">
        <v>357</v>
      </c>
      <c r="E167" s="4" t="s">
        <v>91</v>
      </c>
      <c r="F167" s="4" t="s">
        <v>58</v>
      </c>
      <c r="G167" s="4" t="s">
        <v>59</v>
      </c>
      <c r="H167" s="34">
        <v>45068</v>
      </c>
      <c r="I167" s="36">
        <v>0.57782407407407</v>
      </c>
      <c r="J167" s="37">
        <v>11</v>
      </c>
      <c r="K167" s="24">
        <v>11</v>
      </c>
      <c r="L167" s="37">
        <v>0</v>
      </c>
      <c r="M167" s="37">
        <v>0</v>
      </c>
      <c r="N167" s="4" t="s">
        <v>60</v>
      </c>
      <c r="O167" s="4" t="s">
        <v>78</v>
      </c>
      <c r="P167" s="4" t="s">
        <v>79</v>
      </c>
      <c r="Q167" s="4" t="s">
        <v>53</v>
      </c>
      <c r="R167" s="4" t="s">
        <v>78</v>
      </c>
      <c r="S167" s="4" t="s">
        <v>81</v>
      </c>
      <c r="T167" s="4" t="s">
        <v>99</v>
      </c>
      <c r="U167" s="4" t="s">
        <v>358</v>
      </c>
      <c r="V167" s="4" t="s">
        <v>53</v>
      </c>
      <c r="W167" s="4" t="s">
        <v>65</v>
      </c>
      <c r="X167" s="4" t="s">
        <v>66</v>
      </c>
      <c r="Y167" s="4" t="s">
        <v>67</v>
      </c>
      <c r="Z167" s="4" t="s">
        <v>53</v>
      </c>
      <c r="AA167" s="4" t="s">
        <v>53</v>
      </c>
      <c r="AB167" s="4" t="s">
        <v>53</v>
      </c>
      <c r="AC167" s="4" t="s">
        <v>68</v>
      </c>
      <c r="AD167" s="38">
        <v>101253</v>
      </c>
      <c r="AE167" s="33" t="s">
        <v>69</v>
      </c>
      <c r="AF167" s="4" t="s">
        <v>53</v>
      </c>
      <c r="AG167" s="4" t="s">
        <v>70</v>
      </c>
      <c r="AH167" s="4" t="s">
        <v>53</v>
      </c>
      <c r="AI167" s="4">
        <v>1730</v>
      </c>
      <c r="AJ167" s="4">
        <v>1</v>
      </c>
      <c r="AK167" s="4">
        <v>1730</v>
      </c>
      <c r="AL167" s="26">
        <v>1492.4</v>
      </c>
      <c r="AM167" s="27">
        <f t="shared" si="160"/>
        <v>1686.412</v>
      </c>
      <c r="AN167" s="27">
        <f t="shared" si="161"/>
        <v>18550.532</v>
      </c>
      <c r="AO167" s="43" t="s">
        <v>71</v>
      </c>
      <c r="AQ167" s="43" t="s">
        <v>72</v>
      </c>
      <c r="AR167" s="27" t="s">
        <v>73</v>
      </c>
      <c r="AS167" s="43" t="s">
        <v>74</v>
      </c>
      <c r="AT167" s="27">
        <f t="shared" si="162"/>
        <v>18550.532</v>
      </c>
      <c r="AU167" s="28">
        <v>0.004</v>
      </c>
      <c r="AV167" s="28">
        <v>0.004</v>
      </c>
      <c r="AX167" s="27">
        <f t="shared" si="163"/>
        <v>74.202128</v>
      </c>
      <c r="AY167" s="27">
        <f t="shared" si="164"/>
        <v>74.202128</v>
      </c>
      <c r="AZ167" s="27">
        <f t="shared" si="165"/>
        <v>0</v>
      </c>
      <c r="BA167" s="27">
        <f t="shared" si="166"/>
        <v>140.00401509434</v>
      </c>
      <c r="BB167" s="27">
        <f t="shared" si="167"/>
        <v>148.404256</v>
      </c>
    </row>
    <row r="168" spans="1:54">
      <c r="A168" s="4" t="s">
        <v>53</v>
      </c>
      <c r="B168" s="33" t="s">
        <v>54</v>
      </c>
      <c r="C168" s="4" t="s">
        <v>359</v>
      </c>
      <c r="D168" s="4" t="s">
        <v>360</v>
      </c>
      <c r="E168" s="4" t="s">
        <v>88</v>
      </c>
      <c r="F168" s="4" t="s">
        <v>85</v>
      </c>
      <c r="G168" s="4" t="s">
        <v>86</v>
      </c>
      <c r="H168" s="34">
        <v>45069</v>
      </c>
      <c r="I168" s="36">
        <v>0.38555555555556</v>
      </c>
      <c r="J168" s="37">
        <v>1</v>
      </c>
      <c r="K168" s="24">
        <v>1</v>
      </c>
      <c r="L168" s="37">
        <v>0</v>
      </c>
      <c r="M168" s="37">
        <v>0</v>
      </c>
      <c r="N168" s="4" t="s">
        <v>60</v>
      </c>
      <c r="O168" s="4" t="s">
        <v>78</v>
      </c>
      <c r="P168" s="4" t="s">
        <v>79</v>
      </c>
      <c r="Q168" s="4" t="s">
        <v>80</v>
      </c>
      <c r="R168" s="4" t="s">
        <v>78</v>
      </c>
      <c r="S168" s="4" t="s">
        <v>81</v>
      </c>
      <c r="T168" s="4" t="s">
        <v>108</v>
      </c>
      <c r="U168" s="4" t="s">
        <v>361</v>
      </c>
      <c r="V168" s="4" t="s">
        <v>53</v>
      </c>
      <c r="W168" s="4" t="s">
        <v>222</v>
      </c>
      <c r="X168" s="4" t="s">
        <v>223</v>
      </c>
      <c r="Y168" s="4" t="s">
        <v>224</v>
      </c>
      <c r="Z168" s="4" t="s">
        <v>53</v>
      </c>
      <c r="AA168" s="4" t="s">
        <v>53</v>
      </c>
      <c r="AB168" s="4" t="s">
        <v>53</v>
      </c>
      <c r="AC168" s="4" t="s">
        <v>68</v>
      </c>
      <c r="AD168" s="38">
        <v>101253</v>
      </c>
      <c r="AE168" s="33" t="s">
        <v>69</v>
      </c>
      <c r="AF168" s="4" t="s">
        <v>53</v>
      </c>
      <c r="AG168" s="4" t="s">
        <v>70</v>
      </c>
      <c r="AH168" s="4" t="s">
        <v>53</v>
      </c>
      <c r="AI168" s="4">
        <v>1170</v>
      </c>
      <c r="AJ168" s="4">
        <v>1</v>
      </c>
      <c r="AK168" s="4">
        <v>1170</v>
      </c>
      <c r="AL168" s="26">
        <v>1225</v>
      </c>
      <c r="AM168" s="27">
        <f t="shared" si="160"/>
        <v>1384.25</v>
      </c>
      <c r="AN168" s="27">
        <f t="shared" si="161"/>
        <v>1384.25</v>
      </c>
      <c r="AO168" s="43" t="s">
        <v>71</v>
      </c>
      <c r="AQ168" s="43" t="s">
        <v>72</v>
      </c>
      <c r="AR168" s="27" t="s">
        <v>73</v>
      </c>
      <c r="AS168" s="43" t="s">
        <v>225</v>
      </c>
      <c r="AT168" s="27">
        <f t="shared" si="162"/>
        <v>1384.25</v>
      </c>
      <c r="AU168" s="28">
        <v>0.004</v>
      </c>
      <c r="AV168" s="28">
        <v>0.004</v>
      </c>
      <c r="AX168" s="27">
        <f t="shared" si="163"/>
        <v>5.537</v>
      </c>
      <c r="AY168" s="27">
        <f t="shared" si="164"/>
        <v>5.537</v>
      </c>
      <c r="AZ168" s="27">
        <f t="shared" si="165"/>
        <v>0</v>
      </c>
      <c r="BA168" s="27">
        <f t="shared" si="166"/>
        <v>10.4471698113208</v>
      </c>
      <c r="BB168" s="27">
        <f t="shared" si="167"/>
        <v>11.074</v>
      </c>
    </row>
    <row r="169" spans="1:54">
      <c r="A169" s="4" t="s">
        <v>53</v>
      </c>
      <c r="B169" s="33" t="s">
        <v>54</v>
      </c>
      <c r="C169" s="4" t="s">
        <v>362</v>
      </c>
      <c r="D169" s="4" t="s">
        <v>363</v>
      </c>
      <c r="E169" s="4" t="s">
        <v>89</v>
      </c>
      <c r="F169" s="4" t="s">
        <v>76</v>
      </c>
      <c r="G169" s="4" t="s">
        <v>77</v>
      </c>
      <c r="H169" s="34">
        <v>45069</v>
      </c>
      <c r="I169" s="36">
        <v>0.47256944444444</v>
      </c>
      <c r="J169" s="37">
        <v>1</v>
      </c>
      <c r="K169" s="24">
        <v>1</v>
      </c>
      <c r="L169" s="37">
        <v>0</v>
      </c>
      <c r="M169" s="37">
        <v>0</v>
      </c>
      <c r="N169" s="4" t="s">
        <v>60</v>
      </c>
      <c r="O169" s="4" t="s">
        <v>78</v>
      </c>
      <c r="P169" s="4" t="s">
        <v>79</v>
      </c>
      <c r="Q169" s="4" t="s">
        <v>80</v>
      </c>
      <c r="R169" s="4" t="s">
        <v>78</v>
      </c>
      <c r="S169" s="4" t="s">
        <v>81</v>
      </c>
      <c r="T169" s="4" t="s">
        <v>364</v>
      </c>
      <c r="U169" s="4" t="s">
        <v>365</v>
      </c>
      <c r="V169" s="4" t="s">
        <v>53</v>
      </c>
      <c r="W169" s="4" t="s">
        <v>65</v>
      </c>
      <c r="X169" s="4" t="s">
        <v>66</v>
      </c>
      <c r="Y169" s="4" t="s">
        <v>67</v>
      </c>
      <c r="Z169" s="4" t="s">
        <v>53</v>
      </c>
      <c r="AA169" s="4" t="s">
        <v>53</v>
      </c>
      <c r="AB169" s="4" t="s">
        <v>53</v>
      </c>
      <c r="AC169" s="4" t="s">
        <v>68</v>
      </c>
      <c r="AD169" s="38">
        <v>101253</v>
      </c>
      <c r="AE169" s="33" t="s">
        <v>69</v>
      </c>
      <c r="AF169" s="4" t="s">
        <v>53</v>
      </c>
      <c r="AG169" s="4" t="s">
        <v>70</v>
      </c>
      <c r="AH169" s="4" t="s">
        <v>53</v>
      </c>
      <c r="AI169" s="4">
        <v>500</v>
      </c>
      <c r="AJ169" s="4">
        <v>1</v>
      </c>
      <c r="AK169" s="4">
        <v>500</v>
      </c>
      <c r="AL169" s="26">
        <v>500</v>
      </c>
      <c r="AM169" s="27">
        <f t="shared" ref="AM169:AM173" si="168">AL169*1.13</f>
        <v>565</v>
      </c>
      <c r="AN169" s="27">
        <f t="shared" ref="AN169:AN173" si="169">K169*AM169</f>
        <v>565</v>
      </c>
      <c r="AO169" s="43" t="s">
        <v>71</v>
      </c>
      <c r="AQ169" s="43" t="s">
        <v>72</v>
      </c>
      <c r="AR169" s="27" t="s">
        <v>73</v>
      </c>
      <c r="AS169" s="43" t="s">
        <v>74</v>
      </c>
      <c r="AT169" s="27">
        <f t="shared" ref="AT169:AT173" si="170">IF(AP169="取数",K169,AN169)</f>
        <v>565</v>
      </c>
      <c r="AU169" s="28">
        <v>0.004</v>
      </c>
      <c r="AV169" s="28">
        <v>0.004</v>
      </c>
      <c r="AX169" s="27">
        <f t="shared" ref="AX169:AX173" si="171">AT169*AU169</f>
        <v>2.26</v>
      </c>
      <c r="AY169" s="27">
        <f t="shared" ref="AY169:AY173" si="172">AT169*AV169</f>
        <v>2.26</v>
      </c>
      <c r="AZ169" s="27">
        <f t="shared" ref="AZ169:AZ173" si="173">AT169*AW169</f>
        <v>0</v>
      </c>
      <c r="BA169" s="27">
        <f t="shared" ref="BA169:BA173" si="174">BB169/1.06</f>
        <v>4.26415094339623</v>
      </c>
      <c r="BB169" s="27">
        <f t="shared" ref="BB169:BB173" si="175">AX169+AY169+AZ169</f>
        <v>4.52</v>
      </c>
    </row>
    <row r="170" spans="1:54">
      <c r="A170" s="4" t="s">
        <v>53</v>
      </c>
      <c r="B170" s="33" t="s">
        <v>54</v>
      </c>
      <c r="C170" s="4" t="s">
        <v>362</v>
      </c>
      <c r="D170" s="4" t="s">
        <v>363</v>
      </c>
      <c r="E170" s="4" t="s">
        <v>91</v>
      </c>
      <c r="F170" s="4" t="s">
        <v>96</v>
      </c>
      <c r="G170" s="4" t="s">
        <v>77</v>
      </c>
      <c r="H170" s="34">
        <v>45069</v>
      </c>
      <c r="I170" s="36">
        <v>0.47256944444444</v>
      </c>
      <c r="J170" s="37">
        <v>9</v>
      </c>
      <c r="K170" s="24">
        <v>9</v>
      </c>
      <c r="L170" s="37">
        <v>0</v>
      </c>
      <c r="M170" s="37">
        <v>0</v>
      </c>
      <c r="N170" s="4" t="s">
        <v>60</v>
      </c>
      <c r="O170" s="4" t="s">
        <v>78</v>
      </c>
      <c r="P170" s="4" t="s">
        <v>79</v>
      </c>
      <c r="Q170" s="4" t="s">
        <v>94</v>
      </c>
      <c r="R170" s="4" t="s">
        <v>78</v>
      </c>
      <c r="S170" s="4" t="s">
        <v>81</v>
      </c>
      <c r="T170" s="4" t="s">
        <v>364</v>
      </c>
      <c r="U170" s="4" t="s">
        <v>365</v>
      </c>
      <c r="V170" s="4" t="s">
        <v>53</v>
      </c>
      <c r="W170" s="4" t="s">
        <v>65</v>
      </c>
      <c r="X170" s="4" t="s">
        <v>66</v>
      </c>
      <c r="Y170" s="4" t="s">
        <v>67</v>
      </c>
      <c r="Z170" s="4" t="s">
        <v>53</v>
      </c>
      <c r="AA170" s="4" t="s">
        <v>53</v>
      </c>
      <c r="AB170" s="4" t="s">
        <v>53</v>
      </c>
      <c r="AC170" s="4" t="s">
        <v>68</v>
      </c>
      <c r="AD170" s="38">
        <v>101253</v>
      </c>
      <c r="AE170" s="33" t="s">
        <v>69</v>
      </c>
      <c r="AF170" s="4" t="s">
        <v>53</v>
      </c>
      <c r="AG170" s="4" t="s">
        <v>70</v>
      </c>
      <c r="AH170" s="4" t="s">
        <v>53</v>
      </c>
      <c r="AI170" s="4">
        <v>500</v>
      </c>
      <c r="AJ170" s="4">
        <v>1</v>
      </c>
      <c r="AK170" s="4">
        <v>500</v>
      </c>
      <c r="AL170" s="26">
        <v>500</v>
      </c>
      <c r="AM170" s="27">
        <f t="shared" si="168"/>
        <v>565</v>
      </c>
      <c r="AN170" s="27">
        <f t="shared" si="169"/>
        <v>5085</v>
      </c>
      <c r="AO170" s="43" t="s">
        <v>71</v>
      </c>
      <c r="AQ170" s="43" t="s">
        <v>72</v>
      </c>
      <c r="AR170" s="27" t="s">
        <v>73</v>
      </c>
      <c r="AS170" s="43" t="s">
        <v>74</v>
      </c>
      <c r="AT170" s="27">
        <f t="shared" si="170"/>
        <v>5085</v>
      </c>
      <c r="AU170" s="28">
        <v>0.004</v>
      </c>
      <c r="AV170" s="28">
        <v>0.004</v>
      </c>
      <c r="AX170" s="27">
        <f t="shared" si="171"/>
        <v>20.34</v>
      </c>
      <c r="AY170" s="27">
        <f t="shared" si="172"/>
        <v>20.34</v>
      </c>
      <c r="AZ170" s="27">
        <f t="shared" si="173"/>
        <v>0</v>
      </c>
      <c r="BA170" s="27">
        <f t="shared" si="174"/>
        <v>38.377358490566</v>
      </c>
      <c r="BB170" s="27">
        <f t="shared" si="175"/>
        <v>40.68</v>
      </c>
    </row>
    <row r="171" spans="1:54">
      <c r="A171" s="4" t="s">
        <v>53</v>
      </c>
      <c r="B171" s="33" t="s">
        <v>54</v>
      </c>
      <c r="C171" s="4" t="s">
        <v>362</v>
      </c>
      <c r="D171" s="4" t="s">
        <v>363</v>
      </c>
      <c r="E171" s="4" t="s">
        <v>95</v>
      </c>
      <c r="F171" s="4" t="s">
        <v>366</v>
      </c>
      <c r="G171" s="4" t="s">
        <v>59</v>
      </c>
      <c r="H171" s="34">
        <v>45069</v>
      </c>
      <c r="I171" s="36">
        <v>0.47256944444444</v>
      </c>
      <c r="J171" s="37">
        <v>9</v>
      </c>
      <c r="K171" s="24">
        <v>9</v>
      </c>
      <c r="L171" s="37">
        <v>0</v>
      </c>
      <c r="M171" s="37">
        <v>0</v>
      </c>
      <c r="N171" s="4" t="s">
        <v>60</v>
      </c>
      <c r="O171" s="4" t="s">
        <v>78</v>
      </c>
      <c r="P171" s="4" t="s">
        <v>79</v>
      </c>
      <c r="Q171" s="4" t="s">
        <v>53</v>
      </c>
      <c r="R171" s="4" t="s">
        <v>78</v>
      </c>
      <c r="S171" s="4" t="s">
        <v>81</v>
      </c>
      <c r="T171" s="4" t="s">
        <v>364</v>
      </c>
      <c r="U171" s="4" t="s">
        <v>365</v>
      </c>
      <c r="V171" s="4" t="s">
        <v>53</v>
      </c>
      <c r="W171" s="4" t="s">
        <v>65</v>
      </c>
      <c r="X171" s="4" t="s">
        <v>66</v>
      </c>
      <c r="Y171" s="4" t="s">
        <v>67</v>
      </c>
      <c r="Z171" s="4" t="s">
        <v>53</v>
      </c>
      <c r="AA171" s="4" t="s">
        <v>53</v>
      </c>
      <c r="AB171" s="4" t="s">
        <v>53</v>
      </c>
      <c r="AC171" s="4" t="s">
        <v>68</v>
      </c>
      <c r="AD171" s="38">
        <v>101253</v>
      </c>
      <c r="AE171" s="33" t="s">
        <v>69</v>
      </c>
      <c r="AF171" s="4" t="s">
        <v>53</v>
      </c>
      <c r="AG171" s="4" t="s">
        <v>70</v>
      </c>
      <c r="AH171" s="4" t="s">
        <v>53</v>
      </c>
      <c r="AI171" s="4">
        <v>1480.63</v>
      </c>
      <c r="AJ171" s="4">
        <v>1</v>
      </c>
      <c r="AK171" s="4">
        <v>1480.63</v>
      </c>
      <c r="AL171" s="26">
        <v>1437.4</v>
      </c>
      <c r="AM171" s="27">
        <f t="shared" si="168"/>
        <v>1624.262</v>
      </c>
      <c r="AN171" s="27">
        <f t="shared" si="169"/>
        <v>14618.358</v>
      </c>
      <c r="AO171" s="43" t="s">
        <v>71</v>
      </c>
      <c r="AQ171" s="43" t="s">
        <v>72</v>
      </c>
      <c r="AR171" s="27" t="s">
        <v>73</v>
      </c>
      <c r="AS171" s="43" t="s">
        <v>74</v>
      </c>
      <c r="AT171" s="27">
        <f t="shared" si="170"/>
        <v>14618.358</v>
      </c>
      <c r="AU171" s="28">
        <v>0.004</v>
      </c>
      <c r="AV171" s="28">
        <v>0.004</v>
      </c>
      <c r="AX171" s="27">
        <f t="shared" si="171"/>
        <v>58.473432</v>
      </c>
      <c r="AY171" s="27">
        <f t="shared" si="172"/>
        <v>58.473432</v>
      </c>
      <c r="AZ171" s="27">
        <f t="shared" si="173"/>
        <v>0</v>
      </c>
      <c r="BA171" s="27">
        <f t="shared" si="174"/>
        <v>110.327230188679</v>
      </c>
      <c r="BB171" s="27">
        <f t="shared" si="175"/>
        <v>116.946864</v>
      </c>
    </row>
    <row r="172" spans="1:54">
      <c r="A172" s="4" t="s">
        <v>53</v>
      </c>
      <c r="B172" s="33" t="s">
        <v>54</v>
      </c>
      <c r="C172" s="4" t="s">
        <v>362</v>
      </c>
      <c r="D172" s="4" t="s">
        <v>367</v>
      </c>
      <c r="E172" s="4" t="s">
        <v>57</v>
      </c>
      <c r="F172" s="4" t="s">
        <v>85</v>
      </c>
      <c r="G172" s="4" t="s">
        <v>86</v>
      </c>
      <c r="H172" s="34">
        <v>45070</v>
      </c>
      <c r="I172" s="36">
        <v>0.67888888888889</v>
      </c>
      <c r="J172" s="37">
        <v>1</v>
      </c>
      <c r="K172" s="24">
        <v>1</v>
      </c>
      <c r="L172" s="37">
        <v>0</v>
      </c>
      <c r="M172" s="37">
        <v>0</v>
      </c>
      <c r="N172" s="4" t="s">
        <v>60</v>
      </c>
      <c r="O172" s="4" t="s">
        <v>78</v>
      </c>
      <c r="P172" s="4" t="s">
        <v>79</v>
      </c>
      <c r="Q172" s="4" t="s">
        <v>80</v>
      </c>
      <c r="R172" s="4" t="s">
        <v>78</v>
      </c>
      <c r="S172" s="4" t="s">
        <v>81</v>
      </c>
      <c r="T172" s="4" t="s">
        <v>119</v>
      </c>
      <c r="U172" s="4" t="s">
        <v>368</v>
      </c>
      <c r="V172" s="4" t="s">
        <v>53</v>
      </c>
      <c r="W172" s="4" t="s">
        <v>65</v>
      </c>
      <c r="X172" s="4" t="s">
        <v>66</v>
      </c>
      <c r="Y172" s="4" t="s">
        <v>67</v>
      </c>
      <c r="Z172" s="4" t="s">
        <v>53</v>
      </c>
      <c r="AA172" s="4" t="s">
        <v>53</v>
      </c>
      <c r="AB172" s="4" t="s">
        <v>53</v>
      </c>
      <c r="AC172" s="4" t="s">
        <v>68</v>
      </c>
      <c r="AD172" s="38">
        <v>101253</v>
      </c>
      <c r="AE172" s="33" t="s">
        <v>69</v>
      </c>
      <c r="AF172" s="4" t="s">
        <v>53</v>
      </c>
      <c r="AG172" s="4" t="s">
        <v>70</v>
      </c>
      <c r="AH172" s="4" t="s">
        <v>53</v>
      </c>
      <c r="AI172" s="4">
        <v>1170</v>
      </c>
      <c r="AJ172" s="4">
        <v>1</v>
      </c>
      <c r="AK172" s="4">
        <v>1170</v>
      </c>
      <c r="AL172" s="26">
        <v>1225</v>
      </c>
      <c r="AM172" s="27">
        <f t="shared" si="168"/>
        <v>1384.25</v>
      </c>
      <c r="AN172" s="27">
        <f t="shared" si="169"/>
        <v>1384.25</v>
      </c>
      <c r="AO172" s="43" t="s">
        <v>71</v>
      </c>
      <c r="AQ172" s="43" t="s">
        <v>72</v>
      </c>
      <c r="AR172" s="27" t="s">
        <v>73</v>
      </c>
      <c r="AS172" s="43" t="s">
        <v>74</v>
      </c>
      <c r="AT172" s="27">
        <f t="shared" si="170"/>
        <v>1384.25</v>
      </c>
      <c r="AU172" s="28">
        <v>0.004</v>
      </c>
      <c r="AV172" s="28">
        <v>0.004</v>
      </c>
      <c r="AX172" s="27">
        <f t="shared" si="171"/>
        <v>5.537</v>
      </c>
      <c r="AY172" s="27">
        <f t="shared" si="172"/>
        <v>5.537</v>
      </c>
      <c r="AZ172" s="27">
        <f t="shared" si="173"/>
        <v>0</v>
      </c>
      <c r="BA172" s="27">
        <f t="shared" si="174"/>
        <v>10.4471698113208</v>
      </c>
      <c r="BB172" s="27">
        <f t="shared" si="175"/>
        <v>11.074</v>
      </c>
    </row>
    <row r="173" spans="1:54">
      <c r="A173" s="4" t="s">
        <v>53</v>
      </c>
      <c r="B173" s="33" t="s">
        <v>54</v>
      </c>
      <c r="C173" s="4" t="s">
        <v>369</v>
      </c>
      <c r="D173" s="4" t="s">
        <v>370</v>
      </c>
      <c r="E173" s="4" t="s">
        <v>57</v>
      </c>
      <c r="F173" s="4" t="s">
        <v>151</v>
      </c>
      <c r="G173" s="4" t="s">
        <v>152</v>
      </c>
      <c r="H173" s="34">
        <v>45071</v>
      </c>
      <c r="I173" s="36">
        <v>0.56950231481481</v>
      </c>
      <c r="J173" s="37">
        <v>1</v>
      </c>
      <c r="K173" s="24">
        <v>1</v>
      </c>
      <c r="L173" s="37">
        <v>0</v>
      </c>
      <c r="M173" s="37">
        <v>0</v>
      </c>
      <c r="N173" s="4" t="s">
        <v>60</v>
      </c>
      <c r="O173" s="4" t="s">
        <v>78</v>
      </c>
      <c r="P173" s="4" t="s">
        <v>79</v>
      </c>
      <c r="Q173" s="4" t="s">
        <v>53</v>
      </c>
      <c r="R173" s="4" t="s">
        <v>78</v>
      </c>
      <c r="S173" s="4" t="s">
        <v>81</v>
      </c>
      <c r="T173" s="4" t="s">
        <v>99</v>
      </c>
      <c r="U173" s="4" t="s">
        <v>371</v>
      </c>
      <c r="V173" s="4" t="s">
        <v>53</v>
      </c>
      <c r="W173" s="4" t="s">
        <v>65</v>
      </c>
      <c r="X173" s="4" t="s">
        <v>66</v>
      </c>
      <c r="Y173" s="4" t="s">
        <v>67</v>
      </c>
      <c r="Z173" s="4" t="s">
        <v>53</v>
      </c>
      <c r="AA173" s="4" t="s">
        <v>53</v>
      </c>
      <c r="AB173" s="4" t="s">
        <v>53</v>
      </c>
      <c r="AC173" s="4" t="s">
        <v>68</v>
      </c>
      <c r="AD173" s="38">
        <v>101253</v>
      </c>
      <c r="AE173" s="33" t="s">
        <v>69</v>
      </c>
      <c r="AF173" s="4" t="s">
        <v>53</v>
      </c>
      <c r="AG173" s="4" t="s">
        <v>70</v>
      </c>
      <c r="AH173" s="4" t="s">
        <v>53</v>
      </c>
      <c r="AI173" s="4">
        <v>1730</v>
      </c>
      <c r="AJ173" s="4">
        <v>1</v>
      </c>
      <c r="AK173" s="4">
        <v>1730</v>
      </c>
      <c r="AL173" s="26">
        <v>1644.4</v>
      </c>
      <c r="AM173" s="27">
        <f t="shared" si="168"/>
        <v>1858.172</v>
      </c>
      <c r="AN173" s="27">
        <f t="shared" si="169"/>
        <v>1858.172</v>
      </c>
      <c r="AO173" s="43" t="s">
        <v>71</v>
      </c>
      <c r="AQ173" s="43" t="s">
        <v>72</v>
      </c>
      <c r="AR173" s="27" t="s">
        <v>73</v>
      </c>
      <c r="AS173" s="43" t="s">
        <v>74</v>
      </c>
      <c r="AT173" s="27">
        <f t="shared" si="170"/>
        <v>1858.172</v>
      </c>
      <c r="AU173" s="28">
        <v>0.004</v>
      </c>
      <c r="AV173" s="28">
        <v>0.004</v>
      </c>
      <c r="AX173" s="27">
        <f t="shared" si="171"/>
        <v>7.432688</v>
      </c>
      <c r="AY173" s="27">
        <f t="shared" si="172"/>
        <v>7.432688</v>
      </c>
      <c r="AZ173" s="27">
        <f t="shared" si="173"/>
        <v>0</v>
      </c>
      <c r="BA173" s="27">
        <f t="shared" si="174"/>
        <v>14.0239396226415</v>
      </c>
      <c r="BB173" s="27">
        <f t="shared" si="175"/>
        <v>14.865376</v>
      </c>
    </row>
    <row r="174" spans="1:54">
      <c r="A174" s="4" t="s">
        <v>53</v>
      </c>
      <c r="B174" s="33" t="s">
        <v>54</v>
      </c>
      <c r="C174" s="4" t="s">
        <v>372</v>
      </c>
      <c r="D174" s="4" t="s">
        <v>373</v>
      </c>
      <c r="E174" s="4" t="s">
        <v>57</v>
      </c>
      <c r="F174" s="4" t="s">
        <v>90</v>
      </c>
      <c r="G174" s="4" t="s">
        <v>86</v>
      </c>
      <c r="H174" s="34">
        <v>45071</v>
      </c>
      <c r="I174" s="36">
        <v>0.57159722222222</v>
      </c>
      <c r="J174" s="37">
        <v>3</v>
      </c>
      <c r="K174" s="24">
        <v>3</v>
      </c>
      <c r="L174" s="37">
        <v>0</v>
      </c>
      <c r="M174" s="37">
        <v>0</v>
      </c>
      <c r="N174" s="4" t="s">
        <v>60</v>
      </c>
      <c r="O174" s="4" t="s">
        <v>78</v>
      </c>
      <c r="P174" s="4" t="s">
        <v>79</v>
      </c>
      <c r="Q174" s="4" t="s">
        <v>80</v>
      </c>
      <c r="R174" s="4" t="s">
        <v>78</v>
      </c>
      <c r="S174" s="4" t="s">
        <v>81</v>
      </c>
      <c r="T174" s="4" t="s">
        <v>99</v>
      </c>
      <c r="U174" s="4" t="s">
        <v>374</v>
      </c>
      <c r="V174" s="4" t="s">
        <v>53</v>
      </c>
      <c r="W174" s="4" t="s">
        <v>65</v>
      </c>
      <c r="X174" s="4" t="s">
        <v>66</v>
      </c>
      <c r="Y174" s="4" t="s">
        <v>67</v>
      </c>
      <c r="Z174" s="4" t="s">
        <v>53</v>
      </c>
      <c r="AA174" s="4" t="s">
        <v>53</v>
      </c>
      <c r="AB174" s="4" t="s">
        <v>53</v>
      </c>
      <c r="AC174" s="4" t="s">
        <v>68</v>
      </c>
      <c r="AD174" s="38">
        <v>101253</v>
      </c>
      <c r="AE174" s="33" t="s">
        <v>69</v>
      </c>
      <c r="AF174" s="4" t="s">
        <v>53</v>
      </c>
      <c r="AG174" s="4" t="s">
        <v>70</v>
      </c>
      <c r="AH174" s="4" t="s">
        <v>53</v>
      </c>
      <c r="AI174" s="4">
        <v>1170</v>
      </c>
      <c r="AJ174" s="4">
        <v>1</v>
      </c>
      <c r="AK174" s="4">
        <v>1170</v>
      </c>
      <c r="AL174" s="26">
        <v>1170</v>
      </c>
      <c r="AM174" s="27">
        <f t="shared" ref="AM174:AM182" si="176">AL174*1.13</f>
        <v>1322.1</v>
      </c>
      <c r="AN174" s="27">
        <f t="shared" ref="AN174:AN182" si="177">K174*AM174</f>
        <v>3966.3</v>
      </c>
      <c r="AO174" s="43" t="s">
        <v>71</v>
      </c>
      <c r="AQ174" s="43" t="s">
        <v>72</v>
      </c>
      <c r="AR174" s="27" t="s">
        <v>73</v>
      </c>
      <c r="AS174" s="43" t="s">
        <v>74</v>
      </c>
      <c r="AT174" s="27">
        <f t="shared" ref="AT174:AT182" si="178">IF(AP174="取数",K174,AN174)</f>
        <v>3966.3</v>
      </c>
      <c r="AU174" s="28">
        <v>0.004</v>
      </c>
      <c r="AV174" s="28">
        <v>0.004</v>
      </c>
      <c r="AX174" s="27">
        <f t="shared" ref="AX174:AX182" si="179">AT174*AU174</f>
        <v>15.8652</v>
      </c>
      <c r="AY174" s="27">
        <f t="shared" ref="AY174:AY182" si="180">AT174*AV174</f>
        <v>15.8652</v>
      </c>
      <c r="AZ174" s="27">
        <f t="shared" ref="AZ174:AZ182" si="181">AT174*AW174</f>
        <v>0</v>
      </c>
      <c r="BA174" s="27">
        <f t="shared" ref="BA174:BA182" si="182">BB174/1.06</f>
        <v>29.9343396226415</v>
      </c>
      <c r="BB174" s="27">
        <f t="shared" ref="BB174:BB182" si="183">AX174+AY174+AZ174</f>
        <v>31.7304</v>
      </c>
    </row>
    <row r="175" spans="1:54">
      <c r="A175" s="4" t="s">
        <v>53</v>
      </c>
      <c r="B175" s="33" t="s">
        <v>54</v>
      </c>
      <c r="C175" s="4" t="s">
        <v>372</v>
      </c>
      <c r="D175" s="4" t="s">
        <v>373</v>
      </c>
      <c r="E175" s="4" t="s">
        <v>88</v>
      </c>
      <c r="F175" s="4" t="s">
        <v>92</v>
      </c>
      <c r="G175" s="4" t="s">
        <v>93</v>
      </c>
      <c r="H175" s="34">
        <v>45071</v>
      </c>
      <c r="I175" s="36">
        <v>0.57159722222222</v>
      </c>
      <c r="J175" s="37">
        <v>5</v>
      </c>
      <c r="K175" s="24">
        <v>5</v>
      </c>
      <c r="L175" s="37">
        <v>0</v>
      </c>
      <c r="M175" s="37">
        <v>0</v>
      </c>
      <c r="N175" s="4" t="s">
        <v>60</v>
      </c>
      <c r="O175" s="4" t="s">
        <v>78</v>
      </c>
      <c r="P175" s="4" t="s">
        <v>79</v>
      </c>
      <c r="Q175" s="4" t="s">
        <v>94</v>
      </c>
      <c r="R175" s="4" t="s">
        <v>78</v>
      </c>
      <c r="S175" s="4" t="s">
        <v>81</v>
      </c>
      <c r="T175" s="4" t="s">
        <v>99</v>
      </c>
      <c r="U175" s="4" t="s">
        <v>374</v>
      </c>
      <c r="V175" s="4" t="s">
        <v>53</v>
      </c>
      <c r="W175" s="4" t="s">
        <v>65</v>
      </c>
      <c r="X175" s="4" t="s">
        <v>66</v>
      </c>
      <c r="Y175" s="4" t="s">
        <v>67</v>
      </c>
      <c r="Z175" s="4" t="s">
        <v>53</v>
      </c>
      <c r="AA175" s="4" t="s">
        <v>53</v>
      </c>
      <c r="AB175" s="4" t="s">
        <v>53</v>
      </c>
      <c r="AC175" s="4" t="s">
        <v>68</v>
      </c>
      <c r="AD175" s="38">
        <v>101253</v>
      </c>
      <c r="AE175" s="33" t="s">
        <v>69</v>
      </c>
      <c r="AF175" s="4" t="s">
        <v>53</v>
      </c>
      <c r="AG175" s="4" t="s">
        <v>70</v>
      </c>
      <c r="AH175" s="4" t="s">
        <v>53</v>
      </c>
      <c r="AI175" s="4">
        <v>1730</v>
      </c>
      <c r="AJ175" s="4">
        <v>1</v>
      </c>
      <c r="AK175" s="4">
        <v>1730</v>
      </c>
      <c r="AL175" s="26">
        <v>1730</v>
      </c>
      <c r="AM175" s="27">
        <f t="shared" si="176"/>
        <v>1954.9</v>
      </c>
      <c r="AN175" s="27">
        <f t="shared" si="177"/>
        <v>9774.5</v>
      </c>
      <c r="AO175" s="43" t="s">
        <v>71</v>
      </c>
      <c r="AQ175" s="43" t="s">
        <v>72</v>
      </c>
      <c r="AR175" s="27" t="s">
        <v>73</v>
      </c>
      <c r="AS175" s="43" t="s">
        <v>74</v>
      </c>
      <c r="AT175" s="27">
        <f t="shared" si="178"/>
        <v>9774.5</v>
      </c>
      <c r="AU175" s="28">
        <v>0.004</v>
      </c>
      <c r="AV175" s="28">
        <v>0.004</v>
      </c>
      <c r="AX175" s="27">
        <f t="shared" si="179"/>
        <v>39.098</v>
      </c>
      <c r="AY175" s="27">
        <f t="shared" si="180"/>
        <v>39.098</v>
      </c>
      <c r="AZ175" s="27">
        <f t="shared" si="181"/>
        <v>0</v>
      </c>
      <c r="BA175" s="27">
        <f t="shared" si="182"/>
        <v>73.7698113207547</v>
      </c>
      <c r="BB175" s="27">
        <f t="shared" si="183"/>
        <v>78.196</v>
      </c>
    </row>
    <row r="176" spans="1:54">
      <c r="A176" s="4" t="s">
        <v>53</v>
      </c>
      <c r="B176" s="33" t="s">
        <v>54</v>
      </c>
      <c r="C176" s="4" t="s">
        <v>372</v>
      </c>
      <c r="D176" s="4" t="s">
        <v>373</v>
      </c>
      <c r="E176" s="4" t="s">
        <v>89</v>
      </c>
      <c r="F176" s="4" t="s">
        <v>96</v>
      </c>
      <c r="G176" s="4" t="s">
        <v>77</v>
      </c>
      <c r="H176" s="34">
        <v>45071</v>
      </c>
      <c r="I176" s="36">
        <v>0.57159722222222</v>
      </c>
      <c r="J176" s="37">
        <v>8</v>
      </c>
      <c r="K176" s="24">
        <v>8</v>
      </c>
      <c r="L176" s="37">
        <v>0</v>
      </c>
      <c r="M176" s="37">
        <v>0</v>
      </c>
      <c r="N176" s="4" t="s">
        <v>60</v>
      </c>
      <c r="O176" s="4" t="s">
        <v>78</v>
      </c>
      <c r="P176" s="4" t="s">
        <v>79</v>
      </c>
      <c r="Q176" s="4" t="s">
        <v>94</v>
      </c>
      <c r="R176" s="4" t="s">
        <v>78</v>
      </c>
      <c r="S176" s="4" t="s">
        <v>81</v>
      </c>
      <c r="T176" s="4" t="s">
        <v>99</v>
      </c>
      <c r="U176" s="4" t="s">
        <v>374</v>
      </c>
      <c r="V176" s="4" t="s">
        <v>53</v>
      </c>
      <c r="W176" s="4" t="s">
        <v>65</v>
      </c>
      <c r="X176" s="4" t="s">
        <v>66</v>
      </c>
      <c r="Y176" s="4" t="s">
        <v>67</v>
      </c>
      <c r="Z176" s="4" t="s">
        <v>53</v>
      </c>
      <c r="AA176" s="4" t="s">
        <v>53</v>
      </c>
      <c r="AB176" s="4" t="s">
        <v>53</v>
      </c>
      <c r="AC176" s="4" t="s">
        <v>68</v>
      </c>
      <c r="AD176" s="38">
        <v>101253</v>
      </c>
      <c r="AE176" s="33" t="s">
        <v>69</v>
      </c>
      <c r="AF176" s="4" t="s">
        <v>53</v>
      </c>
      <c r="AG176" s="4" t="s">
        <v>70</v>
      </c>
      <c r="AH176" s="4" t="s">
        <v>53</v>
      </c>
      <c r="AI176" s="4">
        <v>500</v>
      </c>
      <c r="AJ176" s="4">
        <v>1</v>
      </c>
      <c r="AK176" s="4">
        <v>500</v>
      </c>
      <c r="AL176" s="26">
        <v>500</v>
      </c>
      <c r="AM176" s="27">
        <f t="shared" si="176"/>
        <v>565</v>
      </c>
      <c r="AN176" s="27">
        <f t="shared" si="177"/>
        <v>4520</v>
      </c>
      <c r="AO176" s="43" t="s">
        <v>71</v>
      </c>
      <c r="AQ176" s="43" t="s">
        <v>72</v>
      </c>
      <c r="AR176" s="27" t="s">
        <v>73</v>
      </c>
      <c r="AS176" s="43" t="s">
        <v>74</v>
      </c>
      <c r="AT176" s="27">
        <f t="shared" si="178"/>
        <v>4520</v>
      </c>
      <c r="AU176" s="28">
        <v>0.004</v>
      </c>
      <c r="AV176" s="28">
        <v>0.004</v>
      </c>
      <c r="AX176" s="27">
        <f t="shared" si="179"/>
        <v>18.08</v>
      </c>
      <c r="AY176" s="27">
        <f t="shared" si="180"/>
        <v>18.08</v>
      </c>
      <c r="AZ176" s="27">
        <f t="shared" si="181"/>
        <v>0</v>
      </c>
      <c r="BA176" s="27">
        <f t="shared" si="182"/>
        <v>34.1132075471698</v>
      </c>
      <c r="BB176" s="27">
        <f t="shared" si="183"/>
        <v>36.16</v>
      </c>
    </row>
    <row r="177" spans="1:54">
      <c r="A177" s="4" t="s">
        <v>53</v>
      </c>
      <c r="B177" s="33" t="s">
        <v>54</v>
      </c>
      <c r="C177" s="4" t="s">
        <v>375</v>
      </c>
      <c r="D177" s="4" t="s">
        <v>376</v>
      </c>
      <c r="E177" s="4" t="s">
        <v>57</v>
      </c>
      <c r="F177" s="4" t="s">
        <v>85</v>
      </c>
      <c r="G177" s="4" t="s">
        <v>86</v>
      </c>
      <c r="H177" s="34">
        <v>45071</v>
      </c>
      <c r="I177" s="36">
        <v>0.5740625</v>
      </c>
      <c r="J177" s="37">
        <v>5</v>
      </c>
      <c r="K177" s="24">
        <v>5</v>
      </c>
      <c r="L177" s="37">
        <v>0</v>
      </c>
      <c r="M177" s="37">
        <v>0</v>
      </c>
      <c r="N177" s="4" t="s">
        <v>60</v>
      </c>
      <c r="O177" s="4" t="s">
        <v>78</v>
      </c>
      <c r="P177" s="4" t="s">
        <v>79</v>
      </c>
      <c r="Q177" s="4" t="s">
        <v>80</v>
      </c>
      <c r="R177" s="4" t="s">
        <v>78</v>
      </c>
      <c r="S177" s="4" t="s">
        <v>81</v>
      </c>
      <c r="T177" s="4" t="s">
        <v>99</v>
      </c>
      <c r="U177" s="4" t="s">
        <v>377</v>
      </c>
      <c r="V177" s="4" t="s">
        <v>53</v>
      </c>
      <c r="W177" s="4" t="s">
        <v>65</v>
      </c>
      <c r="X177" s="4" t="s">
        <v>66</v>
      </c>
      <c r="Y177" s="4" t="s">
        <v>67</v>
      </c>
      <c r="Z177" s="4" t="s">
        <v>53</v>
      </c>
      <c r="AA177" s="4" t="s">
        <v>53</v>
      </c>
      <c r="AB177" s="4" t="s">
        <v>53</v>
      </c>
      <c r="AC177" s="4" t="s">
        <v>68</v>
      </c>
      <c r="AD177" s="38">
        <v>101253</v>
      </c>
      <c r="AE177" s="33" t="s">
        <v>69</v>
      </c>
      <c r="AF177" s="4" t="s">
        <v>53</v>
      </c>
      <c r="AG177" s="4" t="s">
        <v>70</v>
      </c>
      <c r="AH177" s="4" t="s">
        <v>53</v>
      </c>
      <c r="AI177" s="4">
        <v>1170</v>
      </c>
      <c r="AJ177" s="4">
        <v>1</v>
      </c>
      <c r="AK177" s="4">
        <v>1170</v>
      </c>
      <c r="AL177" s="26">
        <v>1225</v>
      </c>
      <c r="AM177" s="27">
        <f t="shared" si="176"/>
        <v>1384.25</v>
      </c>
      <c r="AN177" s="27">
        <f t="shared" si="177"/>
        <v>6921.25</v>
      </c>
      <c r="AO177" s="43" t="s">
        <v>71</v>
      </c>
      <c r="AQ177" s="43" t="s">
        <v>72</v>
      </c>
      <c r="AR177" s="27" t="s">
        <v>73</v>
      </c>
      <c r="AS177" s="43" t="s">
        <v>74</v>
      </c>
      <c r="AT177" s="27">
        <f t="shared" si="178"/>
        <v>6921.25</v>
      </c>
      <c r="AU177" s="28">
        <v>0.004</v>
      </c>
      <c r="AV177" s="28">
        <v>0.004</v>
      </c>
      <c r="AX177" s="27">
        <f t="shared" si="179"/>
        <v>27.685</v>
      </c>
      <c r="AY177" s="27">
        <f t="shared" si="180"/>
        <v>27.685</v>
      </c>
      <c r="AZ177" s="27">
        <f t="shared" si="181"/>
        <v>0</v>
      </c>
      <c r="BA177" s="27">
        <f t="shared" si="182"/>
        <v>52.2358490566038</v>
      </c>
      <c r="BB177" s="27">
        <f t="shared" si="183"/>
        <v>55.37</v>
      </c>
    </row>
    <row r="178" spans="1:54">
      <c r="A178" s="4" t="s">
        <v>53</v>
      </c>
      <c r="B178" s="33" t="s">
        <v>54</v>
      </c>
      <c r="C178" s="4" t="s">
        <v>375</v>
      </c>
      <c r="D178" s="4" t="s">
        <v>376</v>
      </c>
      <c r="E178" s="4" t="s">
        <v>88</v>
      </c>
      <c r="F178" s="4" t="s">
        <v>76</v>
      </c>
      <c r="G178" s="4" t="s">
        <v>77</v>
      </c>
      <c r="H178" s="34">
        <v>45071</v>
      </c>
      <c r="I178" s="36">
        <v>0.5740625</v>
      </c>
      <c r="J178" s="37">
        <v>7</v>
      </c>
      <c r="K178" s="24">
        <v>7</v>
      </c>
      <c r="L178" s="37">
        <v>0</v>
      </c>
      <c r="M178" s="37">
        <v>0</v>
      </c>
      <c r="N178" s="4" t="s">
        <v>60</v>
      </c>
      <c r="O178" s="4" t="s">
        <v>78</v>
      </c>
      <c r="P178" s="4" t="s">
        <v>79</v>
      </c>
      <c r="Q178" s="4" t="s">
        <v>80</v>
      </c>
      <c r="R178" s="4" t="s">
        <v>78</v>
      </c>
      <c r="S178" s="4" t="s">
        <v>81</v>
      </c>
      <c r="T178" s="4" t="s">
        <v>99</v>
      </c>
      <c r="U178" s="4" t="s">
        <v>377</v>
      </c>
      <c r="V178" s="4" t="s">
        <v>53</v>
      </c>
      <c r="W178" s="4" t="s">
        <v>65</v>
      </c>
      <c r="X178" s="4" t="s">
        <v>66</v>
      </c>
      <c r="Y178" s="4" t="s">
        <v>67</v>
      </c>
      <c r="Z178" s="4" t="s">
        <v>53</v>
      </c>
      <c r="AA178" s="4" t="s">
        <v>53</v>
      </c>
      <c r="AB178" s="4" t="s">
        <v>53</v>
      </c>
      <c r="AC178" s="4" t="s">
        <v>68</v>
      </c>
      <c r="AD178" s="38">
        <v>101253</v>
      </c>
      <c r="AE178" s="33" t="s">
        <v>69</v>
      </c>
      <c r="AF178" s="4" t="s">
        <v>53</v>
      </c>
      <c r="AG178" s="4" t="s">
        <v>70</v>
      </c>
      <c r="AH178" s="4" t="s">
        <v>53</v>
      </c>
      <c r="AI178" s="4">
        <v>500</v>
      </c>
      <c r="AJ178" s="4">
        <v>1</v>
      </c>
      <c r="AK178" s="4">
        <v>500</v>
      </c>
      <c r="AL178" s="26">
        <v>500</v>
      </c>
      <c r="AM178" s="27">
        <f t="shared" si="176"/>
        <v>565</v>
      </c>
      <c r="AN178" s="27">
        <f t="shared" si="177"/>
        <v>3955</v>
      </c>
      <c r="AO178" s="43" t="s">
        <v>71</v>
      </c>
      <c r="AQ178" s="43" t="s">
        <v>72</v>
      </c>
      <c r="AR178" s="27" t="s">
        <v>73</v>
      </c>
      <c r="AS178" s="43" t="s">
        <v>74</v>
      </c>
      <c r="AT178" s="27">
        <f t="shared" si="178"/>
        <v>3955</v>
      </c>
      <c r="AU178" s="28">
        <v>0.004</v>
      </c>
      <c r="AV178" s="28">
        <v>0.004</v>
      </c>
      <c r="AX178" s="27">
        <f t="shared" si="179"/>
        <v>15.82</v>
      </c>
      <c r="AY178" s="27">
        <f t="shared" si="180"/>
        <v>15.82</v>
      </c>
      <c r="AZ178" s="27">
        <f t="shared" si="181"/>
        <v>0</v>
      </c>
      <c r="BA178" s="27">
        <f t="shared" si="182"/>
        <v>29.8490566037736</v>
      </c>
      <c r="BB178" s="27">
        <f t="shared" si="183"/>
        <v>31.64</v>
      </c>
    </row>
    <row r="179" spans="1:54">
      <c r="A179" s="4" t="s">
        <v>53</v>
      </c>
      <c r="B179" s="33" t="s">
        <v>54</v>
      </c>
      <c r="C179" s="4" t="s">
        <v>378</v>
      </c>
      <c r="D179" s="4" t="s">
        <v>379</v>
      </c>
      <c r="E179" s="4" t="s">
        <v>57</v>
      </c>
      <c r="F179" s="4" t="s">
        <v>58</v>
      </c>
      <c r="G179" s="4" t="s">
        <v>59</v>
      </c>
      <c r="H179" s="34">
        <v>45071</v>
      </c>
      <c r="I179" s="36">
        <v>0.57659722222222</v>
      </c>
      <c r="J179" s="37">
        <v>1</v>
      </c>
      <c r="K179" s="24">
        <v>1</v>
      </c>
      <c r="L179" s="37">
        <v>0</v>
      </c>
      <c r="M179" s="37">
        <v>0</v>
      </c>
      <c r="N179" s="4" t="s">
        <v>60</v>
      </c>
      <c r="O179" s="4" t="s">
        <v>78</v>
      </c>
      <c r="P179" s="4" t="s">
        <v>79</v>
      </c>
      <c r="Q179" s="4" t="s">
        <v>53</v>
      </c>
      <c r="R179" s="4" t="s">
        <v>78</v>
      </c>
      <c r="S179" s="4" t="s">
        <v>81</v>
      </c>
      <c r="T179" s="4" t="s">
        <v>99</v>
      </c>
      <c r="U179" s="4" t="s">
        <v>380</v>
      </c>
      <c r="V179" s="4" t="s">
        <v>53</v>
      </c>
      <c r="W179" s="4" t="s">
        <v>65</v>
      </c>
      <c r="X179" s="4" t="s">
        <v>66</v>
      </c>
      <c r="Y179" s="4" t="s">
        <v>67</v>
      </c>
      <c r="Z179" s="4" t="s">
        <v>53</v>
      </c>
      <c r="AA179" s="4" t="s">
        <v>53</v>
      </c>
      <c r="AB179" s="4" t="s">
        <v>53</v>
      </c>
      <c r="AC179" s="4" t="s">
        <v>68</v>
      </c>
      <c r="AD179" s="38">
        <v>101253</v>
      </c>
      <c r="AE179" s="33" t="s">
        <v>69</v>
      </c>
      <c r="AF179" s="4" t="s">
        <v>53</v>
      </c>
      <c r="AG179" s="4" t="s">
        <v>70</v>
      </c>
      <c r="AH179" s="4" t="s">
        <v>53</v>
      </c>
      <c r="AI179" s="4">
        <v>1730</v>
      </c>
      <c r="AJ179" s="4">
        <v>1</v>
      </c>
      <c r="AK179" s="4">
        <v>1730</v>
      </c>
      <c r="AL179" s="26">
        <v>1492.4</v>
      </c>
      <c r="AM179" s="27">
        <f t="shared" si="176"/>
        <v>1686.412</v>
      </c>
      <c r="AN179" s="27">
        <f t="shared" si="177"/>
        <v>1686.412</v>
      </c>
      <c r="AO179" s="43" t="s">
        <v>71</v>
      </c>
      <c r="AQ179" s="43" t="s">
        <v>72</v>
      </c>
      <c r="AR179" s="27" t="s">
        <v>73</v>
      </c>
      <c r="AS179" s="43" t="s">
        <v>74</v>
      </c>
      <c r="AT179" s="27">
        <f t="shared" si="178"/>
        <v>1686.412</v>
      </c>
      <c r="AU179" s="28">
        <v>0.004</v>
      </c>
      <c r="AV179" s="28">
        <v>0.004</v>
      </c>
      <c r="AX179" s="27">
        <f t="shared" si="179"/>
        <v>6.745648</v>
      </c>
      <c r="AY179" s="27">
        <f t="shared" si="180"/>
        <v>6.745648</v>
      </c>
      <c r="AZ179" s="27">
        <f t="shared" si="181"/>
        <v>0</v>
      </c>
      <c r="BA179" s="27">
        <f t="shared" si="182"/>
        <v>12.7276377358491</v>
      </c>
      <c r="BB179" s="27">
        <f t="shared" si="183"/>
        <v>13.491296</v>
      </c>
    </row>
    <row r="180" spans="1:54">
      <c r="A180" s="4" t="s">
        <v>53</v>
      </c>
      <c r="B180" s="33" t="s">
        <v>54</v>
      </c>
      <c r="C180" s="4" t="s">
        <v>381</v>
      </c>
      <c r="D180" s="4" t="s">
        <v>382</v>
      </c>
      <c r="E180" s="4" t="s">
        <v>57</v>
      </c>
      <c r="F180" s="4" t="s">
        <v>85</v>
      </c>
      <c r="G180" s="4" t="s">
        <v>86</v>
      </c>
      <c r="H180" s="34">
        <v>45072</v>
      </c>
      <c r="I180" s="36">
        <v>0.46229166666667</v>
      </c>
      <c r="J180" s="37">
        <v>18</v>
      </c>
      <c r="K180" s="24">
        <v>9</v>
      </c>
      <c r="L180" s="37">
        <v>9</v>
      </c>
      <c r="M180" s="37">
        <v>0</v>
      </c>
      <c r="N180" s="4" t="s">
        <v>60</v>
      </c>
      <c r="O180" s="4" t="s">
        <v>78</v>
      </c>
      <c r="P180" s="4" t="s">
        <v>79</v>
      </c>
      <c r="Q180" s="4" t="s">
        <v>80</v>
      </c>
      <c r="R180" s="4" t="s">
        <v>78</v>
      </c>
      <c r="S180" s="4" t="s">
        <v>81</v>
      </c>
      <c r="T180" s="4" t="s">
        <v>108</v>
      </c>
      <c r="U180" s="4" t="s">
        <v>383</v>
      </c>
      <c r="V180" s="4" t="s">
        <v>53</v>
      </c>
      <c r="W180" s="4" t="s">
        <v>222</v>
      </c>
      <c r="X180" s="4" t="s">
        <v>223</v>
      </c>
      <c r="Y180" s="4" t="s">
        <v>224</v>
      </c>
      <c r="Z180" s="4" t="s">
        <v>384</v>
      </c>
      <c r="AA180" s="4" t="s">
        <v>385</v>
      </c>
      <c r="AB180" s="4" t="s">
        <v>178</v>
      </c>
      <c r="AC180" s="4" t="s">
        <v>68</v>
      </c>
      <c r="AD180" s="38">
        <v>101253</v>
      </c>
      <c r="AE180" s="33" t="s">
        <v>69</v>
      </c>
      <c r="AF180" s="4" t="s">
        <v>53</v>
      </c>
      <c r="AG180" s="4" t="s">
        <v>70</v>
      </c>
      <c r="AH180" s="4" t="s">
        <v>53</v>
      </c>
      <c r="AI180" s="4">
        <v>1170</v>
      </c>
      <c r="AJ180" s="4">
        <v>1</v>
      </c>
      <c r="AK180" s="4">
        <v>1170</v>
      </c>
      <c r="AL180" s="26">
        <v>1225</v>
      </c>
      <c r="AM180" s="27">
        <f t="shared" si="176"/>
        <v>1384.25</v>
      </c>
      <c r="AN180" s="27">
        <f t="shared" si="177"/>
        <v>12458.25</v>
      </c>
      <c r="AO180" s="43" t="s">
        <v>71</v>
      </c>
      <c r="AQ180" s="43" t="s">
        <v>72</v>
      </c>
      <c r="AR180" s="27" t="s">
        <v>73</v>
      </c>
      <c r="AS180" s="43" t="s">
        <v>225</v>
      </c>
      <c r="AT180" s="27">
        <f t="shared" si="178"/>
        <v>12458.25</v>
      </c>
      <c r="AU180" s="28">
        <v>0.004</v>
      </c>
      <c r="AV180" s="28">
        <v>0.004</v>
      </c>
      <c r="AX180" s="27">
        <f t="shared" si="179"/>
        <v>49.833</v>
      </c>
      <c r="AY180" s="27">
        <f t="shared" si="180"/>
        <v>49.833</v>
      </c>
      <c r="AZ180" s="27">
        <f t="shared" si="181"/>
        <v>0</v>
      </c>
      <c r="BA180" s="27">
        <f t="shared" si="182"/>
        <v>94.0245283018868</v>
      </c>
      <c r="BB180" s="27">
        <f t="shared" si="183"/>
        <v>99.666</v>
      </c>
    </row>
    <row r="181" spans="1:54">
      <c r="A181" s="4" t="s">
        <v>53</v>
      </c>
      <c r="B181" s="33" t="s">
        <v>54</v>
      </c>
      <c r="C181" s="4" t="s">
        <v>386</v>
      </c>
      <c r="D181" s="4" t="s">
        <v>387</v>
      </c>
      <c r="E181" s="4" t="s">
        <v>57</v>
      </c>
      <c r="F181" s="4" t="s">
        <v>92</v>
      </c>
      <c r="G181" s="4" t="s">
        <v>93</v>
      </c>
      <c r="H181" s="34">
        <v>45072</v>
      </c>
      <c r="I181" s="36">
        <v>0.56628472222222</v>
      </c>
      <c r="J181" s="37">
        <v>1</v>
      </c>
      <c r="K181" s="24">
        <v>1</v>
      </c>
      <c r="L181" s="37">
        <v>0</v>
      </c>
      <c r="M181" s="37">
        <v>0</v>
      </c>
      <c r="N181" s="4" t="s">
        <v>60</v>
      </c>
      <c r="O181" s="4" t="s">
        <v>78</v>
      </c>
      <c r="P181" s="4" t="s">
        <v>79</v>
      </c>
      <c r="Q181" s="4" t="s">
        <v>94</v>
      </c>
      <c r="R181" s="4" t="s">
        <v>78</v>
      </c>
      <c r="S181" s="4" t="s">
        <v>81</v>
      </c>
      <c r="T181" s="4" t="s">
        <v>99</v>
      </c>
      <c r="U181" s="4" t="s">
        <v>388</v>
      </c>
      <c r="V181" s="4" t="s">
        <v>53</v>
      </c>
      <c r="W181" s="4" t="s">
        <v>65</v>
      </c>
      <c r="X181" s="4" t="s">
        <v>66</v>
      </c>
      <c r="Y181" s="4" t="s">
        <v>67</v>
      </c>
      <c r="Z181" s="4" t="s">
        <v>53</v>
      </c>
      <c r="AA181" s="4" t="s">
        <v>53</v>
      </c>
      <c r="AB181" s="4" t="s">
        <v>53</v>
      </c>
      <c r="AC181" s="4" t="s">
        <v>68</v>
      </c>
      <c r="AD181" s="38">
        <v>101253</v>
      </c>
      <c r="AE181" s="33" t="s">
        <v>69</v>
      </c>
      <c r="AF181" s="4" t="s">
        <v>53</v>
      </c>
      <c r="AG181" s="4" t="s">
        <v>70</v>
      </c>
      <c r="AH181" s="4" t="s">
        <v>53</v>
      </c>
      <c r="AI181" s="4">
        <v>1730</v>
      </c>
      <c r="AJ181" s="4">
        <v>1</v>
      </c>
      <c r="AK181" s="4">
        <v>1730</v>
      </c>
      <c r="AL181" s="26">
        <v>1730</v>
      </c>
      <c r="AM181" s="27">
        <f t="shared" si="176"/>
        <v>1954.9</v>
      </c>
      <c r="AN181" s="27">
        <f t="shared" si="177"/>
        <v>1954.9</v>
      </c>
      <c r="AO181" s="43" t="s">
        <v>71</v>
      </c>
      <c r="AQ181" s="43" t="s">
        <v>72</v>
      </c>
      <c r="AR181" s="27" t="s">
        <v>73</v>
      </c>
      <c r="AS181" s="43" t="s">
        <v>74</v>
      </c>
      <c r="AT181" s="27">
        <f t="shared" si="178"/>
        <v>1954.9</v>
      </c>
      <c r="AU181" s="28">
        <v>0.004</v>
      </c>
      <c r="AV181" s="28">
        <v>0.004</v>
      </c>
      <c r="AX181" s="27">
        <f t="shared" si="179"/>
        <v>7.8196</v>
      </c>
      <c r="AY181" s="27">
        <f t="shared" si="180"/>
        <v>7.8196</v>
      </c>
      <c r="AZ181" s="27">
        <f t="shared" si="181"/>
        <v>0</v>
      </c>
      <c r="BA181" s="27">
        <f t="shared" si="182"/>
        <v>14.7539622641509</v>
      </c>
      <c r="BB181" s="27">
        <f t="shared" si="183"/>
        <v>15.6392</v>
      </c>
    </row>
    <row r="182" spans="1:54">
      <c r="A182" s="4" t="s">
        <v>53</v>
      </c>
      <c r="B182" s="33" t="s">
        <v>54</v>
      </c>
      <c r="C182" s="4" t="s">
        <v>386</v>
      </c>
      <c r="D182" s="4" t="s">
        <v>387</v>
      </c>
      <c r="E182" s="4" t="s">
        <v>88</v>
      </c>
      <c r="F182" s="4" t="s">
        <v>96</v>
      </c>
      <c r="G182" s="4" t="s">
        <v>77</v>
      </c>
      <c r="H182" s="34">
        <v>45072</v>
      </c>
      <c r="I182" s="36">
        <v>0.56628472222222</v>
      </c>
      <c r="J182" s="37">
        <v>1</v>
      </c>
      <c r="K182" s="24">
        <v>1</v>
      </c>
      <c r="L182" s="37">
        <v>0</v>
      </c>
      <c r="M182" s="37">
        <v>0</v>
      </c>
      <c r="N182" s="4" t="s">
        <v>60</v>
      </c>
      <c r="O182" s="4" t="s">
        <v>78</v>
      </c>
      <c r="P182" s="4" t="s">
        <v>79</v>
      </c>
      <c r="Q182" s="4" t="s">
        <v>94</v>
      </c>
      <c r="R182" s="4" t="s">
        <v>78</v>
      </c>
      <c r="S182" s="4" t="s">
        <v>81</v>
      </c>
      <c r="T182" s="4" t="s">
        <v>99</v>
      </c>
      <c r="U182" s="4" t="s">
        <v>388</v>
      </c>
      <c r="V182" s="4" t="s">
        <v>53</v>
      </c>
      <c r="W182" s="4" t="s">
        <v>65</v>
      </c>
      <c r="X182" s="4" t="s">
        <v>66</v>
      </c>
      <c r="Y182" s="4" t="s">
        <v>67</v>
      </c>
      <c r="Z182" s="4" t="s">
        <v>53</v>
      </c>
      <c r="AA182" s="4" t="s">
        <v>53</v>
      </c>
      <c r="AB182" s="4" t="s">
        <v>53</v>
      </c>
      <c r="AC182" s="4" t="s">
        <v>68</v>
      </c>
      <c r="AD182" s="38">
        <v>101253</v>
      </c>
      <c r="AE182" s="33" t="s">
        <v>69</v>
      </c>
      <c r="AF182" s="4" t="s">
        <v>53</v>
      </c>
      <c r="AG182" s="4" t="s">
        <v>70</v>
      </c>
      <c r="AH182" s="4" t="s">
        <v>53</v>
      </c>
      <c r="AI182" s="4">
        <v>500</v>
      </c>
      <c r="AJ182" s="4">
        <v>1</v>
      </c>
      <c r="AK182" s="4">
        <v>500</v>
      </c>
      <c r="AL182" s="26">
        <v>500</v>
      </c>
      <c r="AM182" s="27">
        <f t="shared" si="176"/>
        <v>565</v>
      </c>
      <c r="AN182" s="27">
        <f t="shared" si="177"/>
        <v>565</v>
      </c>
      <c r="AO182" s="43" t="s">
        <v>71</v>
      </c>
      <c r="AQ182" s="43" t="s">
        <v>72</v>
      </c>
      <c r="AR182" s="27" t="s">
        <v>73</v>
      </c>
      <c r="AS182" s="43" t="s">
        <v>74</v>
      </c>
      <c r="AT182" s="27">
        <f t="shared" si="178"/>
        <v>565</v>
      </c>
      <c r="AU182" s="28">
        <v>0.004</v>
      </c>
      <c r="AV182" s="28">
        <v>0.004</v>
      </c>
      <c r="AX182" s="27">
        <f t="shared" si="179"/>
        <v>2.26</v>
      </c>
      <c r="AY182" s="27">
        <f t="shared" si="180"/>
        <v>2.26</v>
      </c>
      <c r="AZ182" s="27">
        <f t="shared" si="181"/>
        <v>0</v>
      </c>
      <c r="BA182" s="27">
        <f t="shared" si="182"/>
        <v>4.26415094339623</v>
      </c>
      <c r="BB182" s="27">
        <f t="shared" si="183"/>
        <v>4.52</v>
      </c>
    </row>
    <row r="183" spans="1:54">
      <c r="A183" s="4" t="s">
        <v>53</v>
      </c>
      <c r="B183" s="33" t="s">
        <v>54</v>
      </c>
      <c r="C183" s="4" t="s">
        <v>389</v>
      </c>
      <c r="D183" s="4" t="s">
        <v>390</v>
      </c>
      <c r="E183" s="4" t="s">
        <v>57</v>
      </c>
      <c r="F183" s="4" t="s">
        <v>85</v>
      </c>
      <c r="G183" s="4" t="s">
        <v>86</v>
      </c>
      <c r="H183" s="34">
        <v>45073</v>
      </c>
      <c r="I183" s="36">
        <v>0.63944444444444</v>
      </c>
      <c r="J183" s="37">
        <v>6</v>
      </c>
      <c r="K183" s="24">
        <v>3</v>
      </c>
      <c r="L183" s="37">
        <v>3</v>
      </c>
      <c r="M183" s="37">
        <v>0</v>
      </c>
      <c r="N183" s="4" t="s">
        <v>60</v>
      </c>
      <c r="O183" s="4" t="s">
        <v>78</v>
      </c>
      <c r="P183" s="4" t="s">
        <v>79</v>
      </c>
      <c r="Q183" s="4" t="s">
        <v>80</v>
      </c>
      <c r="R183" s="4" t="s">
        <v>78</v>
      </c>
      <c r="S183" s="4" t="s">
        <v>81</v>
      </c>
      <c r="T183" s="4" t="s">
        <v>178</v>
      </c>
      <c r="U183" s="4" t="s">
        <v>391</v>
      </c>
      <c r="V183" s="4" t="s">
        <v>53</v>
      </c>
      <c r="W183" s="4" t="s">
        <v>65</v>
      </c>
      <c r="X183" s="4" t="s">
        <v>66</v>
      </c>
      <c r="Y183" s="4" t="s">
        <v>67</v>
      </c>
      <c r="Z183" s="4" t="s">
        <v>392</v>
      </c>
      <c r="AA183" s="4" t="s">
        <v>393</v>
      </c>
      <c r="AB183" s="4" t="s">
        <v>178</v>
      </c>
      <c r="AC183" s="4" t="s">
        <v>68</v>
      </c>
      <c r="AD183" s="38">
        <v>101253</v>
      </c>
      <c r="AE183" s="33" t="s">
        <v>69</v>
      </c>
      <c r="AF183" s="4" t="s">
        <v>53</v>
      </c>
      <c r="AG183" s="4" t="s">
        <v>70</v>
      </c>
      <c r="AH183" s="4" t="s">
        <v>53</v>
      </c>
      <c r="AI183" s="4">
        <v>1170</v>
      </c>
      <c r="AJ183" s="4">
        <v>1</v>
      </c>
      <c r="AK183" s="4">
        <v>1170</v>
      </c>
      <c r="AL183" s="26">
        <v>1225</v>
      </c>
      <c r="AM183" s="27">
        <f t="shared" ref="AM183:AM192" si="184">AL183*1.13</f>
        <v>1384.25</v>
      </c>
      <c r="AN183" s="27">
        <f t="shared" ref="AN183:AN192" si="185">K183*AM183</f>
        <v>4152.75</v>
      </c>
      <c r="AO183" s="43" t="s">
        <v>71</v>
      </c>
      <c r="AQ183" s="43" t="s">
        <v>72</v>
      </c>
      <c r="AR183" s="27" t="s">
        <v>73</v>
      </c>
      <c r="AS183" s="43" t="s">
        <v>74</v>
      </c>
      <c r="AT183" s="27">
        <f t="shared" ref="AT183:AT192" si="186">IF(AP183="取数",K183,AN183)</f>
        <v>4152.75</v>
      </c>
      <c r="AU183" s="28">
        <v>0.004</v>
      </c>
      <c r="AV183" s="28">
        <v>0.004</v>
      </c>
      <c r="AX183" s="27">
        <f t="shared" ref="AX183:AX192" si="187">AT183*AU183</f>
        <v>16.611</v>
      </c>
      <c r="AY183" s="27">
        <f t="shared" ref="AY183:AY192" si="188">AT183*AV183</f>
        <v>16.611</v>
      </c>
      <c r="AZ183" s="27">
        <f t="shared" ref="AZ183:AZ192" si="189">AT183*AW183</f>
        <v>0</v>
      </c>
      <c r="BA183" s="27">
        <f t="shared" ref="BA183:BA192" si="190">BB183/1.06</f>
        <v>31.3415094339623</v>
      </c>
      <c r="BB183" s="27">
        <f t="shared" ref="BB183:BB192" si="191">AX183+AY183+AZ183</f>
        <v>33.222</v>
      </c>
    </row>
    <row r="184" spans="1:54">
      <c r="A184" s="4" t="s">
        <v>53</v>
      </c>
      <c r="B184" s="33" t="s">
        <v>54</v>
      </c>
      <c r="C184" s="4" t="s">
        <v>389</v>
      </c>
      <c r="D184" s="4" t="s">
        <v>390</v>
      </c>
      <c r="E184" s="4" t="s">
        <v>88</v>
      </c>
      <c r="F184" s="4" t="s">
        <v>76</v>
      </c>
      <c r="G184" s="4" t="s">
        <v>77</v>
      </c>
      <c r="H184" s="34">
        <v>45073</v>
      </c>
      <c r="I184" s="36">
        <v>0.63944444444444</v>
      </c>
      <c r="J184" s="37">
        <v>35</v>
      </c>
      <c r="K184" s="24">
        <v>5</v>
      </c>
      <c r="L184" s="37">
        <v>30</v>
      </c>
      <c r="M184" s="37">
        <v>0</v>
      </c>
      <c r="N184" s="4" t="s">
        <v>60</v>
      </c>
      <c r="O184" s="4" t="s">
        <v>78</v>
      </c>
      <c r="P184" s="4" t="s">
        <v>79</v>
      </c>
      <c r="Q184" s="4" t="s">
        <v>80</v>
      </c>
      <c r="R184" s="4" t="s">
        <v>78</v>
      </c>
      <c r="S184" s="4" t="s">
        <v>81</v>
      </c>
      <c r="T184" s="4" t="s">
        <v>178</v>
      </c>
      <c r="U184" s="4" t="s">
        <v>391</v>
      </c>
      <c r="V184" s="4" t="s">
        <v>53</v>
      </c>
      <c r="W184" s="4" t="s">
        <v>65</v>
      </c>
      <c r="X184" s="4" t="s">
        <v>66</v>
      </c>
      <c r="Y184" s="4" t="s">
        <v>67</v>
      </c>
      <c r="Z184" s="4" t="s">
        <v>394</v>
      </c>
      <c r="AA184" s="4" t="s">
        <v>395</v>
      </c>
      <c r="AB184" s="4" t="s">
        <v>178</v>
      </c>
      <c r="AC184" s="4" t="s">
        <v>68</v>
      </c>
      <c r="AD184" s="38">
        <v>101253</v>
      </c>
      <c r="AE184" s="33" t="s">
        <v>69</v>
      </c>
      <c r="AF184" s="4" t="s">
        <v>53</v>
      </c>
      <c r="AG184" s="4" t="s">
        <v>70</v>
      </c>
      <c r="AH184" s="4" t="s">
        <v>53</v>
      </c>
      <c r="AI184" s="4">
        <v>500</v>
      </c>
      <c r="AJ184" s="4">
        <v>1</v>
      </c>
      <c r="AK184" s="4">
        <v>500</v>
      </c>
      <c r="AL184" s="26">
        <v>500</v>
      </c>
      <c r="AM184" s="27">
        <f t="shared" si="184"/>
        <v>565</v>
      </c>
      <c r="AN184" s="27">
        <f t="shared" si="185"/>
        <v>2825</v>
      </c>
      <c r="AO184" s="43" t="s">
        <v>71</v>
      </c>
      <c r="AQ184" s="43" t="s">
        <v>72</v>
      </c>
      <c r="AR184" s="27" t="s">
        <v>73</v>
      </c>
      <c r="AS184" s="43" t="s">
        <v>74</v>
      </c>
      <c r="AT184" s="27">
        <f t="shared" si="186"/>
        <v>2825</v>
      </c>
      <c r="AU184" s="28">
        <v>0.004</v>
      </c>
      <c r="AV184" s="28">
        <v>0.004</v>
      </c>
      <c r="AX184" s="27">
        <f t="shared" si="187"/>
        <v>11.3</v>
      </c>
      <c r="AY184" s="27">
        <f t="shared" si="188"/>
        <v>11.3</v>
      </c>
      <c r="AZ184" s="27">
        <f t="shared" si="189"/>
        <v>0</v>
      </c>
      <c r="BA184" s="27">
        <f t="shared" si="190"/>
        <v>21.3207547169811</v>
      </c>
      <c r="BB184" s="27">
        <f t="shared" si="191"/>
        <v>22.6</v>
      </c>
    </row>
    <row r="185" spans="1:54">
      <c r="A185" s="4" t="s">
        <v>53</v>
      </c>
      <c r="B185" s="33" t="s">
        <v>54</v>
      </c>
      <c r="C185" s="4" t="s">
        <v>389</v>
      </c>
      <c r="D185" s="4" t="s">
        <v>390</v>
      </c>
      <c r="E185" s="4" t="s">
        <v>89</v>
      </c>
      <c r="F185" s="4" t="s">
        <v>92</v>
      </c>
      <c r="G185" s="4" t="s">
        <v>93</v>
      </c>
      <c r="H185" s="34">
        <v>45073</v>
      </c>
      <c r="I185" s="36">
        <v>0.63944444444444</v>
      </c>
      <c r="J185" s="37">
        <v>2</v>
      </c>
      <c r="K185" s="24">
        <v>2</v>
      </c>
      <c r="L185" s="37">
        <v>0</v>
      </c>
      <c r="M185" s="37">
        <v>0</v>
      </c>
      <c r="N185" s="4" t="s">
        <v>60</v>
      </c>
      <c r="O185" s="4" t="s">
        <v>78</v>
      </c>
      <c r="P185" s="4" t="s">
        <v>79</v>
      </c>
      <c r="Q185" s="4" t="s">
        <v>94</v>
      </c>
      <c r="R185" s="4" t="s">
        <v>78</v>
      </c>
      <c r="S185" s="4" t="s">
        <v>81</v>
      </c>
      <c r="T185" s="4" t="s">
        <v>178</v>
      </c>
      <c r="U185" s="4" t="s">
        <v>391</v>
      </c>
      <c r="V185" s="4" t="s">
        <v>53</v>
      </c>
      <c r="W185" s="4" t="s">
        <v>65</v>
      </c>
      <c r="X185" s="4" t="s">
        <v>66</v>
      </c>
      <c r="Y185" s="4" t="s">
        <v>67</v>
      </c>
      <c r="Z185" s="4" t="s">
        <v>53</v>
      </c>
      <c r="AA185" s="4" t="s">
        <v>53</v>
      </c>
      <c r="AB185" s="4" t="s">
        <v>53</v>
      </c>
      <c r="AC185" s="4" t="s">
        <v>68</v>
      </c>
      <c r="AD185" s="38">
        <v>101253</v>
      </c>
      <c r="AE185" s="33" t="s">
        <v>69</v>
      </c>
      <c r="AF185" s="4" t="s">
        <v>53</v>
      </c>
      <c r="AG185" s="4" t="s">
        <v>70</v>
      </c>
      <c r="AH185" s="4" t="s">
        <v>53</v>
      </c>
      <c r="AI185" s="4">
        <v>1730</v>
      </c>
      <c r="AJ185" s="4">
        <v>1</v>
      </c>
      <c r="AK185" s="4">
        <v>1730</v>
      </c>
      <c r="AL185" s="26">
        <v>1730</v>
      </c>
      <c r="AM185" s="27">
        <f t="shared" si="184"/>
        <v>1954.9</v>
      </c>
      <c r="AN185" s="27">
        <f t="shared" si="185"/>
        <v>3909.8</v>
      </c>
      <c r="AO185" s="43" t="s">
        <v>71</v>
      </c>
      <c r="AQ185" s="43" t="s">
        <v>72</v>
      </c>
      <c r="AR185" s="27" t="s">
        <v>73</v>
      </c>
      <c r="AS185" s="43" t="s">
        <v>74</v>
      </c>
      <c r="AT185" s="27">
        <f t="shared" si="186"/>
        <v>3909.8</v>
      </c>
      <c r="AU185" s="28">
        <v>0.004</v>
      </c>
      <c r="AV185" s="28">
        <v>0.004</v>
      </c>
      <c r="AX185" s="27">
        <f t="shared" si="187"/>
        <v>15.6392</v>
      </c>
      <c r="AY185" s="27">
        <f t="shared" si="188"/>
        <v>15.6392</v>
      </c>
      <c r="AZ185" s="27">
        <f t="shared" si="189"/>
        <v>0</v>
      </c>
      <c r="BA185" s="27">
        <f t="shared" si="190"/>
        <v>29.5079245283019</v>
      </c>
      <c r="BB185" s="27">
        <f t="shared" si="191"/>
        <v>31.2784</v>
      </c>
    </row>
    <row r="186" spans="1:54">
      <c r="A186" s="4" t="s">
        <v>53</v>
      </c>
      <c r="B186" s="33" t="s">
        <v>54</v>
      </c>
      <c r="C186" s="4" t="s">
        <v>389</v>
      </c>
      <c r="D186" s="4" t="s">
        <v>390</v>
      </c>
      <c r="E186" s="4" t="s">
        <v>91</v>
      </c>
      <c r="F186" s="4" t="s">
        <v>96</v>
      </c>
      <c r="G186" s="4" t="s">
        <v>77</v>
      </c>
      <c r="H186" s="34">
        <v>45073</v>
      </c>
      <c r="I186" s="36">
        <v>0.63944444444444</v>
      </c>
      <c r="J186" s="37">
        <v>2</v>
      </c>
      <c r="K186" s="24">
        <v>2</v>
      </c>
      <c r="L186" s="37">
        <v>0</v>
      </c>
      <c r="M186" s="37">
        <v>0</v>
      </c>
      <c r="N186" s="4" t="s">
        <v>60</v>
      </c>
      <c r="O186" s="4" t="s">
        <v>78</v>
      </c>
      <c r="P186" s="4" t="s">
        <v>79</v>
      </c>
      <c r="Q186" s="4" t="s">
        <v>94</v>
      </c>
      <c r="R186" s="4" t="s">
        <v>78</v>
      </c>
      <c r="S186" s="4" t="s">
        <v>81</v>
      </c>
      <c r="T186" s="4" t="s">
        <v>178</v>
      </c>
      <c r="U186" s="4" t="s">
        <v>391</v>
      </c>
      <c r="V186" s="4" t="s">
        <v>53</v>
      </c>
      <c r="W186" s="4" t="s">
        <v>65</v>
      </c>
      <c r="X186" s="4" t="s">
        <v>66</v>
      </c>
      <c r="Y186" s="4" t="s">
        <v>67</v>
      </c>
      <c r="Z186" s="4" t="s">
        <v>53</v>
      </c>
      <c r="AA186" s="4" t="s">
        <v>53</v>
      </c>
      <c r="AB186" s="4" t="s">
        <v>53</v>
      </c>
      <c r="AC186" s="4" t="s">
        <v>68</v>
      </c>
      <c r="AD186" s="38">
        <v>101253</v>
      </c>
      <c r="AE186" s="33" t="s">
        <v>69</v>
      </c>
      <c r="AF186" s="4" t="s">
        <v>53</v>
      </c>
      <c r="AG186" s="4" t="s">
        <v>70</v>
      </c>
      <c r="AH186" s="4" t="s">
        <v>53</v>
      </c>
      <c r="AI186" s="4">
        <v>500</v>
      </c>
      <c r="AJ186" s="4">
        <v>1</v>
      </c>
      <c r="AK186" s="4">
        <v>500</v>
      </c>
      <c r="AL186" s="26">
        <v>500</v>
      </c>
      <c r="AM186" s="27">
        <f t="shared" si="184"/>
        <v>565</v>
      </c>
      <c r="AN186" s="27">
        <f t="shared" si="185"/>
        <v>1130</v>
      </c>
      <c r="AO186" s="43" t="s">
        <v>71</v>
      </c>
      <c r="AQ186" s="43" t="s">
        <v>72</v>
      </c>
      <c r="AR186" s="27" t="s">
        <v>73</v>
      </c>
      <c r="AS186" s="43" t="s">
        <v>74</v>
      </c>
      <c r="AT186" s="27">
        <f t="shared" si="186"/>
        <v>1130</v>
      </c>
      <c r="AU186" s="28">
        <v>0.004</v>
      </c>
      <c r="AV186" s="28">
        <v>0.004</v>
      </c>
      <c r="AX186" s="27">
        <f t="shared" si="187"/>
        <v>4.52</v>
      </c>
      <c r="AY186" s="27">
        <f t="shared" si="188"/>
        <v>4.52</v>
      </c>
      <c r="AZ186" s="27">
        <f t="shared" si="189"/>
        <v>0</v>
      </c>
      <c r="BA186" s="27">
        <f t="shared" si="190"/>
        <v>8.52830188679245</v>
      </c>
      <c r="BB186" s="27">
        <f t="shared" si="191"/>
        <v>9.04</v>
      </c>
    </row>
    <row r="187" spans="1:54">
      <c r="A187" s="4" t="s">
        <v>53</v>
      </c>
      <c r="B187" s="33" t="s">
        <v>54</v>
      </c>
      <c r="C187" s="4" t="s">
        <v>396</v>
      </c>
      <c r="D187" s="4" t="s">
        <v>397</v>
      </c>
      <c r="E187" s="4" t="s">
        <v>57</v>
      </c>
      <c r="F187" s="4" t="s">
        <v>104</v>
      </c>
      <c r="G187" s="4" t="s">
        <v>105</v>
      </c>
      <c r="H187" s="34">
        <v>45073</v>
      </c>
      <c r="I187" s="36">
        <v>0.64460648148148</v>
      </c>
      <c r="J187" s="37">
        <v>2</v>
      </c>
      <c r="K187" s="24">
        <v>2</v>
      </c>
      <c r="L187" s="37">
        <v>0</v>
      </c>
      <c r="M187" s="37">
        <v>0</v>
      </c>
      <c r="N187" s="4" t="s">
        <v>60</v>
      </c>
      <c r="O187" s="4" t="s">
        <v>78</v>
      </c>
      <c r="P187" s="4" t="s">
        <v>79</v>
      </c>
      <c r="Q187" s="4" t="s">
        <v>80</v>
      </c>
      <c r="R187" s="4" t="s">
        <v>78</v>
      </c>
      <c r="S187" s="4" t="s">
        <v>81</v>
      </c>
      <c r="T187" s="4" t="s">
        <v>178</v>
      </c>
      <c r="U187" s="4" t="s">
        <v>398</v>
      </c>
      <c r="V187" s="4" t="s">
        <v>53</v>
      </c>
      <c r="W187" s="4" t="s">
        <v>65</v>
      </c>
      <c r="X187" s="4" t="s">
        <v>66</v>
      </c>
      <c r="Y187" s="4" t="s">
        <v>67</v>
      </c>
      <c r="Z187" s="4" t="s">
        <v>53</v>
      </c>
      <c r="AA187" s="4" t="s">
        <v>53</v>
      </c>
      <c r="AB187" s="4" t="s">
        <v>53</v>
      </c>
      <c r="AC187" s="4" t="s">
        <v>68</v>
      </c>
      <c r="AD187" s="38">
        <v>101253</v>
      </c>
      <c r="AE187" s="33" t="s">
        <v>69</v>
      </c>
      <c r="AF187" s="4" t="s">
        <v>53</v>
      </c>
      <c r="AG187" s="4" t="s">
        <v>70</v>
      </c>
      <c r="AH187" s="4" t="s">
        <v>53</v>
      </c>
      <c r="AI187" s="4">
        <v>1372</v>
      </c>
      <c r="AJ187" s="4">
        <v>1</v>
      </c>
      <c r="AK187" s="4">
        <v>1372</v>
      </c>
      <c r="AL187" s="26">
        <v>1427</v>
      </c>
      <c r="AM187" s="27">
        <f t="shared" si="184"/>
        <v>1612.51</v>
      </c>
      <c r="AN187" s="27">
        <f t="shared" si="185"/>
        <v>3225.02</v>
      </c>
      <c r="AO187" s="43" t="s">
        <v>71</v>
      </c>
      <c r="AQ187" s="43" t="s">
        <v>72</v>
      </c>
      <c r="AR187" s="27" t="s">
        <v>73</v>
      </c>
      <c r="AS187" s="43" t="s">
        <v>74</v>
      </c>
      <c r="AT187" s="27">
        <f t="shared" si="186"/>
        <v>3225.02</v>
      </c>
      <c r="AU187" s="28">
        <v>0.004</v>
      </c>
      <c r="AV187" s="28">
        <v>0.004</v>
      </c>
      <c r="AX187" s="27">
        <f t="shared" si="187"/>
        <v>12.90008</v>
      </c>
      <c r="AY187" s="27">
        <f t="shared" si="188"/>
        <v>12.90008</v>
      </c>
      <c r="AZ187" s="27">
        <f t="shared" si="189"/>
        <v>0</v>
      </c>
      <c r="BA187" s="27">
        <f t="shared" si="190"/>
        <v>24.3397735849057</v>
      </c>
      <c r="BB187" s="27">
        <f t="shared" si="191"/>
        <v>25.80016</v>
      </c>
    </row>
    <row r="188" spans="1:54">
      <c r="A188" s="4" t="s">
        <v>53</v>
      </c>
      <c r="B188" s="33" t="s">
        <v>54</v>
      </c>
      <c r="C188" s="4" t="s">
        <v>399</v>
      </c>
      <c r="D188" s="4" t="s">
        <v>400</v>
      </c>
      <c r="E188" s="4" t="s">
        <v>89</v>
      </c>
      <c r="F188" s="4" t="s">
        <v>85</v>
      </c>
      <c r="G188" s="4" t="s">
        <v>86</v>
      </c>
      <c r="H188" s="34">
        <v>45078</v>
      </c>
      <c r="I188" s="36">
        <v>0.5819212962963</v>
      </c>
      <c r="J188" s="37">
        <v>1</v>
      </c>
      <c r="K188" s="24">
        <v>1</v>
      </c>
      <c r="L188" s="37">
        <v>0</v>
      </c>
      <c r="M188" s="37">
        <v>0</v>
      </c>
      <c r="N188" s="4" t="s">
        <v>60</v>
      </c>
      <c r="O188" s="4" t="s">
        <v>78</v>
      </c>
      <c r="P188" s="4" t="s">
        <v>79</v>
      </c>
      <c r="Q188" s="4" t="s">
        <v>53</v>
      </c>
      <c r="R188" s="4" t="s">
        <v>78</v>
      </c>
      <c r="S188" s="4" t="s">
        <v>81</v>
      </c>
      <c r="T188" s="4" t="s">
        <v>178</v>
      </c>
      <c r="U188" s="4" t="s">
        <v>401</v>
      </c>
      <c r="V188" s="4" t="s">
        <v>53</v>
      </c>
      <c r="W188" s="4" t="s">
        <v>65</v>
      </c>
      <c r="X188" s="4" t="s">
        <v>66</v>
      </c>
      <c r="Y188" s="4" t="s">
        <v>67</v>
      </c>
      <c r="Z188" s="4" t="s">
        <v>53</v>
      </c>
      <c r="AA188" s="4" t="s">
        <v>53</v>
      </c>
      <c r="AB188" s="4" t="s">
        <v>53</v>
      </c>
      <c r="AC188" s="4" t="s">
        <v>68</v>
      </c>
      <c r="AD188" s="38">
        <v>101253</v>
      </c>
      <c r="AE188" s="33" t="s">
        <v>69</v>
      </c>
      <c r="AF188" s="4" t="s">
        <v>53</v>
      </c>
      <c r="AG188" s="4" t="s">
        <v>70</v>
      </c>
      <c r="AH188" s="4" t="s">
        <v>53</v>
      </c>
      <c r="AI188" s="4">
        <v>1170</v>
      </c>
      <c r="AJ188" s="4">
        <v>1</v>
      </c>
      <c r="AK188" s="4">
        <v>1170</v>
      </c>
      <c r="AL188" s="26">
        <v>1225</v>
      </c>
      <c r="AM188" s="27">
        <f t="shared" si="184"/>
        <v>1384.25</v>
      </c>
      <c r="AN188" s="27">
        <f t="shared" si="185"/>
        <v>1384.25</v>
      </c>
      <c r="AO188" s="43" t="s">
        <v>71</v>
      </c>
      <c r="AQ188" s="43" t="s">
        <v>72</v>
      </c>
      <c r="AR188" s="27" t="s">
        <v>73</v>
      </c>
      <c r="AS188" s="43" t="s">
        <v>74</v>
      </c>
      <c r="AT188" s="27">
        <f t="shared" si="186"/>
        <v>1384.25</v>
      </c>
      <c r="AU188" s="28">
        <v>0.004</v>
      </c>
      <c r="AV188" s="28">
        <v>0.004</v>
      </c>
      <c r="AX188" s="27">
        <f t="shared" si="187"/>
        <v>5.537</v>
      </c>
      <c r="AY188" s="27">
        <f t="shared" si="188"/>
        <v>5.537</v>
      </c>
      <c r="AZ188" s="27">
        <f t="shared" si="189"/>
        <v>0</v>
      </c>
      <c r="BA188" s="27">
        <f t="shared" si="190"/>
        <v>10.4471698113208</v>
      </c>
      <c r="BB188" s="27">
        <f t="shared" si="191"/>
        <v>11.074</v>
      </c>
    </row>
    <row r="189" spans="1:54">
      <c r="A189" s="4" t="s">
        <v>53</v>
      </c>
      <c r="B189" s="33" t="s">
        <v>54</v>
      </c>
      <c r="C189" s="4" t="s">
        <v>399</v>
      </c>
      <c r="D189" s="4" t="s">
        <v>400</v>
      </c>
      <c r="E189" s="4" t="s">
        <v>91</v>
      </c>
      <c r="F189" s="4" t="s">
        <v>76</v>
      </c>
      <c r="G189" s="4" t="s">
        <v>77</v>
      </c>
      <c r="H189" s="34">
        <v>45078</v>
      </c>
      <c r="I189" s="36">
        <v>0.5819212962963</v>
      </c>
      <c r="J189" s="37">
        <v>3</v>
      </c>
      <c r="K189" s="24">
        <v>3</v>
      </c>
      <c r="L189" s="37">
        <v>0</v>
      </c>
      <c r="M189" s="37">
        <v>0</v>
      </c>
      <c r="N189" s="4" t="s">
        <v>60</v>
      </c>
      <c r="O189" s="4" t="s">
        <v>78</v>
      </c>
      <c r="P189" s="4" t="s">
        <v>79</v>
      </c>
      <c r="Q189" s="4" t="s">
        <v>53</v>
      </c>
      <c r="R189" s="4" t="s">
        <v>78</v>
      </c>
      <c r="S189" s="4" t="s">
        <v>81</v>
      </c>
      <c r="T189" s="4" t="s">
        <v>178</v>
      </c>
      <c r="U189" s="4" t="s">
        <v>401</v>
      </c>
      <c r="V189" s="4" t="s">
        <v>53</v>
      </c>
      <c r="W189" s="4" t="s">
        <v>65</v>
      </c>
      <c r="X189" s="4" t="s">
        <v>66</v>
      </c>
      <c r="Y189" s="4" t="s">
        <v>67</v>
      </c>
      <c r="Z189" s="4" t="s">
        <v>53</v>
      </c>
      <c r="AA189" s="4" t="s">
        <v>53</v>
      </c>
      <c r="AB189" s="4" t="s">
        <v>53</v>
      </c>
      <c r="AC189" s="4" t="s">
        <v>68</v>
      </c>
      <c r="AD189" s="38">
        <v>101253</v>
      </c>
      <c r="AE189" s="33" t="s">
        <v>69</v>
      </c>
      <c r="AF189" s="4" t="s">
        <v>53</v>
      </c>
      <c r="AG189" s="4" t="s">
        <v>70</v>
      </c>
      <c r="AH189" s="4" t="s">
        <v>53</v>
      </c>
      <c r="AI189" s="4">
        <v>500</v>
      </c>
      <c r="AJ189" s="4">
        <v>1</v>
      </c>
      <c r="AK189" s="4">
        <v>500</v>
      </c>
      <c r="AL189" s="26">
        <v>500</v>
      </c>
      <c r="AM189" s="27">
        <f t="shared" si="184"/>
        <v>565</v>
      </c>
      <c r="AN189" s="27">
        <f t="shared" si="185"/>
        <v>1695</v>
      </c>
      <c r="AO189" s="43" t="s">
        <v>71</v>
      </c>
      <c r="AQ189" s="43" t="s">
        <v>72</v>
      </c>
      <c r="AR189" s="27" t="s">
        <v>73</v>
      </c>
      <c r="AS189" s="43" t="s">
        <v>74</v>
      </c>
      <c r="AT189" s="27">
        <f t="shared" si="186"/>
        <v>1695</v>
      </c>
      <c r="AU189" s="28">
        <v>0.004</v>
      </c>
      <c r="AV189" s="28">
        <v>0.004</v>
      </c>
      <c r="AX189" s="27">
        <f t="shared" si="187"/>
        <v>6.78</v>
      </c>
      <c r="AY189" s="27">
        <f t="shared" si="188"/>
        <v>6.78</v>
      </c>
      <c r="AZ189" s="27">
        <f t="shared" si="189"/>
        <v>0</v>
      </c>
      <c r="BA189" s="27">
        <f t="shared" si="190"/>
        <v>12.7924528301887</v>
      </c>
      <c r="BB189" s="27">
        <f t="shared" si="191"/>
        <v>13.56</v>
      </c>
    </row>
    <row r="190" spans="1:54">
      <c r="A190" s="4" t="s">
        <v>53</v>
      </c>
      <c r="B190" s="33" t="s">
        <v>54</v>
      </c>
      <c r="C190" s="4" t="s">
        <v>402</v>
      </c>
      <c r="D190" s="4" t="s">
        <v>403</v>
      </c>
      <c r="E190" s="4" t="s">
        <v>89</v>
      </c>
      <c r="F190" s="4" t="s">
        <v>104</v>
      </c>
      <c r="G190" s="4" t="s">
        <v>105</v>
      </c>
      <c r="H190" s="34">
        <v>45078</v>
      </c>
      <c r="I190" s="36">
        <v>0.58421296296296</v>
      </c>
      <c r="J190" s="37">
        <v>2</v>
      </c>
      <c r="K190" s="24">
        <v>2</v>
      </c>
      <c r="L190" s="37">
        <v>0</v>
      </c>
      <c r="M190" s="37">
        <v>0</v>
      </c>
      <c r="N190" s="4" t="s">
        <v>60</v>
      </c>
      <c r="O190" s="4" t="s">
        <v>78</v>
      </c>
      <c r="P190" s="4" t="s">
        <v>79</v>
      </c>
      <c r="Q190" s="4" t="s">
        <v>53</v>
      </c>
      <c r="R190" s="4" t="s">
        <v>78</v>
      </c>
      <c r="S190" s="4" t="s">
        <v>81</v>
      </c>
      <c r="T190" s="4" t="s">
        <v>178</v>
      </c>
      <c r="U190" s="4" t="s">
        <v>404</v>
      </c>
      <c r="V190" s="4" t="s">
        <v>53</v>
      </c>
      <c r="W190" s="4" t="s">
        <v>65</v>
      </c>
      <c r="X190" s="4" t="s">
        <v>66</v>
      </c>
      <c r="Y190" s="4" t="s">
        <v>67</v>
      </c>
      <c r="Z190" s="4" t="s">
        <v>53</v>
      </c>
      <c r="AA190" s="4" t="s">
        <v>53</v>
      </c>
      <c r="AB190" s="4" t="s">
        <v>53</v>
      </c>
      <c r="AC190" s="4" t="s">
        <v>68</v>
      </c>
      <c r="AD190" s="38">
        <v>101253</v>
      </c>
      <c r="AE190" s="33" t="s">
        <v>69</v>
      </c>
      <c r="AF190" s="4" t="s">
        <v>53</v>
      </c>
      <c r="AG190" s="4" t="s">
        <v>70</v>
      </c>
      <c r="AH190" s="4" t="s">
        <v>53</v>
      </c>
      <c r="AI190" s="4">
        <v>1372</v>
      </c>
      <c r="AJ190" s="4">
        <v>1</v>
      </c>
      <c r="AK190" s="4">
        <v>1372</v>
      </c>
      <c r="AL190" s="26">
        <v>1427</v>
      </c>
      <c r="AM190" s="27">
        <f t="shared" si="184"/>
        <v>1612.51</v>
      </c>
      <c r="AN190" s="27">
        <f t="shared" si="185"/>
        <v>3225.02</v>
      </c>
      <c r="AO190" s="43" t="s">
        <v>71</v>
      </c>
      <c r="AQ190" s="43" t="s">
        <v>72</v>
      </c>
      <c r="AR190" s="27" t="s">
        <v>73</v>
      </c>
      <c r="AS190" s="43" t="s">
        <v>74</v>
      </c>
      <c r="AT190" s="27">
        <f t="shared" si="186"/>
        <v>3225.02</v>
      </c>
      <c r="AU190" s="28">
        <v>0.004</v>
      </c>
      <c r="AV190" s="28">
        <v>0.004</v>
      </c>
      <c r="AX190" s="27">
        <f t="shared" si="187"/>
        <v>12.90008</v>
      </c>
      <c r="AY190" s="27">
        <f t="shared" si="188"/>
        <v>12.90008</v>
      </c>
      <c r="AZ190" s="27">
        <f t="shared" si="189"/>
        <v>0</v>
      </c>
      <c r="BA190" s="27">
        <f t="shared" si="190"/>
        <v>24.3397735849057</v>
      </c>
      <c r="BB190" s="27">
        <f t="shared" si="191"/>
        <v>25.80016</v>
      </c>
    </row>
    <row r="191" spans="1:54">
      <c r="A191" s="4" t="s">
        <v>53</v>
      </c>
      <c r="B191" s="33" t="s">
        <v>54</v>
      </c>
      <c r="C191" s="4" t="s">
        <v>405</v>
      </c>
      <c r="D191" s="4" t="s">
        <v>406</v>
      </c>
      <c r="E191" s="4" t="s">
        <v>57</v>
      </c>
      <c r="F191" s="4" t="s">
        <v>90</v>
      </c>
      <c r="G191" s="4" t="s">
        <v>86</v>
      </c>
      <c r="H191" s="34">
        <v>45079</v>
      </c>
      <c r="I191" s="36">
        <v>0.57329861111111</v>
      </c>
      <c r="J191" s="37">
        <v>6</v>
      </c>
      <c r="K191" s="24">
        <v>6</v>
      </c>
      <c r="L191" s="37">
        <v>0</v>
      </c>
      <c r="M191" s="37">
        <v>0</v>
      </c>
      <c r="N191" s="4" t="s">
        <v>60</v>
      </c>
      <c r="O191" s="4" t="s">
        <v>78</v>
      </c>
      <c r="P191" s="4" t="s">
        <v>79</v>
      </c>
      <c r="Q191" s="4" t="s">
        <v>53</v>
      </c>
      <c r="R191" s="4" t="s">
        <v>78</v>
      </c>
      <c r="S191" s="4" t="s">
        <v>81</v>
      </c>
      <c r="T191" s="4" t="s">
        <v>99</v>
      </c>
      <c r="U191" s="4" t="s">
        <v>407</v>
      </c>
      <c r="V191" s="4" t="s">
        <v>53</v>
      </c>
      <c r="W191" s="4" t="s">
        <v>65</v>
      </c>
      <c r="X191" s="4" t="s">
        <v>66</v>
      </c>
      <c r="Y191" s="4" t="s">
        <v>67</v>
      </c>
      <c r="Z191" s="4" t="s">
        <v>53</v>
      </c>
      <c r="AA191" s="4" t="s">
        <v>53</v>
      </c>
      <c r="AB191" s="4" t="s">
        <v>53</v>
      </c>
      <c r="AC191" s="4" t="s">
        <v>68</v>
      </c>
      <c r="AD191" s="38">
        <v>101253</v>
      </c>
      <c r="AE191" s="33" t="s">
        <v>69</v>
      </c>
      <c r="AF191" s="4" t="s">
        <v>53</v>
      </c>
      <c r="AG191" s="4" t="s">
        <v>70</v>
      </c>
      <c r="AH191" s="4" t="s">
        <v>53</v>
      </c>
      <c r="AI191" s="4">
        <v>1170</v>
      </c>
      <c r="AJ191" s="4">
        <v>1</v>
      </c>
      <c r="AK191" s="4">
        <v>1170</v>
      </c>
      <c r="AL191" s="26">
        <v>1170</v>
      </c>
      <c r="AM191" s="27">
        <f t="shared" si="184"/>
        <v>1322.1</v>
      </c>
      <c r="AN191" s="27">
        <f t="shared" si="185"/>
        <v>7932.6</v>
      </c>
      <c r="AO191" s="43" t="s">
        <v>71</v>
      </c>
      <c r="AQ191" s="43" t="s">
        <v>72</v>
      </c>
      <c r="AR191" s="27" t="s">
        <v>73</v>
      </c>
      <c r="AS191" s="43" t="s">
        <v>74</v>
      </c>
      <c r="AT191" s="27">
        <f t="shared" si="186"/>
        <v>7932.6</v>
      </c>
      <c r="AU191" s="28">
        <v>0.004</v>
      </c>
      <c r="AV191" s="28">
        <v>0.004</v>
      </c>
      <c r="AX191" s="27">
        <f t="shared" si="187"/>
        <v>31.7304</v>
      </c>
      <c r="AY191" s="27">
        <f t="shared" si="188"/>
        <v>31.7304</v>
      </c>
      <c r="AZ191" s="27">
        <f t="shared" si="189"/>
        <v>0</v>
      </c>
      <c r="BA191" s="27">
        <f t="shared" si="190"/>
        <v>59.868679245283</v>
      </c>
      <c r="BB191" s="27">
        <f t="shared" si="191"/>
        <v>63.4608</v>
      </c>
    </row>
    <row r="192" spans="1:54">
      <c r="A192" s="4" t="s">
        <v>53</v>
      </c>
      <c r="B192" s="33" t="s">
        <v>54</v>
      </c>
      <c r="C192" s="4" t="s">
        <v>405</v>
      </c>
      <c r="D192" s="4" t="s">
        <v>406</v>
      </c>
      <c r="E192" s="4" t="s">
        <v>88</v>
      </c>
      <c r="F192" s="4" t="s">
        <v>96</v>
      </c>
      <c r="G192" s="4" t="s">
        <v>77</v>
      </c>
      <c r="H192" s="34">
        <v>45079</v>
      </c>
      <c r="I192" s="36">
        <v>0.57329861111111</v>
      </c>
      <c r="J192" s="37">
        <v>6</v>
      </c>
      <c r="K192" s="24">
        <v>6</v>
      </c>
      <c r="L192" s="37">
        <v>0</v>
      </c>
      <c r="M192" s="37">
        <v>0</v>
      </c>
      <c r="N192" s="4" t="s">
        <v>60</v>
      </c>
      <c r="O192" s="4" t="s">
        <v>78</v>
      </c>
      <c r="P192" s="4" t="s">
        <v>79</v>
      </c>
      <c r="Q192" s="4" t="s">
        <v>53</v>
      </c>
      <c r="R192" s="4" t="s">
        <v>78</v>
      </c>
      <c r="S192" s="4" t="s">
        <v>81</v>
      </c>
      <c r="T192" s="4" t="s">
        <v>99</v>
      </c>
      <c r="U192" s="4" t="s">
        <v>407</v>
      </c>
      <c r="V192" s="4" t="s">
        <v>53</v>
      </c>
      <c r="W192" s="4" t="s">
        <v>65</v>
      </c>
      <c r="X192" s="4" t="s">
        <v>66</v>
      </c>
      <c r="Y192" s="4" t="s">
        <v>67</v>
      </c>
      <c r="Z192" s="4" t="s">
        <v>53</v>
      </c>
      <c r="AA192" s="4" t="s">
        <v>53</v>
      </c>
      <c r="AB192" s="4" t="s">
        <v>53</v>
      </c>
      <c r="AC192" s="4" t="s">
        <v>68</v>
      </c>
      <c r="AD192" s="38">
        <v>101253</v>
      </c>
      <c r="AE192" s="33" t="s">
        <v>69</v>
      </c>
      <c r="AF192" s="4" t="s">
        <v>53</v>
      </c>
      <c r="AG192" s="4" t="s">
        <v>70</v>
      </c>
      <c r="AH192" s="4" t="s">
        <v>53</v>
      </c>
      <c r="AI192" s="4">
        <v>500</v>
      </c>
      <c r="AJ192" s="4">
        <v>1</v>
      </c>
      <c r="AK192" s="4">
        <v>500</v>
      </c>
      <c r="AL192" s="26">
        <v>500</v>
      </c>
      <c r="AM192" s="27">
        <f t="shared" si="184"/>
        <v>565</v>
      </c>
      <c r="AN192" s="27">
        <f t="shared" si="185"/>
        <v>3390</v>
      </c>
      <c r="AO192" s="43" t="s">
        <v>71</v>
      </c>
      <c r="AQ192" s="43" t="s">
        <v>72</v>
      </c>
      <c r="AR192" s="27" t="s">
        <v>73</v>
      </c>
      <c r="AS192" s="43" t="s">
        <v>74</v>
      </c>
      <c r="AT192" s="27">
        <f t="shared" si="186"/>
        <v>3390</v>
      </c>
      <c r="AU192" s="28">
        <v>0.004</v>
      </c>
      <c r="AV192" s="28">
        <v>0.004</v>
      </c>
      <c r="AX192" s="27">
        <f t="shared" si="187"/>
        <v>13.56</v>
      </c>
      <c r="AY192" s="27">
        <f t="shared" si="188"/>
        <v>13.56</v>
      </c>
      <c r="AZ192" s="27">
        <f t="shared" si="189"/>
        <v>0</v>
      </c>
      <c r="BA192" s="27">
        <f t="shared" si="190"/>
        <v>25.5849056603774</v>
      </c>
      <c r="BB192" s="27">
        <f t="shared" si="191"/>
        <v>27.12</v>
      </c>
    </row>
    <row r="193" spans="1:54">
      <c r="A193" s="4" t="s">
        <v>53</v>
      </c>
      <c r="B193" s="33" t="s">
        <v>54</v>
      </c>
      <c r="C193" s="4" t="s">
        <v>408</v>
      </c>
      <c r="D193" s="4" t="s">
        <v>409</v>
      </c>
      <c r="E193" s="4" t="s">
        <v>57</v>
      </c>
      <c r="F193" s="4" t="s">
        <v>85</v>
      </c>
      <c r="G193" s="4" t="s">
        <v>86</v>
      </c>
      <c r="H193" s="34">
        <v>45079</v>
      </c>
      <c r="I193" s="36">
        <v>0.5756712962963</v>
      </c>
      <c r="J193" s="37">
        <v>5</v>
      </c>
      <c r="K193" s="24">
        <v>5</v>
      </c>
      <c r="L193" s="37">
        <v>0</v>
      </c>
      <c r="M193" s="37">
        <v>0</v>
      </c>
      <c r="N193" s="4" t="s">
        <v>60</v>
      </c>
      <c r="O193" s="4" t="s">
        <v>78</v>
      </c>
      <c r="P193" s="4" t="s">
        <v>79</v>
      </c>
      <c r="Q193" s="4" t="s">
        <v>53</v>
      </c>
      <c r="R193" s="4" t="s">
        <v>78</v>
      </c>
      <c r="S193" s="4" t="s">
        <v>81</v>
      </c>
      <c r="T193" s="4" t="s">
        <v>99</v>
      </c>
      <c r="U193" s="4" t="s">
        <v>410</v>
      </c>
      <c r="V193" s="4" t="s">
        <v>53</v>
      </c>
      <c r="W193" s="4" t="s">
        <v>65</v>
      </c>
      <c r="X193" s="4" t="s">
        <v>66</v>
      </c>
      <c r="Y193" s="4" t="s">
        <v>67</v>
      </c>
      <c r="Z193" s="4" t="s">
        <v>53</v>
      </c>
      <c r="AA193" s="4" t="s">
        <v>53</v>
      </c>
      <c r="AB193" s="4" t="s">
        <v>53</v>
      </c>
      <c r="AC193" s="4" t="s">
        <v>68</v>
      </c>
      <c r="AD193" s="38">
        <v>101253</v>
      </c>
      <c r="AE193" s="33" t="s">
        <v>69</v>
      </c>
      <c r="AF193" s="4" t="s">
        <v>53</v>
      </c>
      <c r="AG193" s="4" t="s">
        <v>70</v>
      </c>
      <c r="AH193" s="4" t="s">
        <v>53</v>
      </c>
      <c r="AI193" s="4">
        <v>1170</v>
      </c>
      <c r="AJ193" s="4">
        <v>1</v>
      </c>
      <c r="AK193" s="4">
        <v>1170</v>
      </c>
      <c r="AL193" s="26">
        <v>1225</v>
      </c>
      <c r="AM193" s="27">
        <f t="shared" ref="AM193:AM197" si="192">AL193*1.13</f>
        <v>1384.25</v>
      </c>
      <c r="AN193" s="27">
        <f t="shared" ref="AN193:AN197" si="193">K193*AM193</f>
        <v>6921.25</v>
      </c>
      <c r="AO193" s="43" t="s">
        <v>71</v>
      </c>
      <c r="AQ193" s="43" t="s">
        <v>72</v>
      </c>
      <c r="AR193" s="27" t="s">
        <v>73</v>
      </c>
      <c r="AS193" s="43" t="s">
        <v>74</v>
      </c>
      <c r="AT193" s="27">
        <f t="shared" ref="AT193:AT197" si="194">IF(AP193="取数",K193,AN193)</f>
        <v>6921.25</v>
      </c>
      <c r="AU193" s="28">
        <v>0.004</v>
      </c>
      <c r="AV193" s="28">
        <v>0.004</v>
      </c>
      <c r="AX193" s="27">
        <f t="shared" ref="AX193:AX197" si="195">AT193*AU193</f>
        <v>27.685</v>
      </c>
      <c r="AY193" s="27">
        <f t="shared" ref="AY193:AY197" si="196">AT193*AV193</f>
        <v>27.685</v>
      </c>
      <c r="AZ193" s="27">
        <f t="shared" ref="AZ193:AZ197" si="197">AT193*AW193</f>
        <v>0</v>
      </c>
      <c r="BA193" s="27">
        <f t="shared" ref="BA193:BA197" si="198">BB193/1.06</f>
        <v>52.2358490566038</v>
      </c>
      <c r="BB193" s="27">
        <f t="shared" ref="BB193:BB197" si="199">AX193+AY193+AZ193</f>
        <v>55.37</v>
      </c>
    </row>
    <row r="194" spans="1:54">
      <c r="A194" s="4" t="s">
        <v>53</v>
      </c>
      <c r="B194" s="33" t="s">
        <v>54</v>
      </c>
      <c r="C194" s="4" t="s">
        <v>408</v>
      </c>
      <c r="D194" s="4" t="s">
        <v>409</v>
      </c>
      <c r="E194" s="4" t="s">
        <v>88</v>
      </c>
      <c r="F194" s="4" t="s">
        <v>76</v>
      </c>
      <c r="G194" s="4" t="s">
        <v>77</v>
      </c>
      <c r="H194" s="34">
        <v>45079</v>
      </c>
      <c r="I194" s="36">
        <v>0.5756712962963</v>
      </c>
      <c r="J194" s="37">
        <v>6</v>
      </c>
      <c r="K194" s="24">
        <v>6</v>
      </c>
      <c r="L194" s="37">
        <v>0</v>
      </c>
      <c r="M194" s="37">
        <v>0</v>
      </c>
      <c r="N194" s="4" t="s">
        <v>60</v>
      </c>
      <c r="O194" s="4" t="s">
        <v>78</v>
      </c>
      <c r="P194" s="4" t="s">
        <v>79</v>
      </c>
      <c r="Q194" s="4" t="s">
        <v>53</v>
      </c>
      <c r="R194" s="4" t="s">
        <v>78</v>
      </c>
      <c r="S194" s="4" t="s">
        <v>81</v>
      </c>
      <c r="T194" s="4" t="s">
        <v>99</v>
      </c>
      <c r="U194" s="4" t="s">
        <v>410</v>
      </c>
      <c r="V194" s="4" t="s">
        <v>53</v>
      </c>
      <c r="W194" s="4" t="s">
        <v>65</v>
      </c>
      <c r="X194" s="4" t="s">
        <v>66</v>
      </c>
      <c r="Y194" s="4" t="s">
        <v>67</v>
      </c>
      <c r="Z194" s="4" t="s">
        <v>53</v>
      </c>
      <c r="AA194" s="4" t="s">
        <v>53</v>
      </c>
      <c r="AB194" s="4" t="s">
        <v>53</v>
      </c>
      <c r="AC194" s="4" t="s">
        <v>68</v>
      </c>
      <c r="AD194" s="38">
        <v>101253</v>
      </c>
      <c r="AE194" s="33" t="s">
        <v>69</v>
      </c>
      <c r="AF194" s="4" t="s">
        <v>53</v>
      </c>
      <c r="AG194" s="4" t="s">
        <v>70</v>
      </c>
      <c r="AH194" s="4" t="s">
        <v>53</v>
      </c>
      <c r="AI194" s="4">
        <v>500</v>
      </c>
      <c r="AJ194" s="4">
        <v>1</v>
      </c>
      <c r="AK194" s="4">
        <v>500</v>
      </c>
      <c r="AL194" s="26">
        <v>500</v>
      </c>
      <c r="AM194" s="27">
        <f t="shared" si="192"/>
        <v>565</v>
      </c>
      <c r="AN194" s="27">
        <f t="shared" si="193"/>
        <v>3390</v>
      </c>
      <c r="AO194" s="43" t="s">
        <v>71</v>
      </c>
      <c r="AQ194" s="43" t="s">
        <v>72</v>
      </c>
      <c r="AR194" s="27" t="s">
        <v>73</v>
      </c>
      <c r="AS194" s="43" t="s">
        <v>74</v>
      </c>
      <c r="AT194" s="27">
        <f t="shared" si="194"/>
        <v>3390</v>
      </c>
      <c r="AU194" s="28">
        <v>0.004</v>
      </c>
      <c r="AV194" s="28">
        <v>0.004</v>
      </c>
      <c r="AX194" s="27">
        <f t="shared" si="195"/>
        <v>13.56</v>
      </c>
      <c r="AY194" s="27">
        <f t="shared" si="196"/>
        <v>13.56</v>
      </c>
      <c r="AZ194" s="27">
        <f t="shared" si="197"/>
        <v>0</v>
      </c>
      <c r="BA194" s="27">
        <f t="shared" si="198"/>
        <v>25.5849056603774</v>
      </c>
      <c r="BB194" s="27">
        <f t="shared" si="199"/>
        <v>27.12</v>
      </c>
    </row>
    <row r="195" spans="1:54">
      <c r="A195" s="4" t="s">
        <v>53</v>
      </c>
      <c r="B195" s="33" t="s">
        <v>54</v>
      </c>
      <c r="C195" s="4" t="s">
        <v>408</v>
      </c>
      <c r="D195" s="4" t="s">
        <v>409</v>
      </c>
      <c r="E195" s="4" t="s">
        <v>89</v>
      </c>
      <c r="F195" s="4" t="s">
        <v>58</v>
      </c>
      <c r="G195" s="4" t="s">
        <v>59</v>
      </c>
      <c r="H195" s="34">
        <v>45079</v>
      </c>
      <c r="I195" s="36">
        <v>0.5756712962963</v>
      </c>
      <c r="J195" s="37">
        <v>1</v>
      </c>
      <c r="K195" s="24">
        <v>1</v>
      </c>
      <c r="L195" s="37">
        <v>0</v>
      </c>
      <c r="M195" s="37">
        <v>0</v>
      </c>
      <c r="N195" s="4" t="s">
        <v>60</v>
      </c>
      <c r="O195" s="4" t="s">
        <v>78</v>
      </c>
      <c r="P195" s="4" t="s">
        <v>79</v>
      </c>
      <c r="Q195" s="4" t="s">
        <v>53</v>
      </c>
      <c r="R195" s="4" t="s">
        <v>78</v>
      </c>
      <c r="S195" s="4" t="s">
        <v>81</v>
      </c>
      <c r="T195" s="4" t="s">
        <v>99</v>
      </c>
      <c r="U195" s="4" t="s">
        <v>410</v>
      </c>
      <c r="V195" s="4" t="s">
        <v>53</v>
      </c>
      <c r="W195" s="4" t="s">
        <v>65</v>
      </c>
      <c r="X195" s="4" t="s">
        <v>66</v>
      </c>
      <c r="Y195" s="4" t="s">
        <v>67</v>
      </c>
      <c r="Z195" s="4" t="s">
        <v>53</v>
      </c>
      <c r="AA195" s="4" t="s">
        <v>53</v>
      </c>
      <c r="AB195" s="4" t="s">
        <v>53</v>
      </c>
      <c r="AC195" s="4" t="s">
        <v>68</v>
      </c>
      <c r="AD195" s="38">
        <v>101253</v>
      </c>
      <c r="AE195" s="33" t="s">
        <v>69</v>
      </c>
      <c r="AF195" s="4" t="s">
        <v>53</v>
      </c>
      <c r="AG195" s="4" t="s">
        <v>70</v>
      </c>
      <c r="AH195" s="4" t="s">
        <v>53</v>
      </c>
      <c r="AI195" s="4">
        <v>1730</v>
      </c>
      <c r="AJ195" s="4">
        <v>1</v>
      </c>
      <c r="AK195" s="4">
        <v>1730</v>
      </c>
      <c r="AL195" s="26">
        <v>1492.4</v>
      </c>
      <c r="AM195" s="27">
        <f t="shared" si="192"/>
        <v>1686.412</v>
      </c>
      <c r="AN195" s="27">
        <f t="shared" si="193"/>
        <v>1686.412</v>
      </c>
      <c r="AO195" s="43" t="s">
        <v>71</v>
      </c>
      <c r="AQ195" s="43" t="s">
        <v>72</v>
      </c>
      <c r="AR195" s="27" t="s">
        <v>73</v>
      </c>
      <c r="AS195" s="43" t="s">
        <v>74</v>
      </c>
      <c r="AT195" s="27">
        <f t="shared" si="194"/>
        <v>1686.412</v>
      </c>
      <c r="AU195" s="28">
        <v>0.004</v>
      </c>
      <c r="AV195" s="28">
        <v>0.004</v>
      </c>
      <c r="AX195" s="27">
        <f t="shared" si="195"/>
        <v>6.745648</v>
      </c>
      <c r="AY195" s="27">
        <f t="shared" si="196"/>
        <v>6.745648</v>
      </c>
      <c r="AZ195" s="27">
        <f t="shared" si="197"/>
        <v>0</v>
      </c>
      <c r="BA195" s="27">
        <f t="shared" si="198"/>
        <v>12.7276377358491</v>
      </c>
      <c r="BB195" s="27">
        <f t="shared" si="199"/>
        <v>13.491296</v>
      </c>
    </row>
    <row r="196" spans="1:54">
      <c r="A196" s="4" t="s">
        <v>53</v>
      </c>
      <c r="B196" s="33" t="s">
        <v>54</v>
      </c>
      <c r="C196" s="4" t="s">
        <v>411</v>
      </c>
      <c r="D196" s="4" t="s">
        <v>412</v>
      </c>
      <c r="E196" s="4" t="s">
        <v>57</v>
      </c>
      <c r="F196" s="4" t="s">
        <v>151</v>
      </c>
      <c r="G196" s="4" t="s">
        <v>152</v>
      </c>
      <c r="H196" s="34">
        <v>45080</v>
      </c>
      <c r="I196" s="36">
        <v>0.43030092592593</v>
      </c>
      <c r="J196" s="37">
        <v>19</v>
      </c>
      <c r="K196" s="24">
        <v>19</v>
      </c>
      <c r="L196" s="37">
        <v>0</v>
      </c>
      <c r="M196" s="37">
        <v>0</v>
      </c>
      <c r="N196" s="4" t="s">
        <v>60</v>
      </c>
      <c r="O196" s="4" t="s">
        <v>78</v>
      </c>
      <c r="P196" s="4" t="s">
        <v>79</v>
      </c>
      <c r="Q196" s="4" t="s">
        <v>53</v>
      </c>
      <c r="R196" s="4" t="s">
        <v>78</v>
      </c>
      <c r="S196" s="4" t="s">
        <v>81</v>
      </c>
      <c r="T196" s="4" t="s">
        <v>99</v>
      </c>
      <c r="U196" s="4" t="s">
        <v>413</v>
      </c>
      <c r="V196" s="4" t="s">
        <v>53</v>
      </c>
      <c r="W196" s="4" t="s">
        <v>65</v>
      </c>
      <c r="X196" s="4" t="s">
        <v>66</v>
      </c>
      <c r="Y196" s="4" t="s">
        <v>67</v>
      </c>
      <c r="Z196" s="4" t="s">
        <v>53</v>
      </c>
      <c r="AA196" s="4" t="s">
        <v>53</v>
      </c>
      <c r="AB196" s="4" t="s">
        <v>53</v>
      </c>
      <c r="AC196" s="4" t="s">
        <v>68</v>
      </c>
      <c r="AD196" s="38">
        <v>101253</v>
      </c>
      <c r="AE196" s="33" t="s">
        <v>69</v>
      </c>
      <c r="AF196" s="4" t="s">
        <v>53</v>
      </c>
      <c r="AG196" s="4" t="s">
        <v>70</v>
      </c>
      <c r="AH196" s="4" t="s">
        <v>53</v>
      </c>
      <c r="AI196" s="4">
        <v>1730</v>
      </c>
      <c r="AJ196" s="4">
        <v>1</v>
      </c>
      <c r="AK196" s="4">
        <v>1730</v>
      </c>
      <c r="AL196" s="26">
        <v>1644.4</v>
      </c>
      <c r="AM196" s="27">
        <f t="shared" si="192"/>
        <v>1858.172</v>
      </c>
      <c r="AN196" s="27">
        <f t="shared" si="193"/>
        <v>35305.268</v>
      </c>
      <c r="AO196" s="43" t="s">
        <v>71</v>
      </c>
      <c r="AQ196" s="43" t="s">
        <v>72</v>
      </c>
      <c r="AR196" s="27" t="s">
        <v>73</v>
      </c>
      <c r="AS196" s="43" t="s">
        <v>74</v>
      </c>
      <c r="AT196" s="27">
        <f t="shared" si="194"/>
        <v>35305.268</v>
      </c>
      <c r="AU196" s="28">
        <v>0.004</v>
      </c>
      <c r="AV196" s="28">
        <v>0.004</v>
      </c>
      <c r="AX196" s="27">
        <f t="shared" si="195"/>
        <v>141.221072</v>
      </c>
      <c r="AY196" s="27">
        <f t="shared" si="196"/>
        <v>141.221072</v>
      </c>
      <c r="AZ196" s="27">
        <f t="shared" si="197"/>
        <v>0</v>
      </c>
      <c r="BA196" s="27">
        <f t="shared" si="198"/>
        <v>266.454852830189</v>
      </c>
      <c r="BB196" s="27">
        <f t="shared" si="199"/>
        <v>282.442144</v>
      </c>
    </row>
    <row r="197" spans="1:54">
      <c r="A197" s="4" t="s">
        <v>53</v>
      </c>
      <c r="B197" s="33" t="s">
        <v>54</v>
      </c>
      <c r="C197" s="4" t="s">
        <v>414</v>
      </c>
      <c r="D197" s="4" t="s">
        <v>415</v>
      </c>
      <c r="E197" s="4" t="s">
        <v>57</v>
      </c>
      <c r="F197" s="4" t="s">
        <v>76</v>
      </c>
      <c r="G197" s="4" t="s">
        <v>77</v>
      </c>
      <c r="H197" s="34">
        <v>45080</v>
      </c>
      <c r="I197" s="36">
        <v>0.4321412037037</v>
      </c>
      <c r="J197" s="37">
        <v>19</v>
      </c>
      <c r="K197" s="24">
        <v>19</v>
      </c>
      <c r="L197" s="37">
        <v>0</v>
      </c>
      <c r="M197" s="37">
        <v>0</v>
      </c>
      <c r="N197" s="4" t="s">
        <v>60</v>
      </c>
      <c r="O197" s="4" t="s">
        <v>78</v>
      </c>
      <c r="P197" s="4" t="s">
        <v>79</v>
      </c>
      <c r="Q197" s="4" t="s">
        <v>53</v>
      </c>
      <c r="R197" s="4" t="s">
        <v>78</v>
      </c>
      <c r="S197" s="4" t="s">
        <v>81</v>
      </c>
      <c r="T197" s="4" t="s">
        <v>99</v>
      </c>
      <c r="U197" s="4" t="s">
        <v>416</v>
      </c>
      <c r="V197" s="4" t="s">
        <v>53</v>
      </c>
      <c r="W197" s="4" t="s">
        <v>65</v>
      </c>
      <c r="X197" s="4" t="s">
        <v>66</v>
      </c>
      <c r="Y197" s="4" t="s">
        <v>67</v>
      </c>
      <c r="Z197" s="4" t="s">
        <v>53</v>
      </c>
      <c r="AA197" s="4" t="s">
        <v>53</v>
      </c>
      <c r="AB197" s="4" t="s">
        <v>53</v>
      </c>
      <c r="AC197" s="4" t="s">
        <v>68</v>
      </c>
      <c r="AD197" s="38">
        <v>101253</v>
      </c>
      <c r="AE197" s="33" t="s">
        <v>69</v>
      </c>
      <c r="AF197" s="4" t="s">
        <v>53</v>
      </c>
      <c r="AG197" s="4" t="s">
        <v>70</v>
      </c>
      <c r="AH197" s="4" t="s">
        <v>53</v>
      </c>
      <c r="AI197" s="4">
        <v>500</v>
      </c>
      <c r="AJ197" s="4">
        <v>1</v>
      </c>
      <c r="AK197" s="4">
        <v>500</v>
      </c>
      <c r="AL197" s="26">
        <v>500</v>
      </c>
      <c r="AM197" s="27">
        <f t="shared" si="192"/>
        <v>565</v>
      </c>
      <c r="AN197" s="27">
        <f t="shared" si="193"/>
        <v>10735</v>
      </c>
      <c r="AO197" s="43" t="s">
        <v>71</v>
      </c>
      <c r="AQ197" s="43" t="s">
        <v>72</v>
      </c>
      <c r="AR197" s="27" t="s">
        <v>73</v>
      </c>
      <c r="AS197" s="43" t="s">
        <v>74</v>
      </c>
      <c r="AT197" s="27">
        <f t="shared" si="194"/>
        <v>10735</v>
      </c>
      <c r="AU197" s="28">
        <v>0.004</v>
      </c>
      <c r="AV197" s="28">
        <v>0.004</v>
      </c>
      <c r="AX197" s="27">
        <f t="shared" si="195"/>
        <v>42.94</v>
      </c>
      <c r="AY197" s="27">
        <f t="shared" si="196"/>
        <v>42.94</v>
      </c>
      <c r="AZ197" s="27">
        <f t="shared" si="197"/>
        <v>0</v>
      </c>
      <c r="BA197" s="27">
        <f t="shared" si="198"/>
        <v>81.0188679245283</v>
      </c>
      <c r="BB197" s="27">
        <f t="shared" si="199"/>
        <v>85.88</v>
      </c>
    </row>
    <row r="198" spans="1:54">
      <c r="A198" s="4" t="s">
        <v>53</v>
      </c>
      <c r="B198" s="33" t="s">
        <v>54</v>
      </c>
      <c r="C198" s="4" t="s">
        <v>417</v>
      </c>
      <c r="D198" s="4" t="s">
        <v>418</v>
      </c>
      <c r="E198" s="4" t="s">
        <v>57</v>
      </c>
      <c r="F198" s="4" t="s">
        <v>85</v>
      </c>
      <c r="G198" s="4" t="s">
        <v>86</v>
      </c>
      <c r="H198" s="34">
        <v>45080</v>
      </c>
      <c r="I198" s="36">
        <v>0.65938657407407</v>
      </c>
      <c r="J198" s="37">
        <v>4</v>
      </c>
      <c r="K198" s="24">
        <v>4</v>
      </c>
      <c r="L198" s="37">
        <v>0</v>
      </c>
      <c r="M198" s="37">
        <v>0</v>
      </c>
      <c r="N198" s="4" t="s">
        <v>60</v>
      </c>
      <c r="O198" s="4" t="s">
        <v>78</v>
      </c>
      <c r="P198" s="4" t="s">
        <v>79</v>
      </c>
      <c r="Q198" s="4" t="s">
        <v>53</v>
      </c>
      <c r="R198" s="4" t="s">
        <v>78</v>
      </c>
      <c r="S198" s="4" t="s">
        <v>81</v>
      </c>
      <c r="T198" s="4" t="s">
        <v>99</v>
      </c>
      <c r="U198" s="4" t="s">
        <v>419</v>
      </c>
      <c r="V198" s="4" t="s">
        <v>53</v>
      </c>
      <c r="W198" s="4" t="s">
        <v>65</v>
      </c>
      <c r="X198" s="4" t="s">
        <v>66</v>
      </c>
      <c r="Y198" s="4" t="s">
        <v>67</v>
      </c>
      <c r="Z198" s="4" t="s">
        <v>53</v>
      </c>
      <c r="AA198" s="4" t="s">
        <v>53</v>
      </c>
      <c r="AB198" s="4" t="s">
        <v>53</v>
      </c>
      <c r="AC198" s="4" t="s">
        <v>68</v>
      </c>
      <c r="AD198" s="38">
        <v>101253</v>
      </c>
      <c r="AE198" s="33" t="s">
        <v>69</v>
      </c>
      <c r="AF198" s="4" t="s">
        <v>53</v>
      </c>
      <c r="AG198" s="4" t="s">
        <v>70</v>
      </c>
      <c r="AH198" s="4" t="s">
        <v>53</v>
      </c>
      <c r="AI198" s="4">
        <v>1170</v>
      </c>
      <c r="AJ198" s="4">
        <v>1</v>
      </c>
      <c r="AK198" s="4">
        <v>1170</v>
      </c>
      <c r="AL198" s="26">
        <v>1225</v>
      </c>
      <c r="AM198" s="27">
        <f t="shared" ref="AM198:AM201" si="200">AL198*1.13</f>
        <v>1384.25</v>
      </c>
      <c r="AN198" s="27">
        <f t="shared" ref="AN198:AN201" si="201">K198*AM198</f>
        <v>5537</v>
      </c>
      <c r="AO198" s="43" t="s">
        <v>71</v>
      </c>
      <c r="AQ198" s="43" t="s">
        <v>72</v>
      </c>
      <c r="AR198" s="27" t="s">
        <v>73</v>
      </c>
      <c r="AS198" s="43" t="s">
        <v>74</v>
      </c>
      <c r="AT198" s="27">
        <f t="shared" ref="AT198:AT201" si="202">IF(AP198="取数",K198,AN198)</f>
        <v>5537</v>
      </c>
      <c r="AU198" s="28">
        <v>0.004</v>
      </c>
      <c r="AV198" s="28">
        <v>0.004</v>
      </c>
      <c r="AX198" s="27">
        <f t="shared" ref="AX198:AX201" si="203">AT198*AU198</f>
        <v>22.148</v>
      </c>
      <c r="AY198" s="27">
        <f t="shared" ref="AY198:AY201" si="204">AT198*AV198</f>
        <v>22.148</v>
      </c>
      <c r="AZ198" s="27">
        <f t="shared" ref="AZ198:AZ201" si="205">AT198*AW198</f>
        <v>0</v>
      </c>
      <c r="BA198" s="27">
        <f t="shared" ref="BA198:BA201" si="206">BB198/1.06</f>
        <v>41.788679245283</v>
      </c>
      <c r="BB198" s="27">
        <f t="shared" ref="BB198:BB201" si="207">AX198+AY198+AZ198</f>
        <v>44.296</v>
      </c>
    </row>
    <row r="199" spans="1:54">
      <c r="A199" s="4" t="s">
        <v>53</v>
      </c>
      <c r="B199" s="33" t="s">
        <v>54</v>
      </c>
      <c r="C199" s="4" t="s">
        <v>417</v>
      </c>
      <c r="D199" s="4" t="s">
        <v>418</v>
      </c>
      <c r="E199" s="4" t="s">
        <v>88</v>
      </c>
      <c r="F199" s="4" t="s">
        <v>104</v>
      </c>
      <c r="G199" s="4" t="s">
        <v>105</v>
      </c>
      <c r="H199" s="34">
        <v>45080</v>
      </c>
      <c r="I199" s="36">
        <v>0.65938657407407</v>
      </c>
      <c r="J199" s="37">
        <v>1</v>
      </c>
      <c r="K199" s="24">
        <v>1</v>
      </c>
      <c r="L199" s="37">
        <v>0</v>
      </c>
      <c r="M199" s="37">
        <v>0</v>
      </c>
      <c r="N199" s="4" t="s">
        <v>60</v>
      </c>
      <c r="O199" s="4" t="s">
        <v>78</v>
      </c>
      <c r="P199" s="4" t="s">
        <v>79</v>
      </c>
      <c r="Q199" s="4" t="s">
        <v>53</v>
      </c>
      <c r="R199" s="4" t="s">
        <v>78</v>
      </c>
      <c r="S199" s="4" t="s">
        <v>81</v>
      </c>
      <c r="T199" s="4" t="s">
        <v>99</v>
      </c>
      <c r="U199" s="4" t="s">
        <v>419</v>
      </c>
      <c r="V199" s="4" t="s">
        <v>53</v>
      </c>
      <c r="W199" s="4" t="s">
        <v>65</v>
      </c>
      <c r="X199" s="4" t="s">
        <v>66</v>
      </c>
      <c r="Y199" s="4" t="s">
        <v>67</v>
      </c>
      <c r="Z199" s="4" t="s">
        <v>53</v>
      </c>
      <c r="AA199" s="4" t="s">
        <v>53</v>
      </c>
      <c r="AB199" s="4" t="s">
        <v>53</v>
      </c>
      <c r="AC199" s="4" t="s">
        <v>68</v>
      </c>
      <c r="AD199" s="38">
        <v>101253</v>
      </c>
      <c r="AE199" s="33" t="s">
        <v>69</v>
      </c>
      <c r="AF199" s="4" t="s">
        <v>53</v>
      </c>
      <c r="AG199" s="4" t="s">
        <v>70</v>
      </c>
      <c r="AH199" s="4" t="s">
        <v>53</v>
      </c>
      <c r="AI199" s="4">
        <v>1372</v>
      </c>
      <c r="AJ199" s="4">
        <v>1</v>
      </c>
      <c r="AK199" s="4">
        <v>1372</v>
      </c>
      <c r="AL199" s="26">
        <v>1427</v>
      </c>
      <c r="AM199" s="27">
        <f t="shared" si="200"/>
        <v>1612.51</v>
      </c>
      <c r="AN199" s="27">
        <f t="shared" si="201"/>
        <v>1612.51</v>
      </c>
      <c r="AO199" s="43" t="s">
        <v>71</v>
      </c>
      <c r="AQ199" s="43" t="s">
        <v>72</v>
      </c>
      <c r="AR199" s="27" t="s">
        <v>73</v>
      </c>
      <c r="AS199" s="43" t="s">
        <v>74</v>
      </c>
      <c r="AT199" s="27">
        <f t="shared" si="202"/>
        <v>1612.51</v>
      </c>
      <c r="AU199" s="28">
        <v>0.004</v>
      </c>
      <c r="AV199" s="28">
        <v>0.004</v>
      </c>
      <c r="AX199" s="27">
        <f t="shared" si="203"/>
        <v>6.45004</v>
      </c>
      <c r="AY199" s="27">
        <f t="shared" si="204"/>
        <v>6.45004</v>
      </c>
      <c r="AZ199" s="27">
        <f t="shared" si="205"/>
        <v>0</v>
      </c>
      <c r="BA199" s="27">
        <f t="shared" si="206"/>
        <v>12.1698867924528</v>
      </c>
      <c r="BB199" s="27">
        <f t="shared" si="207"/>
        <v>12.90008</v>
      </c>
    </row>
    <row r="200" spans="1:54">
      <c r="A200" s="4" t="s">
        <v>53</v>
      </c>
      <c r="B200" s="33" t="s">
        <v>54</v>
      </c>
      <c r="C200" s="4" t="s">
        <v>417</v>
      </c>
      <c r="D200" s="4" t="s">
        <v>418</v>
      </c>
      <c r="E200" s="4" t="s">
        <v>89</v>
      </c>
      <c r="F200" s="4" t="s">
        <v>76</v>
      </c>
      <c r="G200" s="4" t="s">
        <v>77</v>
      </c>
      <c r="H200" s="34">
        <v>45080</v>
      </c>
      <c r="I200" s="36">
        <v>0.65938657407407</v>
      </c>
      <c r="J200" s="37">
        <v>5</v>
      </c>
      <c r="K200" s="24">
        <v>5</v>
      </c>
      <c r="L200" s="37">
        <v>0</v>
      </c>
      <c r="M200" s="37">
        <v>0</v>
      </c>
      <c r="N200" s="4" t="s">
        <v>60</v>
      </c>
      <c r="O200" s="4" t="s">
        <v>78</v>
      </c>
      <c r="P200" s="4" t="s">
        <v>79</v>
      </c>
      <c r="Q200" s="4" t="s">
        <v>53</v>
      </c>
      <c r="R200" s="4" t="s">
        <v>78</v>
      </c>
      <c r="S200" s="4" t="s">
        <v>81</v>
      </c>
      <c r="T200" s="4" t="s">
        <v>99</v>
      </c>
      <c r="U200" s="4" t="s">
        <v>419</v>
      </c>
      <c r="V200" s="4" t="s">
        <v>53</v>
      </c>
      <c r="W200" s="4" t="s">
        <v>65</v>
      </c>
      <c r="X200" s="4" t="s">
        <v>66</v>
      </c>
      <c r="Y200" s="4" t="s">
        <v>67</v>
      </c>
      <c r="Z200" s="4" t="s">
        <v>53</v>
      </c>
      <c r="AA200" s="4" t="s">
        <v>53</v>
      </c>
      <c r="AB200" s="4" t="s">
        <v>53</v>
      </c>
      <c r="AC200" s="4" t="s">
        <v>68</v>
      </c>
      <c r="AD200" s="38">
        <v>101253</v>
      </c>
      <c r="AE200" s="33" t="s">
        <v>69</v>
      </c>
      <c r="AF200" s="4" t="s">
        <v>53</v>
      </c>
      <c r="AG200" s="4" t="s">
        <v>70</v>
      </c>
      <c r="AH200" s="4" t="s">
        <v>53</v>
      </c>
      <c r="AI200" s="4">
        <v>500</v>
      </c>
      <c r="AJ200" s="4">
        <v>1</v>
      </c>
      <c r="AK200" s="4">
        <v>500</v>
      </c>
      <c r="AL200" s="26">
        <v>500</v>
      </c>
      <c r="AM200" s="27">
        <f t="shared" si="200"/>
        <v>565</v>
      </c>
      <c r="AN200" s="27">
        <f t="shared" si="201"/>
        <v>2825</v>
      </c>
      <c r="AO200" s="43" t="s">
        <v>71</v>
      </c>
      <c r="AQ200" s="43" t="s">
        <v>72</v>
      </c>
      <c r="AR200" s="27" t="s">
        <v>73</v>
      </c>
      <c r="AS200" s="43" t="s">
        <v>74</v>
      </c>
      <c r="AT200" s="27">
        <f t="shared" si="202"/>
        <v>2825</v>
      </c>
      <c r="AU200" s="28">
        <v>0.004</v>
      </c>
      <c r="AV200" s="28">
        <v>0.004</v>
      </c>
      <c r="AX200" s="27">
        <f t="shared" si="203"/>
        <v>11.3</v>
      </c>
      <c r="AY200" s="27">
        <f t="shared" si="204"/>
        <v>11.3</v>
      </c>
      <c r="AZ200" s="27">
        <f t="shared" si="205"/>
        <v>0</v>
      </c>
      <c r="BA200" s="27">
        <f t="shared" si="206"/>
        <v>21.3207547169811</v>
      </c>
      <c r="BB200" s="27">
        <f t="shared" si="207"/>
        <v>22.6</v>
      </c>
    </row>
    <row r="201" spans="1:54">
      <c r="A201" s="4" t="s">
        <v>53</v>
      </c>
      <c r="B201" s="33" t="s">
        <v>54</v>
      </c>
      <c r="C201" s="4" t="s">
        <v>417</v>
      </c>
      <c r="D201" s="4" t="s">
        <v>418</v>
      </c>
      <c r="E201" s="4" t="s">
        <v>91</v>
      </c>
      <c r="F201" s="4" t="s">
        <v>96</v>
      </c>
      <c r="G201" s="4" t="s">
        <v>77</v>
      </c>
      <c r="H201" s="34">
        <v>45080</v>
      </c>
      <c r="I201" s="36">
        <v>0.65938657407407</v>
      </c>
      <c r="J201" s="37">
        <v>1</v>
      </c>
      <c r="K201" s="24">
        <v>1</v>
      </c>
      <c r="L201" s="37">
        <v>0</v>
      </c>
      <c r="M201" s="37">
        <v>0</v>
      </c>
      <c r="N201" s="4" t="s">
        <v>60</v>
      </c>
      <c r="O201" s="4" t="s">
        <v>78</v>
      </c>
      <c r="P201" s="4" t="s">
        <v>79</v>
      </c>
      <c r="Q201" s="4" t="s">
        <v>53</v>
      </c>
      <c r="R201" s="4" t="s">
        <v>78</v>
      </c>
      <c r="S201" s="4" t="s">
        <v>81</v>
      </c>
      <c r="T201" s="4" t="s">
        <v>99</v>
      </c>
      <c r="U201" s="4" t="s">
        <v>419</v>
      </c>
      <c r="V201" s="4" t="s">
        <v>53</v>
      </c>
      <c r="W201" s="4" t="s">
        <v>65</v>
      </c>
      <c r="X201" s="4" t="s">
        <v>66</v>
      </c>
      <c r="Y201" s="4" t="s">
        <v>67</v>
      </c>
      <c r="Z201" s="4" t="s">
        <v>53</v>
      </c>
      <c r="AA201" s="4" t="s">
        <v>53</v>
      </c>
      <c r="AB201" s="4" t="s">
        <v>53</v>
      </c>
      <c r="AC201" s="4" t="s">
        <v>68</v>
      </c>
      <c r="AD201" s="38">
        <v>101253</v>
      </c>
      <c r="AE201" s="33" t="s">
        <v>69</v>
      </c>
      <c r="AF201" s="4" t="s">
        <v>53</v>
      </c>
      <c r="AG201" s="4" t="s">
        <v>70</v>
      </c>
      <c r="AH201" s="4" t="s">
        <v>53</v>
      </c>
      <c r="AI201" s="4">
        <v>500</v>
      </c>
      <c r="AJ201" s="4">
        <v>1</v>
      </c>
      <c r="AK201" s="4">
        <v>500</v>
      </c>
      <c r="AL201" s="26">
        <v>500</v>
      </c>
      <c r="AM201" s="27">
        <f t="shared" si="200"/>
        <v>565</v>
      </c>
      <c r="AN201" s="27">
        <f t="shared" si="201"/>
        <v>565</v>
      </c>
      <c r="AO201" s="43" t="s">
        <v>71</v>
      </c>
      <c r="AQ201" s="43" t="s">
        <v>72</v>
      </c>
      <c r="AR201" s="27" t="s">
        <v>73</v>
      </c>
      <c r="AS201" s="43" t="s">
        <v>74</v>
      </c>
      <c r="AT201" s="27">
        <f t="shared" si="202"/>
        <v>565</v>
      </c>
      <c r="AU201" s="28">
        <v>0.004</v>
      </c>
      <c r="AV201" s="28">
        <v>0.004</v>
      </c>
      <c r="AX201" s="27">
        <f t="shared" si="203"/>
        <v>2.26</v>
      </c>
      <c r="AY201" s="27">
        <f t="shared" si="204"/>
        <v>2.26</v>
      </c>
      <c r="AZ201" s="27">
        <f t="shared" si="205"/>
        <v>0</v>
      </c>
      <c r="BA201" s="27">
        <f t="shared" si="206"/>
        <v>4.26415094339623</v>
      </c>
      <c r="BB201" s="27">
        <f t="shared" si="207"/>
        <v>4.52</v>
      </c>
    </row>
    <row r="202" spans="1:54">
      <c r="A202" s="4" t="s">
        <v>53</v>
      </c>
      <c r="B202" s="33" t="s">
        <v>54</v>
      </c>
      <c r="C202" s="4" t="s">
        <v>420</v>
      </c>
      <c r="D202" s="4" t="s">
        <v>421</v>
      </c>
      <c r="E202" s="4" t="s">
        <v>57</v>
      </c>
      <c r="F202" s="4" t="s">
        <v>76</v>
      </c>
      <c r="G202" s="4" t="s">
        <v>77</v>
      </c>
      <c r="H202" s="34">
        <v>45082</v>
      </c>
      <c r="I202" s="36">
        <v>0.60439814814815</v>
      </c>
      <c r="J202" s="37">
        <v>22</v>
      </c>
      <c r="K202" s="24">
        <v>22</v>
      </c>
      <c r="L202" s="37">
        <v>0</v>
      </c>
      <c r="M202" s="37">
        <v>0</v>
      </c>
      <c r="N202" s="4" t="s">
        <v>60</v>
      </c>
      <c r="O202" s="4" t="s">
        <v>78</v>
      </c>
      <c r="P202" s="4" t="s">
        <v>79</v>
      </c>
      <c r="Q202" s="4" t="s">
        <v>53</v>
      </c>
      <c r="R202" s="4" t="s">
        <v>78</v>
      </c>
      <c r="S202" s="4" t="s">
        <v>81</v>
      </c>
      <c r="T202" s="4" t="s">
        <v>99</v>
      </c>
      <c r="U202" s="4" t="s">
        <v>422</v>
      </c>
      <c r="V202" s="4" t="s">
        <v>53</v>
      </c>
      <c r="W202" s="4" t="s">
        <v>65</v>
      </c>
      <c r="X202" s="4" t="s">
        <v>66</v>
      </c>
      <c r="Y202" s="4" t="s">
        <v>67</v>
      </c>
      <c r="Z202" s="4" t="s">
        <v>53</v>
      </c>
      <c r="AA202" s="4" t="s">
        <v>53</v>
      </c>
      <c r="AB202" s="4" t="s">
        <v>53</v>
      </c>
      <c r="AC202" s="4" t="s">
        <v>68</v>
      </c>
      <c r="AD202" s="38">
        <v>101253</v>
      </c>
      <c r="AE202" s="33" t="s">
        <v>69</v>
      </c>
      <c r="AF202" s="4" t="s">
        <v>53</v>
      </c>
      <c r="AG202" s="4" t="s">
        <v>70</v>
      </c>
      <c r="AH202" s="4" t="s">
        <v>53</v>
      </c>
      <c r="AI202" s="4">
        <v>500</v>
      </c>
      <c r="AJ202" s="4">
        <v>1</v>
      </c>
      <c r="AK202" s="4">
        <v>500</v>
      </c>
      <c r="AL202" s="26">
        <v>500</v>
      </c>
      <c r="AM202" s="27">
        <f t="shared" ref="AM202:AM212" si="208">AL202*1.13</f>
        <v>565</v>
      </c>
      <c r="AN202" s="27">
        <f t="shared" ref="AN202:AN212" si="209">K202*AM202</f>
        <v>12430</v>
      </c>
      <c r="AO202" s="43" t="s">
        <v>71</v>
      </c>
      <c r="AQ202" s="43" t="s">
        <v>72</v>
      </c>
      <c r="AR202" s="27" t="s">
        <v>73</v>
      </c>
      <c r="AS202" s="43" t="s">
        <v>74</v>
      </c>
      <c r="AT202" s="27">
        <f t="shared" ref="AT202:AT212" si="210">IF(AP202="取数",K202,AN202)</f>
        <v>12430</v>
      </c>
      <c r="AU202" s="28">
        <v>0.004</v>
      </c>
      <c r="AV202" s="28">
        <v>0.004</v>
      </c>
      <c r="AX202" s="27">
        <f t="shared" ref="AX202:AX212" si="211">AT202*AU202</f>
        <v>49.72</v>
      </c>
      <c r="AY202" s="27">
        <f t="shared" ref="AY202:AY212" si="212">AT202*AV202</f>
        <v>49.72</v>
      </c>
      <c r="AZ202" s="27">
        <f t="shared" ref="AZ202:AZ212" si="213">AT202*AW202</f>
        <v>0</v>
      </c>
      <c r="BA202" s="27">
        <f t="shared" ref="BA202:BA212" si="214">BB202/1.06</f>
        <v>93.811320754717</v>
      </c>
      <c r="BB202" s="27">
        <f t="shared" ref="BB202:BB212" si="215">AX202+AY202+AZ202</f>
        <v>99.44</v>
      </c>
    </row>
    <row r="203" spans="1:54">
      <c r="A203" s="4" t="s">
        <v>53</v>
      </c>
      <c r="B203" s="33" t="s">
        <v>54</v>
      </c>
      <c r="C203" s="4" t="s">
        <v>420</v>
      </c>
      <c r="D203" s="4" t="s">
        <v>421</v>
      </c>
      <c r="E203" s="4" t="s">
        <v>88</v>
      </c>
      <c r="F203" s="4" t="s">
        <v>58</v>
      </c>
      <c r="G203" s="4" t="s">
        <v>59</v>
      </c>
      <c r="H203" s="34">
        <v>45082</v>
      </c>
      <c r="I203" s="36">
        <v>0.60439814814815</v>
      </c>
      <c r="J203" s="37">
        <v>16</v>
      </c>
      <c r="K203" s="24">
        <v>16</v>
      </c>
      <c r="L203" s="37">
        <v>0</v>
      </c>
      <c r="M203" s="37">
        <v>0</v>
      </c>
      <c r="N203" s="4" t="s">
        <v>60</v>
      </c>
      <c r="O203" s="4" t="s">
        <v>78</v>
      </c>
      <c r="P203" s="4" t="s">
        <v>79</v>
      </c>
      <c r="Q203" s="4" t="s">
        <v>53</v>
      </c>
      <c r="R203" s="4" t="s">
        <v>78</v>
      </c>
      <c r="S203" s="4" t="s">
        <v>81</v>
      </c>
      <c r="T203" s="4" t="s">
        <v>99</v>
      </c>
      <c r="U203" s="4" t="s">
        <v>422</v>
      </c>
      <c r="V203" s="4" t="s">
        <v>53</v>
      </c>
      <c r="W203" s="4" t="s">
        <v>65</v>
      </c>
      <c r="X203" s="4" t="s">
        <v>66</v>
      </c>
      <c r="Y203" s="4" t="s">
        <v>67</v>
      </c>
      <c r="Z203" s="4" t="s">
        <v>53</v>
      </c>
      <c r="AA203" s="4" t="s">
        <v>53</v>
      </c>
      <c r="AB203" s="4" t="s">
        <v>53</v>
      </c>
      <c r="AC203" s="4" t="s">
        <v>68</v>
      </c>
      <c r="AD203" s="38">
        <v>101253</v>
      </c>
      <c r="AE203" s="33" t="s">
        <v>69</v>
      </c>
      <c r="AF203" s="4" t="s">
        <v>53</v>
      </c>
      <c r="AG203" s="4" t="s">
        <v>70</v>
      </c>
      <c r="AH203" s="4" t="s">
        <v>53</v>
      </c>
      <c r="AI203" s="4">
        <v>1730</v>
      </c>
      <c r="AJ203" s="4">
        <v>1</v>
      </c>
      <c r="AK203" s="4">
        <v>1730</v>
      </c>
      <c r="AL203" s="26">
        <v>1492.4</v>
      </c>
      <c r="AM203" s="27">
        <f t="shared" si="208"/>
        <v>1686.412</v>
      </c>
      <c r="AN203" s="27">
        <f t="shared" si="209"/>
        <v>26982.592</v>
      </c>
      <c r="AO203" s="43" t="s">
        <v>71</v>
      </c>
      <c r="AQ203" s="43" t="s">
        <v>72</v>
      </c>
      <c r="AR203" s="27" t="s">
        <v>73</v>
      </c>
      <c r="AS203" s="43" t="s">
        <v>74</v>
      </c>
      <c r="AT203" s="27">
        <f t="shared" si="210"/>
        <v>26982.592</v>
      </c>
      <c r="AU203" s="28">
        <v>0.004</v>
      </c>
      <c r="AV203" s="28">
        <v>0.004</v>
      </c>
      <c r="AX203" s="27">
        <f t="shared" si="211"/>
        <v>107.930368</v>
      </c>
      <c r="AY203" s="27">
        <f t="shared" si="212"/>
        <v>107.930368</v>
      </c>
      <c r="AZ203" s="27">
        <f t="shared" si="213"/>
        <v>0</v>
      </c>
      <c r="BA203" s="27">
        <f t="shared" si="214"/>
        <v>203.642203773585</v>
      </c>
      <c r="BB203" s="27">
        <f t="shared" si="215"/>
        <v>215.860736</v>
      </c>
    </row>
    <row r="204" spans="1:54">
      <c r="A204" s="4" t="s">
        <v>53</v>
      </c>
      <c r="B204" s="33" t="s">
        <v>54</v>
      </c>
      <c r="C204" s="4" t="s">
        <v>420</v>
      </c>
      <c r="D204" s="4" t="s">
        <v>421</v>
      </c>
      <c r="E204" s="4" t="s">
        <v>89</v>
      </c>
      <c r="F204" s="4" t="s">
        <v>96</v>
      </c>
      <c r="G204" s="4" t="s">
        <v>77</v>
      </c>
      <c r="H204" s="34">
        <v>45082</v>
      </c>
      <c r="I204" s="36">
        <v>0.60439814814815</v>
      </c>
      <c r="J204" s="37">
        <v>1</v>
      </c>
      <c r="K204" s="24">
        <v>1</v>
      </c>
      <c r="L204" s="37">
        <v>0</v>
      </c>
      <c r="M204" s="37">
        <v>0</v>
      </c>
      <c r="N204" s="4" t="s">
        <v>60</v>
      </c>
      <c r="O204" s="4" t="s">
        <v>78</v>
      </c>
      <c r="P204" s="4" t="s">
        <v>79</v>
      </c>
      <c r="Q204" s="4" t="s">
        <v>53</v>
      </c>
      <c r="R204" s="4" t="s">
        <v>78</v>
      </c>
      <c r="S204" s="4" t="s">
        <v>81</v>
      </c>
      <c r="T204" s="4" t="s">
        <v>99</v>
      </c>
      <c r="U204" s="4" t="s">
        <v>422</v>
      </c>
      <c r="V204" s="4" t="s">
        <v>53</v>
      </c>
      <c r="W204" s="4" t="s">
        <v>65</v>
      </c>
      <c r="X204" s="4" t="s">
        <v>66</v>
      </c>
      <c r="Y204" s="4" t="s">
        <v>67</v>
      </c>
      <c r="Z204" s="4" t="s">
        <v>53</v>
      </c>
      <c r="AA204" s="4" t="s">
        <v>53</v>
      </c>
      <c r="AB204" s="4" t="s">
        <v>53</v>
      </c>
      <c r="AC204" s="4" t="s">
        <v>68</v>
      </c>
      <c r="AD204" s="38">
        <v>101253</v>
      </c>
      <c r="AE204" s="33" t="s">
        <v>69</v>
      </c>
      <c r="AF204" s="4" t="s">
        <v>53</v>
      </c>
      <c r="AG204" s="4" t="s">
        <v>70</v>
      </c>
      <c r="AH204" s="4" t="s">
        <v>53</v>
      </c>
      <c r="AI204" s="4">
        <v>500</v>
      </c>
      <c r="AJ204" s="4">
        <v>1</v>
      </c>
      <c r="AK204" s="4">
        <v>500</v>
      </c>
      <c r="AL204" s="26">
        <v>500</v>
      </c>
      <c r="AM204" s="27">
        <f t="shared" si="208"/>
        <v>565</v>
      </c>
      <c r="AN204" s="27">
        <f t="shared" si="209"/>
        <v>565</v>
      </c>
      <c r="AO204" s="43" t="s">
        <v>71</v>
      </c>
      <c r="AQ204" s="43" t="s">
        <v>72</v>
      </c>
      <c r="AR204" s="27" t="s">
        <v>73</v>
      </c>
      <c r="AS204" s="43" t="s">
        <v>74</v>
      </c>
      <c r="AT204" s="27">
        <f t="shared" si="210"/>
        <v>565</v>
      </c>
      <c r="AU204" s="28">
        <v>0.004</v>
      </c>
      <c r="AV204" s="28">
        <v>0.004</v>
      </c>
      <c r="AX204" s="27">
        <f t="shared" si="211"/>
        <v>2.26</v>
      </c>
      <c r="AY204" s="27">
        <f t="shared" si="212"/>
        <v>2.26</v>
      </c>
      <c r="AZ204" s="27">
        <f t="shared" si="213"/>
        <v>0</v>
      </c>
      <c r="BA204" s="27">
        <f t="shared" si="214"/>
        <v>4.26415094339623</v>
      </c>
      <c r="BB204" s="27">
        <f t="shared" si="215"/>
        <v>4.52</v>
      </c>
    </row>
    <row r="205" spans="1:54">
      <c r="A205" s="4" t="s">
        <v>53</v>
      </c>
      <c r="B205" s="33" t="s">
        <v>54</v>
      </c>
      <c r="C205" s="4" t="s">
        <v>423</v>
      </c>
      <c r="D205" s="4" t="s">
        <v>424</v>
      </c>
      <c r="E205" s="4" t="s">
        <v>57</v>
      </c>
      <c r="F205" s="4" t="s">
        <v>85</v>
      </c>
      <c r="G205" s="4" t="s">
        <v>86</v>
      </c>
      <c r="H205" s="34">
        <v>45082</v>
      </c>
      <c r="I205" s="36">
        <v>0.66123842592593</v>
      </c>
      <c r="J205" s="37">
        <v>8</v>
      </c>
      <c r="K205" s="24">
        <v>8</v>
      </c>
      <c r="L205" s="37">
        <v>0</v>
      </c>
      <c r="M205" s="37">
        <v>0</v>
      </c>
      <c r="N205" s="4" t="s">
        <v>60</v>
      </c>
      <c r="O205" s="4" t="s">
        <v>78</v>
      </c>
      <c r="P205" s="4" t="s">
        <v>79</v>
      </c>
      <c r="Q205" s="4" t="s">
        <v>53</v>
      </c>
      <c r="R205" s="4" t="s">
        <v>78</v>
      </c>
      <c r="S205" s="4" t="s">
        <v>81</v>
      </c>
      <c r="T205" s="4" t="s">
        <v>108</v>
      </c>
      <c r="U205" s="4" t="s">
        <v>425</v>
      </c>
      <c r="V205" s="4" t="s">
        <v>53</v>
      </c>
      <c r="W205" s="4" t="s">
        <v>222</v>
      </c>
      <c r="X205" s="4" t="s">
        <v>223</v>
      </c>
      <c r="Y205" s="4" t="s">
        <v>224</v>
      </c>
      <c r="Z205" s="4" t="s">
        <v>53</v>
      </c>
      <c r="AA205" s="4" t="s">
        <v>53</v>
      </c>
      <c r="AB205" s="4" t="s">
        <v>53</v>
      </c>
      <c r="AC205" s="4" t="s">
        <v>68</v>
      </c>
      <c r="AD205" s="38">
        <v>101253</v>
      </c>
      <c r="AE205" s="33" t="s">
        <v>69</v>
      </c>
      <c r="AF205" s="4" t="s">
        <v>53</v>
      </c>
      <c r="AG205" s="4" t="s">
        <v>70</v>
      </c>
      <c r="AH205" s="4" t="s">
        <v>53</v>
      </c>
      <c r="AI205" s="4">
        <v>1170</v>
      </c>
      <c r="AJ205" s="4">
        <v>1</v>
      </c>
      <c r="AK205" s="4">
        <v>1170</v>
      </c>
      <c r="AL205" s="26">
        <v>1225</v>
      </c>
      <c r="AM205" s="27">
        <f t="shared" si="208"/>
        <v>1384.25</v>
      </c>
      <c r="AN205" s="27">
        <f t="shared" si="209"/>
        <v>11074</v>
      </c>
      <c r="AO205" s="43" t="s">
        <v>71</v>
      </c>
      <c r="AQ205" s="43" t="s">
        <v>72</v>
      </c>
      <c r="AR205" s="27" t="s">
        <v>73</v>
      </c>
      <c r="AS205" s="43" t="s">
        <v>225</v>
      </c>
      <c r="AT205" s="27">
        <f t="shared" si="210"/>
        <v>11074</v>
      </c>
      <c r="AU205" s="28">
        <v>0.004</v>
      </c>
      <c r="AV205" s="28">
        <v>0.004</v>
      </c>
      <c r="AX205" s="27">
        <f t="shared" si="211"/>
        <v>44.296</v>
      </c>
      <c r="AY205" s="27">
        <f t="shared" si="212"/>
        <v>44.296</v>
      </c>
      <c r="AZ205" s="27">
        <f t="shared" si="213"/>
        <v>0</v>
      </c>
      <c r="BA205" s="27">
        <f t="shared" si="214"/>
        <v>83.577358490566</v>
      </c>
      <c r="BB205" s="27">
        <f t="shared" si="215"/>
        <v>88.592</v>
      </c>
    </row>
    <row r="206" spans="1:54">
      <c r="A206" s="4" t="s">
        <v>53</v>
      </c>
      <c r="B206" s="33" t="s">
        <v>54</v>
      </c>
      <c r="C206" s="4" t="s">
        <v>417</v>
      </c>
      <c r="D206" s="4" t="s">
        <v>426</v>
      </c>
      <c r="E206" s="4" t="s">
        <v>57</v>
      </c>
      <c r="F206" s="4" t="s">
        <v>92</v>
      </c>
      <c r="G206" s="4" t="s">
        <v>93</v>
      </c>
      <c r="H206" s="34">
        <v>45083</v>
      </c>
      <c r="I206" s="36">
        <v>0.60738425925926</v>
      </c>
      <c r="J206" s="37">
        <v>1</v>
      </c>
      <c r="K206" s="24">
        <v>1</v>
      </c>
      <c r="L206" s="37">
        <v>0</v>
      </c>
      <c r="M206" s="37">
        <v>0</v>
      </c>
      <c r="N206" s="4" t="s">
        <v>60</v>
      </c>
      <c r="O206" s="4" t="s">
        <v>78</v>
      </c>
      <c r="P206" s="4" t="s">
        <v>79</v>
      </c>
      <c r="Q206" s="4" t="s">
        <v>53</v>
      </c>
      <c r="R206" s="4" t="s">
        <v>78</v>
      </c>
      <c r="S206" s="4" t="s">
        <v>81</v>
      </c>
      <c r="T206" s="4" t="s">
        <v>119</v>
      </c>
      <c r="U206" s="4" t="s">
        <v>427</v>
      </c>
      <c r="V206" s="4" t="s">
        <v>53</v>
      </c>
      <c r="W206" s="4" t="s">
        <v>65</v>
      </c>
      <c r="X206" s="4" t="s">
        <v>66</v>
      </c>
      <c r="Y206" s="4" t="s">
        <v>67</v>
      </c>
      <c r="Z206" s="4" t="s">
        <v>53</v>
      </c>
      <c r="AA206" s="4" t="s">
        <v>53</v>
      </c>
      <c r="AB206" s="4" t="s">
        <v>53</v>
      </c>
      <c r="AC206" s="4" t="s">
        <v>68</v>
      </c>
      <c r="AD206" s="38">
        <v>101253</v>
      </c>
      <c r="AE206" s="33" t="s">
        <v>69</v>
      </c>
      <c r="AF206" s="4" t="s">
        <v>53</v>
      </c>
      <c r="AG206" s="4" t="s">
        <v>70</v>
      </c>
      <c r="AH206" s="4" t="s">
        <v>53</v>
      </c>
      <c r="AI206" s="4">
        <v>1730</v>
      </c>
      <c r="AJ206" s="4">
        <v>1</v>
      </c>
      <c r="AK206" s="4">
        <v>1730</v>
      </c>
      <c r="AL206" s="26">
        <v>1730</v>
      </c>
      <c r="AM206" s="27">
        <f t="shared" si="208"/>
        <v>1954.9</v>
      </c>
      <c r="AN206" s="27">
        <f t="shared" si="209"/>
        <v>1954.9</v>
      </c>
      <c r="AO206" s="43" t="s">
        <v>71</v>
      </c>
      <c r="AQ206" s="43" t="s">
        <v>72</v>
      </c>
      <c r="AR206" s="27" t="s">
        <v>73</v>
      </c>
      <c r="AS206" s="43" t="s">
        <v>74</v>
      </c>
      <c r="AT206" s="27">
        <f t="shared" si="210"/>
        <v>1954.9</v>
      </c>
      <c r="AU206" s="28">
        <v>0.004</v>
      </c>
      <c r="AV206" s="28">
        <v>0.004</v>
      </c>
      <c r="AX206" s="27">
        <f t="shared" si="211"/>
        <v>7.8196</v>
      </c>
      <c r="AY206" s="27">
        <f t="shared" si="212"/>
        <v>7.8196</v>
      </c>
      <c r="AZ206" s="27">
        <f t="shared" si="213"/>
        <v>0</v>
      </c>
      <c r="BA206" s="27">
        <f t="shared" si="214"/>
        <v>14.7539622641509</v>
      </c>
      <c r="BB206" s="27">
        <f t="shared" si="215"/>
        <v>15.6392</v>
      </c>
    </row>
    <row r="207" spans="1:54">
      <c r="A207" s="4" t="s">
        <v>53</v>
      </c>
      <c r="B207" s="33" t="s">
        <v>54</v>
      </c>
      <c r="C207" s="4" t="s">
        <v>420</v>
      </c>
      <c r="D207" s="4" t="s">
        <v>428</v>
      </c>
      <c r="E207" s="4" t="s">
        <v>57</v>
      </c>
      <c r="F207" s="4" t="s">
        <v>58</v>
      </c>
      <c r="G207" s="4" t="s">
        <v>59</v>
      </c>
      <c r="H207" s="34">
        <v>45083</v>
      </c>
      <c r="I207" s="36">
        <v>0.6078587962963</v>
      </c>
      <c r="J207" s="37">
        <v>6</v>
      </c>
      <c r="K207" s="24">
        <v>6</v>
      </c>
      <c r="L207" s="37">
        <v>0</v>
      </c>
      <c r="M207" s="37">
        <v>0</v>
      </c>
      <c r="N207" s="4" t="s">
        <v>60</v>
      </c>
      <c r="O207" s="4" t="s">
        <v>78</v>
      </c>
      <c r="P207" s="4" t="s">
        <v>79</v>
      </c>
      <c r="Q207" s="4" t="s">
        <v>53</v>
      </c>
      <c r="R207" s="4" t="s">
        <v>78</v>
      </c>
      <c r="S207" s="4" t="s">
        <v>81</v>
      </c>
      <c r="T207" s="4" t="s">
        <v>119</v>
      </c>
      <c r="U207" s="4" t="s">
        <v>429</v>
      </c>
      <c r="V207" s="4" t="s">
        <v>53</v>
      </c>
      <c r="W207" s="4" t="s">
        <v>65</v>
      </c>
      <c r="X207" s="4" t="s">
        <v>66</v>
      </c>
      <c r="Y207" s="4" t="s">
        <v>67</v>
      </c>
      <c r="Z207" s="4" t="s">
        <v>53</v>
      </c>
      <c r="AA207" s="4" t="s">
        <v>53</v>
      </c>
      <c r="AB207" s="4" t="s">
        <v>53</v>
      </c>
      <c r="AC207" s="4" t="s">
        <v>68</v>
      </c>
      <c r="AD207" s="38">
        <v>101253</v>
      </c>
      <c r="AE207" s="33" t="s">
        <v>69</v>
      </c>
      <c r="AF207" s="4" t="s">
        <v>53</v>
      </c>
      <c r="AG207" s="4" t="s">
        <v>70</v>
      </c>
      <c r="AH207" s="4" t="s">
        <v>53</v>
      </c>
      <c r="AI207" s="4">
        <v>1730</v>
      </c>
      <c r="AJ207" s="4">
        <v>1</v>
      </c>
      <c r="AK207" s="4">
        <v>1730</v>
      </c>
      <c r="AL207" s="26">
        <v>1492.4</v>
      </c>
      <c r="AM207" s="27">
        <f t="shared" si="208"/>
        <v>1686.412</v>
      </c>
      <c r="AN207" s="27">
        <f t="shared" si="209"/>
        <v>10118.472</v>
      </c>
      <c r="AO207" s="43" t="s">
        <v>71</v>
      </c>
      <c r="AQ207" s="43" t="s">
        <v>72</v>
      </c>
      <c r="AR207" s="27" t="s">
        <v>73</v>
      </c>
      <c r="AS207" s="43" t="s">
        <v>74</v>
      </c>
      <c r="AT207" s="27">
        <f t="shared" si="210"/>
        <v>10118.472</v>
      </c>
      <c r="AU207" s="28">
        <v>0.004</v>
      </c>
      <c r="AV207" s="28">
        <v>0.004</v>
      </c>
      <c r="AX207" s="27">
        <f t="shared" si="211"/>
        <v>40.473888</v>
      </c>
      <c r="AY207" s="27">
        <f t="shared" si="212"/>
        <v>40.473888</v>
      </c>
      <c r="AZ207" s="27">
        <f t="shared" si="213"/>
        <v>0</v>
      </c>
      <c r="BA207" s="27">
        <f t="shared" si="214"/>
        <v>76.3658264150943</v>
      </c>
      <c r="BB207" s="27">
        <f t="shared" si="215"/>
        <v>80.947776</v>
      </c>
    </row>
    <row r="208" spans="1:54">
      <c r="A208" s="4" t="s">
        <v>53</v>
      </c>
      <c r="B208" s="33" t="s">
        <v>54</v>
      </c>
      <c r="C208" s="4" t="s">
        <v>420</v>
      </c>
      <c r="D208" s="4" t="s">
        <v>428</v>
      </c>
      <c r="E208" s="4" t="s">
        <v>88</v>
      </c>
      <c r="F208" s="4" t="s">
        <v>92</v>
      </c>
      <c r="G208" s="4" t="s">
        <v>93</v>
      </c>
      <c r="H208" s="34">
        <v>45083</v>
      </c>
      <c r="I208" s="36">
        <v>0.6078587962963</v>
      </c>
      <c r="J208" s="37">
        <v>1</v>
      </c>
      <c r="K208" s="24">
        <v>1</v>
      </c>
      <c r="L208" s="37">
        <v>0</v>
      </c>
      <c r="M208" s="37">
        <v>0</v>
      </c>
      <c r="N208" s="4" t="s">
        <v>60</v>
      </c>
      <c r="O208" s="4" t="s">
        <v>78</v>
      </c>
      <c r="P208" s="4" t="s">
        <v>79</v>
      </c>
      <c r="Q208" s="4" t="s">
        <v>53</v>
      </c>
      <c r="R208" s="4" t="s">
        <v>78</v>
      </c>
      <c r="S208" s="4" t="s">
        <v>81</v>
      </c>
      <c r="T208" s="4" t="s">
        <v>119</v>
      </c>
      <c r="U208" s="4" t="s">
        <v>429</v>
      </c>
      <c r="V208" s="4" t="s">
        <v>53</v>
      </c>
      <c r="W208" s="4" t="s">
        <v>65</v>
      </c>
      <c r="X208" s="4" t="s">
        <v>66</v>
      </c>
      <c r="Y208" s="4" t="s">
        <v>67</v>
      </c>
      <c r="Z208" s="4" t="s">
        <v>53</v>
      </c>
      <c r="AA208" s="4" t="s">
        <v>53</v>
      </c>
      <c r="AB208" s="4" t="s">
        <v>53</v>
      </c>
      <c r="AC208" s="4" t="s">
        <v>68</v>
      </c>
      <c r="AD208" s="38">
        <v>101253</v>
      </c>
      <c r="AE208" s="33" t="s">
        <v>69</v>
      </c>
      <c r="AF208" s="4" t="s">
        <v>53</v>
      </c>
      <c r="AG208" s="4" t="s">
        <v>70</v>
      </c>
      <c r="AH208" s="4" t="s">
        <v>53</v>
      </c>
      <c r="AI208" s="4">
        <v>1730</v>
      </c>
      <c r="AJ208" s="4">
        <v>1</v>
      </c>
      <c r="AK208" s="4">
        <v>1730</v>
      </c>
      <c r="AL208" s="26">
        <v>1730</v>
      </c>
      <c r="AM208" s="27">
        <f t="shared" si="208"/>
        <v>1954.9</v>
      </c>
      <c r="AN208" s="27">
        <f t="shared" si="209"/>
        <v>1954.9</v>
      </c>
      <c r="AO208" s="43" t="s">
        <v>71</v>
      </c>
      <c r="AQ208" s="43" t="s">
        <v>72</v>
      </c>
      <c r="AR208" s="27" t="s">
        <v>73</v>
      </c>
      <c r="AS208" s="43" t="s">
        <v>74</v>
      </c>
      <c r="AT208" s="27">
        <f t="shared" si="210"/>
        <v>1954.9</v>
      </c>
      <c r="AU208" s="28">
        <v>0.004</v>
      </c>
      <c r="AV208" s="28">
        <v>0.004</v>
      </c>
      <c r="AX208" s="27">
        <f t="shared" si="211"/>
        <v>7.8196</v>
      </c>
      <c r="AY208" s="27">
        <f t="shared" si="212"/>
        <v>7.8196</v>
      </c>
      <c r="AZ208" s="27">
        <f t="shared" si="213"/>
        <v>0</v>
      </c>
      <c r="BA208" s="27">
        <f t="shared" si="214"/>
        <v>14.7539622641509</v>
      </c>
      <c r="BB208" s="27">
        <f t="shared" si="215"/>
        <v>15.6392</v>
      </c>
    </row>
    <row r="209" spans="1:54">
      <c r="A209" s="4" t="s">
        <v>53</v>
      </c>
      <c r="B209" s="33" t="s">
        <v>54</v>
      </c>
      <c r="C209" s="4" t="s">
        <v>430</v>
      </c>
      <c r="D209" s="4" t="s">
        <v>431</v>
      </c>
      <c r="E209" s="4" t="s">
        <v>57</v>
      </c>
      <c r="F209" s="4" t="s">
        <v>96</v>
      </c>
      <c r="G209" s="4" t="s">
        <v>77</v>
      </c>
      <c r="H209" s="34">
        <v>45084</v>
      </c>
      <c r="I209" s="36">
        <v>0.61325231481481</v>
      </c>
      <c r="J209" s="37">
        <v>1</v>
      </c>
      <c r="K209" s="24">
        <v>1</v>
      </c>
      <c r="L209" s="37">
        <v>0</v>
      </c>
      <c r="M209" s="37">
        <v>0</v>
      </c>
      <c r="N209" s="4" t="s">
        <v>60</v>
      </c>
      <c r="O209" s="4" t="s">
        <v>78</v>
      </c>
      <c r="P209" s="4" t="s">
        <v>79</v>
      </c>
      <c r="Q209" s="4" t="s">
        <v>53</v>
      </c>
      <c r="R209" s="4" t="s">
        <v>78</v>
      </c>
      <c r="S209" s="4" t="s">
        <v>81</v>
      </c>
      <c r="T209" s="4" t="s">
        <v>99</v>
      </c>
      <c r="U209" s="4" t="s">
        <v>432</v>
      </c>
      <c r="V209" s="4" t="s">
        <v>53</v>
      </c>
      <c r="W209" s="4" t="s">
        <v>65</v>
      </c>
      <c r="X209" s="4" t="s">
        <v>66</v>
      </c>
      <c r="Y209" s="4" t="s">
        <v>67</v>
      </c>
      <c r="Z209" s="4" t="s">
        <v>53</v>
      </c>
      <c r="AA209" s="4" t="s">
        <v>53</v>
      </c>
      <c r="AB209" s="4" t="s">
        <v>53</v>
      </c>
      <c r="AC209" s="4" t="s">
        <v>68</v>
      </c>
      <c r="AD209" s="38">
        <v>101253</v>
      </c>
      <c r="AE209" s="33" t="s">
        <v>69</v>
      </c>
      <c r="AF209" s="4" t="s">
        <v>53</v>
      </c>
      <c r="AG209" s="4" t="s">
        <v>70</v>
      </c>
      <c r="AH209" s="4" t="s">
        <v>53</v>
      </c>
      <c r="AI209" s="4">
        <v>500</v>
      </c>
      <c r="AJ209" s="4">
        <v>1</v>
      </c>
      <c r="AK209" s="4">
        <v>500</v>
      </c>
      <c r="AL209" s="26">
        <v>500</v>
      </c>
      <c r="AM209" s="27">
        <f t="shared" si="208"/>
        <v>565</v>
      </c>
      <c r="AN209" s="27">
        <f t="shared" si="209"/>
        <v>565</v>
      </c>
      <c r="AO209" s="43" t="s">
        <v>71</v>
      </c>
      <c r="AQ209" s="43" t="s">
        <v>72</v>
      </c>
      <c r="AR209" s="27" t="s">
        <v>73</v>
      </c>
      <c r="AS209" s="43" t="s">
        <v>74</v>
      </c>
      <c r="AT209" s="27">
        <f t="shared" si="210"/>
        <v>565</v>
      </c>
      <c r="AU209" s="28">
        <v>0.004</v>
      </c>
      <c r="AV209" s="28">
        <v>0.004</v>
      </c>
      <c r="AX209" s="27">
        <f t="shared" si="211"/>
        <v>2.26</v>
      </c>
      <c r="AY209" s="27">
        <f t="shared" si="212"/>
        <v>2.26</v>
      </c>
      <c r="AZ209" s="27">
        <f t="shared" si="213"/>
        <v>0</v>
      </c>
      <c r="BA209" s="27">
        <f t="shared" si="214"/>
        <v>4.26415094339623</v>
      </c>
      <c r="BB209" s="27">
        <f t="shared" si="215"/>
        <v>4.52</v>
      </c>
    </row>
    <row r="210" spans="1:54">
      <c r="A210" s="4" t="s">
        <v>53</v>
      </c>
      <c r="B210" s="33" t="s">
        <v>54</v>
      </c>
      <c r="C210" s="4" t="s">
        <v>430</v>
      </c>
      <c r="D210" s="4" t="s">
        <v>431</v>
      </c>
      <c r="E210" s="4" t="s">
        <v>88</v>
      </c>
      <c r="F210" s="4" t="s">
        <v>324</v>
      </c>
      <c r="G210" s="4" t="s">
        <v>152</v>
      </c>
      <c r="H210" s="34">
        <v>45084</v>
      </c>
      <c r="I210" s="36">
        <v>0.61325231481481</v>
      </c>
      <c r="J210" s="37">
        <v>1</v>
      </c>
      <c r="K210" s="24">
        <v>1</v>
      </c>
      <c r="L210" s="37">
        <v>0</v>
      </c>
      <c r="M210" s="37">
        <v>0</v>
      </c>
      <c r="N210" s="4" t="s">
        <v>60</v>
      </c>
      <c r="O210" s="4" t="s">
        <v>78</v>
      </c>
      <c r="P210" s="4" t="s">
        <v>79</v>
      </c>
      <c r="Q210" s="4" t="s">
        <v>53</v>
      </c>
      <c r="R210" s="4" t="s">
        <v>78</v>
      </c>
      <c r="S210" s="4" t="s">
        <v>81</v>
      </c>
      <c r="T210" s="4" t="s">
        <v>99</v>
      </c>
      <c r="U210" s="4" t="s">
        <v>432</v>
      </c>
      <c r="V210" s="4" t="s">
        <v>53</v>
      </c>
      <c r="W210" s="4" t="s">
        <v>65</v>
      </c>
      <c r="X210" s="4" t="s">
        <v>66</v>
      </c>
      <c r="Y210" s="4" t="s">
        <v>67</v>
      </c>
      <c r="Z210" s="4" t="s">
        <v>53</v>
      </c>
      <c r="AA210" s="4" t="s">
        <v>53</v>
      </c>
      <c r="AB210" s="4" t="s">
        <v>53</v>
      </c>
      <c r="AC210" s="4" t="s">
        <v>68</v>
      </c>
      <c r="AD210" s="38">
        <v>101253</v>
      </c>
      <c r="AE210" s="33" t="s">
        <v>69</v>
      </c>
      <c r="AF210" s="4" t="s">
        <v>53</v>
      </c>
      <c r="AG210" s="4" t="s">
        <v>70</v>
      </c>
      <c r="AH210" s="4" t="s">
        <v>53</v>
      </c>
      <c r="AI210" s="4">
        <v>1683.5</v>
      </c>
      <c r="AJ210" s="4">
        <v>1</v>
      </c>
      <c r="AK210" s="4">
        <v>1683.5</v>
      </c>
      <c r="AL210" s="26">
        <v>1589.4</v>
      </c>
      <c r="AM210" s="27">
        <f t="shared" si="208"/>
        <v>1796.022</v>
      </c>
      <c r="AN210" s="27">
        <f t="shared" si="209"/>
        <v>1796.022</v>
      </c>
      <c r="AO210" s="43" t="s">
        <v>71</v>
      </c>
      <c r="AQ210" s="43" t="s">
        <v>72</v>
      </c>
      <c r="AR210" s="27" t="s">
        <v>73</v>
      </c>
      <c r="AS210" s="43" t="s">
        <v>74</v>
      </c>
      <c r="AT210" s="27">
        <f t="shared" si="210"/>
        <v>1796.022</v>
      </c>
      <c r="AU210" s="28">
        <v>0.004</v>
      </c>
      <c r="AV210" s="28">
        <v>0.004</v>
      </c>
      <c r="AX210" s="27">
        <f t="shared" si="211"/>
        <v>7.184088</v>
      </c>
      <c r="AY210" s="27">
        <f t="shared" si="212"/>
        <v>7.184088</v>
      </c>
      <c r="AZ210" s="27">
        <f t="shared" si="213"/>
        <v>0</v>
      </c>
      <c r="BA210" s="27">
        <f t="shared" si="214"/>
        <v>13.5548830188679</v>
      </c>
      <c r="BB210" s="27">
        <f t="shared" si="215"/>
        <v>14.368176</v>
      </c>
    </row>
    <row r="211" spans="1:54">
      <c r="A211" s="4" t="s">
        <v>53</v>
      </c>
      <c r="B211" s="33" t="s">
        <v>54</v>
      </c>
      <c r="C211" s="4" t="s">
        <v>433</v>
      </c>
      <c r="D211" s="4" t="s">
        <v>434</v>
      </c>
      <c r="E211" s="4" t="s">
        <v>57</v>
      </c>
      <c r="F211" s="4" t="s">
        <v>90</v>
      </c>
      <c r="G211" s="4" t="s">
        <v>86</v>
      </c>
      <c r="H211" s="34">
        <v>45084</v>
      </c>
      <c r="I211" s="36">
        <v>0.65534722222222</v>
      </c>
      <c r="J211" s="37">
        <v>1</v>
      </c>
      <c r="K211" s="24">
        <v>1</v>
      </c>
      <c r="L211" s="37">
        <v>0</v>
      </c>
      <c r="M211" s="37">
        <v>0</v>
      </c>
      <c r="N211" s="4" t="s">
        <v>60</v>
      </c>
      <c r="O211" s="4" t="s">
        <v>78</v>
      </c>
      <c r="P211" s="4" t="s">
        <v>79</v>
      </c>
      <c r="Q211" s="4" t="s">
        <v>53</v>
      </c>
      <c r="R211" s="4" t="s">
        <v>78</v>
      </c>
      <c r="S211" s="4" t="s">
        <v>81</v>
      </c>
      <c r="T211" s="4" t="s">
        <v>99</v>
      </c>
      <c r="U211" s="4" t="s">
        <v>435</v>
      </c>
      <c r="V211" s="4" t="s">
        <v>53</v>
      </c>
      <c r="W211" s="4" t="s">
        <v>65</v>
      </c>
      <c r="X211" s="4" t="s">
        <v>66</v>
      </c>
      <c r="Y211" s="4" t="s">
        <v>67</v>
      </c>
      <c r="Z211" s="4" t="s">
        <v>53</v>
      </c>
      <c r="AA211" s="4" t="s">
        <v>53</v>
      </c>
      <c r="AB211" s="4" t="s">
        <v>53</v>
      </c>
      <c r="AC211" s="4" t="s">
        <v>68</v>
      </c>
      <c r="AD211" s="38">
        <v>101253</v>
      </c>
      <c r="AE211" s="33" t="s">
        <v>69</v>
      </c>
      <c r="AF211" s="4" t="s">
        <v>53</v>
      </c>
      <c r="AG211" s="4" t="s">
        <v>70</v>
      </c>
      <c r="AH211" s="4" t="s">
        <v>53</v>
      </c>
      <c r="AI211" s="4">
        <v>1170</v>
      </c>
      <c r="AJ211" s="4">
        <v>1</v>
      </c>
      <c r="AK211" s="4">
        <v>1170</v>
      </c>
      <c r="AL211" s="26">
        <v>1170</v>
      </c>
      <c r="AM211" s="27">
        <f t="shared" si="208"/>
        <v>1322.1</v>
      </c>
      <c r="AN211" s="27">
        <f t="shared" si="209"/>
        <v>1322.1</v>
      </c>
      <c r="AO211" s="43" t="s">
        <v>71</v>
      </c>
      <c r="AQ211" s="43" t="s">
        <v>72</v>
      </c>
      <c r="AR211" s="27" t="s">
        <v>73</v>
      </c>
      <c r="AS211" s="43" t="s">
        <v>74</v>
      </c>
      <c r="AT211" s="27">
        <f t="shared" si="210"/>
        <v>1322.1</v>
      </c>
      <c r="AU211" s="28">
        <v>0.004</v>
      </c>
      <c r="AV211" s="28">
        <v>0.004</v>
      </c>
      <c r="AX211" s="27">
        <f t="shared" si="211"/>
        <v>5.2884</v>
      </c>
      <c r="AY211" s="27">
        <f t="shared" si="212"/>
        <v>5.2884</v>
      </c>
      <c r="AZ211" s="27">
        <f t="shared" si="213"/>
        <v>0</v>
      </c>
      <c r="BA211" s="27">
        <f t="shared" si="214"/>
        <v>9.97811320754717</v>
      </c>
      <c r="BB211" s="27">
        <f t="shared" si="215"/>
        <v>10.5768</v>
      </c>
    </row>
    <row r="212" spans="1:54">
      <c r="A212" s="4" t="s">
        <v>53</v>
      </c>
      <c r="B212" s="33" t="s">
        <v>54</v>
      </c>
      <c r="C212" s="4" t="s">
        <v>433</v>
      </c>
      <c r="D212" s="4" t="s">
        <v>434</v>
      </c>
      <c r="E212" s="4" t="s">
        <v>88</v>
      </c>
      <c r="F212" s="4" t="s">
        <v>96</v>
      </c>
      <c r="G212" s="4" t="s">
        <v>77</v>
      </c>
      <c r="H212" s="34">
        <v>45084</v>
      </c>
      <c r="I212" s="36">
        <v>0.65534722222222</v>
      </c>
      <c r="J212" s="37">
        <v>1</v>
      </c>
      <c r="K212" s="24">
        <v>1</v>
      </c>
      <c r="L212" s="37">
        <v>0</v>
      </c>
      <c r="M212" s="37">
        <v>0</v>
      </c>
      <c r="N212" s="4" t="s">
        <v>60</v>
      </c>
      <c r="O212" s="4" t="s">
        <v>78</v>
      </c>
      <c r="P212" s="4" t="s">
        <v>79</v>
      </c>
      <c r="Q212" s="4" t="s">
        <v>53</v>
      </c>
      <c r="R212" s="4" t="s">
        <v>78</v>
      </c>
      <c r="S212" s="4" t="s">
        <v>81</v>
      </c>
      <c r="T212" s="4" t="s">
        <v>99</v>
      </c>
      <c r="U212" s="4" t="s">
        <v>435</v>
      </c>
      <c r="V212" s="4" t="s">
        <v>53</v>
      </c>
      <c r="W212" s="4" t="s">
        <v>65</v>
      </c>
      <c r="X212" s="4" t="s">
        <v>66</v>
      </c>
      <c r="Y212" s="4" t="s">
        <v>67</v>
      </c>
      <c r="Z212" s="4" t="s">
        <v>53</v>
      </c>
      <c r="AA212" s="4" t="s">
        <v>53</v>
      </c>
      <c r="AB212" s="4" t="s">
        <v>53</v>
      </c>
      <c r="AC212" s="4" t="s">
        <v>68</v>
      </c>
      <c r="AD212" s="38">
        <v>101253</v>
      </c>
      <c r="AE212" s="33" t="s">
        <v>69</v>
      </c>
      <c r="AF212" s="4" t="s">
        <v>53</v>
      </c>
      <c r="AG212" s="4" t="s">
        <v>70</v>
      </c>
      <c r="AH212" s="4" t="s">
        <v>53</v>
      </c>
      <c r="AI212" s="4">
        <v>500</v>
      </c>
      <c r="AJ212" s="4">
        <v>1</v>
      </c>
      <c r="AK212" s="4">
        <v>500</v>
      </c>
      <c r="AL212" s="26">
        <v>500</v>
      </c>
      <c r="AM212" s="27">
        <f t="shared" si="208"/>
        <v>565</v>
      </c>
      <c r="AN212" s="27">
        <f t="shared" si="209"/>
        <v>565</v>
      </c>
      <c r="AO212" s="43" t="s">
        <v>71</v>
      </c>
      <c r="AQ212" s="43" t="s">
        <v>72</v>
      </c>
      <c r="AR212" s="27" t="s">
        <v>73</v>
      </c>
      <c r="AS212" s="43" t="s">
        <v>74</v>
      </c>
      <c r="AT212" s="27">
        <f t="shared" si="210"/>
        <v>565</v>
      </c>
      <c r="AU212" s="28">
        <v>0.004</v>
      </c>
      <c r="AV212" s="28">
        <v>0.004</v>
      </c>
      <c r="AX212" s="27">
        <f t="shared" si="211"/>
        <v>2.26</v>
      </c>
      <c r="AY212" s="27">
        <f t="shared" si="212"/>
        <v>2.26</v>
      </c>
      <c r="AZ212" s="27">
        <f t="shared" si="213"/>
        <v>0</v>
      </c>
      <c r="BA212" s="27">
        <f t="shared" si="214"/>
        <v>4.26415094339623</v>
      </c>
      <c r="BB212" s="27">
        <f t="shared" si="215"/>
        <v>4.52</v>
      </c>
    </row>
    <row r="213" spans="1:54">
      <c r="A213" s="4" t="s">
        <v>53</v>
      </c>
      <c r="B213" s="33" t="s">
        <v>54</v>
      </c>
      <c r="C213" s="4" t="s">
        <v>436</v>
      </c>
      <c r="D213" s="4" t="s">
        <v>437</v>
      </c>
      <c r="E213" s="4" t="s">
        <v>57</v>
      </c>
      <c r="F213" s="4" t="s">
        <v>85</v>
      </c>
      <c r="G213" s="4" t="s">
        <v>86</v>
      </c>
      <c r="H213" s="34">
        <v>45086</v>
      </c>
      <c r="I213" s="36">
        <v>0.57950231481481</v>
      </c>
      <c r="J213" s="37">
        <v>12</v>
      </c>
      <c r="K213" s="24">
        <v>12</v>
      </c>
      <c r="L213" s="37">
        <v>0</v>
      </c>
      <c r="M213" s="37">
        <v>0</v>
      </c>
      <c r="N213" s="4" t="s">
        <v>60</v>
      </c>
      <c r="O213" s="4" t="s">
        <v>78</v>
      </c>
      <c r="P213" s="4" t="s">
        <v>79</v>
      </c>
      <c r="Q213" s="4" t="s">
        <v>53</v>
      </c>
      <c r="R213" s="4" t="s">
        <v>78</v>
      </c>
      <c r="S213" s="4" t="s">
        <v>81</v>
      </c>
      <c r="T213" s="4" t="s">
        <v>99</v>
      </c>
      <c r="U213" s="4" t="s">
        <v>438</v>
      </c>
      <c r="V213" s="4" t="s">
        <v>53</v>
      </c>
      <c r="W213" s="4" t="s">
        <v>65</v>
      </c>
      <c r="X213" s="4" t="s">
        <v>66</v>
      </c>
      <c r="Y213" s="4" t="s">
        <v>67</v>
      </c>
      <c r="Z213" s="4" t="s">
        <v>53</v>
      </c>
      <c r="AA213" s="4" t="s">
        <v>53</v>
      </c>
      <c r="AB213" s="4" t="s">
        <v>53</v>
      </c>
      <c r="AC213" s="4" t="s">
        <v>68</v>
      </c>
      <c r="AD213" s="38">
        <v>101253</v>
      </c>
      <c r="AE213" s="33" t="s">
        <v>69</v>
      </c>
      <c r="AF213" s="4" t="s">
        <v>53</v>
      </c>
      <c r="AG213" s="4" t="s">
        <v>70</v>
      </c>
      <c r="AH213" s="4" t="s">
        <v>53</v>
      </c>
      <c r="AI213" s="4">
        <v>1170</v>
      </c>
      <c r="AJ213" s="4">
        <v>1</v>
      </c>
      <c r="AK213" s="4">
        <v>1170</v>
      </c>
      <c r="AL213" s="26">
        <v>1225</v>
      </c>
      <c r="AM213" s="27">
        <f t="shared" ref="AM213:AM225" si="216">AL213*1.13</f>
        <v>1384.25</v>
      </c>
      <c r="AN213" s="27">
        <f t="shared" ref="AN213:AN225" si="217">K213*AM213</f>
        <v>16611</v>
      </c>
      <c r="AO213" s="43" t="s">
        <v>71</v>
      </c>
      <c r="AQ213" s="43" t="s">
        <v>72</v>
      </c>
      <c r="AR213" s="27" t="s">
        <v>73</v>
      </c>
      <c r="AS213" s="43" t="s">
        <v>74</v>
      </c>
      <c r="AT213" s="27">
        <f t="shared" ref="AT213:AT225" si="218">IF(AP213="取数",K213,AN213)</f>
        <v>16611</v>
      </c>
      <c r="AU213" s="28">
        <v>0.004</v>
      </c>
      <c r="AV213" s="28">
        <v>0.004</v>
      </c>
      <c r="AX213" s="27">
        <f t="shared" ref="AX213:AX225" si="219">AT213*AU213</f>
        <v>66.444</v>
      </c>
      <c r="AY213" s="27">
        <f t="shared" ref="AY213:AY225" si="220">AT213*AV213</f>
        <v>66.444</v>
      </c>
      <c r="AZ213" s="27">
        <f t="shared" ref="AZ213:AZ225" si="221">AT213*AW213</f>
        <v>0</v>
      </c>
      <c r="BA213" s="27">
        <f t="shared" ref="BA213:BA225" si="222">BB213/1.06</f>
        <v>125.366037735849</v>
      </c>
      <c r="BB213" s="27">
        <f t="shared" ref="BB213:BB225" si="223">AX213+AY213+AZ213</f>
        <v>132.888</v>
      </c>
    </row>
    <row r="214" spans="1:54">
      <c r="A214" s="4" t="s">
        <v>53</v>
      </c>
      <c r="B214" s="33" t="s">
        <v>54</v>
      </c>
      <c r="C214" s="4" t="s">
        <v>436</v>
      </c>
      <c r="D214" s="4" t="s">
        <v>437</v>
      </c>
      <c r="E214" s="4" t="s">
        <v>88</v>
      </c>
      <c r="F214" s="4" t="s">
        <v>76</v>
      </c>
      <c r="G214" s="4" t="s">
        <v>77</v>
      </c>
      <c r="H214" s="34">
        <v>45086</v>
      </c>
      <c r="I214" s="36">
        <v>0.57950231481481</v>
      </c>
      <c r="J214" s="37">
        <v>18</v>
      </c>
      <c r="K214" s="24">
        <v>18</v>
      </c>
      <c r="L214" s="37">
        <v>0</v>
      </c>
      <c r="M214" s="37">
        <v>0</v>
      </c>
      <c r="N214" s="4" t="s">
        <v>60</v>
      </c>
      <c r="O214" s="4" t="s">
        <v>78</v>
      </c>
      <c r="P214" s="4" t="s">
        <v>79</v>
      </c>
      <c r="Q214" s="4" t="s">
        <v>53</v>
      </c>
      <c r="R214" s="4" t="s">
        <v>78</v>
      </c>
      <c r="S214" s="4" t="s">
        <v>81</v>
      </c>
      <c r="T214" s="4" t="s">
        <v>99</v>
      </c>
      <c r="U214" s="4" t="s">
        <v>438</v>
      </c>
      <c r="V214" s="4" t="s">
        <v>53</v>
      </c>
      <c r="W214" s="4" t="s">
        <v>65</v>
      </c>
      <c r="X214" s="4" t="s">
        <v>66</v>
      </c>
      <c r="Y214" s="4" t="s">
        <v>67</v>
      </c>
      <c r="Z214" s="4" t="s">
        <v>53</v>
      </c>
      <c r="AA214" s="4" t="s">
        <v>53</v>
      </c>
      <c r="AB214" s="4" t="s">
        <v>53</v>
      </c>
      <c r="AC214" s="4" t="s">
        <v>68</v>
      </c>
      <c r="AD214" s="38">
        <v>101253</v>
      </c>
      <c r="AE214" s="33" t="s">
        <v>69</v>
      </c>
      <c r="AF214" s="4" t="s">
        <v>53</v>
      </c>
      <c r="AG214" s="4" t="s">
        <v>70</v>
      </c>
      <c r="AH214" s="4" t="s">
        <v>53</v>
      </c>
      <c r="AI214" s="4">
        <v>500</v>
      </c>
      <c r="AJ214" s="4">
        <v>1</v>
      </c>
      <c r="AK214" s="4">
        <v>500</v>
      </c>
      <c r="AL214" s="26">
        <v>500</v>
      </c>
      <c r="AM214" s="27">
        <f t="shared" si="216"/>
        <v>565</v>
      </c>
      <c r="AN214" s="27">
        <f t="shared" si="217"/>
        <v>10170</v>
      </c>
      <c r="AO214" s="43" t="s">
        <v>71</v>
      </c>
      <c r="AQ214" s="43" t="s">
        <v>72</v>
      </c>
      <c r="AR214" s="27" t="s">
        <v>73</v>
      </c>
      <c r="AS214" s="43" t="s">
        <v>74</v>
      </c>
      <c r="AT214" s="27">
        <f t="shared" si="218"/>
        <v>10170</v>
      </c>
      <c r="AU214" s="28">
        <v>0.004</v>
      </c>
      <c r="AV214" s="28">
        <v>0.004</v>
      </c>
      <c r="AX214" s="27">
        <f t="shared" si="219"/>
        <v>40.68</v>
      </c>
      <c r="AY214" s="27">
        <f t="shared" si="220"/>
        <v>40.68</v>
      </c>
      <c r="AZ214" s="27">
        <f t="shared" si="221"/>
        <v>0</v>
      </c>
      <c r="BA214" s="27">
        <f t="shared" si="222"/>
        <v>76.7547169811321</v>
      </c>
      <c r="BB214" s="27">
        <f t="shared" si="223"/>
        <v>81.36</v>
      </c>
    </row>
    <row r="215" spans="1:54">
      <c r="A215" s="4" t="s">
        <v>53</v>
      </c>
      <c r="B215" s="33" t="s">
        <v>54</v>
      </c>
      <c r="C215" s="4" t="s">
        <v>436</v>
      </c>
      <c r="D215" s="4" t="s">
        <v>437</v>
      </c>
      <c r="E215" s="4" t="s">
        <v>89</v>
      </c>
      <c r="F215" s="4" t="s">
        <v>90</v>
      </c>
      <c r="G215" s="4" t="s">
        <v>86</v>
      </c>
      <c r="H215" s="34">
        <v>45086</v>
      </c>
      <c r="I215" s="36">
        <v>0.57950231481481</v>
      </c>
      <c r="J215" s="37">
        <v>1</v>
      </c>
      <c r="K215" s="24">
        <v>1</v>
      </c>
      <c r="L215" s="37">
        <v>0</v>
      </c>
      <c r="M215" s="37">
        <v>0</v>
      </c>
      <c r="N215" s="4" t="s">
        <v>60</v>
      </c>
      <c r="O215" s="4" t="s">
        <v>78</v>
      </c>
      <c r="P215" s="4" t="s">
        <v>79</v>
      </c>
      <c r="Q215" s="4" t="s">
        <v>53</v>
      </c>
      <c r="R215" s="4" t="s">
        <v>78</v>
      </c>
      <c r="S215" s="4" t="s">
        <v>81</v>
      </c>
      <c r="T215" s="4" t="s">
        <v>99</v>
      </c>
      <c r="U215" s="4" t="s">
        <v>438</v>
      </c>
      <c r="V215" s="4" t="s">
        <v>53</v>
      </c>
      <c r="W215" s="4" t="s">
        <v>65</v>
      </c>
      <c r="X215" s="4" t="s">
        <v>66</v>
      </c>
      <c r="Y215" s="4" t="s">
        <v>67</v>
      </c>
      <c r="Z215" s="4" t="s">
        <v>53</v>
      </c>
      <c r="AA215" s="4" t="s">
        <v>53</v>
      </c>
      <c r="AB215" s="4" t="s">
        <v>53</v>
      </c>
      <c r="AC215" s="4" t="s">
        <v>68</v>
      </c>
      <c r="AD215" s="38">
        <v>101253</v>
      </c>
      <c r="AE215" s="33" t="s">
        <v>69</v>
      </c>
      <c r="AF215" s="4" t="s">
        <v>53</v>
      </c>
      <c r="AG215" s="4" t="s">
        <v>70</v>
      </c>
      <c r="AH215" s="4" t="s">
        <v>53</v>
      </c>
      <c r="AI215" s="4">
        <v>1170</v>
      </c>
      <c r="AJ215" s="4">
        <v>1</v>
      </c>
      <c r="AK215" s="4">
        <v>1170</v>
      </c>
      <c r="AL215" s="26">
        <v>1170</v>
      </c>
      <c r="AM215" s="27">
        <f t="shared" si="216"/>
        <v>1322.1</v>
      </c>
      <c r="AN215" s="27">
        <f t="shared" si="217"/>
        <v>1322.1</v>
      </c>
      <c r="AO215" s="43" t="s">
        <v>71</v>
      </c>
      <c r="AQ215" s="43" t="s">
        <v>72</v>
      </c>
      <c r="AR215" s="27" t="s">
        <v>73</v>
      </c>
      <c r="AS215" s="43" t="s">
        <v>74</v>
      </c>
      <c r="AT215" s="27">
        <f t="shared" si="218"/>
        <v>1322.1</v>
      </c>
      <c r="AU215" s="28">
        <v>0.004</v>
      </c>
      <c r="AV215" s="28">
        <v>0.004</v>
      </c>
      <c r="AX215" s="27">
        <f t="shared" si="219"/>
        <v>5.2884</v>
      </c>
      <c r="AY215" s="27">
        <f t="shared" si="220"/>
        <v>5.2884</v>
      </c>
      <c r="AZ215" s="27">
        <f t="shared" si="221"/>
        <v>0</v>
      </c>
      <c r="BA215" s="27">
        <f t="shared" si="222"/>
        <v>9.97811320754717</v>
      </c>
      <c r="BB215" s="27">
        <f t="shared" si="223"/>
        <v>10.5768</v>
      </c>
    </row>
    <row r="216" spans="1:54">
      <c r="A216" s="4" t="s">
        <v>53</v>
      </c>
      <c r="B216" s="33" t="s">
        <v>54</v>
      </c>
      <c r="C216" s="4" t="s">
        <v>436</v>
      </c>
      <c r="D216" s="4" t="s">
        <v>437</v>
      </c>
      <c r="E216" s="4" t="s">
        <v>91</v>
      </c>
      <c r="F216" s="4" t="s">
        <v>96</v>
      </c>
      <c r="G216" s="4" t="s">
        <v>77</v>
      </c>
      <c r="H216" s="34">
        <v>45086</v>
      </c>
      <c r="I216" s="36">
        <v>0.57950231481481</v>
      </c>
      <c r="J216" s="37">
        <v>1</v>
      </c>
      <c r="K216" s="24">
        <v>1</v>
      </c>
      <c r="L216" s="37">
        <v>0</v>
      </c>
      <c r="M216" s="37">
        <v>0</v>
      </c>
      <c r="N216" s="4" t="s">
        <v>60</v>
      </c>
      <c r="O216" s="4" t="s">
        <v>78</v>
      </c>
      <c r="P216" s="4" t="s">
        <v>79</v>
      </c>
      <c r="Q216" s="4" t="s">
        <v>53</v>
      </c>
      <c r="R216" s="4" t="s">
        <v>78</v>
      </c>
      <c r="S216" s="4" t="s">
        <v>81</v>
      </c>
      <c r="T216" s="4" t="s">
        <v>99</v>
      </c>
      <c r="U216" s="4" t="s">
        <v>438</v>
      </c>
      <c r="V216" s="4" t="s">
        <v>53</v>
      </c>
      <c r="W216" s="4" t="s">
        <v>65</v>
      </c>
      <c r="X216" s="4" t="s">
        <v>66</v>
      </c>
      <c r="Y216" s="4" t="s">
        <v>67</v>
      </c>
      <c r="Z216" s="4" t="s">
        <v>53</v>
      </c>
      <c r="AA216" s="4" t="s">
        <v>53</v>
      </c>
      <c r="AB216" s="4" t="s">
        <v>53</v>
      </c>
      <c r="AC216" s="4" t="s">
        <v>68</v>
      </c>
      <c r="AD216" s="38">
        <v>101253</v>
      </c>
      <c r="AE216" s="33" t="s">
        <v>69</v>
      </c>
      <c r="AF216" s="4" t="s">
        <v>53</v>
      </c>
      <c r="AG216" s="4" t="s">
        <v>70</v>
      </c>
      <c r="AH216" s="4" t="s">
        <v>53</v>
      </c>
      <c r="AI216" s="4">
        <v>500</v>
      </c>
      <c r="AJ216" s="4">
        <v>1</v>
      </c>
      <c r="AK216" s="4">
        <v>500</v>
      </c>
      <c r="AL216" s="26">
        <v>500</v>
      </c>
      <c r="AM216" s="27">
        <f t="shared" si="216"/>
        <v>565</v>
      </c>
      <c r="AN216" s="27">
        <f t="shared" si="217"/>
        <v>565</v>
      </c>
      <c r="AO216" s="43" t="s">
        <v>71</v>
      </c>
      <c r="AQ216" s="43" t="s">
        <v>72</v>
      </c>
      <c r="AR216" s="27" t="s">
        <v>73</v>
      </c>
      <c r="AS216" s="43" t="s">
        <v>74</v>
      </c>
      <c r="AT216" s="27">
        <f t="shared" si="218"/>
        <v>565</v>
      </c>
      <c r="AU216" s="28">
        <v>0.004</v>
      </c>
      <c r="AV216" s="28">
        <v>0.004</v>
      </c>
      <c r="AX216" s="27">
        <f t="shared" si="219"/>
        <v>2.26</v>
      </c>
      <c r="AY216" s="27">
        <f t="shared" si="220"/>
        <v>2.26</v>
      </c>
      <c r="AZ216" s="27">
        <f t="shared" si="221"/>
        <v>0</v>
      </c>
      <c r="BA216" s="27">
        <f t="shared" si="222"/>
        <v>4.26415094339623</v>
      </c>
      <c r="BB216" s="27">
        <f t="shared" si="223"/>
        <v>4.52</v>
      </c>
    </row>
    <row r="217" spans="1:54">
      <c r="A217" s="4" t="s">
        <v>53</v>
      </c>
      <c r="B217" s="33" t="s">
        <v>54</v>
      </c>
      <c r="C217" s="4" t="s">
        <v>439</v>
      </c>
      <c r="D217" s="4" t="s">
        <v>440</v>
      </c>
      <c r="E217" s="4" t="s">
        <v>57</v>
      </c>
      <c r="F217" s="4" t="s">
        <v>85</v>
      </c>
      <c r="G217" s="4" t="s">
        <v>86</v>
      </c>
      <c r="H217" s="34">
        <v>45086</v>
      </c>
      <c r="I217" s="36">
        <v>0.58136574074074</v>
      </c>
      <c r="J217" s="37">
        <v>4</v>
      </c>
      <c r="K217" s="24">
        <v>4</v>
      </c>
      <c r="L217" s="37">
        <v>0</v>
      </c>
      <c r="M217" s="37">
        <v>0</v>
      </c>
      <c r="N217" s="4" t="s">
        <v>60</v>
      </c>
      <c r="O217" s="4" t="s">
        <v>78</v>
      </c>
      <c r="P217" s="4" t="s">
        <v>79</v>
      </c>
      <c r="Q217" s="4" t="s">
        <v>53</v>
      </c>
      <c r="R217" s="4" t="s">
        <v>78</v>
      </c>
      <c r="S217" s="4" t="s">
        <v>81</v>
      </c>
      <c r="T217" s="4" t="s">
        <v>99</v>
      </c>
      <c r="U217" s="4" t="s">
        <v>441</v>
      </c>
      <c r="V217" s="4" t="s">
        <v>53</v>
      </c>
      <c r="W217" s="4" t="s">
        <v>65</v>
      </c>
      <c r="X217" s="4" t="s">
        <v>66</v>
      </c>
      <c r="Y217" s="4" t="s">
        <v>67</v>
      </c>
      <c r="Z217" s="4" t="s">
        <v>53</v>
      </c>
      <c r="AA217" s="4" t="s">
        <v>53</v>
      </c>
      <c r="AB217" s="4" t="s">
        <v>53</v>
      </c>
      <c r="AC217" s="4" t="s">
        <v>68</v>
      </c>
      <c r="AD217" s="38">
        <v>101253</v>
      </c>
      <c r="AE217" s="33" t="s">
        <v>69</v>
      </c>
      <c r="AF217" s="4" t="s">
        <v>53</v>
      </c>
      <c r="AG217" s="4" t="s">
        <v>70</v>
      </c>
      <c r="AH217" s="4" t="s">
        <v>53</v>
      </c>
      <c r="AI217" s="4">
        <v>1170</v>
      </c>
      <c r="AJ217" s="4">
        <v>1</v>
      </c>
      <c r="AK217" s="4">
        <v>1170</v>
      </c>
      <c r="AL217" s="26">
        <v>1225</v>
      </c>
      <c r="AM217" s="27">
        <f t="shared" si="216"/>
        <v>1384.25</v>
      </c>
      <c r="AN217" s="27">
        <f t="shared" si="217"/>
        <v>5537</v>
      </c>
      <c r="AO217" s="43" t="s">
        <v>71</v>
      </c>
      <c r="AQ217" s="43" t="s">
        <v>72</v>
      </c>
      <c r="AR217" s="27" t="s">
        <v>73</v>
      </c>
      <c r="AS217" s="43" t="s">
        <v>74</v>
      </c>
      <c r="AT217" s="27">
        <f t="shared" si="218"/>
        <v>5537</v>
      </c>
      <c r="AU217" s="28">
        <v>0.004</v>
      </c>
      <c r="AV217" s="28">
        <v>0.004</v>
      </c>
      <c r="AX217" s="27">
        <f t="shared" si="219"/>
        <v>22.148</v>
      </c>
      <c r="AY217" s="27">
        <f t="shared" si="220"/>
        <v>22.148</v>
      </c>
      <c r="AZ217" s="27">
        <f t="shared" si="221"/>
        <v>0</v>
      </c>
      <c r="BA217" s="27">
        <f t="shared" si="222"/>
        <v>41.788679245283</v>
      </c>
      <c r="BB217" s="27">
        <f t="shared" si="223"/>
        <v>44.296</v>
      </c>
    </row>
    <row r="218" spans="1:54">
      <c r="A218" s="4" t="s">
        <v>53</v>
      </c>
      <c r="B218" s="33" t="s">
        <v>54</v>
      </c>
      <c r="C218" s="4" t="s">
        <v>439</v>
      </c>
      <c r="D218" s="4" t="s">
        <v>440</v>
      </c>
      <c r="E218" s="4" t="s">
        <v>88</v>
      </c>
      <c r="F218" s="4" t="s">
        <v>58</v>
      </c>
      <c r="G218" s="4" t="s">
        <v>59</v>
      </c>
      <c r="H218" s="34">
        <v>45086</v>
      </c>
      <c r="I218" s="36">
        <v>0.58136574074074</v>
      </c>
      <c r="J218" s="37">
        <v>2</v>
      </c>
      <c r="K218" s="24">
        <v>2</v>
      </c>
      <c r="L218" s="37">
        <v>0</v>
      </c>
      <c r="M218" s="37">
        <v>0</v>
      </c>
      <c r="N218" s="4" t="s">
        <v>60</v>
      </c>
      <c r="O218" s="4" t="s">
        <v>78</v>
      </c>
      <c r="P218" s="4" t="s">
        <v>79</v>
      </c>
      <c r="Q218" s="4" t="s">
        <v>53</v>
      </c>
      <c r="R218" s="4" t="s">
        <v>78</v>
      </c>
      <c r="S218" s="4" t="s">
        <v>81</v>
      </c>
      <c r="T218" s="4" t="s">
        <v>99</v>
      </c>
      <c r="U218" s="4" t="s">
        <v>441</v>
      </c>
      <c r="V218" s="4" t="s">
        <v>53</v>
      </c>
      <c r="W218" s="4" t="s">
        <v>65</v>
      </c>
      <c r="X218" s="4" t="s">
        <v>66</v>
      </c>
      <c r="Y218" s="4" t="s">
        <v>67</v>
      </c>
      <c r="Z218" s="4" t="s">
        <v>53</v>
      </c>
      <c r="AA218" s="4" t="s">
        <v>53</v>
      </c>
      <c r="AB218" s="4" t="s">
        <v>53</v>
      </c>
      <c r="AC218" s="4" t="s">
        <v>68</v>
      </c>
      <c r="AD218" s="38">
        <v>101253</v>
      </c>
      <c r="AE218" s="33" t="s">
        <v>69</v>
      </c>
      <c r="AF218" s="4" t="s">
        <v>53</v>
      </c>
      <c r="AG218" s="4" t="s">
        <v>70</v>
      </c>
      <c r="AH218" s="4" t="s">
        <v>53</v>
      </c>
      <c r="AI218" s="4">
        <v>1730</v>
      </c>
      <c r="AJ218" s="4">
        <v>1</v>
      </c>
      <c r="AK218" s="4">
        <v>1730</v>
      </c>
      <c r="AL218" s="26">
        <v>1492.4</v>
      </c>
      <c r="AM218" s="27">
        <f t="shared" si="216"/>
        <v>1686.412</v>
      </c>
      <c r="AN218" s="27">
        <f t="shared" si="217"/>
        <v>3372.824</v>
      </c>
      <c r="AO218" s="43" t="s">
        <v>71</v>
      </c>
      <c r="AQ218" s="43" t="s">
        <v>72</v>
      </c>
      <c r="AR218" s="27" t="s">
        <v>73</v>
      </c>
      <c r="AS218" s="43" t="s">
        <v>74</v>
      </c>
      <c r="AT218" s="27">
        <f t="shared" si="218"/>
        <v>3372.824</v>
      </c>
      <c r="AU218" s="28">
        <v>0.004</v>
      </c>
      <c r="AV218" s="28">
        <v>0.004</v>
      </c>
      <c r="AX218" s="27">
        <f t="shared" si="219"/>
        <v>13.491296</v>
      </c>
      <c r="AY218" s="27">
        <f t="shared" si="220"/>
        <v>13.491296</v>
      </c>
      <c r="AZ218" s="27">
        <f t="shared" si="221"/>
        <v>0</v>
      </c>
      <c r="BA218" s="27">
        <f t="shared" si="222"/>
        <v>25.4552754716981</v>
      </c>
      <c r="BB218" s="27">
        <f t="shared" si="223"/>
        <v>26.982592</v>
      </c>
    </row>
    <row r="219" spans="1:54">
      <c r="A219" s="4" t="s">
        <v>53</v>
      </c>
      <c r="B219" s="33" t="s">
        <v>54</v>
      </c>
      <c r="C219" s="4" t="s">
        <v>442</v>
      </c>
      <c r="D219" s="4" t="s">
        <v>443</v>
      </c>
      <c r="E219" s="4" t="s">
        <v>57</v>
      </c>
      <c r="F219" s="4" t="s">
        <v>90</v>
      </c>
      <c r="G219" s="4" t="s">
        <v>86</v>
      </c>
      <c r="H219" s="34">
        <v>45090</v>
      </c>
      <c r="I219" s="36">
        <v>0.57503472222222</v>
      </c>
      <c r="J219" s="37">
        <v>1</v>
      </c>
      <c r="K219" s="24">
        <v>1</v>
      </c>
      <c r="L219" s="37">
        <v>0</v>
      </c>
      <c r="M219" s="37">
        <v>0</v>
      </c>
      <c r="N219" s="4" t="s">
        <v>60</v>
      </c>
      <c r="O219" s="4" t="s">
        <v>78</v>
      </c>
      <c r="P219" s="4" t="s">
        <v>79</v>
      </c>
      <c r="Q219" s="4" t="s">
        <v>53</v>
      </c>
      <c r="R219" s="4" t="s">
        <v>78</v>
      </c>
      <c r="S219" s="4" t="s">
        <v>81</v>
      </c>
      <c r="T219" s="4" t="s">
        <v>99</v>
      </c>
      <c r="U219" s="4" t="s">
        <v>444</v>
      </c>
      <c r="V219" s="4" t="s">
        <v>53</v>
      </c>
      <c r="W219" s="4" t="s">
        <v>65</v>
      </c>
      <c r="X219" s="4" t="s">
        <v>66</v>
      </c>
      <c r="Y219" s="4" t="s">
        <v>67</v>
      </c>
      <c r="Z219" s="4" t="s">
        <v>53</v>
      </c>
      <c r="AA219" s="4" t="s">
        <v>53</v>
      </c>
      <c r="AB219" s="4" t="s">
        <v>53</v>
      </c>
      <c r="AC219" s="4" t="s">
        <v>68</v>
      </c>
      <c r="AD219" s="38">
        <v>101253</v>
      </c>
      <c r="AE219" s="33" t="s">
        <v>69</v>
      </c>
      <c r="AF219" s="4" t="s">
        <v>53</v>
      </c>
      <c r="AG219" s="4" t="s">
        <v>70</v>
      </c>
      <c r="AH219" s="4" t="s">
        <v>53</v>
      </c>
      <c r="AI219" s="4">
        <v>1170</v>
      </c>
      <c r="AJ219" s="4">
        <v>1</v>
      </c>
      <c r="AK219" s="4">
        <v>1170</v>
      </c>
      <c r="AL219" s="26">
        <v>1170</v>
      </c>
      <c r="AM219" s="27">
        <f t="shared" si="216"/>
        <v>1322.1</v>
      </c>
      <c r="AN219" s="27">
        <f t="shared" si="217"/>
        <v>1322.1</v>
      </c>
      <c r="AO219" s="43" t="s">
        <v>71</v>
      </c>
      <c r="AQ219" s="43" t="s">
        <v>72</v>
      </c>
      <c r="AR219" s="27" t="s">
        <v>73</v>
      </c>
      <c r="AS219" s="43" t="s">
        <v>74</v>
      </c>
      <c r="AT219" s="27">
        <f t="shared" si="218"/>
        <v>1322.1</v>
      </c>
      <c r="AU219" s="28">
        <v>0.004</v>
      </c>
      <c r="AV219" s="28">
        <v>0.004</v>
      </c>
      <c r="AX219" s="27">
        <f t="shared" si="219"/>
        <v>5.2884</v>
      </c>
      <c r="AY219" s="27">
        <f t="shared" si="220"/>
        <v>5.2884</v>
      </c>
      <c r="AZ219" s="27">
        <f t="shared" si="221"/>
        <v>0</v>
      </c>
      <c r="BA219" s="27">
        <f t="shared" si="222"/>
        <v>9.97811320754717</v>
      </c>
      <c r="BB219" s="27">
        <f t="shared" si="223"/>
        <v>10.5768</v>
      </c>
    </row>
    <row r="220" spans="1:54">
      <c r="A220" s="4" t="s">
        <v>53</v>
      </c>
      <c r="B220" s="33" t="s">
        <v>54</v>
      </c>
      <c r="C220" s="4" t="s">
        <v>442</v>
      </c>
      <c r="D220" s="4" t="s">
        <v>443</v>
      </c>
      <c r="E220" s="4" t="s">
        <v>88</v>
      </c>
      <c r="F220" s="4" t="s">
        <v>96</v>
      </c>
      <c r="G220" s="4" t="s">
        <v>77</v>
      </c>
      <c r="H220" s="34">
        <v>45090</v>
      </c>
      <c r="I220" s="36">
        <v>0.57503472222222</v>
      </c>
      <c r="J220" s="37">
        <v>1</v>
      </c>
      <c r="K220" s="24">
        <v>1</v>
      </c>
      <c r="L220" s="37">
        <v>0</v>
      </c>
      <c r="M220" s="37">
        <v>0</v>
      </c>
      <c r="N220" s="4" t="s">
        <v>60</v>
      </c>
      <c r="O220" s="4" t="s">
        <v>78</v>
      </c>
      <c r="P220" s="4" t="s">
        <v>79</v>
      </c>
      <c r="Q220" s="4" t="s">
        <v>53</v>
      </c>
      <c r="R220" s="4" t="s">
        <v>78</v>
      </c>
      <c r="S220" s="4" t="s">
        <v>81</v>
      </c>
      <c r="T220" s="4" t="s">
        <v>99</v>
      </c>
      <c r="U220" s="4" t="s">
        <v>444</v>
      </c>
      <c r="V220" s="4" t="s">
        <v>53</v>
      </c>
      <c r="W220" s="4" t="s">
        <v>65</v>
      </c>
      <c r="X220" s="4" t="s">
        <v>66</v>
      </c>
      <c r="Y220" s="4" t="s">
        <v>67</v>
      </c>
      <c r="Z220" s="4" t="s">
        <v>53</v>
      </c>
      <c r="AA220" s="4" t="s">
        <v>53</v>
      </c>
      <c r="AB220" s="4" t="s">
        <v>53</v>
      </c>
      <c r="AC220" s="4" t="s">
        <v>68</v>
      </c>
      <c r="AD220" s="38">
        <v>101253</v>
      </c>
      <c r="AE220" s="33" t="s">
        <v>69</v>
      </c>
      <c r="AF220" s="4" t="s">
        <v>53</v>
      </c>
      <c r="AG220" s="4" t="s">
        <v>70</v>
      </c>
      <c r="AH220" s="4" t="s">
        <v>53</v>
      </c>
      <c r="AI220" s="4">
        <v>500</v>
      </c>
      <c r="AJ220" s="4">
        <v>1</v>
      </c>
      <c r="AK220" s="4">
        <v>500</v>
      </c>
      <c r="AL220" s="26">
        <v>500</v>
      </c>
      <c r="AM220" s="27">
        <f t="shared" si="216"/>
        <v>565</v>
      </c>
      <c r="AN220" s="27">
        <f t="shared" si="217"/>
        <v>565</v>
      </c>
      <c r="AO220" s="43" t="s">
        <v>71</v>
      </c>
      <c r="AQ220" s="43" t="s">
        <v>72</v>
      </c>
      <c r="AR220" s="27" t="s">
        <v>73</v>
      </c>
      <c r="AS220" s="43" t="s">
        <v>74</v>
      </c>
      <c r="AT220" s="27">
        <f t="shared" si="218"/>
        <v>565</v>
      </c>
      <c r="AU220" s="28">
        <v>0.004</v>
      </c>
      <c r="AV220" s="28">
        <v>0.004</v>
      </c>
      <c r="AX220" s="27">
        <f t="shared" si="219"/>
        <v>2.26</v>
      </c>
      <c r="AY220" s="27">
        <f t="shared" si="220"/>
        <v>2.26</v>
      </c>
      <c r="AZ220" s="27">
        <f t="shared" si="221"/>
        <v>0</v>
      </c>
      <c r="BA220" s="27">
        <f t="shared" si="222"/>
        <v>4.26415094339623</v>
      </c>
      <c r="BB220" s="27">
        <f t="shared" si="223"/>
        <v>4.52</v>
      </c>
    </row>
    <row r="221" spans="1:54">
      <c r="A221" s="4" t="s">
        <v>53</v>
      </c>
      <c r="B221" s="33" t="s">
        <v>54</v>
      </c>
      <c r="C221" s="4" t="s">
        <v>445</v>
      </c>
      <c r="D221" s="4" t="s">
        <v>446</v>
      </c>
      <c r="E221" s="4" t="s">
        <v>57</v>
      </c>
      <c r="F221" s="4" t="s">
        <v>76</v>
      </c>
      <c r="G221" s="4" t="s">
        <v>77</v>
      </c>
      <c r="H221" s="34">
        <v>45091</v>
      </c>
      <c r="I221" s="36">
        <v>0.5925</v>
      </c>
      <c r="J221" s="37">
        <v>18</v>
      </c>
      <c r="K221" s="24">
        <v>18</v>
      </c>
      <c r="L221" s="37">
        <v>0</v>
      </c>
      <c r="M221" s="37">
        <v>0</v>
      </c>
      <c r="N221" s="4" t="s">
        <v>60</v>
      </c>
      <c r="O221" s="4" t="s">
        <v>78</v>
      </c>
      <c r="P221" s="4" t="s">
        <v>79</v>
      </c>
      <c r="Q221" s="4" t="s">
        <v>53</v>
      </c>
      <c r="R221" s="4" t="s">
        <v>78</v>
      </c>
      <c r="S221" s="4" t="s">
        <v>81</v>
      </c>
      <c r="T221" s="4" t="s">
        <v>99</v>
      </c>
      <c r="U221" s="4" t="s">
        <v>447</v>
      </c>
      <c r="V221" s="4" t="s">
        <v>53</v>
      </c>
      <c r="W221" s="4" t="s">
        <v>65</v>
      </c>
      <c r="X221" s="4" t="s">
        <v>66</v>
      </c>
      <c r="Y221" s="4" t="s">
        <v>67</v>
      </c>
      <c r="Z221" s="4" t="s">
        <v>53</v>
      </c>
      <c r="AA221" s="4" t="s">
        <v>53</v>
      </c>
      <c r="AB221" s="4" t="s">
        <v>53</v>
      </c>
      <c r="AC221" s="4" t="s">
        <v>68</v>
      </c>
      <c r="AD221" s="38">
        <v>101253</v>
      </c>
      <c r="AE221" s="33" t="s">
        <v>69</v>
      </c>
      <c r="AF221" s="4" t="s">
        <v>53</v>
      </c>
      <c r="AG221" s="4" t="s">
        <v>70</v>
      </c>
      <c r="AH221" s="4" t="s">
        <v>53</v>
      </c>
      <c r="AI221" s="4">
        <v>500</v>
      </c>
      <c r="AJ221" s="4">
        <v>1</v>
      </c>
      <c r="AK221" s="4">
        <v>500</v>
      </c>
      <c r="AL221" s="26">
        <v>500</v>
      </c>
      <c r="AM221" s="27">
        <f t="shared" si="216"/>
        <v>565</v>
      </c>
      <c r="AN221" s="27">
        <f t="shared" si="217"/>
        <v>10170</v>
      </c>
      <c r="AO221" s="43" t="s">
        <v>71</v>
      </c>
      <c r="AQ221" s="43" t="s">
        <v>72</v>
      </c>
      <c r="AR221" s="27" t="s">
        <v>73</v>
      </c>
      <c r="AS221" s="43" t="s">
        <v>74</v>
      </c>
      <c r="AT221" s="27">
        <f t="shared" si="218"/>
        <v>10170</v>
      </c>
      <c r="AU221" s="28">
        <v>0.004</v>
      </c>
      <c r="AV221" s="28">
        <v>0.004</v>
      </c>
      <c r="AX221" s="27">
        <f t="shared" si="219"/>
        <v>40.68</v>
      </c>
      <c r="AY221" s="27">
        <f t="shared" si="220"/>
        <v>40.68</v>
      </c>
      <c r="AZ221" s="27">
        <f t="shared" si="221"/>
        <v>0</v>
      </c>
      <c r="BA221" s="27">
        <f t="shared" si="222"/>
        <v>76.7547169811321</v>
      </c>
      <c r="BB221" s="27">
        <f t="shared" si="223"/>
        <v>81.36</v>
      </c>
    </row>
    <row r="222" spans="1:54">
      <c r="A222" s="4" t="s">
        <v>53</v>
      </c>
      <c r="B222" s="33" t="s">
        <v>54</v>
      </c>
      <c r="C222" s="4" t="s">
        <v>448</v>
      </c>
      <c r="D222" s="4" t="s">
        <v>449</v>
      </c>
      <c r="E222" s="4" t="s">
        <v>57</v>
      </c>
      <c r="F222" s="4" t="s">
        <v>104</v>
      </c>
      <c r="G222" s="4" t="s">
        <v>105</v>
      </c>
      <c r="H222" s="34">
        <v>45091</v>
      </c>
      <c r="I222" s="36">
        <v>0.59423611111111</v>
      </c>
      <c r="J222" s="37">
        <v>1</v>
      </c>
      <c r="K222" s="24">
        <v>1</v>
      </c>
      <c r="L222" s="37">
        <v>0</v>
      </c>
      <c r="M222" s="37">
        <v>0</v>
      </c>
      <c r="N222" s="4" t="s">
        <v>60</v>
      </c>
      <c r="O222" s="4" t="s">
        <v>78</v>
      </c>
      <c r="P222" s="4" t="s">
        <v>79</v>
      </c>
      <c r="Q222" s="4" t="s">
        <v>53</v>
      </c>
      <c r="R222" s="4" t="s">
        <v>78</v>
      </c>
      <c r="S222" s="4" t="s">
        <v>81</v>
      </c>
      <c r="T222" s="4" t="s">
        <v>99</v>
      </c>
      <c r="U222" s="4" t="s">
        <v>450</v>
      </c>
      <c r="V222" s="4" t="s">
        <v>53</v>
      </c>
      <c r="W222" s="4" t="s">
        <v>65</v>
      </c>
      <c r="X222" s="4" t="s">
        <v>66</v>
      </c>
      <c r="Y222" s="4" t="s">
        <v>67</v>
      </c>
      <c r="Z222" s="4" t="s">
        <v>53</v>
      </c>
      <c r="AA222" s="4" t="s">
        <v>53</v>
      </c>
      <c r="AB222" s="4" t="s">
        <v>53</v>
      </c>
      <c r="AC222" s="4" t="s">
        <v>68</v>
      </c>
      <c r="AD222" s="38">
        <v>101253</v>
      </c>
      <c r="AE222" s="33" t="s">
        <v>69</v>
      </c>
      <c r="AF222" s="4" t="s">
        <v>53</v>
      </c>
      <c r="AG222" s="4" t="s">
        <v>70</v>
      </c>
      <c r="AH222" s="4" t="s">
        <v>53</v>
      </c>
      <c r="AI222" s="4">
        <v>1372</v>
      </c>
      <c r="AJ222" s="4">
        <v>1</v>
      </c>
      <c r="AK222" s="4">
        <v>1372</v>
      </c>
      <c r="AL222" s="26">
        <v>1427</v>
      </c>
      <c r="AM222" s="27">
        <f t="shared" si="216"/>
        <v>1612.51</v>
      </c>
      <c r="AN222" s="27">
        <f t="shared" si="217"/>
        <v>1612.51</v>
      </c>
      <c r="AO222" s="43" t="s">
        <v>71</v>
      </c>
      <c r="AQ222" s="43" t="s">
        <v>72</v>
      </c>
      <c r="AR222" s="27" t="s">
        <v>73</v>
      </c>
      <c r="AS222" s="43" t="s">
        <v>74</v>
      </c>
      <c r="AT222" s="27">
        <f t="shared" si="218"/>
        <v>1612.51</v>
      </c>
      <c r="AU222" s="28">
        <v>0.004</v>
      </c>
      <c r="AV222" s="28">
        <v>0.004</v>
      </c>
      <c r="AX222" s="27">
        <f t="shared" si="219"/>
        <v>6.45004</v>
      </c>
      <c r="AY222" s="27">
        <f t="shared" si="220"/>
        <v>6.45004</v>
      </c>
      <c r="AZ222" s="27">
        <f t="shared" si="221"/>
        <v>0</v>
      </c>
      <c r="BA222" s="27">
        <f t="shared" si="222"/>
        <v>12.1698867924528</v>
      </c>
      <c r="BB222" s="27">
        <f t="shared" si="223"/>
        <v>12.90008</v>
      </c>
    </row>
    <row r="223" spans="1:54">
      <c r="A223" s="4" t="s">
        <v>53</v>
      </c>
      <c r="B223" s="33" t="s">
        <v>54</v>
      </c>
      <c r="C223" s="4" t="s">
        <v>451</v>
      </c>
      <c r="D223" s="4" t="s">
        <v>452</v>
      </c>
      <c r="E223" s="4" t="s">
        <v>57</v>
      </c>
      <c r="F223" s="4" t="s">
        <v>151</v>
      </c>
      <c r="G223" s="4" t="s">
        <v>152</v>
      </c>
      <c r="H223" s="34">
        <v>45093</v>
      </c>
      <c r="I223" s="36">
        <v>0.42037037037037</v>
      </c>
      <c r="J223" s="37">
        <v>17</v>
      </c>
      <c r="K223" s="24">
        <v>17</v>
      </c>
      <c r="L223" s="37">
        <v>0</v>
      </c>
      <c r="M223" s="37">
        <v>0</v>
      </c>
      <c r="N223" s="4" t="s">
        <v>60</v>
      </c>
      <c r="O223" s="4" t="s">
        <v>453</v>
      </c>
      <c r="P223" s="4" t="s">
        <v>454</v>
      </c>
      <c r="Q223" s="4" t="s">
        <v>53</v>
      </c>
      <c r="R223" s="4" t="s">
        <v>453</v>
      </c>
      <c r="S223" s="4" t="s">
        <v>455</v>
      </c>
      <c r="T223" s="4" t="s">
        <v>119</v>
      </c>
      <c r="U223" s="4" t="s">
        <v>456</v>
      </c>
      <c r="V223" s="4" t="s">
        <v>53</v>
      </c>
      <c r="W223" s="4" t="s">
        <v>65</v>
      </c>
      <c r="X223" s="4" t="s">
        <v>66</v>
      </c>
      <c r="Y223" s="4" t="s">
        <v>67</v>
      </c>
      <c r="Z223" s="4" t="s">
        <v>53</v>
      </c>
      <c r="AA223" s="4" t="s">
        <v>53</v>
      </c>
      <c r="AB223" s="4" t="s">
        <v>53</v>
      </c>
      <c r="AC223" s="4" t="s">
        <v>68</v>
      </c>
      <c r="AD223" s="38">
        <v>101253</v>
      </c>
      <c r="AE223" s="33" t="s">
        <v>69</v>
      </c>
      <c r="AF223" s="4" t="s">
        <v>53</v>
      </c>
      <c r="AG223" s="4" t="s">
        <v>70</v>
      </c>
      <c r="AH223" s="4" t="s">
        <v>53</v>
      </c>
      <c r="AI223" s="4">
        <v>1730</v>
      </c>
      <c r="AJ223" s="4">
        <v>1</v>
      </c>
      <c r="AK223" s="4">
        <v>1730</v>
      </c>
      <c r="AL223" s="26">
        <v>1644.4</v>
      </c>
      <c r="AM223" s="27">
        <f t="shared" si="216"/>
        <v>1858.172</v>
      </c>
      <c r="AN223" s="27">
        <f t="shared" si="217"/>
        <v>31588.924</v>
      </c>
      <c r="AO223" s="43" t="s">
        <v>71</v>
      </c>
      <c r="AQ223" s="43" t="s">
        <v>72</v>
      </c>
      <c r="AR223" s="27" t="s">
        <v>73</v>
      </c>
      <c r="AS223" s="43" t="s">
        <v>74</v>
      </c>
      <c r="AT223" s="27">
        <f t="shared" si="218"/>
        <v>31588.924</v>
      </c>
      <c r="AU223" s="28">
        <v>0.004</v>
      </c>
      <c r="AV223" s="28">
        <v>0.004</v>
      </c>
      <c r="AX223" s="27">
        <f t="shared" si="219"/>
        <v>126.355696</v>
      </c>
      <c r="AY223" s="27">
        <f t="shared" si="220"/>
        <v>126.355696</v>
      </c>
      <c r="AZ223" s="27">
        <f t="shared" si="221"/>
        <v>0</v>
      </c>
      <c r="BA223" s="27">
        <f t="shared" si="222"/>
        <v>238.406973584906</v>
      </c>
      <c r="BB223" s="27">
        <f t="shared" si="223"/>
        <v>252.711392</v>
      </c>
    </row>
    <row r="224" spans="1:54">
      <c r="A224" s="4" t="s">
        <v>53</v>
      </c>
      <c r="B224" s="33" t="s">
        <v>54</v>
      </c>
      <c r="C224" s="4" t="s">
        <v>457</v>
      </c>
      <c r="D224" s="4" t="s">
        <v>458</v>
      </c>
      <c r="E224" s="4" t="s">
        <v>57</v>
      </c>
      <c r="F224" s="4" t="s">
        <v>85</v>
      </c>
      <c r="G224" s="4" t="s">
        <v>86</v>
      </c>
      <c r="H224" s="34">
        <v>45094</v>
      </c>
      <c r="I224" s="36">
        <v>0.46762731481481</v>
      </c>
      <c r="J224" s="37">
        <v>4</v>
      </c>
      <c r="K224" s="24">
        <v>4</v>
      </c>
      <c r="L224" s="37">
        <v>0</v>
      </c>
      <c r="M224" s="37">
        <v>0</v>
      </c>
      <c r="N224" s="4" t="s">
        <v>60</v>
      </c>
      <c r="O224" s="4" t="s">
        <v>78</v>
      </c>
      <c r="P224" s="4" t="s">
        <v>79</v>
      </c>
      <c r="Q224" s="4" t="s">
        <v>53</v>
      </c>
      <c r="R224" s="4" t="s">
        <v>78</v>
      </c>
      <c r="S224" s="4" t="s">
        <v>81</v>
      </c>
      <c r="T224" s="4" t="s">
        <v>178</v>
      </c>
      <c r="U224" s="4" t="s">
        <v>459</v>
      </c>
      <c r="V224" s="4" t="s">
        <v>53</v>
      </c>
      <c r="W224" s="4" t="s">
        <v>65</v>
      </c>
      <c r="X224" s="4" t="s">
        <v>66</v>
      </c>
      <c r="Y224" s="4" t="s">
        <v>67</v>
      </c>
      <c r="Z224" s="4" t="s">
        <v>53</v>
      </c>
      <c r="AA224" s="4" t="s">
        <v>53</v>
      </c>
      <c r="AB224" s="4" t="s">
        <v>53</v>
      </c>
      <c r="AC224" s="4" t="s">
        <v>68</v>
      </c>
      <c r="AD224" s="38">
        <v>101253</v>
      </c>
      <c r="AE224" s="33" t="s">
        <v>69</v>
      </c>
      <c r="AF224" s="4" t="s">
        <v>53</v>
      </c>
      <c r="AG224" s="4" t="s">
        <v>70</v>
      </c>
      <c r="AH224" s="4" t="s">
        <v>53</v>
      </c>
      <c r="AI224" s="4">
        <v>1170</v>
      </c>
      <c r="AJ224" s="4">
        <v>1</v>
      </c>
      <c r="AK224" s="4">
        <v>1170</v>
      </c>
      <c r="AL224" s="26">
        <v>1225</v>
      </c>
      <c r="AM224" s="27">
        <f t="shared" si="216"/>
        <v>1384.25</v>
      </c>
      <c r="AN224" s="27">
        <f t="shared" si="217"/>
        <v>5537</v>
      </c>
      <c r="AO224" s="43" t="s">
        <v>71</v>
      </c>
      <c r="AQ224" s="43" t="s">
        <v>72</v>
      </c>
      <c r="AR224" s="27" t="s">
        <v>73</v>
      </c>
      <c r="AS224" s="43" t="s">
        <v>74</v>
      </c>
      <c r="AT224" s="27">
        <f t="shared" si="218"/>
        <v>5537</v>
      </c>
      <c r="AU224" s="28">
        <v>0.004</v>
      </c>
      <c r="AV224" s="28">
        <v>0.004</v>
      </c>
      <c r="AX224" s="27">
        <f t="shared" si="219"/>
        <v>22.148</v>
      </c>
      <c r="AY224" s="27">
        <f t="shared" si="220"/>
        <v>22.148</v>
      </c>
      <c r="AZ224" s="27">
        <f t="shared" si="221"/>
        <v>0</v>
      </c>
      <c r="BA224" s="27">
        <f t="shared" si="222"/>
        <v>41.788679245283</v>
      </c>
      <c r="BB224" s="27">
        <f t="shared" si="223"/>
        <v>44.296</v>
      </c>
    </row>
    <row r="225" spans="1:54">
      <c r="A225" s="4" t="s">
        <v>53</v>
      </c>
      <c r="B225" s="33" t="s">
        <v>54</v>
      </c>
      <c r="C225" s="4" t="s">
        <v>457</v>
      </c>
      <c r="D225" s="4" t="s">
        <v>458</v>
      </c>
      <c r="E225" s="4" t="s">
        <v>88</v>
      </c>
      <c r="F225" s="4" t="s">
        <v>76</v>
      </c>
      <c r="G225" s="4" t="s">
        <v>77</v>
      </c>
      <c r="H225" s="34">
        <v>45094</v>
      </c>
      <c r="I225" s="36">
        <v>0.46762731481481</v>
      </c>
      <c r="J225" s="37">
        <v>5</v>
      </c>
      <c r="K225" s="24">
        <v>5</v>
      </c>
      <c r="L225" s="37">
        <v>0</v>
      </c>
      <c r="M225" s="37">
        <v>0</v>
      </c>
      <c r="N225" s="4" t="s">
        <v>60</v>
      </c>
      <c r="O225" s="4" t="s">
        <v>78</v>
      </c>
      <c r="P225" s="4" t="s">
        <v>79</v>
      </c>
      <c r="Q225" s="4" t="s">
        <v>53</v>
      </c>
      <c r="R225" s="4" t="s">
        <v>78</v>
      </c>
      <c r="S225" s="4" t="s">
        <v>81</v>
      </c>
      <c r="T225" s="4" t="s">
        <v>178</v>
      </c>
      <c r="U225" s="4" t="s">
        <v>459</v>
      </c>
      <c r="V225" s="4" t="s">
        <v>53</v>
      </c>
      <c r="W225" s="4" t="s">
        <v>65</v>
      </c>
      <c r="X225" s="4" t="s">
        <v>66</v>
      </c>
      <c r="Y225" s="4" t="s">
        <v>67</v>
      </c>
      <c r="Z225" s="4" t="s">
        <v>53</v>
      </c>
      <c r="AA225" s="4" t="s">
        <v>53</v>
      </c>
      <c r="AB225" s="4" t="s">
        <v>53</v>
      </c>
      <c r="AC225" s="4" t="s">
        <v>68</v>
      </c>
      <c r="AD225" s="38">
        <v>101253</v>
      </c>
      <c r="AE225" s="33" t="s">
        <v>69</v>
      </c>
      <c r="AF225" s="4" t="s">
        <v>53</v>
      </c>
      <c r="AG225" s="4" t="s">
        <v>70</v>
      </c>
      <c r="AH225" s="4" t="s">
        <v>53</v>
      </c>
      <c r="AI225" s="4">
        <v>500</v>
      </c>
      <c r="AJ225" s="4">
        <v>1</v>
      </c>
      <c r="AK225" s="4">
        <v>500</v>
      </c>
      <c r="AL225" s="26">
        <v>500</v>
      </c>
      <c r="AM225" s="27">
        <f t="shared" si="216"/>
        <v>565</v>
      </c>
      <c r="AN225" s="27">
        <f t="shared" si="217"/>
        <v>2825</v>
      </c>
      <c r="AO225" s="43" t="s">
        <v>71</v>
      </c>
      <c r="AQ225" s="43" t="s">
        <v>72</v>
      </c>
      <c r="AR225" s="27" t="s">
        <v>73</v>
      </c>
      <c r="AS225" s="43" t="s">
        <v>74</v>
      </c>
      <c r="AT225" s="27">
        <f t="shared" si="218"/>
        <v>2825</v>
      </c>
      <c r="AU225" s="28">
        <v>0.004</v>
      </c>
      <c r="AV225" s="28">
        <v>0.004</v>
      </c>
      <c r="AX225" s="27">
        <f t="shared" si="219"/>
        <v>11.3</v>
      </c>
      <c r="AY225" s="27">
        <f t="shared" si="220"/>
        <v>11.3</v>
      </c>
      <c r="AZ225" s="27">
        <f t="shared" si="221"/>
        <v>0</v>
      </c>
      <c r="BA225" s="27">
        <f t="shared" si="222"/>
        <v>21.3207547169811</v>
      </c>
      <c r="BB225" s="27">
        <f t="shared" si="223"/>
        <v>22.6</v>
      </c>
    </row>
    <row r="226" spans="1:54">
      <c r="A226" s="4" t="s">
        <v>53</v>
      </c>
      <c r="B226" s="33" t="s">
        <v>54</v>
      </c>
      <c r="C226" s="4" t="s">
        <v>460</v>
      </c>
      <c r="D226" s="4" t="s">
        <v>461</v>
      </c>
      <c r="E226" s="4" t="s">
        <v>57</v>
      </c>
      <c r="F226" s="4" t="s">
        <v>104</v>
      </c>
      <c r="G226" s="4" t="s">
        <v>105</v>
      </c>
      <c r="H226" s="34">
        <v>45094</v>
      </c>
      <c r="I226" s="36">
        <v>0.47398148148148</v>
      </c>
      <c r="J226" s="37">
        <v>1</v>
      </c>
      <c r="K226" s="24">
        <v>1</v>
      </c>
      <c r="L226" s="37">
        <v>0</v>
      </c>
      <c r="M226" s="37">
        <v>0</v>
      </c>
      <c r="N226" s="4" t="s">
        <v>60</v>
      </c>
      <c r="O226" s="4" t="s">
        <v>78</v>
      </c>
      <c r="P226" s="4" t="s">
        <v>79</v>
      </c>
      <c r="Q226" s="4" t="s">
        <v>53</v>
      </c>
      <c r="R226" s="4" t="s">
        <v>78</v>
      </c>
      <c r="S226" s="4" t="s">
        <v>81</v>
      </c>
      <c r="T226" s="4" t="s">
        <v>178</v>
      </c>
      <c r="U226" s="4" t="s">
        <v>462</v>
      </c>
      <c r="V226" s="4" t="s">
        <v>53</v>
      </c>
      <c r="W226" s="4" t="s">
        <v>65</v>
      </c>
      <c r="X226" s="4" t="s">
        <v>66</v>
      </c>
      <c r="Y226" s="4" t="s">
        <v>67</v>
      </c>
      <c r="Z226" s="4" t="s">
        <v>53</v>
      </c>
      <c r="AA226" s="4" t="s">
        <v>53</v>
      </c>
      <c r="AB226" s="4" t="s">
        <v>53</v>
      </c>
      <c r="AC226" s="4" t="s">
        <v>68</v>
      </c>
      <c r="AD226" s="38">
        <v>101253</v>
      </c>
      <c r="AE226" s="33" t="s">
        <v>69</v>
      </c>
      <c r="AF226" s="4" t="s">
        <v>53</v>
      </c>
      <c r="AG226" s="4" t="s">
        <v>70</v>
      </c>
      <c r="AH226" s="4" t="s">
        <v>53</v>
      </c>
      <c r="AI226" s="4">
        <v>1372</v>
      </c>
      <c r="AJ226" s="4">
        <v>1</v>
      </c>
      <c r="AK226" s="4">
        <v>1372</v>
      </c>
      <c r="AL226" s="26">
        <v>1427</v>
      </c>
      <c r="AM226" s="27">
        <f t="shared" ref="AM226:AM232" si="224">AL226*1.13</f>
        <v>1612.51</v>
      </c>
      <c r="AN226" s="27">
        <f t="shared" ref="AN226:AN232" si="225">K226*AM226</f>
        <v>1612.51</v>
      </c>
      <c r="AO226" s="43" t="s">
        <v>71</v>
      </c>
      <c r="AQ226" s="43" t="s">
        <v>72</v>
      </c>
      <c r="AR226" s="27" t="s">
        <v>73</v>
      </c>
      <c r="AS226" s="43" t="s">
        <v>74</v>
      </c>
      <c r="AT226" s="27">
        <f t="shared" ref="AT226:AT232" si="226">IF(AP226="取数",K226,AN226)</f>
        <v>1612.51</v>
      </c>
      <c r="AU226" s="28">
        <v>0.004</v>
      </c>
      <c r="AV226" s="28">
        <v>0.004</v>
      </c>
      <c r="AX226" s="27">
        <f t="shared" ref="AX226:AX232" si="227">AT226*AU226</f>
        <v>6.45004</v>
      </c>
      <c r="AY226" s="27">
        <f t="shared" ref="AY226:AY232" si="228">AT226*AV226</f>
        <v>6.45004</v>
      </c>
      <c r="AZ226" s="27">
        <f t="shared" ref="AZ226:AZ232" si="229">AT226*AW226</f>
        <v>0</v>
      </c>
      <c r="BA226" s="27">
        <f t="shared" ref="BA226:BA232" si="230">BB226/1.06</f>
        <v>12.1698867924528</v>
      </c>
      <c r="BB226" s="27">
        <f t="shared" ref="BB226:BB232" si="231">AX226+AY226+AZ226</f>
        <v>12.90008</v>
      </c>
    </row>
    <row r="227" spans="1:54">
      <c r="A227" s="4" t="s">
        <v>53</v>
      </c>
      <c r="B227" s="33" t="s">
        <v>54</v>
      </c>
      <c r="C227" s="4" t="s">
        <v>460</v>
      </c>
      <c r="D227" s="4" t="s">
        <v>461</v>
      </c>
      <c r="E227" s="4" t="s">
        <v>88</v>
      </c>
      <c r="F227" s="4" t="s">
        <v>90</v>
      </c>
      <c r="G227" s="4" t="s">
        <v>86</v>
      </c>
      <c r="H227" s="34">
        <v>45094</v>
      </c>
      <c r="I227" s="36">
        <v>0.47398148148148</v>
      </c>
      <c r="J227" s="37">
        <v>1</v>
      </c>
      <c r="K227" s="24">
        <v>1</v>
      </c>
      <c r="L227" s="37">
        <v>0</v>
      </c>
      <c r="M227" s="37">
        <v>0</v>
      </c>
      <c r="N227" s="4" t="s">
        <v>60</v>
      </c>
      <c r="O227" s="4" t="s">
        <v>78</v>
      </c>
      <c r="P227" s="4" t="s">
        <v>79</v>
      </c>
      <c r="Q227" s="4" t="s">
        <v>53</v>
      </c>
      <c r="R227" s="4" t="s">
        <v>78</v>
      </c>
      <c r="S227" s="4" t="s">
        <v>81</v>
      </c>
      <c r="T227" s="4" t="s">
        <v>178</v>
      </c>
      <c r="U227" s="4" t="s">
        <v>462</v>
      </c>
      <c r="V227" s="4" t="s">
        <v>53</v>
      </c>
      <c r="W227" s="4" t="s">
        <v>65</v>
      </c>
      <c r="X227" s="4" t="s">
        <v>66</v>
      </c>
      <c r="Y227" s="4" t="s">
        <v>67</v>
      </c>
      <c r="Z227" s="4" t="s">
        <v>53</v>
      </c>
      <c r="AA227" s="4" t="s">
        <v>53</v>
      </c>
      <c r="AB227" s="4" t="s">
        <v>53</v>
      </c>
      <c r="AC227" s="4" t="s">
        <v>68</v>
      </c>
      <c r="AD227" s="38">
        <v>101253</v>
      </c>
      <c r="AE227" s="33" t="s">
        <v>69</v>
      </c>
      <c r="AF227" s="4" t="s">
        <v>53</v>
      </c>
      <c r="AG227" s="4" t="s">
        <v>70</v>
      </c>
      <c r="AH227" s="4" t="s">
        <v>53</v>
      </c>
      <c r="AI227" s="4">
        <v>1170</v>
      </c>
      <c r="AJ227" s="4">
        <v>1</v>
      </c>
      <c r="AK227" s="4">
        <v>1170</v>
      </c>
      <c r="AL227" s="26">
        <v>1170</v>
      </c>
      <c r="AM227" s="27">
        <f t="shared" si="224"/>
        <v>1322.1</v>
      </c>
      <c r="AN227" s="27">
        <f t="shared" si="225"/>
        <v>1322.1</v>
      </c>
      <c r="AO227" s="43" t="s">
        <v>71</v>
      </c>
      <c r="AQ227" s="43" t="s">
        <v>72</v>
      </c>
      <c r="AR227" s="27" t="s">
        <v>73</v>
      </c>
      <c r="AS227" s="43" t="s">
        <v>74</v>
      </c>
      <c r="AT227" s="27">
        <f t="shared" si="226"/>
        <v>1322.1</v>
      </c>
      <c r="AU227" s="28">
        <v>0.004</v>
      </c>
      <c r="AV227" s="28">
        <v>0.004</v>
      </c>
      <c r="AX227" s="27">
        <f t="shared" si="227"/>
        <v>5.2884</v>
      </c>
      <c r="AY227" s="27">
        <f t="shared" si="228"/>
        <v>5.2884</v>
      </c>
      <c r="AZ227" s="27">
        <f t="shared" si="229"/>
        <v>0</v>
      </c>
      <c r="BA227" s="27">
        <f t="shared" si="230"/>
        <v>9.97811320754717</v>
      </c>
      <c r="BB227" s="27">
        <f t="shared" si="231"/>
        <v>10.5768</v>
      </c>
    </row>
    <row r="228" spans="1:54">
      <c r="A228" s="4" t="s">
        <v>53</v>
      </c>
      <c r="B228" s="33" t="s">
        <v>54</v>
      </c>
      <c r="C228" s="4" t="s">
        <v>460</v>
      </c>
      <c r="D228" s="4" t="s">
        <v>461</v>
      </c>
      <c r="E228" s="4" t="s">
        <v>89</v>
      </c>
      <c r="F228" s="4" t="s">
        <v>96</v>
      </c>
      <c r="G228" s="4" t="s">
        <v>77</v>
      </c>
      <c r="H228" s="34">
        <v>45094</v>
      </c>
      <c r="I228" s="36">
        <v>0.47398148148148</v>
      </c>
      <c r="J228" s="37">
        <v>1</v>
      </c>
      <c r="K228" s="24">
        <v>1</v>
      </c>
      <c r="L228" s="37">
        <v>0</v>
      </c>
      <c r="M228" s="37">
        <v>0</v>
      </c>
      <c r="N228" s="4" t="s">
        <v>60</v>
      </c>
      <c r="O228" s="4" t="s">
        <v>78</v>
      </c>
      <c r="P228" s="4" t="s">
        <v>79</v>
      </c>
      <c r="Q228" s="4" t="s">
        <v>53</v>
      </c>
      <c r="R228" s="4" t="s">
        <v>78</v>
      </c>
      <c r="S228" s="4" t="s">
        <v>81</v>
      </c>
      <c r="T228" s="4" t="s">
        <v>178</v>
      </c>
      <c r="U228" s="4" t="s">
        <v>462</v>
      </c>
      <c r="V228" s="4" t="s">
        <v>53</v>
      </c>
      <c r="W228" s="4" t="s">
        <v>65</v>
      </c>
      <c r="X228" s="4" t="s">
        <v>66</v>
      </c>
      <c r="Y228" s="4" t="s">
        <v>67</v>
      </c>
      <c r="Z228" s="4" t="s">
        <v>53</v>
      </c>
      <c r="AA228" s="4" t="s">
        <v>53</v>
      </c>
      <c r="AB228" s="4" t="s">
        <v>53</v>
      </c>
      <c r="AC228" s="4" t="s">
        <v>68</v>
      </c>
      <c r="AD228" s="38">
        <v>101253</v>
      </c>
      <c r="AE228" s="33" t="s">
        <v>69</v>
      </c>
      <c r="AF228" s="4" t="s">
        <v>53</v>
      </c>
      <c r="AG228" s="4" t="s">
        <v>70</v>
      </c>
      <c r="AH228" s="4" t="s">
        <v>53</v>
      </c>
      <c r="AI228" s="4">
        <v>500</v>
      </c>
      <c r="AJ228" s="4">
        <v>1</v>
      </c>
      <c r="AK228" s="4">
        <v>500</v>
      </c>
      <c r="AL228" s="26">
        <v>500</v>
      </c>
      <c r="AM228" s="27">
        <f t="shared" si="224"/>
        <v>565</v>
      </c>
      <c r="AN228" s="27">
        <f t="shared" si="225"/>
        <v>565</v>
      </c>
      <c r="AO228" s="43" t="s">
        <v>71</v>
      </c>
      <c r="AQ228" s="43" t="s">
        <v>72</v>
      </c>
      <c r="AR228" s="27" t="s">
        <v>73</v>
      </c>
      <c r="AS228" s="43" t="s">
        <v>74</v>
      </c>
      <c r="AT228" s="27">
        <f t="shared" si="226"/>
        <v>565</v>
      </c>
      <c r="AU228" s="28">
        <v>0.004</v>
      </c>
      <c r="AV228" s="28">
        <v>0.004</v>
      </c>
      <c r="AX228" s="27">
        <f t="shared" si="227"/>
        <v>2.26</v>
      </c>
      <c r="AY228" s="27">
        <f t="shared" si="228"/>
        <v>2.26</v>
      </c>
      <c r="AZ228" s="27">
        <f t="shared" si="229"/>
        <v>0</v>
      </c>
      <c r="BA228" s="27">
        <f t="shared" si="230"/>
        <v>4.26415094339623</v>
      </c>
      <c r="BB228" s="27">
        <f t="shared" si="231"/>
        <v>4.52</v>
      </c>
    </row>
    <row r="229" spans="1:54">
      <c r="A229" s="4" t="s">
        <v>53</v>
      </c>
      <c r="B229" s="33" t="s">
        <v>54</v>
      </c>
      <c r="C229" s="4" t="s">
        <v>463</v>
      </c>
      <c r="D229" s="4" t="s">
        <v>464</v>
      </c>
      <c r="E229" s="4" t="s">
        <v>57</v>
      </c>
      <c r="F229" s="4" t="s">
        <v>151</v>
      </c>
      <c r="G229" s="4" t="s">
        <v>152</v>
      </c>
      <c r="H229" s="34">
        <v>45095</v>
      </c>
      <c r="I229" s="36">
        <v>0.37762731481481</v>
      </c>
      <c r="J229" s="37">
        <v>2</v>
      </c>
      <c r="K229" s="24">
        <v>2</v>
      </c>
      <c r="L229" s="37">
        <v>0</v>
      </c>
      <c r="M229" s="37">
        <v>0</v>
      </c>
      <c r="N229" s="4" t="s">
        <v>60</v>
      </c>
      <c r="O229" s="4" t="s">
        <v>78</v>
      </c>
      <c r="P229" s="4" t="s">
        <v>79</v>
      </c>
      <c r="Q229" s="4" t="s">
        <v>53</v>
      </c>
      <c r="R229" s="4" t="s">
        <v>78</v>
      </c>
      <c r="S229" s="4" t="s">
        <v>81</v>
      </c>
      <c r="T229" s="4" t="s">
        <v>99</v>
      </c>
      <c r="U229" s="4" t="s">
        <v>465</v>
      </c>
      <c r="V229" s="4" t="s">
        <v>53</v>
      </c>
      <c r="W229" s="4" t="s">
        <v>65</v>
      </c>
      <c r="X229" s="4" t="s">
        <v>66</v>
      </c>
      <c r="Y229" s="4" t="s">
        <v>67</v>
      </c>
      <c r="Z229" s="4" t="s">
        <v>53</v>
      </c>
      <c r="AA229" s="4" t="s">
        <v>53</v>
      </c>
      <c r="AB229" s="4" t="s">
        <v>53</v>
      </c>
      <c r="AC229" s="4" t="s">
        <v>68</v>
      </c>
      <c r="AD229" s="38">
        <v>101253</v>
      </c>
      <c r="AE229" s="33" t="s">
        <v>69</v>
      </c>
      <c r="AF229" s="4" t="s">
        <v>53</v>
      </c>
      <c r="AG229" s="4" t="s">
        <v>70</v>
      </c>
      <c r="AH229" s="4" t="s">
        <v>53</v>
      </c>
      <c r="AI229" s="4">
        <v>1730</v>
      </c>
      <c r="AJ229" s="4">
        <v>1</v>
      </c>
      <c r="AK229" s="4">
        <v>1730</v>
      </c>
      <c r="AL229" s="26">
        <v>1644.4</v>
      </c>
      <c r="AM229" s="27">
        <f t="shared" si="224"/>
        <v>1858.172</v>
      </c>
      <c r="AN229" s="27">
        <f t="shared" si="225"/>
        <v>3716.344</v>
      </c>
      <c r="AO229" s="43" t="s">
        <v>71</v>
      </c>
      <c r="AQ229" s="43" t="s">
        <v>72</v>
      </c>
      <c r="AR229" s="27" t="s">
        <v>73</v>
      </c>
      <c r="AS229" s="43" t="s">
        <v>74</v>
      </c>
      <c r="AT229" s="27">
        <f t="shared" si="226"/>
        <v>3716.344</v>
      </c>
      <c r="AU229" s="28">
        <v>0.004</v>
      </c>
      <c r="AV229" s="28">
        <v>0.004</v>
      </c>
      <c r="AX229" s="27">
        <f t="shared" si="227"/>
        <v>14.865376</v>
      </c>
      <c r="AY229" s="27">
        <f t="shared" si="228"/>
        <v>14.865376</v>
      </c>
      <c r="AZ229" s="27">
        <f t="shared" si="229"/>
        <v>0</v>
      </c>
      <c r="BA229" s="27">
        <f t="shared" si="230"/>
        <v>28.047879245283</v>
      </c>
      <c r="BB229" s="27">
        <f t="shared" si="231"/>
        <v>29.730752</v>
      </c>
    </row>
    <row r="230" spans="1:54">
      <c r="A230" s="4" t="s">
        <v>53</v>
      </c>
      <c r="B230" s="33" t="s">
        <v>54</v>
      </c>
      <c r="C230" s="4" t="s">
        <v>466</v>
      </c>
      <c r="D230" s="4" t="s">
        <v>467</v>
      </c>
      <c r="E230" s="4" t="s">
        <v>57</v>
      </c>
      <c r="F230" s="4" t="s">
        <v>85</v>
      </c>
      <c r="G230" s="4" t="s">
        <v>86</v>
      </c>
      <c r="H230" s="34">
        <v>45095</v>
      </c>
      <c r="I230" s="36">
        <v>0.37934027777778</v>
      </c>
      <c r="J230" s="37">
        <v>24</v>
      </c>
      <c r="K230" s="24">
        <v>24</v>
      </c>
      <c r="L230" s="37">
        <v>0</v>
      </c>
      <c r="M230" s="37">
        <v>0</v>
      </c>
      <c r="N230" s="4" t="s">
        <v>60</v>
      </c>
      <c r="O230" s="4" t="s">
        <v>78</v>
      </c>
      <c r="P230" s="4" t="s">
        <v>79</v>
      </c>
      <c r="Q230" s="4" t="s">
        <v>53</v>
      </c>
      <c r="R230" s="4" t="s">
        <v>78</v>
      </c>
      <c r="S230" s="4" t="s">
        <v>81</v>
      </c>
      <c r="T230" s="4" t="s">
        <v>99</v>
      </c>
      <c r="U230" s="4" t="s">
        <v>468</v>
      </c>
      <c r="V230" s="4" t="s">
        <v>53</v>
      </c>
      <c r="W230" s="4" t="s">
        <v>65</v>
      </c>
      <c r="X230" s="4" t="s">
        <v>66</v>
      </c>
      <c r="Y230" s="4" t="s">
        <v>67</v>
      </c>
      <c r="Z230" s="4" t="s">
        <v>53</v>
      </c>
      <c r="AA230" s="4" t="s">
        <v>53</v>
      </c>
      <c r="AB230" s="4" t="s">
        <v>53</v>
      </c>
      <c r="AC230" s="4" t="s">
        <v>68</v>
      </c>
      <c r="AD230" s="38">
        <v>101253</v>
      </c>
      <c r="AE230" s="33" t="s">
        <v>69</v>
      </c>
      <c r="AF230" s="4" t="s">
        <v>53</v>
      </c>
      <c r="AG230" s="4" t="s">
        <v>70</v>
      </c>
      <c r="AH230" s="4" t="s">
        <v>53</v>
      </c>
      <c r="AI230" s="4">
        <v>1170</v>
      </c>
      <c r="AJ230" s="4">
        <v>1</v>
      </c>
      <c r="AK230" s="4">
        <v>1170</v>
      </c>
      <c r="AL230" s="26">
        <v>1225</v>
      </c>
      <c r="AM230" s="27">
        <f t="shared" si="224"/>
        <v>1384.25</v>
      </c>
      <c r="AN230" s="27">
        <f t="shared" si="225"/>
        <v>33222</v>
      </c>
      <c r="AO230" s="43" t="s">
        <v>71</v>
      </c>
      <c r="AQ230" s="43" t="s">
        <v>72</v>
      </c>
      <c r="AR230" s="27" t="s">
        <v>73</v>
      </c>
      <c r="AS230" s="43" t="s">
        <v>74</v>
      </c>
      <c r="AT230" s="27">
        <f t="shared" si="226"/>
        <v>33222</v>
      </c>
      <c r="AU230" s="28">
        <v>0.004</v>
      </c>
      <c r="AV230" s="28">
        <v>0.004</v>
      </c>
      <c r="AX230" s="27">
        <f t="shared" si="227"/>
        <v>132.888</v>
      </c>
      <c r="AY230" s="27">
        <f t="shared" si="228"/>
        <v>132.888</v>
      </c>
      <c r="AZ230" s="27">
        <f t="shared" si="229"/>
        <v>0</v>
      </c>
      <c r="BA230" s="27">
        <f t="shared" si="230"/>
        <v>250.732075471698</v>
      </c>
      <c r="BB230" s="27">
        <f t="shared" si="231"/>
        <v>265.776</v>
      </c>
    </row>
    <row r="231" spans="1:54">
      <c r="A231" s="4" t="s">
        <v>53</v>
      </c>
      <c r="B231" s="33" t="s">
        <v>54</v>
      </c>
      <c r="C231" s="4" t="s">
        <v>466</v>
      </c>
      <c r="D231" s="4" t="s">
        <v>467</v>
      </c>
      <c r="E231" s="4" t="s">
        <v>88</v>
      </c>
      <c r="F231" s="4" t="s">
        <v>76</v>
      </c>
      <c r="G231" s="4" t="s">
        <v>77</v>
      </c>
      <c r="H231" s="34">
        <v>45095</v>
      </c>
      <c r="I231" s="36">
        <v>0.37934027777778</v>
      </c>
      <c r="J231" s="37">
        <v>59</v>
      </c>
      <c r="K231" s="24">
        <v>59</v>
      </c>
      <c r="L231" s="37">
        <v>0</v>
      </c>
      <c r="M231" s="37">
        <v>0</v>
      </c>
      <c r="N231" s="4" t="s">
        <v>60</v>
      </c>
      <c r="O231" s="4" t="s">
        <v>78</v>
      </c>
      <c r="P231" s="4" t="s">
        <v>79</v>
      </c>
      <c r="Q231" s="4" t="s">
        <v>53</v>
      </c>
      <c r="R231" s="4" t="s">
        <v>78</v>
      </c>
      <c r="S231" s="4" t="s">
        <v>81</v>
      </c>
      <c r="T231" s="4" t="s">
        <v>99</v>
      </c>
      <c r="U231" s="4" t="s">
        <v>468</v>
      </c>
      <c r="V231" s="4" t="s">
        <v>53</v>
      </c>
      <c r="W231" s="4" t="s">
        <v>65</v>
      </c>
      <c r="X231" s="4" t="s">
        <v>66</v>
      </c>
      <c r="Y231" s="4" t="s">
        <v>67</v>
      </c>
      <c r="Z231" s="4" t="s">
        <v>53</v>
      </c>
      <c r="AA231" s="4" t="s">
        <v>53</v>
      </c>
      <c r="AB231" s="4" t="s">
        <v>53</v>
      </c>
      <c r="AC231" s="4" t="s">
        <v>68</v>
      </c>
      <c r="AD231" s="38">
        <v>101253</v>
      </c>
      <c r="AE231" s="33" t="s">
        <v>69</v>
      </c>
      <c r="AF231" s="4" t="s">
        <v>53</v>
      </c>
      <c r="AG231" s="4" t="s">
        <v>70</v>
      </c>
      <c r="AH231" s="4" t="s">
        <v>53</v>
      </c>
      <c r="AI231" s="4">
        <v>500</v>
      </c>
      <c r="AJ231" s="4">
        <v>1</v>
      </c>
      <c r="AK231" s="4">
        <v>500</v>
      </c>
      <c r="AL231" s="26">
        <v>500</v>
      </c>
      <c r="AM231" s="27">
        <f t="shared" si="224"/>
        <v>565</v>
      </c>
      <c r="AN231" s="27">
        <f t="shared" si="225"/>
        <v>33335</v>
      </c>
      <c r="AO231" s="43" t="s">
        <v>71</v>
      </c>
      <c r="AQ231" s="43" t="s">
        <v>72</v>
      </c>
      <c r="AR231" s="27" t="s">
        <v>73</v>
      </c>
      <c r="AS231" s="43" t="s">
        <v>74</v>
      </c>
      <c r="AT231" s="27">
        <f t="shared" si="226"/>
        <v>33335</v>
      </c>
      <c r="AU231" s="28">
        <v>0.004</v>
      </c>
      <c r="AV231" s="28">
        <v>0.004</v>
      </c>
      <c r="AX231" s="27">
        <f t="shared" si="227"/>
        <v>133.34</v>
      </c>
      <c r="AY231" s="27">
        <f t="shared" si="228"/>
        <v>133.34</v>
      </c>
      <c r="AZ231" s="27">
        <f t="shared" si="229"/>
        <v>0</v>
      </c>
      <c r="BA231" s="27">
        <f t="shared" si="230"/>
        <v>251.584905660377</v>
      </c>
      <c r="BB231" s="27">
        <f t="shared" si="231"/>
        <v>266.68</v>
      </c>
    </row>
    <row r="232" spans="1:54">
      <c r="A232" s="4" t="s">
        <v>53</v>
      </c>
      <c r="B232" s="33" t="s">
        <v>54</v>
      </c>
      <c r="C232" s="4" t="s">
        <v>469</v>
      </c>
      <c r="D232" s="4" t="s">
        <v>470</v>
      </c>
      <c r="E232" s="4" t="s">
        <v>57</v>
      </c>
      <c r="F232" s="4" t="s">
        <v>85</v>
      </c>
      <c r="G232" s="4" t="s">
        <v>86</v>
      </c>
      <c r="H232" s="34">
        <v>45095</v>
      </c>
      <c r="I232" s="36">
        <v>0.38087962962963</v>
      </c>
      <c r="J232" s="37">
        <v>6</v>
      </c>
      <c r="K232" s="24">
        <v>6</v>
      </c>
      <c r="L232" s="37">
        <v>0</v>
      </c>
      <c r="M232" s="37">
        <v>0</v>
      </c>
      <c r="N232" s="4" t="s">
        <v>60</v>
      </c>
      <c r="O232" s="4" t="s">
        <v>78</v>
      </c>
      <c r="P232" s="4" t="s">
        <v>79</v>
      </c>
      <c r="Q232" s="4" t="s">
        <v>53</v>
      </c>
      <c r="R232" s="4" t="s">
        <v>78</v>
      </c>
      <c r="S232" s="4" t="s">
        <v>81</v>
      </c>
      <c r="T232" s="4" t="s">
        <v>99</v>
      </c>
      <c r="U232" s="4" t="s">
        <v>471</v>
      </c>
      <c r="V232" s="4" t="s">
        <v>53</v>
      </c>
      <c r="W232" s="4" t="s">
        <v>65</v>
      </c>
      <c r="X232" s="4" t="s">
        <v>66</v>
      </c>
      <c r="Y232" s="4" t="s">
        <v>67</v>
      </c>
      <c r="Z232" s="4" t="s">
        <v>53</v>
      </c>
      <c r="AA232" s="4" t="s">
        <v>53</v>
      </c>
      <c r="AB232" s="4" t="s">
        <v>53</v>
      </c>
      <c r="AC232" s="4" t="s">
        <v>68</v>
      </c>
      <c r="AD232" s="38">
        <v>101253</v>
      </c>
      <c r="AE232" s="33" t="s">
        <v>69</v>
      </c>
      <c r="AF232" s="4" t="s">
        <v>53</v>
      </c>
      <c r="AG232" s="4" t="s">
        <v>70</v>
      </c>
      <c r="AH232" s="4" t="s">
        <v>53</v>
      </c>
      <c r="AI232" s="4">
        <v>1170</v>
      </c>
      <c r="AJ232" s="4">
        <v>1</v>
      </c>
      <c r="AK232" s="4">
        <v>1170</v>
      </c>
      <c r="AL232" s="26">
        <v>1225</v>
      </c>
      <c r="AM232" s="27">
        <f t="shared" si="224"/>
        <v>1384.25</v>
      </c>
      <c r="AN232" s="27">
        <f t="shared" si="225"/>
        <v>8305.5</v>
      </c>
      <c r="AO232" s="43" t="s">
        <v>71</v>
      </c>
      <c r="AQ232" s="43" t="s">
        <v>72</v>
      </c>
      <c r="AR232" s="27" t="s">
        <v>73</v>
      </c>
      <c r="AS232" s="43" t="s">
        <v>74</v>
      </c>
      <c r="AT232" s="27">
        <f t="shared" si="226"/>
        <v>8305.5</v>
      </c>
      <c r="AU232" s="28">
        <v>0.004</v>
      </c>
      <c r="AV232" s="28">
        <v>0.004</v>
      </c>
      <c r="AX232" s="27">
        <f t="shared" si="227"/>
        <v>33.222</v>
      </c>
      <c r="AY232" s="27">
        <f t="shared" si="228"/>
        <v>33.222</v>
      </c>
      <c r="AZ232" s="27">
        <f t="shared" si="229"/>
        <v>0</v>
      </c>
      <c r="BA232" s="27">
        <f t="shared" si="230"/>
        <v>62.6830188679245</v>
      </c>
      <c r="BB232" s="27">
        <f t="shared" si="231"/>
        <v>66.444</v>
      </c>
    </row>
    <row r="233" spans="1:54">
      <c r="A233" s="4" t="s">
        <v>53</v>
      </c>
      <c r="B233" s="33" t="s">
        <v>54</v>
      </c>
      <c r="C233" s="4" t="s">
        <v>472</v>
      </c>
      <c r="D233" s="4" t="s">
        <v>473</v>
      </c>
      <c r="E233" s="4" t="s">
        <v>57</v>
      </c>
      <c r="F233" s="4" t="s">
        <v>85</v>
      </c>
      <c r="G233" s="4" t="s">
        <v>86</v>
      </c>
      <c r="H233" s="34">
        <v>45096</v>
      </c>
      <c r="I233" s="36">
        <v>0.64444444444444</v>
      </c>
      <c r="J233" s="37">
        <v>1</v>
      </c>
      <c r="K233" s="24">
        <v>1</v>
      </c>
      <c r="L233" s="37">
        <v>0</v>
      </c>
      <c r="M233" s="37">
        <v>0</v>
      </c>
      <c r="N233" s="4" t="s">
        <v>60</v>
      </c>
      <c r="O233" s="4" t="s">
        <v>78</v>
      </c>
      <c r="P233" s="4" t="s">
        <v>79</v>
      </c>
      <c r="Q233" s="4" t="s">
        <v>53</v>
      </c>
      <c r="R233" s="4" t="s">
        <v>78</v>
      </c>
      <c r="S233" s="4" t="s">
        <v>81</v>
      </c>
      <c r="T233" s="4" t="s">
        <v>99</v>
      </c>
      <c r="U233" s="4" t="s">
        <v>474</v>
      </c>
      <c r="V233" s="4" t="s">
        <v>53</v>
      </c>
      <c r="W233" s="4" t="s">
        <v>65</v>
      </c>
      <c r="X233" s="4" t="s">
        <v>66</v>
      </c>
      <c r="Y233" s="4" t="s">
        <v>67</v>
      </c>
      <c r="Z233" s="4" t="s">
        <v>53</v>
      </c>
      <c r="AA233" s="4" t="s">
        <v>53</v>
      </c>
      <c r="AB233" s="4" t="s">
        <v>53</v>
      </c>
      <c r="AC233" s="4" t="s">
        <v>68</v>
      </c>
      <c r="AD233" s="38">
        <v>101253</v>
      </c>
      <c r="AE233" s="33" t="s">
        <v>69</v>
      </c>
      <c r="AF233" s="4" t="s">
        <v>53</v>
      </c>
      <c r="AG233" s="4" t="s">
        <v>70</v>
      </c>
      <c r="AH233" s="4" t="s">
        <v>53</v>
      </c>
      <c r="AI233" s="4">
        <v>1170</v>
      </c>
      <c r="AJ233" s="4">
        <v>1</v>
      </c>
      <c r="AK233" s="4">
        <v>1170</v>
      </c>
      <c r="AL233" s="26">
        <v>1225</v>
      </c>
      <c r="AM233" s="27">
        <f t="shared" ref="AM233:AM248" si="232">AL233*1.13</f>
        <v>1384.25</v>
      </c>
      <c r="AN233" s="27">
        <f t="shared" ref="AN233:AN248" si="233">K233*AM233</f>
        <v>1384.25</v>
      </c>
      <c r="AO233" s="43" t="s">
        <v>71</v>
      </c>
      <c r="AQ233" s="43" t="s">
        <v>72</v>
      </c>
      <c r="AR233" s="27" t="s">
        <v>73</v>
      </c>
      <c r="AS233" s="43" t="s">
        <v>74</v>
      </c>
      <c r="AT233" s="27">
        <f t="shared" ref="AT233:AT248" si="234">IF(AP233="取数",K233,AN233)</f>
        <v>1384.25</v>
      </c>
      <c r="AU233" s="28">
        <v>0.004</v>
      </c>
      <c r="AV233" s="28">
        <v>0.004</v>
      </c>
      <c r="AX233" s="27">
        <f t="shared" ref="AX233:AX248" si="235">AT233*AU233</f>
        <v>5.537</v>
      </c>
      <c r="AY233" s="27">
        <f t="shared" ref="AY233:AY248" si="236">AT233*AV233</f>
        <v>5.537</v>
      </c>
      <c r="AZ233" s="27">
        <f t="shared" ref="AZ233:AZ248" si="237">AT233*AW233</f>
        <v>0</v>
      </c>
      <c r="BA233" s="27">
        <f t="shared" ref="BA233:BA248" si="238">BB233/1.06</f>
        <v>10.4471698113208</v>
      </c>
      <c r="BB233" s="27">
        <f t="shared" ref="BB233:BB248" si="239">AX233+AY233+AZ233</f>
        <v>11.074</v>
      </c>
    </row>
    <row r="234" spans="1:54">
      <c r="A234" s="4" t="s">
        <v>53</v>
      </c>
      <c r="B234" s="33" t="s">
        <v>54</v>
      </c>
      <c r="C234" s="4" t="s">
        <v>472</v>
      </c>
      <c r="D234" s="4" t="s">
        <v>473</v>
      </c>
      <c r="E234" s="4" t="s">
        <v>88</v>
      </c>
      <c r="F234" s="4" t="s">
        <v>76</v>
      </c>
      <c r="G234" s="4" t="s">
        <v>77</v>
      </c>
      <c r="H234" s="34">
        <v>45096</v>
      </c>
      <c r="I234" s="36">
        <v>0.64444444444444</v>
      </c>
      <c r="J234" s="37">
        <v>1</v>
      </c>
      <c r="K234" s="24">
        <v>1</v>
      </c>
      <c r="L234" s="37">
        <v>0</v>
      </c>
      <c r="M234" s="37">
        <v>0</v>
      </c>
      <c r="N234" s="4" t="s">
        <v>60</v>
      </c>
      <c r="O234" s="4" t="s">
        <v>78</v>
      </c>
      <c r="P234" s="4" t="s">
        <v>79</v>
      </c>
      <c r="Q234" s="4" t="s">
        <v>53</v>
      </c>
      <c r="R234" s="4" t="s">
        <v>78</v>
      </c>
      <c r="S234" s="4" t="s">
        <v>81</v>
      </c>
      <c r="T234" s="4" t="s">
        <v>99</v>
      </c>
      <c r="U234" s="4" t="s">
        <v>474</v>
      </c>
      <c r="V234" s="4" t="s">
        <v>53</v>
      </c>
      <c r="W234" s="4" t="s">
        <v>65</v>
      </c>
      <c r="X234" s="4" t="s">
        <v>66</v>
      </c>
      <c r="Y234" s="4" t="s">
        <v>67</v>
      </c>
      <c r="Z234" s="4" t="s">
        <v>53</v>
      </c>
      <c r="AA234" s="4" t="s">
        <v>53</v>
      </c>
      <c r="AB234" s="4" t="s">
        <v>53</v>
      </c>
      <c r="AC234" s="4" t="s">
        <v>68</v>
      </c>
      <c r="AD234" s="38">
        <v>101253</v>
      </c>
      <c r="AE234" s="33" t="s">
        <v>69</v>
      </c>
      <c r="AF234" s="4" t="s">
        <v>53</v>
      </c>
      <c r="AG234" s="4" t="s">
        <v>70</v>
      </c>
      <c r="AH234" s="4" t="s">
        <v>53</v>
      </c>
      <c r="AI234" s="4">
        <v>500</v>
      </c>
      <c r="AJ234" s="4">
        <v>1</v>
      </c>
      <c r="AK234" s="4">
        <v>500</v>
      </c>
      <c r="AL234" s="26">
        <v>500</v>
      </c>
      <c r="AM234" s="27">
        <f t="shared" si="232"/>
        <v>565</v>
      </c>
      <c r="AN234" s="27">
        <f t="shared" si="233"/>
        <v>565</v>
      </c>
      <c r="AO234" s="43" t="s">
        <v>71</v>
      </c>
      <c r="AQ234" s="43" t="s">
        <v>72</v>
      </c>
      <c r="AR234" s="27" t="s">
        <v>73</v>
      </c>
      <c r="AS234" s="43" t="s">
        <v>74</v>
      </c>
      <c r="AT234" s="27">
        <f t="shared" si="234"/>
        <v>565</v>
      </c>
      <c r="AU234" s="28">
        <v>0.004</v>
      </c>
      <c r="AV234" s="28">
        <v>0.004</v>
      </c>
      <c r="AX234" s="27">
        <f t="shared" si="235"/>
        <v>2.26</v>
      </c>
      <c r="AY234" s="27">
        <f t="shared" si="236"/>
        <v>2.26</v>
      </c>
      <c r="AZ234" s="27">
        <f t="shared" si="237"/>
        <v>0</v>
      </c>
      <c r="BA234" s="27">
        <f t="shared" si="238"/>
        <v>4.26415094339623</v>
      </c>
      <c r="BB234" s="27">
        <f t="shared" si="239"/>
        <v>4.52</v>
      </c>
    </row>
    <row r="235" spans="1:54">
      <c r="A235" s="4" t="s">
        <v>53</v>
      </c>
      <c r="B235" s="33" t="s">
        <v>54</v>
      </c>
      <c r="C235" s="4" t="s">
        <v>472</v>
      </c>
      <c r="D235" s="4" t="s">
        <v>473</v>
      </c>
      <c r="E235" s="4" t="s">
        <v>89</v>
      </c>
      <c r="F235" s="4" t="s">
        <v>90</v>
      </c>
      <c r="G235" s="4" t="s">
        <v>86</v>
      </c>
      <c r="H235" s="34">
        <v>45096</v>
      </c>
      <c r="I235" s="36">
        <v>0.64444444444444</v>
      </c>
      <c r="J235" s="37">
        <v>2</v>
      </c>
      <c r="K235" s="24">
        <v>2</v>
      </c>
      <c r="L235" s="37">
        <v>0</v>
      </c>
      <c r="M235" s="37">
        <v>0</v>
      </c>
      <c r="N235" s="4" t="s">
        <v>60</v>
      </c>
      <c r="O235" s="4" t="s">
        <v>78</v>
      </c>
      <c r="P235" s="4" t="s">
        <v>79</v>
      </c>
      <c r="Q235" s="4" t="s">
        <v>53</v>
      </c>
      <c r="R235" s="4" t="s">
        <v>78</v>
      </c>
      <c r="S235" s="4" t="s">
        <v>81</v>
      </c>
      <c r="T235" s="4" t="s">
        <v>99</v>
      </c>
      <c r="U235" s="4" t="s">
        <v>474</v>
      </c>
      <c r="V235" s="4" t="s">
        <v>53</v>
      </c>
      <c r="W235" s="4" t="s">
        <v>65</v>
      </c>
      <c r="X235" s="4" t="s">
        <v>66</v>
      </c>
      <c r="Y235" s="4" t="s">
        <v>67</v>
      </c>
      <c r="Z235" s="4" t="s">
        <v>53</v>
      </c>
      <c r="AA235" s="4" t="s">
        <v>53</v>
      </c>
      <c r="AB235" s="4" t="s">
        <v>53</v>
      </c>
      <c r="AC235" s="4" t="s">
        <v>68</v>
      </c>
      <c r="AD235" s="38">
        <v>101253</v>
      </c>
      <c r="AE235" s="33" t="s">
        <v>69</v>
      </c>
      <c r="AF235" s="4" t="s">
        <v>53</v>
      </c>
      <c r="AG235" s="4" t="s">
        <v>70</v>
      </c>
      <c r="AH235" s="4" t="s">
        <v>53</v>
      </c>
      <c r="AI235" s="4">
        <v>1170</v>
      </c>
      <c r="AJ235" s="4">
        <v>1</v>
      </c>
      <c r="AK235" s="4">
        <v>1170</v>
      </c>
      <c r="AL235" s="26">
        <v>1170</v>
      </c>
      <c r="AM235" s="27">
        <f t="shared" si="232"/>
        <v>1322.1</v>
      </c>
      <c r="AN235" s="27">
        <f t="shared" si="233"/>
        <v>2644.2</v>
      </c>
      <c r="AO235" s="43" t="s">
        <v>71</v>
      </c>
      <c r="AQ235" s="43" t="s">
        <v>72</v>
      </c>
      <c r="AR235" s="27" t="s">
        <v>73</v>
      </c>
      <c r="AS235" s="43" t="s">
        <v>74</v>
      </c>
      <c r="AT235" s="27">
        <f t="shared" si="234"/>
        <v>2644.2</v>
      </c>
      <c r="AU235" s="28">
        <v>0.004</v>
      </c>
      <c r="AV235" s="28">
        <v>0.004</v>
      </c>
      <c r="AX235" s="27">
        <f t="shared" si="235"/>
        <v>10.5768</v>
      </c>
      <c r="AY235" s="27">
        <f t="shared" si="236"/>
        <v>10.5768</v>
      </c>
      <c r="AZ235" s="27">
        <f t="shared" si="237"/>
        <v>0</v>
      </c>
      <c r="BA235" s="27">
        <f t="shared" si="238"/>
        <v>19.9562264150943</v>
      </c>
      <c r="BB235" s="27">
        <f t="shared" si="239"/>
        <v>21.1536</v>
      </c>
    </row>
    <row r="236" spans="1:54">
      <c r="A236" s="4" t="s">
        <v>53</v>
      </c>
      <c r="B236" s="33" t="s">
        <v>54</v>
      </c>
      <c r="C236" s="4" t="s">
        <v>472</v>
      </c>
      <c r="D236" s="4" t="s">
        <v>473</v>
      </c>
      <c r="E236" s="4" t="s">
        <v>91</v>
      </c>
      <c r="F236" s="4" t="s">
        <v>96</v>
      </c>
      <c r="G236" s="4" t="s">
        <v>77</v>
      </c>
      <c r="H236" s="34">
        <v>45096</v>
      </c>
      <c r="I236" s="36">
        <v>0.64444444444444</v>
      </c>
      <c r="J236" s="37">
        <v>2</v>
      </c>
      <c r="K236" s="24">
        <v>2</v>
      </c>
      <c r="L236" s="37">
        <v>0</v>
      </c>
      <c r="M236" s="37">
        <v>0</v>
      </c>
      <c r="N236" s="4" t="s">
        <v>60</v>
      </c>
      <c r="O236" s="4" t="s">
        <v>78</v>
      </c>
      <c r="P236" s="4" t="s">
        <v>79</v>
      </c>
      <c r="Q236" s="4" t="s">
        <v>53</v>
      </c>
      <c r="R236" s="4" t="s">
        <v>78</v>
      </c>
      <c r="S236" s="4" t="s">
        <v>81</v>
      </c>
      <c r="T236" s="4" t="s">
        <v>99</v>
      </c>
      <c r="U236" s="4" t="s">
        <v>474</v>
      </c>
      <c r="V236" s="4" t="s">
        <v>53</v>
      </c>
      <c r="W236" s="4" t="s">
        <v>65</v>
      </c>
      <c r="X236" s="4" t="s">
        <v>66</v>
      </c>
      <c r="Y236" s="4" t="s">
        <v>67</v>
      </c>
      <c r="Z236" s="4" t="s">
        <v>53</v>
      </c>
      <c r="AA236" s="4" t="s">
        <v>53</v>
      </c>
      <c r="AB236" s="4" t="s">
        <v>53</v>
      </c>
      <c r="AC236" s="4" t="s">
        <v>68</v>
      </c>
      <c r="AD236" s="38">
        <v>101253</v>
      </c>
      <c r="AE236" s="33" t="s">
        <v>69</v>
      </c>
      <c r="AF236" s="4" t="s">
        <v>53</v>
      </c>
      <c r="AG236" s="4" t="s">
        <v>70</v>
      </c>
      <c r="AH236" s="4" t="s">
        <v>53</v>
      </c>
      <c r="AI236" s="4">
        <v>500</v>
      </c>
      <c r="AJ236" s="4">
        <v>1</v>
      </c>
      <c r="AK236" s="4">
        <v>500</v>
      </c>
      <c r="AL236" s="26">
        <v>500</v>
      </c>
      <c r="AM236" s="27">
        <f t="shared" si="232"/>
        <v>565</v>
      </c>
      <c r="AN236" s="27">
        <f t="shared" si="233"/>
        <v>1130</v>
      </c>
      <c r="AO236" s="43" t="s">
        <v>71</v>
      </c>
      <c r="AQ236" s="43" t="s">
        <v>72</v>
      </c>
      <c r="AR236" s="27" t="s">
        <v>73</v>
      </c>
      <c r="AS236" s="43" t="s">
        <v>74</v>
      </c>
      <c r="AT236" s="27">
        <f t="shared" si="234"/>
        <v>1130</v>
      </c>
      <c r="AU236" s="28">
        <v>0.004</v>
      </c>
      <c r="AV236" s="28">
        <v>0.004</v>
      </c>
      <c r="AX236" s="27">
        <f t="shared" si="235"/>
        <v>4.52</v>
      </c>
      <c r="AY236" s="27">
        <f t="shared" si="236"/>
        <v>4.52</v>
      </c>
      <c r="AZ236" s="27">
        <f t="shared" si="237"/>
        <v>0</v>
      </c>
      <c r="BA236" s="27">
        <f t="shared" si="238"/>
        <v>8.52830188679245</v>
      </c>
      <c r="BB236" s="27">
        <f t="shared" si="239"/>
        <v>9.04</v>
      </c>
    </row>
    <row r="237" spans="1:54">
      <c r="A237" s="4" t="s">
        <v>53</v>
      </c>
      <c r="B237" s="33" t="s">
        <v>54</v>
      </c>
      <c r="C237" s="4" t="s">
        <v>475</v>
      </c>
      <c r="D237" s="4" t="s">
        <v>476</v>
      </c>
      <c r="E237" s="4" t="s">
        <v>57</v>
      </c>
      <c r="F237" s="4" t="s">
        <v>151</v>
      </c>
      <c r="G237" s="4" t="s">
        <v>152</v>
      </c>
      <c r="H237" s="34">
        <v>45097</v>
      </c>
      <c r="I237" s="36">
        <v>0.38266203703704</v>
      </c>
      <c r="J237" s="37">
        <v>27</v>
      </c>
      <c r="K237" s="24">
        <v>27</v>
      </c>
      <c r="L237" s="37">
        <v>0</v>
      </c>
      <c r="M237" s="37">
        <v>0</v>
      </c>
      <c r="N237" s="4" t="s">
        <v>60</v>
      </c>
      <c r="O237" s="4" t="s">
        <v>78</v>
      </c>
      <c r="P237" s="4" t="s">
        <v>79</v>
      </c>
      <c r="Q237" s="4" t="s">
        <v>53</v>
      </c>
      <c r="R237" s="4" t="s">
        <v>78</v>
      </c>
      <c r="S237" s="4" t="s">
        <v>81</v>
      </c>
      <c r="T237" s="4" t="s">
        <v>119</v>
      </c>
      <c r="U237" s="4" t="s">
        <v>477</v>
      </c>
      <c r="V237" s="4" t="s">
        <v>53</v>
      </c>
      <c r="W237" s="4" t="s">
        <v>65</v>
      </c>
      <c r="X237" s="4" t="s">
        <v>66</v>
      </c>
      <c r="Y237" s="4" t="s">
        <v>67</v>
      </c>
      <c r="Z237" s="4" t="s">
        <v>53</v>
      </c>
      <c r="AA237" s="4" t="s">
        <v>53</v>
      </c>
      <c r="AB237" s="4" t="s">
        <v>53</v>
      </c>
      <c r="AC237" s="4" t="s">
        <v>68</v>
      </c>
      <c r="AD237" s="38">
        <v>101253</v>
      </c>
      <c r="AE237" s="33" t="s">
        <v>69</v>
      </c>
      <c r="AF237" s="4" t="s">
        <v>53</v>
      </c>
      <c r="AG237" s="4" t="s">
        <v>70</v>
      </c>
      <c r="AH237" s="4" t="s">
        <v>53</v>
      </c>
      <c r="AI237" s="4">
        <v>1730</v>
      </c>
      <c r="AJ237" s="4">
        <v>1</v>
      </c>
      <c r="AK237" s="4">
        <v>1730</v>
      </c>
      <c r="AL237" s="26">
        <v>1644.4</v>
      </c>
      <c r="AM237" s="27">
        <f t="shared" si="232"/>
        <v>1858.172</v>
      </c>
      <c r="AN237" s="27">
        <f t="shared" si="233"/>
        <v>50170.644</v>
      </c>
      <c r="AO237" s="43" t="s">
        <v>71</v>
      </c>
      <c r="AQ237" s="43" t="s">
        <v>72</v>
      </c>
      <c r="AR237" s="27" t="s">
        <v>73</v>
      </c>
      <c r="AS237" s="43" t="s">
        <v>74</v>
      </c>
      <c r="AT237" s="27">
        <f t="shared" si="234"/>
        <v>50170.644</v>
      </c>
      <c r="AU237" s="28">
        <v>0.004</v>
      </c>
      <c r="AV237" s="28">
        <v>0.004</v>
      </c>
      <c r="AX237" s="27">
        <f t="shared" si="235"/>
        <v>200.682576</v>
      </c>
      <c r="AY237" s="27">
        <f t="shared" si="236"/>
        <v>200.682576</v>
      </c>
      <c r="AZ237" s="27">
        <f t="shared" si="237"/>
        <v>0</v>
      </c>
      <c r="BA237" s="27">
        <f t="shared" si="238"/>
        <v>378.646369811321</v>
      </c>
      <c r="BB237" s="27">
        <f t="shared" si="239"/>
        <v>401.365152</v>
      </c>
    </row>
    <row r="238" spans="1:54">
      <c r="A238" s="4" t="s">
        <v>53</v>
      </c>
      <c r="B238" s="33" t="s">
        <v>54</v>
      </c>
      <c r="C238" s="4" t="s">
        <v>478</v>
      </c>
      <c r="D238" s="4" t="s">
        <v>479</v>
      </c>
      <c r="E238" s="4" t="s">
        <v>57</v>
      </c>
      <c r="F238" s="4" t="s">
        <v>151</v>
      </c>
      <c r="G238" s="4" t="s">
        <v>152</v>
      </c>
      <c r="H238" s="34">
        <v>45098</v>
      </c>
      <c r="I238" s="36">
        <v>0.56415509259259</v>
      </c>
      <c r="J238" s="37">
        <v>22</v>
      </c>
      <c r="K238" s="24">
        <v>22</v>
      </c>
      <c r="L238" s="37">
        <v>0</v>
      </c>
      <c r="M238" s="37">
        <v>0</v>
      </c>
      <c r="N238" s="4" t="s">
        <v>60</v>
      </c>
      <c r="O238" s="4" t="s">
        <v>78</v>
      </c>
      <c r="P238" s="4" t="s">
        <v>79</v>
      </c>
      <c r="Q238" s="4" t="s">
        <v>53</v>
      </c>
      <c r="R238" s="4" t="s">
        <v>78</v>
      </c>
      <c r="S238" s="4" t="s">
        <v>81</v>
      </c>
      <c r="T238" s="4" t="s">
        <v>99</v>
      </c>
      <c r="U238" s="4" t="s">
        <v>480</v>
      </c>
      <c r="V238" s="4" t="s">
        <v>53</v>
      </c>
      <c r="W238" s="4" t="s">
        <v>65</v>
      </c>
      <c r="X238" s="4" t="s">
        <v>66</v>
      </c>
      <c r="Y238" s="4" t="s">
        <v>67</v>
      </c>
      <c r="Z238" s="4" t="s">
        <v>53</v>
      </c>
      <c r="AA238" s="4" t="s">
        <v>53</v>
      </c>
      <c r="AB238" s="4" t="s">
        <v>53</v>
      </c>
      <c r="AC238" s="4" t="s">
        <v>68</v>
      </c>
      <c r="AD238" s="38">
        <v>101253</v>
      </c>
      <c r="AE238" s="33" t="s">
        <v>69</v>
      </c>
      <c r="AF238" s="4" t="s">
        <v>53</v>
      </c>
      <c r="AG238" s="4" t="s">
        <v>70</v>
      </c>
      <c r="AH238" s="4" t="s">
        <v>53</v>
      </c>
      <c r="AI238" s="4">
        <v>1730</v>
      </c>
      <c r="AJ238" s="4">
        <v>1</v>
      </c>
      <c r="AK238" s="4">
        <v>1730</v>
      </c>
      <c r="AL238" s="26">
        <v>1644.4</v>
      </c>
      <c r="AM238" s="27">
        <f t="shared" si="232"/>
        <v>1858.172</v>
      </c>
      <c r="AN238" s="27">
        <f t="shared" si="233"/>
        <v>40879.784</v>
      </c>
      <c r="AO238" s="43" t="s">
        <v>71</v>
      </c>
      <c r="AQ238" s="43" t="s">
        <v>72</v>
      </c>
      <c r="AR238" s="27" t="s">
        <v>73</v>
      </c>
      <c r="AS238" s="43" t="s">
        <v>74</v>
      </c>
      <c r="AT238" s="27">
        <f t="shared" si="234"/>
        <v>40879.784</v>
      </c>
      <c r="AU238" s="28">
        <v>0.004</v>
      </c>
      <c r="AV238" s="28">
        <v>0.004</v>
      </c>
      <c r="AX238" s="27">
        <f t="shared" si="235"/>
        <v>163.519136</v>
      </c>
      <c r="AY238" s="27">
        <f t="shared" si="236"/>
        <v>163.519136</v>
      </c>
      <c r="AZ238" s="27">
        <f t="shared" si="237"/>
        <v>0</v>
      </c>
      <c r="BA238" s="27">
        <f t="shared" si="238"/>
        <v>308.526671698113</v>
      </c>
      <c r="BB238" s="27">
        <f t="shared" si="239"/>
        <v>327.038272</v>
      </c>
    </row>
    <row r="239" spans="1:54">
      <c r="A239" s="4" t="s">
        <v>53</v>
      </c>
      <c r="B239" s="33" t="s">
        <v>54</v>
      </c>
      <c r="C239" s="4" t="s">
        <v>481</v>
      </c>
      <c r="D239" s="4" t="s">
        <v>482</v>
      </c>
      <c r="E239" s="4" t="s">
        <v>57</v>
      </c>
      <c r="F239" s="4" t="s">
        <v>104</v>
      </c>
      <c r="G239" s="4" t="s">
        <v>105</v>
      </c>
      <c r="H239" s="34">
        <v>45098</v>
      </c>
      <c r="I239" s="36">
        <v>0.56756944444444</v>
      </c>
      <c r="J239" s="37">
        <v>3</v>
      </c>
      <c r="K239" s="24">
        <v>3</v>
      </c>
      <c r="L239" s="37">
        <v>0</v>
      </c>
      <c r="M239" s="37">
        <v>0</v>
      </c>
      <c r="N239" s="4" t="s">
        <v>60</v>
      </c>
      <c r="O239" s="4" t="s">
        <v>78</v>
      </c>
      <c r="P239" s="4" t="s">
        <v>79</v>
      </c>
      <c r="Q239" s="4" t="s">
        <v>53</v>
      </c>
      <c r="R239" s="4" t="s">
        <v>78</v>
      </c>
      <c r="S239" s="4" t="s">
        <v>81</v>
      </c>
      <c r="T239" s="4" t="s">
        <v>99</v>
      </c>
      <c r="U239" s="4" t="s">
        <v>483</v>
      </c>
      <c r="V239" s="4" t="s">
        <v>53</v>
      </c>
      <c r="W239" s="4" t="s">
        <v>65</v>
      </c>
      <c r="X239" s="4" t="s">
        <v>66</v>
      </c>
      <c r="Y239" s="4" t="s">
        <v>67</v>
      </c>
      <c r="Z239" s="4" t="s">
        <v>53</v>
      </c>
      <c r="AA239" s="4" t="s">
        <v>53</v>
      </c>
      <c r="AB239" s="4" t="s">
        <v>53</v>
      </c>
      <c r="AC239" s="4" t="s">
        <v>68</v>
      </c>
      <c r="AD239" s="38">
        <v>101253</v>
      </c>
      <c r="AE239" s="33" t="s">
        <v>69</v>
      </c>
      <c r="AF239" s="4" t="s">
        <v>53</v>
      </c>
      <c r="AG239" s="4" t="s">
        <v>70</v>
      </c>
      <c r="AH239" s="4" t="s">
        <v>53</v>
      </c>
      <c r="AI239" s="4">
        <v>1372</v>
      </c>
      <c r="AJ239" s="4">
        <v>1</v>
      </c>
      <c r="AK239" s="4">
        <v>1372</v>
      </c>
      <c r="AL239" s="26">
        <v>1427</v>
      </c>
      <c r="AM239" s="27">
        <f t="shared" si="232"/>
        <v>1612.51</v>
      </c>
      <c r="AN239" s="27">
        <f t="shared" si="233"/>
        <v>4837.53</v>
      </c>
      <c r="AO239" s="43" t="s">
        <v>71</v>
      </c>
      <c r="AQ239" s="43" t="s">
        <v>72</v>
      </c>
      <c r="AR239" s="27" t="s">
        <v>73</v>
      </c>
      <c r="AS239" s="43" t="s">
        <v>74</v>
      </c>
      <c r="AT239" s="27">
        <f t="shared" si="234"/>
        <v>4837.53</v>
      </c>
      <c r="AU239" s="28">
        <v>0.004</v>
      </c>
      <c r="AV239" s="28">
        <v>0.004</v>
      </c>
      <c r="AX239" s="27">
        <f t="shared" si="235"/>
        <v>19.35012</v>
      </c>
      <c r="AY239" s="27">
        <f t="shared" si="236"/>
        <v>19.35012</v>
      </c>
      <c r="AZ239" s="27">
        <f t="shared" si="237"/>
        <v>0</v>
      </c>
      <c r="BA239" s="27">
        <f t="shared" si="238"/>
        <v>36.5096603773585</v>
      </c>
      <c r="BB239" s="27">
        <f t="shared" si="239"/>
        <v>38.70024</v>
      </c>
    </row>
    <row r="240" spans="1:54">
      <c r="A240" s="4" t="s">
        <v>53</v>
      </c>
      <c r="B240" s="33" t="s">
        <v>54</v>
      </c>
      <c r="C240" s="4" t="s">
        <v>481</v>
      </c>
      <c r="D240" s="4" t="s">
        <v>482</v>
      </c>
      <c r="E240" s="4" t="s">
        <v>88</v>
      </c>
      <c r="F240" s="4" t="s">
        <v>76</v>
      </c>
      <c r="G240" s="4" t="s">
        <v>77</v>
      </c>
      <c r="H240" s="34">
        <v>45098</v>
      </c>
      <c r="I240" s="36">
        <v>0.56756944444444</v>
      </c>
      <c r="J240" s="37">
        <v>25</v>
      </c>
      <c r="K240" s="24">
        <v>25</v>
      </c>
      <c r="L240" s="37">
        <v>0</v>
      </c>
      <c r="M240" s="37">
        <v>0</v>
      </c>
      <c r="N240" s="4" t="s">
        <v>60</v>
      </c>
      <c r="O240" s="4" t="s">
        <v>78</v>
      </c>
      <c r="P240" s="4" t="s">
        <v>79</v>
      </c>
      <c r="Q240" s="4" t="s">
        <v>53</v>
      </c>
      <c r="R240" s="4" t="s">
        <v>78</v>
      </c>
      <c r="S240" s="4" t="s">
        <v>81</v>
      </c>
      <c r="T240" s="4" t="s">
        <v>99</v>
      </c>
      <c r="U240" s="4" t="s">
        <v>483</v>
      </c>
      <c r="V240" s="4" t="s">
        <v>53</v>
      </c>
      <c r="W240" s="4" t="s">
        <v>65</v>
      </c>
      <c r="X240" s="4" t="s">
        <v>66</v>
      </c>
      <c r="Y240" s="4" t="s">
        <v>67</v>
      </c>
      <c r="Z240" s="4" t="s">
        <v>53</v>
      </c>
      <c r="AA240" s="4" t="s">
        <v>53</v>
      </c>
      <c r="AB240" s="4" t="s">
        <v>53</v>
      </c>
      <c r="AC240" s="4" t="s">
        <v>68</v>
      </c>
      <c r="AD240" s="38">
        <v>101253</v>
      </c>
      <c r="AE240" s="33" t="s">
        <v>69</v>
      </c>
      <c r="AF240" s="4" t="s">
        <v>53</v>
      </c>
      <c r="AG240" s="4" t="s">
        <v>70</v>
      </c>
      <c r="AH240" s="4" t="s">
        <v>53</v>
      </c>
      <c r="AI240" s="4">
        <v>500</v>
      </c>
      <c r="AJ240" s="4">
        <v>1</v>
      </c>
      <c r="AK240" s="4">
        <v>500</v>
      </c>
      <c r="AL240" s="26">
        <v>500</v>
      </c>
      <c r="AM240" s="27">
        <f t="shared" si="232"/>
        <v>565</v>
      </c>
      <c r="AN240" s="27">
        <f t="shared" si="233"/>
        <v>14125</v>
      </c>
      <c r="AO240" s="43" t="s">
        <v>71</v>
      </c>
      <c r="AQ240" s="43" t="s">
        <v>72</v>
      </c>
      <c r="AR240" s="27" t="s">
        <v>73</v>
      </c>
      <c r="AS240" s="43" t="s">
        <v>74</v>
      </c>
      <c r="AT240" s="27">
        <f t="shared" si="234"/>
        <v>14125</v>
      </c>
      <c r="AU240" s="28">
        <v>0.004</v>
      </c>
      <c r="AV240" s="28">
        <v>0.004</v>
      </c>
      <c r="AX240" s="27">
        <f t="shared" si="235"/>
        <v>56.5</v>
      </c>
      <c r="AY240" s="27">
        <f t="shared" si="236"/>
        <v>56.5</v>
      </c>
      <c r="AZ240" s="27">
        <f t="shared" si="237"/>
        <v>0</v>
      </c>
      <c r="BA240" s="27">
        <f t="shared" si="238"/>
        <v>106.603773584906</v>
      </c>
      <c r="BB240" s="27">
        <f t="shared" si="239"/>
        <v>113</v>
      </c>
    </row>
    <row r="241" spans="1:54">
      <c r="A241" s="4" t="s">
        <v>53</v>
      </c>
      <c r="B241" s="33" t="s">
        <v>54</v>
      </c>
      <c r="C241" s="4" t="s">
        <v>484</v>
      </c>
      <c r="D241" s="4" t="s">
        <v>485</v>
      </c>
      <c r="E241" s="4" t="s">
        <v>57</v>
      </c>
      <c r="F241" s="4" t="s">
        <v>104</v>
      </c>
      <c r="G241" s="4" t="s">
        <v>105</v>
      </c>
      <c r="H241" s="34">
        <v>45100</v>
      </c>
      <c r="I241" s="36">
        <v>0.35247685185185</v>
      </c>
      <c r="J241" s="37">
        <v>1</v>
      </c>
      <c r="K241" s="24">
        <v>1</v>
      </c>
      <c r="L241" s="37">
        <v>0</v>
      </c>
      <c r="M241" s="37">
        <v>0</v>
      </c>
      <c r="N241" s="4" t="s">
        <v>60</v>
      </c>
      <c r="O241" s="4" t="s">
        <v>78</v>
      </c>
      <c r="P241" s="4" t="s">
        <v>79</v>
      </c>
      <c r="Q241" s="4" t="s">
        <v>53</v>
      </c>
      <c r="R241" s="4" t="s">
        <v>78</v>
      </c>
      <c r="S241" s="4" t="s">
        <v>81</v>
      </c>
      <c r="T241" s="4" t="s">
        <v>136</v>
      </c>
      <c r="U241" s="4" t="s">
        <v>486</v>
      </c>
      <c r="V241" s="4" t="s">
        <v>53</v>
      </c>
      <c r="W241" s="4" t="s">
        <v>65</v>
      </c>
      <c r="X241" s="4" t="s">
        <v>66</v>
      </c>
      <c r="Y241" s="4" t="s">
        <v>67</v>
      </c>
      <c r="Z241" s="4" t="s">
        <v>53</v>
      </c>
      <c r="AA241" s="4" t="s">
        <v>53</v>
      </c>
      <c r="AB241" s="4" t="s">
        <v>53</v>
      </c>
      <c r="AC241" s="4" t="s">
        <v>68</v>
      </c>
      <c r="AD241" s="38">
        <v>101253</v>
      </c>
      <c r="AE241" s="33" t="s">
        <v>69</v>
      </c>
      <c r="AF241" s="4" t="s">
        <v>53</v>
      </c>
      <c r="AG241" s="4" t="s">
        <v>70</v>
      </c>
      <c r="AH241" s="4" t="s">
        <v>53</v>
      </c>
      <c r="AI241" s="4">
        <v>1372</v>
      </c>
      <c r="AJ241" s="4">
        <v>1</v>
      </c>
      <c r="AK241" s="4">
        <v>1372</v>
      </c>
      <c r="AL241" s="26">
        <v>1427</v>
      </c>
      <c r="AM241" s="27">
        <f t="shared" si="232"/>
        <v>1612.51</v>
      </c>
      <c r="AN241" s="27">
        <f t="shared" si="233"/>
        <v>1612.51</v>
      </c>
      <c r="AO241" s="43" t="s">
        <v>71</v>
      </c>
      <c r="AQ241" s="43" t="s">
        <v>72</v>
      </c>
      <c r="AR241" s="27" t="s">
        <v>73</v>
      </c>
      <c r="AS241" s="43" t="s">
        <v>74</v>
      </c>
      <c r="AT241" s="27">
        <f t="shared" si="234"/>
        <v>1612.51</v>
      </c>
      <c r="AU241" s="28">
        <v>0.004</v>
      </c>
      <c r="AV241" s="28">
        <v>0.004</v>
      </c>
      <c r="AX241" s="27">
        <f t="shared" si="235"/>
        <v>6.45004</v>
      </c>
      <c r="AY241" s="27">
        <f t="shared" si="236"/>
        <v>6.45004</v>
      </c>
      <c r="AZ241" s="27">
        <f t="shared" si="237"/>
        <v>0</v>
      </c>
      <c r="BA241" s="27">
        <f t="shared" si="238"/>
        <v>12.1698867924528</v>
      </c>
      <c r="BB241" s="27">
        <f t="shared" si="239"/>
        <v>12.90008</v>
      </c>
    </row>
    <row r="242" spans="1:54">
      <c r="A242" s="4" t="s">
        <v>53</v>
      </c>
      <c r="B242" s="33" t="s">
        <v>54</v>
      </c>
      <c r="C242" s="4" t="s">
        <v>484</v>
      </c>
      <c r="D242" s="4" t="s">
        <v>485</v>
      </c>
      <c r="E242" s="4" t="s">
        <v>88</v>
      </c>
      <c r="F242" s="4" t="s">
        <v>76</v>
      </c>
      <c r="G242" s="4" t="s">
        <v>77</v>
      </c>
      <c r="H242" s="34">
        <v>45100</v>
      </c>
      <c r="I242" s="36">
        <v>0.35247685185185</v>
      </c>
      <c r="J242" s="37">
        <v>1</v>
      </c>
      <c r="K242" s="24">
        <v>1</v>
      </c>
      <c r="L242" s="37">
        <v>0</v>
      </c>
      <c r="M242" s="37">
        <v>0</v>
      </c>
      <c r="N242" s="4" t="s">
        <v>60</v>
      </c>
      <c r="O242" s="4" t="s">
        <v>78</v>
      </c>
      <c r="P242" s="4" t="s">
        <v>79</v>
      </c>
      <c r="Q242" s="4" t="s">
        <v>53</v>
      </c>
      <c r="R242" s="4" t="s">
        <v>78</v>
      </c>
      <c r="S242" s="4" t="s">
        <v>81</v>
      </c>
      <c r="T242" s="4" t="s">
        <v>136</v>
      </c>
      <c r="U242" s="4" t="s">
        <v>486</v>
      </c>
      <c r="V242" s="4" t="s">
        <v>53</v>
      </c>
      <c r="W242" s="4" t="s">
        <v>65</v>
      </c>
      <c r="X242" s="4" t="s">
        <v>66</v>
      </c>
      <c r="Y242" s="4" t="s">
        <v>67</v>
      </c>
      <c r="Z242" s="4" t="s">
        <v>53</v>
      </c>
      <c r="AA242" s="4" t="s">
        <v>53</v>
      </c>
      <c r="AB242" s="4" t="s">
        <v>53</v>
      </c>
      <c r="AC242" s="4" t="s">
        <v>68</v>
      </c>
      <c r="AD242" s="38">
        <v>101253</v>
      </c>
      <c r="AE242" s="33" t="s">
        <v>69</v>
      </c>
      <c r="AF242" s="4" t="s">
        <v>53</v>
      </c>
      <c r="AG242" s="4" t="s">
        <v>70</v>
      </c>
      <c r="AH242" s="4" t="s">
        <v>53</v>
      </c>
      <c r="AI242" s="4">
        <v>500</v>
      </c>
      <c r="AJ242" s="4">
        <v>1</v>
      </c>
      <c r="AK242" s="4">
        <v>500</v>
      </c>
      <c r="AL242" s="26">
        <v>500</v>
      </c>
      <c r="AM242" s="27">
        <f t="shared" si="232"/>
        <v>565</v>
      </c>
      <c r="AN242" s="27">
        <f t="shared" si="233"/>
        <v>565</v>
      </c>
      <c r="AO242" s="43" t="s">
        <v>71</v>
      </c>
      <c r="AQ242" s="43" t="s">
        <v>72</v>
      </c>
      <c r="AR242" s="27" t="s">
        <v>73</v>
      </c>
      <c r="AS242" s="43" t="s">
        <v>74</v>
      </c>
      <c r="AT242" s="27">
        <f t="shared" si="234"/>
        <v>565</v>
      </c>
      <c r="AU242" s="28">
        <v>0.004</v>
      </c>
      <c r="AV242" s="28">
        <v>0.004</v>
      </c>
      <c r="AX242" s="27">
        <f t="shared" si="235"/>
        <v>2.26</v>
      </c>
      <c r="AY242" s="27">
        <f t="shared" si="236"/>
        <v>2.26</v>
      </c>
      <c r="AZ242" s="27">
        <f t="shared" si="237"/>
        <v>0</v>
      </c>
      <c r="BA242" s="27">
        <f t="shared" si="238"/>
        <v>4.26415094339623</v>
      </c>
      <c r="BB242" s="27">
        <f t="shared" si="239"/>
        <v>4.52</v>
      </c>
    </row>
    <row r="243" spans="1:54">
      <c r="A243" s="4" t="s">
        <v>53</v>
      </c>
      <c r="B243" s="33" t="s">
        <v>54</v>
      </c>
      <c r="C243" s="4" t="s">
        <v>487</v>
      </c>
      <c r="D243" s="4" t="s">
        <v>488</v>
      </c>
      <c r="E243" s="4" t="s">
        <v>57</v>
      </c>
      <c r="F243" s="4" t="s">
        <v>151</v>
      </c>
      <c r="G243" s="4" t="s">
        <v>152</v>
      </c>
      <c r="H243" s="34">
        <v>45102</v>
      </c>
      <c r="I243" s="36">
        <v>0.34822916666667</v>
      </c>
      <c r="J243" s="37">
        <v>6</v>
      </c>
      <c r="K243" s="24">
        <v>6</v>
      </c>
      <c r="L243" s="37">
        <v>0</v>
      </c>
      <c r="M243" s="37">
        <v>0</v>
      </c>
      <c r="N243" s="4" t="s">
        <v>60</v>
      </c>
      <c r="O243" s="4" t="s">
        <v>78</v>
      </c>
      <c r="P243" s="4" t="s">
        <v>79</v>
      </c>
      <c r="Q243" s="4" t="s">
        <v>53</v>
      </c>
      <c r="R243" s="4" t="s">
        <v>78</v>
      </c>
      <c r="S243" s="4" t="s">
        <v>81</v>
      </c>
      <c r="T243" s="4" t="s">
        <v>99</v>
      </c>
      <c r="U243" s="4" t="s">
        <v>489</v>
      </c>
      <c r="V243" s="4" t="s">
        <v>53</v>
      </c>
      <c r="W243" s="4" t="s">
        <v>65</v>
      </c>
      <c r="X243" s="4" t="s">
        <v>66</v>
      </c>
      <c r="Y243" s="4" t="s">
        <v>67</v>
      </c>
      <c r="Z243" s="4" t="s">
        <v>53</v>
      </c>
      <c r="AA243" s="4" t="s">
        <v>53</v>
      </c>
      <c r="AB243" s="4" t="s">
        <v>53</v>
      </c>
      <c r="AC243" s="4" t="s">
        <v>68</v>
      </c>
      <c r="AD243" s="38">
        <v>101253</v>
      </c>
      <c r="AE243" s="33" t="s">
        <v>69</v>
      </c>
      <c r="AF243" s="4" t="s">
        <v>53</v>
      </c>
      <c r="AG243" s="4" t="s">
        <v>70</v>
      </c>
      <c r="AH243" s="4" t="s">
        <v>53</v>
      </c>
      <c r="AI243" s="4">
        <v>1730</v>
      </c>
      <c r="AJ243" s="4">
        <v>1</v>
      </c>
      <c r="AK243" s="4">
        <v>1730</v>
      </c>
      <c r="AL243" s="26">
        <v>1644.4</v>
      </c>
      <c r="AM243" s="27">
        <f t="shared" si="232"/>
        <v>1858.172</v>
      </c>
      <c r="AN243" s="27">
        <f t="shared" si="233"/>
        <v>11149.032</v>
      </c>
      <c r="AO243" s="43" t="s">
        <v>71</v>
      </c>
      <c r="AQ243" s="43" t="s">
        <v>72</v>
      </c>
      <c r="AR243" s="27" t="s">
        <v>73</v>
      </c>
      <c r="AS243" s="43" t="s">
        <v>74</v>
      </c>
      <c r="AT243" s="27">
        <f t="shared" si="234"/>
        <v>11149.032</v>
      </c>
      <c r="AU243" s="28">
        <v>0.004</v>
      </c>
      <c r="AV243" s="28">
        <v>0.004</v>
      </c>
      <c r="AX243" s="27">
        <f t="shared" si="235"/>
        <v>44.596128</v>
      </c>
      <c r="AY243" s="27">
        <f t="shared" si="236"/>
        <v>44.596128</v>
      </c>
      <c r="AZ243" s="27">
        <f t="shared" si="237"/>
        <v>0</v>
      </c>
      <c r="BA243" s="27">
        <f t="shared" si="238"/>
        <v>84.1436377358491</v>
      </c>
      <c r="BB243" s="27">
        <f t="shared" si="239"/>
        <v>89.192256</v>
      </c>
    </row>
    <row r="244" spans="1:54">
      <c r="A244" s="4" t="s">
        <v>53</v>
      </c>
      <c r="B244" s="33" t="s">
        <v>54</v>
      </c>
      <c r="C244" s="4" t="s">
        <v>490</v>
      </c>
      <c r="D244" s="4" t="s">
        <v>491</v>
      </c>
      <c r="E244" s="4" t="s">
        <v>57</v>
      </c>
      <c r="F244" s="4" t="s">
        <v>90</v>
      </c>
      <c r="G244" s="4" t="s">
        <v>86</v>
      </c>
      <c r="H244" s="34">
        <v>45102</v>
      </c>
      <c r="I244" s="36">
        <v>0.35055555555556</v>
      </c>
      <c r="J244" s="37">
        <v>5</v>
      </c>
      <c r="K244" s="24">
        <v>5</v>
      </c>
      <c r="L244" s="37">
        <v>0</v>
      </c>
      <c r="M244" s="37">
        <v>0</v>
      </c>
      <c r="N244" s="4" t="s">
        <v>60</v>
      </c>
      <c r="O244" s="4" t="s">
        <v>78</v>
      </c>
      <c r="P244" s="4" t="s">
        <v>79</v>
      </c>
      <c r="Q244" s="4" t="s">
        <v>53</v>
      </c>
      <c r="R244" s="4" t="s">
        <v>78</v>
      </c>
      <c r="S244" s="4" t="s">
        <v>81</v>
      </c>
      <c r="T244" s="4" t="s">
        <v>99</v>
      </c>
      <c r="U244" s="4" t="s">
        <v>492</v>
      </c>
      <c r="V244" s="4" t="s">
        <v>53</v>
      </c>
      <c r="W244" s="4" t="s">
        <v>65</v>
      </c>
      <c r="X244" s="4" t="s">
        <v>66</v>
      </c>
      <c r="Y244" s="4" t="s">
        <v>67</v>
      </c>
      <c r="Z244" s="4" t="s">
        <v>53</v>
      </c>
      <c r="AA244" s="4" t="s">
        <v>53</v>
      </c>
      <c r="AB244" s="4" t="s">
        <v>53</v>
      </c>
      <c r="AC244" s="4" t="s">
        <v>68</v>
      </c>
      <c r="AD244" s="38">
        <v>101253</v>
      </c>
      <c r="AE244" s="33" t="s">
        <v>69</v>
      </c>
      <c r="AF244" s="4" t="s">
        <v>53</v>
      </c>
      <c r="AG244" s="4" t="s">
        <v>70</v>
      </c>
      <c r="AH244" s="4" t="s">
        <v>53</v>
      </c>
      <c r="AI244" s="4">
        <v>1170</v>
      </c>
      <c r="AJ244" s="4">
        <v>1</v>
      </c>
      <c r="AK244" s="4">
        <v>1170</v>
      </c>
      <c r="AL244" s="26">
        <v>1170</v>
      </c>
      <c r="AM244" s="27">
        <f t="shared" si="232"/>
        <v>1322.1</v>
      </c>
      <c r="AN244" s="27">
        <f t="shared" si="233"/>
        <v>6610.5</v>
      </c>
      <c r="AO244" s="43" t="s">
        <v>71</v>
      </c>
      <c r="AQ244" s="43" t="s">
        <v>72</v>
      </c>
      <c r="AR244" s="27" t="s">
        <v>73</v>
      </c>
      <c r="AS244" s="43" t="s">
        <v>74</v>
      </c>
      <c r="AT244" s="27">
        <f t="shared" si="234"/>
        <v>6610.5</v>
      </c>
      <c r="AU244" s="28">
        <v>0.004</v>
      </c>
      <c r="AV244" s="28">
        <v>0.004</v>
      </c>
      <c r="AX244" s="27">
        <f t="shared" si="235"/>
        <v>26.442</v>
      </c>
      <c r="AY244" s="27">
        <f t="shared" si="236"/>
        <v>26.442</v>
      </c>
      <c r="AZ244" s="27">
        <f t="shared" si="237"/>
        <v>0</v>
      </c>
      <c r="BA244" s="27">
        <f t="shared" si="238"/>
        <v>49.8905660377358</v>
      </c>
      <c r="BB244" s="27">
        <f t="shared" si="239"/>
        <v>52.884</v>
      </c>
    </row>
    <row r="245" spans="1:54">
      <c r="A245" s="4" t="s">
        <v>53</v>
      </c>
      <c r="B245" s="33" t="s">
        <v>54</v>
      </c>
      <c r="C245" s="4" t="s">
        <v>490</v>
      </c>
      <c r="D245" s="4" t="s">
        <v>491</v>
      </c>
      <c r="E245" s="4" t="s">
        <v>88</v>
      </c>
      <c r="F245" s="4" t="s">
        <v>96</v>
      </c>
      <c r="G245" s="4" t="s">
        <v>77</v>
      </c>
      <c r="H245" s="34">
        <v>45102</v>
      </c>
      <c r="I245" s="36">
        <v>0.35055555555556</v>
      </c>
      <c r="J245" s="37">
        <v>5</v>
      </c>
      <c r="K245" s="24">
        <v>5</v>
      </c>
      <c r="L245" s="37">
        <v>0</v>
      </c>
      <c r="M245" s="37">
        <v>0</v>
      </c>
      <c r="N245" s="4" t="s">
        <v>60</v>
      </c>
      <c r="O245" s="4" t="s">
        <v>78</v>
      </c>
      <c r="P245" s="4" t="s">
        <v>79</v>
      </c>
      <c r="Q245" s="4" t="s">
        <v>53</v>
      </c>
      <c r="R245" s="4" t="s">
        <v>78</v>
      </c>
      <c r="S245" s="4" t="s">
        <v>81</v>
      </c>
      <c r="T245" s="4" t="s">
        <v>99</v>
      </c>
      <c r="U245" s="4" t="s">
        <v>492</v>
      </c>
      <c r="V245" s="4" t="s">
        <v>53</v>
      </c>
      <c r="W245" s="4" t="s">
        <v>65</v>
      </c>
      <c r="X245" s="4" t="s">
        <v>66</v>
      </c>
      <c r="Y245" s="4" t="s">
        <v>67</v>
      </c>
      <c r="Z245" s="4" t="s">
        <v>53</v>
      </c>
      <c r="AA245" s="4" t="s">
        <v>53</v>
      </c>
      <c r="AB245" s="4" t="s">
        <v>53</v>
      </c>
      <c r="AC245" s="4" t="s">
        <v>68</v>
      </c>
      <c r="AD245" s="38">
        <v>101253</v>
      </c>
      <c r="AE245" s="33" t="s">
        <v>69</v>
      </c>
      <c r="AF245" s="4" t="s">
        <v>53</v>
      </c>
      <c r="AG245" s="4" t="s">
        <v>70</v>
      </c>
      <c r="AH245" s="4" t="s">
        <v>53</v>
      </c>
      <c r="AI245" s="4">
        <v>500</v>
      </c>
      <c r="AJ245" s="4">
        <v>1</v>
      </c>
      <c r="AK245" s="4">
        <v>500</v>
      </c>
      <c r="AL245" s="26">
        <v>500</v>
      </c>
      <c r="AM245" s="27">
        <f t="shared" si="232"/>
        <v>565</v>
      </c>
      <c r="AN245" s="27">
        <f t="shared" si="233"/>
        <v>2825</v>
      </c>
      <c r="AO245" s="43" t="s">
        <v>71</v>
      </c>
      <c r="AQ245" s="43" t="s">
        <v>72</v>
      </c>
      <c r="AR245" s="27" t="s">
        <v>73</v>
      </c>
      <c r="AS245" s="43" t="s">
        <v>74</v>
      </c>
      <c r="AT245" s="27">
        <f t="shared" si="234"/>
        <v>2825</v>
      </c>
      <c r="AU245" s="28">
        <v>0.004</v>
      </c>
      <c r="AV245" s="28">
        <v>0.004</v>
      </c>
      <c r="AX245" s="27">
        <f t="shared" si="235"/>
        <v>11.3</v>
      </c>
      <c r="AY245" s="27">
        <f t="shared" si="236"/>
        <v>11.3</v>
      </c>
      <c r="AZ245" s="27">
        <f t="shared" si="237"/>
        <v>0</v>
      </c>
      <c r="BA245" s="27">
        <f t="shared" si="238"/>
        <v>21.3207547169811</v>
      </c>
      <c r="BB245" s="27">
        <f t="shared" si="239"/>
        <v>22.6</v>
      </c>
    </row>
    <row r="246" spans="1:54">
      <c r="A246" s="4" t="s">
        <v>53</v>
      </c>
      <c r="B246" s="33" t="s">
        <v>54</v>
      </c>
      <c r="C246" s="4" t="s">
        <v>493</v>
      </c>
      <c r="D246" s="4" t="s">
        <v>494</v>
      </c>
      <c r="E246" s="4" t="s">
        <v>57</v>
      </c>
      <c r="F246" s="4" t="s">
        <v>85</v>
      </c>
      <c r="G246" s="4" t="s">
        <v>86</v>
      </c>
      <c r="H246" s="34">
        <v>45102</v>
      </c>
      <c r="I246" s="36">
        <v>0.3537962962963</v>
      </c>
      <c r="J246" s="37">
        <v>1</v>
      </c>
      <c r="K246" s="24">
        <v>1</v>
      </c>
      <c r="L246" s="37">
        <v>0</v>
      </c>
      <c r="M246" s="37">
        <v>0</v>
      </c>
      <c r="N246" s="4" t="s">
        <v>60</v>
      </c>
      <c r="O246" s="4" t="s">
        <v>78</v>
      </c>
      <c r="P246" s="4" t="s">
        <v>79</v>
      </c>
      <c r="Q246" s="4" t="s">
        <v>53</v>
      </c>
      <c r="R246" s="4" t="s">
        <v>78</v>
      </c>
      <c r="S246" s="4" t="s">
        <v>81</v>
      </c>
      <c r="T246" s="4" t="s">
        <v>99</v>
      </c>
      <c r="U246" s="4" t="s">
        <v>495</v>
      </c>
      <c r="V246" s="4" t="s">
        <v>53</v>
      </c>
      <c r="W246" s="4" t="s">
        <v>65</v>
      </c>
      <c r="X246" s="4" t="s">
        <v>66</v>
      </c>
      <c r="Y246" s="4" t="s">
        <v>67</v>
      </c>
      <c r="Z246" s="4" t="s">
        <v>53</v>
      </c>
      <c r="AA246" s="4" t="s">
        <v>53</v>
      </c>
      <c r="AB246" s="4" t="s">
        <v>53</v>
      </c>
      <c r="AC246" s="4" t="s">
        <v>68</v>
      </c>
      <c r="AD246" s="38">
        <v>101253</v>
      </c>
      <c r="AE246" s="33" t="s">
        <v>69</v>
      </c>
      <c r="AF246" s="4" t="s">
        <v>53</v>
      </c>
      <c r="AG246" s="4" t="s">
        <v>70</v>
      </c>
      <c r="AH246" s="4" t="s">
        <v>53</v>
      </c>
      <c r="AI246" s="4">
        <v>1170</v>
      </c>
      <c r="AJ246" s="4">
        <v>1</v>
      </c>
      <c r="AK246" s="4">
        <v>1170</v>
      </c>
      <c r="AL246" s="26">
        <v>1225</v>
      </c>
      <c r="AM246" s="27">
        <f t="shared" si="232"/>
        <v>1384.25</v>
      </c>
      <c r="AN246" s="27">
        <f t="shared" si="233"/>
        <v>1384.25</v>
      </c>
      <c r="AO246" s="43" t="s">
        <v>71</v>
      </c>
      <c r="AQ246" s="43" t="s">
        <v>72</v>
      </c>
      <c r="AR246" s="27" t="s">
        <v>73</v>
      </c>
      <c r="AS246" s="43" t="s">
        <v>74</v>
      </c>
      <c r="AT246" s="27">
        <f t="shared" si="234"/>
        <v>1384.25</v>
      </c>
      <c r="AU246" s="28">
        <v>0.004</v>
      </c>
      <c r="AV246" s="28">
        <v>0.004</v>
      </c>
      <c r="AX246" s="27">
        <f t="shared" si="235"/>
        <v>5.537</v>
      </c>
      <c r="AY246" s="27">
        <f t="shared" si="236"/>
        <v>5.537</v>
      </c>
      <c r="AZ246" s="27">
        <f t="shared" si="237"/>
        <v>0</v>
      </c>
      <c r="BA246" s="27">
        <f t="shared" si="238"/>
        <v>10.4471698113208</v>
      </c>
      <c r="BB246" s="27">
        <f t="shared" si="239"/>
        <v>11.074</v>
      </c>
    </row>
    <row r="247" spans="1:54">
      <c r="A247" s="4" t="s">
        <v>53</v>
      </c>
      <c r="B247" s="33" t="s">
        <v>54</v>
      </c>
      <c r="C247" s="4" t="s">
        <v>493</v>
      </c>
      <c r="D247" s="4" t="s">
        <v>494</v>
      </c>
      <c r="E247" s="4" t="s">
        <v>88</v>
      </c>
      <c r="F247" s="4" t="s">
        <v>76</v>
      </c>
      <c r="G247" s="4" t="s">
        <v>77</v>
      </c>
      <c r="H247" s="34">
        <v>45102</v>
      </c>
      <c r="I247" s="36">
        <v>0.3537962962963</v>
      </c>
      <c r="J247" s="37">
        <v>7</v>
      </c>
      <c r="K247" s="24">
        <v>7</v>
      </c>
      <c r="L247" s="37">
        <v>0</v>
      </c>
      <c r="M247" s="37">
        <v>0</v>
      </c>
      <c r="N247" s="4" t="s">
        <v>60</v>
      </c>
      <c r="O247" s="4" t="s">
        <v>78</v>
      </c>
      <c r="P247" s="4" t="s">
        <v>79</v>
      </c>
      <c r="Q247" s="4" t="s">
        <v>53</v>
      </c>
      <c r="R247" s="4" t="s">
        <v>78</v>
      </c>
      <c r="S247" s="4" t="s">
        <v>81</v>
      </c>
      <c r="T247" s="4" t="s">
        <v>99</v>
      </c>
      <c r="U247" s="4" t="s">
        <v>495</v>
      </c>
      <c r="V247" s="4" t="s">
        <v>53</v>
      </c>
      <c r="W247" s="4" t="s">
        <v>65</v>
      </c>
      <c r="X247" s="4" t="s">
        <v>66</v>
      </c>
      <c r="Y247" s="4" t="s">
        <v>67</v>
      </c>
      <c r="Z247" s="4" t="s">
        <v>53</v>
      </c>
      <c r="AA247" s="4" t="s">
        <v>53</v>
      </c>
      <c r="AB247" s="4" t="s">
        <v>53</v>
      </c>
      <c r="AC247" s="4" t="s">
        <v>68</v>
      </c>
      <c r="AD247" s="38">
        <v>101253</v>
      </c>
      <c r="AE247" s="33" t="s">
        <v>69</v>
      </c>
      <c r="AF247" s="4" t="s">
        <v>53</v>
      </c>
      <c r="AG247" s="4" t="s">
        <v>70</v>
      </c>
      <c r="AH247" s="4" t="s">
        <v>53</v>
      </c>
      <c r="AI247" s="4">
        <v>500</v>
      </c>
      <c r="AJ247" s="4">
        <v>1</v>
      </c>
      <c r="AK247" s="4">
        <v>500</v>
      </c>
      <c r="AL247" s="26">
        <v>500</v>
      </c>
      <c r="AM247" s="27">
        <f t="shared" si="232"/>
        <v>565</v>
      </c>
      <c r="AN247" s="27">
        <f t="shared" si="233"/>
        <v>3955</v>
      </c>
      <c r="AO247" s="43" t="s">
        <v>71</v>
      </c>
      <c r="AQ247" s="43" t="s">
        <v>72</v>
      </c>
      <c r="AR247" s="27" t="s">
        <v>73</v>
      </c>
      <c r="AS247" s="43" t="s">
        <v>74</v>
      </c>
      <c r="AT247" s="27">
        <f t="shared" si="234"/>
        <v>3955</v>
      </c>
      <c r="AU247" s="28">
        <v>0.004</v>
      </c>
      <c r="AV247" s="28">
        <v>0.004</v>
      </c>
      <c r="AX247" s="27">
        <f t="shared" si="235"/>
        <v>15.82</v>
      </c>
      <c r="AY247" s="27">
        <f t="shared" si="236"/>
        <v>15.82</v>
      </c>
      <c r="AZ247" s="27">
        <f t="shared" si="237"/>
        <v>0</v>
      </c>
      <c r="BA247" s="27">
        <f t="shared" si="238"/>
        <v>29.8490566037736</v>
      </c>
      <c r="BB247" s="27">
        <f t="shared" si="239"/>
        <v>31.64</v>
      </c>
    </row>
    <row r="248" spans="1:54">
      <c r="A248" s="4" t="s">
        <v>53</v>
      </c>
      <c r="B248" s="33" t="s">
        <v>54</v>
      </c>
      <c r="C248" s="4" t="s">
        <v>496</v>
      </c>
      <c r="D248" s="4" t="s">
        <v>497</v>
      </c>
      <c r="E248" s="4" t="s">
        <v>57</v>
      </c>
      <c r="F248" s="4" t="s">
        <v>151</v>
      </c>
      <c r="G248" s="4" t="s">
        <v>152</v>
      </c>
      <c r="H248" s="34">
        <v>45103</v>
      </c>
      <c r="I248" s="36">
        <v>0.62822916666667</v>
      </c>
      <c r="J248" s="37">
        <v>10</v>
      </c>
      <c r="K248" s="24">
        <v>10</v>
      </c>
      <c r="L248" s="37">
        <v>0</v>
      </c>
      <c r="M248" s="37">
        <v>0</v>
      </c>
      <c r="N248" s="4" t="s">
        <v>60</v>
      </c>
      <c r="O248" s="4" t="s">
        <v>78</v>
      </c>
      <c r="P248" s="4" t="s">
        <v>79</v>
      </c>
      <c r="Q248" s="4" t="s">
        <v>53</v>
      </c>
      <c r="R248" s="4" t="s">
        <v>78</v>
      </c>
      <c r="S248" s="4" t="s">
        <v>81</v>
      </c>
      <c r="T248" s="4" t="s">
        <v>99</v>
      </c>
      <c r="U248" s="4" t="s">
        <v>498</v>
      </c>
      <c r="V248" s="4" t="s">
        <v>53</v>
      </c>
      <c r="W248" s="4" t="s">
        <v>65</v>
      </c>
      <c r="X248" s="4" t="s">
        <v>66</v>
      </c>
      <c r="Y248" s="4" t="s">
        <v>67</v>
      </c>
      <c r="Z248" s="4" t="s">
        <v>53</v>
      </c>
      <c r="AA248" s="4" t="s">
        <v>53</v>
      </c>
      <c r="AB248" s="4" t="s">
        <v>53</v>
      </c>
      <c r="AC248" s="4" t="s">
        <v>68</v>
      </c>
      <c r="AD248" s="38">
        <v>101253</v>
      </c>
      <c r="AE248" s="33" t="s">
        <v>69</v>
      </c>
      <c r="AF248" s="4" t="s">
        <v>53</v>
      </c>
      <c r="AG248" s="4" t="s">
        <v>70</v>
      </c>
      <c r="AH248" s="4" t="s">
        <v>53</v>
      </c>
      <c r="AI248" s="4">
        <v>1730</v>
      </c>
      <c r="AJ248" s="4">
        <v>1</v>
      </c>
      <c r="AK248" s="4">
        <v>1730</v>
      </c>
      <c r="AL248" s="26">
        <v>1644.4</v>
      </c>
      <c r="AM248" s="27">
        <f t="shared" si="232"/>
        <v>1858.172</v>
      </c>
      <c r="AN248" s="27">
        <f t="shared" si="233"/>
        <v>18581.72</v>
      </c>
      <c r="AO248" s="43" t="s">
        <v>71</v>
      </c>
      <c r="AQ248" s="43" t="s">
        <v>72</v>
      </c>
      <c r="AR248" s="27" t="s">
        <v>73</v>
      </c>
      <c r="AS248" s="43" t="s">
        <v>74</v>
      </c>
      <c r="AT248" s="27">
        <f t="shared" si="234"/>
        <v>18581.72</v>
      </c>
      <c r="AU248" s="28">
        <v>0.004</v>
      </c>
      <c r="AV248" s="28">
        <v>0.004</v>
      </c>
      <c r="AX248" s="27">
        <f t="shared" si="235"/>
        <v>74.32688</v>
      </c>
      <c r="AY248" s="27">
        <f t="shared" si="236"/>
        <v>74.32688</v>
      </c>
      <c r="AZ248" s="27">
        <f t="shared" si="237"/>
        <v>0</v>
      </c>
      <c r="BA248" s="27">
        <f t="shared" si="238"/>
        <v>140.239396226415</v>
      </c>
      <c r="BB248" s="27">
        <f t="shared" si="239"/>
        <v>148.65376</v>
      </c>
    </row>
    <row r="249" spans="1:54">
      <c r="A249" s="4" t="s">
        <v>53</v>
      </c>
      <c r="B249" s="33" t="s">
        <v>54</v>
      </c>
      <c r="C249" s="4" t="s">
        <v>499</v>
      </c>
      <c r="D249" s="4" t="s">
        <v>500</v>
      </c>
      <c r="E249" s="4" t="s">
        <v>57</v>
      </c>
      <c r="F249" s="4" t="s">
        <v>76</v>
      </c>
      <c r="G249" s="4" t="s">
        <v>77</v>
      </c>
      <c r="H249" s="34">
        <v>45103</v>
      </c>
      <c r="I249" s="36">
        <v>0.63586805555556</v>
      </c>
      <c r="J249" s="37">
        <v>10</v>
      </c>
      <c r="K249" s="24">
        <v>10</v>
      </c>
      <c r="L249" s="37">
        <v>0</v>
      </c>
      <c r="M249" s="37">
        <v>0</v>
      </c>
      <c r="N249" s="4" t="s">
        <v>60</v>
      </c>
      <c r="O249" s="4" t="s">
        <v>78</v>
      </c>
      <c r="P249" s="4" t="s">
        <v>79</v>
      </c>
      <c r="Q249" s="4" t="s">
        <v>53</v>
      </c>
      <c r="R249" s="4" t="s">
        <v>78</v>
      </c>
      <c r="S249" s="4" t="s">
        <v>81</v>
      </c>
      <c r="T249" s="4" t="s">
        <v>99</v>
      </c>
      <c r="U249" s="4" t="s">
        <v>501</v>
      </c>
      <c r="V249" s="4" t="s">
        <v>53</v>
      </c>
      <c r="W249" s="4" t="s">
        <v>65</v>
      </c>
      <c r="X249" s="4" t="s">
        <v>66</v>
      </c>
      <c r="Y249" s="4" t="s">
        <v>67</v>
      </c>
      <c r="Z249" s="4" t="s">
        <v>53</v>
      </c>
      <c r="AA249" s="4" t="s">
        <v>53</v>
      </c>
      <c r="AB249" s="4" t="s">
        <v>53</v>
      </c>
      <c r="AC249" s="4" t="s">
        <v>68</v>
      </c>
      <c r="AD249" s="38">
        <v>101253</v>
      </c>
      <c r="AE249" s="33" t="s">
        <v>69</v>
      </c>
      <c r="AF249" s="4" t="s">
        <v>53</v>
      </c>
      <c r="AG249" s="4" t="s">
        <v>70</v>
      </c>
      <c r="AH249" s="4" t="s">
        <v>53</v>
      </c>
      <c r="AI249" s="4">
        <v>500</v>
      </c>
      <c r="AJ249" s="4">
        <v>1</v>
      </c>
      <c r="AK249" s="4">
        <v>500</v>
      </c>
      <c r="AL249" s="26">
        <v>500</v>
      </c>
      <c r="AM249" s="27">
        <f t="shared" ref="AM249:AM253" si="240">AL249*1.13</f>
        <v>565</v>
      </c>
      <c r="AN249" s="27">
        <f t="shared" ref="AN249:AN253" si="241">K249*AM249</f>
        <v>5650</v>
      </c>
      <c r="AO249" s="43" t="s">
        <v>71</v>
      </c>
      <c r="AQ249" s="43" t="s">
        <v>72</v>
      </c>
      <c r="AR249" s="27" t="s">
        <v>73</v>
      </c>
      <c r="AS249" s="43" t="s">
        <v>74</v>
      </c>
      <c r="AT249" s="27">
        <f t="shared" ref="AT249:AT253" si="242">IF(AP249="取数",K249,AN249)</f>
        <v>5650</v>
      </c>
      <c r="AU249" s="28">
        <v>0.004</v>
      </c>
      <c r="AV249" s="28">
        <v>0.004</v>
      </c>
      <c r="AX249" s="27">
        <f t="shared" ref="AX249:AX253" si="243">AT249*AU249</f>
        <v>22.6</v>
      </c>
      <c r="AY249" s="27">
        <f t="shared" ref="AY249:AY253" si="244">AT249*AV249</f>
        <v>22.6</v>
      </c>
      <c r="AZ249" s="27">
        <f t="shared" ref="AZ249:AZ253" si="245">AT249*AW249</f>
        <v>0</v>
      </c>
      <c r="BA249" s="27">
        <f t="shared" ref="BA249:BA253" si="246">BB249/1.06</f>
        <v>42.6415094339623</v>
      </c>
      <c r="BB249" s="27">
        <f t="shared" ref="BB249:BB253" si="247">AX249+AY249+AZ249</f>
        <v>45.2</v>
      </c>
    </row>
    <row r="250" spans="1:54">
      <c r="A250" s="4" t="s">
        <v>53</v>
      </c>
      <c r="B250" s="33" t="s">
        <v>54</v>
      </c>
      <c r="C250" s="4" t="s">
        <v>499</v>
      </c>
      <c r="D250" s="4" t="s">
        <v>500</v>
      </c>
      <c r="E250" s="4" t="s">
        <v>88</v>
      </c>
      <c r="F250" s="4" t="s">
        <v>90</v>
      </c>
      <c r="G250" s="4" t="s">
        <v>86</v>
      </c>
      <c r="H250" s="34">
        <v>45103</v>
      </c>
      <c r="I250" s="36">
        <v>0.63586805555556</v>
      </c>
      <c r="J250" s="37">
        <v>7</v>
      </c>
      <c r="K250" s="24">
        <v>7</v>
      </c>
      <c r="L250" s="37">
        <v>0</v>
      </c>
      <c r="M250" s="37">
        <v>0</v>
      </c>
      <c r="N250" s="4" t="s">
        <v>60</v>
      </c>
      <c r="O250" s="4" t="s">
        <v>78</v>
      </c>
      <c r="P250" s="4" t="s">
        <v>79</v>
      </c>
      <c r="Q250" s="4" t="s">
        <v>53</v>
      </c>
      <c r="R250" s="4" t="s">
        <v>78</v>
      </c>
      <c r="S250" s="4" t="s">
        <v>81</v>
      </c>
      <c r="T250" s="4" t="s">
        <v>99</v>
      </c>
      <c r="U250" s="4" t="s">
        <v>501</v>
      </c>
      <c r="V250" s="4" t="s">
        <v>53</v>
      </c>
      <c r="W250" s="4" t="s">
        <v>65</v>
      </c>
      <c r="X250" s="4" t="s">
        <v>66</v>
      </c>
      <c r="Y250" s="4" t="s">
        <v>67</v>
      </c>
      <c r="Z250" s="4" t="s">
        <v>53</v>
      </c>
      <c r="AA250" s="4" t="s">
        <v>53</v>
      </c>
      <c r="AB250" s="4" t="s">
        <v>53</v>
      </c>
      <c r="AC250" s="4" t="s">
        <v>68</v>
      </c>
      <c r="AD250" s="38">
        <v>101253</v>
      </c>
      <c r="AE250" s="33" t="s">
        <v>69</v>
      </c>
      <c r="AF250" s="4" t="s">
        <v>53</v>
      </c>
      <c r="AG250" s="4" t="s">
        <v>70</v>
      </c>
      <c r="AH250" s="4" t="s">
        <v>53</v>
      </c>
      <c r="AI250" s="4">
        <v>1170</v>
      </c>
      <c r="AJ250" s="4">
        <v>1</v>
      </c>
      <c r="AK250" s="4">
        <v>1170</v>
      </c>
      <c r="AL250" s="26">
        <v>1170</v>
      </c>
      <c r="AM250" s="27">
        <f t="shared" si="240"/>
        <v>1322.1</v>
      </c>
      <c r="AN250" s="27">
        <f t="shared" si="241"/>
        <v>9254.7</v>
      </c>
      <c r="AO250" s="43" t="s">
        <v>71</v>
      </c>
      <c r="AQ250" s="43" t="s">
        <v>72</v>
      </c>
      <c r="AR250" s="27" t="s">
        <v>73</v>
      </c>
      <c r="AS250" s="43" t="s">
        <v>74</v>
      </c>
      <c r="AT250" s="27">
        <f t="shared" si="242"/>
        <v>9254.7</v>
      </c>
      <c r="AU250" s="28">
        <v>0.004</v>
      </c>
      <c r="AV250" s="28">
        <v>0.004</v>
      </c>
      <c r="AX250" s="27">
        <f t="shared" si="243"/>
        <v>37.0188</v>
      </c>
      <c r="AY250" s="27">
        <f t="shared" si="244"/>
        <v>37.0188</v>
      </c>
      <c r="AZ250" s="27">
        <f t="shared" si="245"/>
        <v>0</v>
      </c>
      <c r="BA250" s="27">
        <f t="shared" si="246"/>
        <v>69.8467924528302</v>
      </c>
      <c r="BB250" s="27">
        <f t="shared" si="247"/>
        <v>74.0376</v>
      </c>
    </row>
    <row r="251" spans="1:54">
      <c r="A251" s="4" t="s">
        <v>53</v>
      </c>
      <c r="B251" s="33" t="s">
        <v>54</v>
      </c>
      <c r="C251" s="4" t="s">
        <v>499</v>
      </c>
      <c r="D251" s="4" t="s">
        <v>500</v>
      </c>
      <c r="E251" s="4" t="s">
        <v>89</v>
      </c>
      <c r="F251" s="4" t="s">
        <v>96</v>
      </c>
      <c r="G251" s="4" t="s">
        <v>77</v>
      </c>
      <c r="H251" s="34">
        <v>45103</v>
      </c>
      <c r="I251" s="36">
        <v>0.63586805555556</v>
      </c>
      <c r="J251" s="37">
        <v>9</v>
      </c>
      <c r="K251" s="24">
        <v>9</v>
      </c>
      <c r="L251" s="37">
        <v>0</v>
      </c>
      <c r="M251" s="37">
        <v>0</v>
      </c>
      <c r="N251" s="4" t="s">
        <v>60</v>
      </c>
      <c r="O251" s="4" t="s">
        <v>78</v>
      </c>
      <c r="P251" s="4" t="s">
        <v>79</v>
      </c>
      <c r="Q251" s="4" t="s">
        <v>53</v>
      </c>
      <c r="R251" s="4" t="s">
        <v>78</v>
      </c>
      <c r="S251" s="4" t="s">
        <v>81</v>
      </c>
      <c r="T251" s="4" t="s">
        <v>99</v>
      </c>
      <c r="U251" s="4" t="s">
        <v>501</v>
      </c>
      <c r="V251" s="4" t="s">
        <v>53</v>
      </c>
      <c r="W251" s="4" t="s">
        <v>65</v>
      </c>
      <c r="X251" s="4" t="s">
        <v>66</v>
      </c>
      <c r="Y251" s="4" t="s">
        <v>67</v>
      </c>
      <c r="Z251" s="4" t="s">
        <v>53</v>
      </c>
      <c r="AA251" s="4" t="s">
        <v>53</v>
      </c>
      <c r="AB251" s="4" t="s">
        <v>53</v>
      </c>
      <c r="AC251" s="4" t="s">
        <v>68</v>
      </c>
      <c r="AD251" s="38">
        <v>101253</v>
      </c>
      <c r="AE251" s="33" t="s">
        <v>69</v>
      </c>
      <c r="AF251" s="4" t="s">
        <v>53</v>
      </c>
      <c r="AG251" s="4" t="s">
        <v>70</v>
      </c>
      <c r="AH251" s="4" t="s">
        <v>53</v>
      </c>
      <c r="AI251" s="4">
        <v>500</v>
      </c>
      <c r="AJ251" s="4">
        <v>1</v>
      </c>
      <c r="AK251" s="4">
        <v>500</v>
      </c>
      <c r="AL251" s="26">
        <v>500</v>
      </c>
      <c r="AM251" s="27">
        <f t="shared" si="240"/>
        <v>565</v>
      </c>
      <c r="AN251" s="27">
        <f t="shared" si="241"/>
        <v>5085</v>
      </c>
      <c r="AO251" s="43" t="s">
        <v>71</v>
      </c>
      <c r="AQ251" s="43" t="s">
        <v>72</v>
      </c>
      <c r="AR251" s="27" t="s">
        <v>73</v>
      </c>
      <c r="AS251" s="43" t="s">
        <v>74</v>
      </c>
      <c r="AT251" s="27">
        <f t="shared" si="242"/>
        <v>5085</v>
      </c>
      <c r="AU251" s="28">
        <v>0.004</v>
      </c>
      <c r="AV251" s="28">
        <v>0.004</v>
      </c>
      <c r="AX251" s="27">
        <f t="shared" si="243"/>
        <v>20.34</v>
      </c>
      <c r="AY251" s="27">
        <f t="shared" si="244"/>
        <v>20.34</v>
      </c>
      <c r="AZ251" s="27">
        <f t="shared" si="245"/>
        <v>0</v>
      </c>
      <c r="BA251" s="27">
        <f t="shared" si="246"/>
        <v>38.377358490566</v>
      </c>
      <c r="BB251" s="27">
        <f t="shared" si="247"/>
        <v>40.68</v>
      </c>
    </row>
    <row r="252" spans="1:54">
      <c r="A252" s="4" t="s">
        <v>53</v>
      </c>
      <c r="B252" s="33" t="s">
        <v>54</v>
      </c>
      <c r="C252" s="4" t="s">
        <v>502</v>
      </c>
      <c r="D252" s="4" t="s">
        <v>503</v>
      </c>
      <c r="E252" s="4" t="s">
        <v>57</v>
      </c>
      <c r="F252" s="4" t="s">
        <v>151</v>
      </c>
      <c r="G252" s="4" t="s">
        <v>152</v>
      </c>
      <c r="H252" s="34">
        <v>45103</v>
      </c>
      <c r="I252" s="36">
        <v>0.7468287037037</v>
      </c>
      <c r="J252" s="37">
        <v>1</v>
      </c>
      <c r="K252" s="24">
        <v>1</v>
      </c>
      <c r="L252" s="37">
        <v>0</v>
      </c>
      <c r="M252" s="37">
        <v>0</v>
      </c>
      <c r="N252" s="4" t="s">
        <v>60</v>
      </c>
      <c r="O252" s="4" t="s">
        <v>78</v>
      </c>
      <c r="P252" s="4" t="s">
        <v>79</v>
      </c>
      <c r="Q252" s="4" t="s">
        <v>53</v>
      </c>
      <c r="R252" s="4" t="s">
        <v>78</v>
      </c>
      <c r="S252" s="4" t="s">
        <v>81</v>
      </c>
      <c r="T252" s="4" t="s">
        <v>108</v>
      </c>
      <c r="U252" s="4" t="s">
        <v>504</v>
      </c>
      <c r="V252" s="4" t="s">
        <v>53</v>
      </c>
      <c r="W252" s="4" t="s">
        <v>222</v>
      </c>
      <c r="X252" s="4" t="s">
        <v>223</v>
      </c>
      <c r="Y252" s="4" t="s">
        <v>224</v>
      </c>
      <c r="Z252" s="4" t="s">
        <v>53</v>
      </c>
      <c r="AA252" s="4" t="s">
        <v>53</v>
      </c>
      <c r="AB252" s="4" t="s">
        <v>53</v>
      </c>
      <c r="AC252" s="4" t="s">
        <v>68</v>
      </c>
      <c r="AD252" s="38">
        <v>101253</v>
      </c>
      <c r="AE252" s="33" t="s">
        <v>69</v>
      </c>
      <c r="AF252" s="4" t="s">
        <v>53</v>
      </c>
      <c r="AG252" s="4" t="s">
        <v>70</v>
      </c>
      <c r="AH252" s="4" t="s">
        <v>53</v>
      </c>
      <c r="AI252" s="4">
        <v>1730</v>
      </c>
      <c r="AJ252" s="4">
        <v>1</v>
      </c>
      <c r="AK252" s="4">
        <v>1730</v>
      </c>
      <c r="AL252" s="26">
        <v>1644.4</v>
      </c>
      <c r="AM252" s="27">
        <f t="shared" si="240"/>
        <v>1858.172</v>
      </c>
      <c r="AN252" s="27">
        <f t="shared" si="241"/>
        <v>1858.172</v>
      </c>
      <c r="AO252" s="43" t="s">
        <v>71</v>
      </c>
      <c r="AQ252" s="43" t="s">
        <v>72</v>
      </c>
      <c r="AR252" s="27" t="s">
        <v>73</v>
      </c>
      <c r="AS252" s="43" t="s">
        <v>225</v>
      </c>
      <c r="AT252" s="27">
        <f t="shared" si="242"/>
        <v>1858.172</v>
      </c>
      <c r="AU252" s="28">
        <v>0.004</v>
      </c>
      <c r="AV252" s="28">
        <v>0.004</v>
      </c>
      <c r="AX252" s="27">
        <f t="shared" si="243"/>
        <v>7.432688</v>
      </c>
      <c r="AY252" s="27">
        <f t="shared" si="244"/>
        <v>7.432688</v>
      </c>
      <c r="AZ252" s="27">
        <f t="shared" si="245"/>
        <v>0</v>
      </c>
      <c r="BA252" s="27">
        <f t="shared" si="246"/>
        <v>14.0239396226415</v>
      </c>
      <c r="BB252" s="27">
        <f t="shared" si="247"/>
        <v>14.865376</v>
      </c>
    </row>
    <row r="253" spans="1:54">
      <c r="A253" s="4" t="s">
        <v>53</v>
      </c>
      <c r="B253" s="33" t="s">
        <v>54</v>
      </c>
      <c r="C253" s="4" t="s">
        <v>499</v>
      </c>
      <c r="D253" s="4" t="s">
        <v>505</v>
      </c>
      <c r="E253" s="4" t="s">
        <v>57</v>
      </c>
      <c r="F253" s="4" t="s">
        <v>90</v>
      </c>
      <c r="G253" s="4" t="s">
        <v>86</v>
      </c>
      <c r="H253" s="34">
        <v>45104</v>
      </c>
      <c r="I253" s="36">
        <v>0.68657407407407</v>
      </c>
      <c r="J253" s="37">
        <v>2</v>
      </c>
      <c r="K253" s="24">
        <v>2</v>
      </c>
      <c r="L253" s="37">
        <v>0</v>
      </c>
      <c r="M253" s="37">
        <v>0</v>
      </c>
      <c r="N253" s="4" t="s">
        <v>60</v>
      </c>
      <c r="O253" s="4" t="s">
        <v>78</v>
      </c>
      <c r="P253" s="4" t="s">
        <v>79</v>
      </c>
      <c r="Q253" s="4" t="s">
        <v>53</v>
      </c>
      <c r="R253" s="4" t="s">
        <v>78</v>
      </c>
      <c r="S253" s="4" t="s">
        <v>81</v>
      </c>
      <c r="T253" s="4" t="s">
        <v>119</v>
      </c>
      <c r="U253" s="4" t="s">
        <v>506</v>
      </c>
      <c r="V253" s="4" t="s">
        <v>53</v>
      </c>
      <c r="W253" s="4" t="s">
        <v>65</v>
      </c>
      <c r="X253" s="4" t="s">
        <v>66</v>
      </c>
      <c r="Y253" s="4" t="s">
        <v>67</v>
      </c>
      <c r="Z253" s="4" t="s">
        <v>53</v>
      </c>
      <c r="AA253" s="4" t="s">
        <v>53</v>
      </c>
      <c r="AB253" s="4" t="s">
        <v>53</v>
      </c>
      <c r="AC253" s="4" t="s">
        <v>68</v>
      </c>
      <c r="AD253" s="38">
        <v>101253</v>
      </c>
      <c r="AE253" s="33" t="s">
        <v>69</v>
      </c>
      <c r="AF253" s="4" t="s">
        <v>53</v>
      </c>
      <c r="AG253" s="4" t="s">
        <v>70</v>
      </c>
      <c r="AH253" s="4" t="s">
        <v>53</v>
      </c>
      <c r="AI253" s="4">
        <v>1170</v>
      </c>
      <c r="AJ253" s="4">
        <v>1</v>
      </c>
      <c r="AK253" s="4">
        <v>1170</v>
      </c>
      <c r="AL253" s="26">
        <v>1170</v>
      </c>
      <c r="AM253" s="27">
        <f t="shared" si="240"/>
        <v>1322.1</v>
      </c>
      <c r="AN253" s="27">
        <f t="shared" si="241"/>
        <v>2644.2</v>
      </c>
      <c r="AO253" s="43" t="s">
        <v>71</v>
      </c>
      <c r="AQ253" s="43" t="s">
        <v>72</v>
      </c>
      <c r="AR253" s="27" t="s">
        <v>73</v>
      </c>
      <c r="AS253" s="43" t="s">
        <v>74</v>
      </c>
      <c r="AT253" s="27">
        <f t="shared" si="242"/>
        <v>2644.2</v>
      </c>
      <c r="AU253" s="28">
        <v>0.004</v>
      </c>
      <c r="AV253" s="28">
        <v>0.004</v>
      </c>
      <c r="AX253" s="27">
        <f t="shared" si="243"/>
        <v>10.5768</v>
      </c>
      <c r="AY253" s="27">
        <f t="shared" si="244"/>
        <v>10.5768</v>
      </c>
      <c r="AZ253" s="27">
        <f t="shared" si="245"/>
        <v>0</v>
      </c>
      <c r="BA253" s="27">
        <f t="shared" si="246"/>
        <v>19.9562264150943</v>
      </c>
      <c r="BB253" s="27">
        <f t="shared" si="247"/>
        <v>21.1536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" sqref="$A1:$XFD1048576"/>
    </sheetView>
  </sheetViews>
  <sheetFormatPr defaultColWidth="9.14285714285714" defaultRowHeight="12.75" outlineLevelCol="5"/>
  <cols>
    <col min="1" max="1" width="26.5714285714286" style="4" customWidth="1"/>
    <col min="2" max="2" width="9.14285714285714" style="4"/>
    <col min="3" max="3" width="10.4285714285714" style="4" customWidth="1"/>
    <col min="4" max="4" width="9.14285714285714" style="4"/>
    <col min="5" max="5" width="25.1428571428571" style="4" customWidth="1"/>
    <col min="6" max="6" width="20.1428571428571" style="4" customWidth="1"/>
    <col min="7" max="16384" width="9.14285714285714" style="4"/>
  </cols>
  <sheetData>
    <row r="1" s="1" customFormat="1" ht="31.5" customHeight="1" spans="1:6">
      <c r="A1" s="5" t="s">
        <v>507</v>
      </c>
      <c r="B1" s="5"/>
      <c r="C1" s="5"/>
      <c r="D1" s="5"/>
      <c r="E1" s="5"/>
      <c r="F1" s="5"/>
    </row>
    <row r="2" s="1" customFormat="1" ht="31.5" customHeight="1" spans="1:6">
      <c r="A2" s="6"/>
      <c r="B2" s="6"/>
      <c r="C2" s="6"/>
      <c r="D2" s="6"/>
      <c r="E2" s="6"/>
      <c r="F2" s="7">
        <f>VLOOKUP(F5,[1]汇总!$C:$G,5,0)</f>
        <v>20230724052</v>
      </c>
    </row>
    <row r="3" s="2" customFormat="1" ht="41.25" customHeight="1" spans="1:6">
      <c r="A3" s="8" t="str">
        <f>B5</f>
        <v>河北光华荣昌汽车部件有限公司</v>
      </c>
      <c r="B3" s="8"/>
      <c r="C3" s="8"/>
      <c r="D3" s="8"/>
      <c r="E3" s="8"/>
      <c r="F3" s="8"/>
    </row>
    <row r="4" s="3" customFormat="1" ht="85.9" customHeight="1" spans="1:6">
      <c r="A4" s="9" t="s">
        <v>508</v>
      </c>
      <c r="B4" s="9"/>
      <c r="C4" s="9"/>
      <c r="D4" s="9"/>
      <c r="E4" s="9"/>
      <c r="F4" s="9"/>
    </row>
    <row r="5" s="1" customFormat="1" ht="36" customHeight="1" spans="1:6">
      <c r="A5" s="10" t="s">
        <v>509</v>
      </c>
      <c r="B5" s="11" t="str">
        <f>VLOOKUP(F5,[1]汇总!$C:$D,2,0)</f>
        <v>河北光华荣昌汽车部件有限公司</v>
      </c>
      <c r="C5" s="11"/>
      <c r="D5" s="11"/>
      <c r="E5" s="10" t="s">
        <v>510</v>
      </c>
      <c r="F5" s="12">
        <f>明细!AD2</f>
        <v>101253</v>
      </c>
    </row>
    <row r="6" s="1" customFormat="1" ht="50" customHeight="1" spans="1:6">
      <c r="A6" s="10" t="s">
        <v>511</v>
      </c>
      <c r="B6" s="13">
        <f>VLOOKUP(F5,[1]汇总!$C:$E,3,0)</f>
        <v>17027.555968</v>
      </c>
      <c r="C6" s="13"/>
      <c r="D6" s="13"/>
      <c r="E6" s="13"/>
      <c r="F6" s="13"/>
    </row>
    <row r="7" s="1" customFormat="1" ht="36" customHeight="1" spans="1:6">
      <c r="A7" s="10" t="s">
        <v>512</v>
      </c>
      <c r="B7" s="14" t="str">
        <f>SUBSTITUTE(SUBSTITUTE(TEXT(INT(ABS(B6)),"[dbnum2]")&amp;"元"&amp;SUBSTITUTE(SUBSTITUTE(SUBSTITUTE(TEXT(RIGHT(TEXT(B6,"0.00"),2),"[dbnum2]0角0分"),"零角零分","整"),"零分",""),"零角",""),"零元零",""),"零元","")</f>
        <v>壹万柒仟零贰拾柒元伍角陆分</v>
      </c>
      <c r="C7" s="14"/>
      <c r="D7" s="14"/>
      <c r="E7" s="14"/>
      <c r="F7" s="14"/>
    </row>
    <row r="8" s="2" customFormat="1" ht="81.6" customHeight="1" spans="1:6">
      <c r="A8" s="15" t="s">
        <v>513</v>
      </c>
      <c r="B8" s="15"/>
      <c r="C8" s="15"/>
      <c r="D8" s="15"/>
      <c r="E8" s="15"/>
      <c r="F8" s="15"/>
    </row>
    <row r="9" s="2" customFormat="1" ht="42" customHeight="1" spans="1:6">
      <c r="A9" s="16" t="s">
        <v>514</v>
      </c>
      <c r="B9" s="16"/>
      <c r="C9" s="16"/>
      <c r="D9" s="16"/>
      <c r="E9" s="16"/>
      <c r="F9" s="16"/>
    </row>
    <row r="10" s="2" customFormat="1" ht="42" customHeight="1" spans="1:6">
      <c r="A10" s="17" t="s">
        <v>515</v>
      </c>
      <c r="B10" s="17"/>
      <c r="C10" s="18" t="s">
        <v>516</v>
      </c>
      <c r="D10" s="18"/>
      <c r="E10" s="17" t="s">
        <v>517</v>
      </c>
      <c r="F10" s="17"/>
    </row>
    <row r="11" s="2" customFormat="1" ht="42" customHeight="1" spans="1:6">
      <c r="A11" s="17"/>
      <c r="B11" s="17"/>
      <c r="C11" s="19"/>
      <c r="D11" s="19"/>
      <c r="E11" s="19"/>
      <c r="F11" s="19"/>
    </row>
    <row r="12" s="1" customFormat="1" ht="31.5" customHeight="1" spans="1:6">
      <c r="A12" s="20" t="s">
        <v>518</v>
      </c>
      <c r="B12" s="20"/>
      <c r="C12" s="20"/>
      <c r="D12" s="20"/>
      <c r="E12" s="20"/>
      <c r="F12" s="20"/>
    </row>
    <row r="13" s="1" customFormat="1" ht="31.5" customHeight="1" spans="1:6">
      <c r="A13" s="7" t="s">
        <v>519</v>
      </c>
      <c r="B13" s="7"/>
      <c r="D13" s="7"/>
      <c r="E13" s="21" t="s">
        <v>520</v>
      </c>
      <c r="F13" s="7"/>
    </row>
    <row r="14" s="1" customFormat="1" ht="31.5" customHeight="1" spans="1:6">
      <c r="A14" s="22"/>
      <c r="B14" s="22"/>
      <c r="C14" s="22"/>
      <c r="D14" s="22"/>
      <c r="E14" s="21" t="s">
        <v>521</v>
      </c>
      <c r="F14" s="22"/>
    </row>
  </sheetData>
  <mergeCells count="11">
    <mergeCell ref="A1:F1"/>
    <mergeCell ref="A3:F3"/>
    <mergeCell ref="A4:F4"/>
    <mergeCell ref="B5:D5"/>
    <mergeCell ref="B6:F6"/>
    <mergeCell ref="B7:F7"/>
    <mergeCell ref="A8:F8"/>
    <mergeCell ref="A9:F9"/>
    <mergeCell ref="A10:B10"/>
    <mergeCell ref="E10:F10"/>
    <mergeCell ref="A12:F12"/>
  </mergeCells>
  <conditionalFormatting sqref="F5">
    <cfRule type="duplicateValues" dxfId="0" priority="10"/>
    <cfRule type="duplicateValues" dxfId="1" priority="9"/>
    <cfRule type="duplicateValues" dxfId="0" priority="8"/>
    <cfRule type="duplicateValues" dxfId="1" priority="7"/>
    <cfRule type="duplicateValues" dxfId="1" priority="6"/>
    <cfRule type="duplicateValues" dxfId="0" priority="5"/>
    <cfRule type="duplicateValues" dxfId="1" priority="4"/>
    <cfRule type="duplicateValues" dxfId="0" priority="3"/>
    <cfRule type="duplicateValues" dxfId="1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丑死一条街</cp:lastModifiedBy>
  <dcterms:created xsi:type="dcterms:W3CDTF">2023-07-27T03:15:00Z</dcterms:created>
  <dcterms:modified xsi:type="dcterms:W3CDTF">2023-07-27T06:13:12Z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D85EBD401E114142969009B7FE196CEE_11</vt:lpwstr>
  </property>
  <property fmtid="{D5CDD505-2E9C-101B-9397-08002B2CF9AE}" pid="3" name="KSOProductBuildVer">
    <vt:lpwstr>2052-11.1.0.14309</vt:lpwstr>
  </property>
</Properties>
</file>