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4\湖南交接\定价物料\凌天\"/>
    </mc:Choice>
  </mc:AlternateContent>
  <bookViews>
    <workbookView xWindow="0" yWindow="0" windowWidth="20745" windowHeight="10740" activeTab="1"/>
  </bookViews>
  <sheets>
    <sheet name="供应商报价" sheetId="1" r:id="rId1"/>
    <sheet name="目标价格" sheetId="4" r:id="rId2"/>
    <sheet name="荣昌工序费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4" l="1"/>
  <c r="AC4" i="4"/>
  <c r="W23" i="4" l="1"/>
  <c r="R23" i="4"/>
  <c r="W22" i="4"/>
  <c r="W21" i="4"/>
  <c r="W20" i="4"/>
  <c r="W19" i="4"/>
  <c r="W18" i="4"/>
  <c r="W17" i="4"/>
  <c r="R17" i="4"/>
  <c r="Q17" i="4"/>
  <c r="O17" i="4"/>
  <c r="W16" i="4"/>
  <c r="W15" i="4"/>
  <c r="AA14" i="4"/>
  <c r="Z14" i="4"/>
  <c r="Y14" i="4"/>
  <c r="W14" i="4"/>
  <c r="R14" i="4"/>
  <c r="Q14" i="4"/>
  <c r="O14" i="4"/>
  <c r="W13" i="4"/>
  <c r="R13" i="4"/>
  <c r="W12" i="4"/>
  <c r="W11" i="4"/>
  <c r="W10" i="4"/>
  <c r="U10" i="4"/>
  <c r="W9" i="4"/>
  <c r="U9" i="4"/>
  <c r="W8" i="4"/>
  <c r="U8" i="4"/>
  <c r="W7" i="4"/>
  <c r="U7" i="4"/>
  <c r="R7" i="4"/>
  <c r="Q7" i="4"/>
  <c r="O7" i="4"/>
  <c r="W6" i="4"/>
  <c r="U6" i="4"/>
  <c r="W5" i="4"/>
  <c r="U5" i="4"/>
  <c r="AA4" i="4"/>
  <c r="Z4" i="4"/>
  <c r="Y4" i="4"/>
  <c r="W4" i="4"/>
  <c r="R4" i="4"/>
  <c r="Q4" i="4"/>
  <c r="O4" i="4"/>
  <c r="W23" i="1"/>
  <c r="R23" i="1"/>
  <c r="W22" i="1"/>
  <c r="W21" i="1"/>
  <c r="W20" i="1"/>
  <c r="W19" i="1"/>
  <c r="W18" i="1"/>
  <c r="W17" i="1"/>
  <c r="R17" i="1"/>
  <c r="Q17" i="1"/>
  <c r="O17" i="1"/>
  <c r="W16" i="1"/>
  <c r="W15" i="1"/>
  <c r="Y14" i="1"/>
  <c r="W14" i="1"/>
  <c r="R14" i="1"/>
  <c r="Q14" i="1"/>
  <c r="O14" i="1"/>
  <c r="W13" i="1"/>
  <c r="R13" i="1"/>
  <c r="W12" i="1"/>
  <c r="W11" i="1"/>
  <c r="W10" i="1"/>
  <c r="W9" i="1"/>
  <c r="W8" i="1"/>
  <c r="W7" i="1"/>
  <c r="R7" i="1"/>
  <c r="Q7" i="1"/>
  <c r="O7" i="1"/>
  <c r="W6" i="1"/>
  <c r="W5" i="1"/>
  <c r="Y4" i="1"/>
  <c r="W4" i="1"/>
  <c r="R4" i="1"/>
  <c r="Q4" i="1"/>
  <c r="O4" i="1"/>
</calcChain>
</file>

<file path=xl/sharedStrings.xml><?xml version="1.0" encoding="utf-8"?>
<sst xmlns="http://schemas.openxmlformats.org/spreadsheetml/2006/main" count="201" uniqueCount="83">
  <si>
    <t>钣金件报价表</t>
  </si>
  <si>
    <t>序号</t>
  </si>
  <si>
    <t>物料代码</t>
  </si>
  <si>
    <t>零件号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</si>
  <si>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</si>
  <si>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</si>
  <si>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</si>
  <si>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</si>
  <si>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</si>
  <si>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</si>
  <si>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</si>
  <si>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</si>
  <si>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r>
      <rPr>
        <b/>
        <sz val="11"/>
        <color theme="1"/>
        <rFont val="等线"/>
        <charset val="134"/>
      </rPr>
      <t>重量</t>
    </r>
    <r>
      <rPr>
        <b/>
        <sz val="11"/>
        <color theme="1"/>
        <rFont val="Arial"/>
        <family val="2"/>
      </rPr>
      <t>kg</t>
    </r>
  </si>
  <si>
    <t>材料费</t>
  </si>
  <si>
    <t>加工成本</t>
  </si>
  <si>
    <t>系数</t>
  </si>
  <si>
    <t>未税目标价</t>
  </si>
  <si>
    <r>
      <rPr>
        <b/>
        <sz val="11"/>
        <color theme="1"/>
        <rFont val="等线"/>
        <charset val="134"/>
      </rPr>
      <t>长</t>
    </r>
    <r>
      <rPr>
        <b/>
        <sz val="11"/>
        <color theme="1"/>
        <rFont val="Arial"/>
        <family val="2"/>
      </rPr>
      <t>mm</t>
    </r>
  </si>
  <si>
    <r>
      <rPr>
        <b/>
        <sz val="11"/>
        <color theme="1"/>
        <rFont val="等线"/>
        <charset val="134"/>
      </rPr>
      <t>宽</t>
    </r>
    <r>
      <rPr>
        <b/>
        <sz val="11"/>
        <color theme="1"/>
        <rFont val="Arial"/>
        <family val="2"/>
      </rPr>
      <t>mm</t>
    </r>
  </si>
  <si>
    <r>
      <rPr>
        <b/>
        <sz val="11"/>
        <color theme="1"/>
        <rFont val="等线"/>
        <charset val="134"/>
      </rPr>
      <t>厚</t>
    </r>
    <r>
      <rPr>
        <b/>
        <sz val="11"/>
        <color theme="1"/>
        <rFont val="Arial"/>
        <family val="2"/>
      </rPr>
      <t>mm</t>
    </r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</si>
  <si>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</si>
  <si>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</si>
  <si>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</si>
  <si>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</si>
  <si>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</si>
  <si>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</si>
  <si>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</si>
  <si>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</si>
  <si>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</si>
  <si>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靠背挂钩组件左</t>
  </si>
  <si>
    <t>靠背安装板左</t>
  </si>
  <si>
    <t>SAPH440</t>
  </si>
  <si>
    <t>下料</t>
  </si>
  <si>
    <t>剪板机</t>
  </si>
  <si>
    <t>落料冲孔</t>
  </si>
  <si>
    <t>125T</t>
  </si>
  <si>
    <r>
      <rPr>
        <sz val="10"/>
        <rFont val="宋体"/>
        <charset val="134"/>
      </rPr>
      <t>成型</t>
    </r>
  </si>
  <si>
    <t>靠背挂钩左</t>
  </si>
  <si>
    <t>落料</t>
  </si>
  <si>
    <t>100T</t>
  </si>
  <si>
    <t>成型</t>
  </si>
  <si>
    <t>冲孔</t>
  </si>
  <si>
    <t>80T</t>
  </si>
  <si>
    <t>电泳</t>
  </si>
  <si>
    <t>电泳设备</t>
  </si>
  <si>
    <t>焊接</t>
  </si>
  <si>
    <t>保护焊</t>
  </si>
  <si>
    <r>
      <rPr>
        <sz val="11"/>
        <color theme="1"/>
        <rFont val="等线"/>
        <charset val="134"/>
      </rPr>
      <t>材料成本合计：</t>
    </r>
  </si>
  <si>
    <r>
      <rPr>
        <sz val="11"/>
        <color theme="1"/>
        <rFont val="等线"/>
        <charset val="134"/>
      </rPr>
      <t>加工成本合计：</t>
    </r>
  </si>
  <si>
    <t>靠背挂钩组件右</t>
  </si>
  <si>
    <t>靠背安装板右</t>
  </si>
  <si>
    <t>靠背挂钩右</t>
  </si>
  <si>
    <t>报价单位：湖南凌天汽车零部件有限公司</t>
  </si>
  <si>
    <t>报价时间：2024年4月22日</t>
  </si>
  <si>
    <t>供应商报价</t>
  </si>
  <si>
    <t>设备编号</t>
  </si>
  <si>
    <t>设备名称</t>
  </si>
  <si>
    <t>设备吨位（T)</t>
  </si>
  <si>
    <t>荣昌最终工时费</t>
  </si>
  <si>
    <t>冲床1</t>
  </si>
  <si>
    <t>冲床</t>
  </si>
  <si>
    <t>40-45</t>
  </si>
  <si>
    <t>冲床2</t>
  </si>
  <si>
    <t>冲床3</t>
  </si>
  <si>
    <t>110-125</t>
  </si>
  <si>
    <t>冲床4</t>
  </si>
  <si>
    <t>80-100</t>
  </si>
  <si>
    <t>冲床5</t>
  </si>
  <si>
    <t>80（机械）</t>
  </si>
  <si>
    <t>冲床6</t>
  </si>
  <si>
    <t>冲床7</t>
  </si>
  <si>
    <t>冲床8</t>
  </si>
  <si>
    <t>冲床9</t>
  </si>
  <si>
    <t>液压机1</t>
  </si>
  <si>
    <t>液压机</t>
  </si>
  <si>
    <t>冲床10</t>
  </si>
  <si>
    <t>最终谈判价格</t>
    <phoneticPr fontId="17" type="noConversion"/>
  </si>
  <si>
    <t>目标价差副</t>
    <phoneticPr fontId="17" type="noConversion"/>
  </si>
  <si>
    <t>价格差异率</t>
    <phoneticPr fontId="17" type="noConversion"/>
  </si>
  <si>
    <t>靠背挂钩组件左</t>
    <phoneticPr fontId="17" type="noConversion"/>
  </si>
  <si>
    <t>靠背挂钩组件右</t>
    <phoneticPr fontId="17" type="noConversion"/>
  </si>
  <si>
    <t>SCS0008124</t>
    <phoneticPr fontId="17" type="noConversion"/>
  </si>
  <si>
    <t>SCS0008227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</si>
</sst>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 "/>
    <numFmt numFmtId="177" formatCode="0.0_);[Red]\(0.0\)"/>
    <numFmt numFmtId="178" formatCode="0.00_);[Red]\(0.00\)"/>
    <numFmt numFmtId="179" formatCode="0.000_);[Red]\(0.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0"/>
      <name val="Arial"/>
      <family val="2"/>
    </font>
    <font>
      <sz val="10"/>
      <name val="宋体"/>
      <charset val="134"/>
    </font>
    <font>
      <sz val="10"/>
      <color theme="1"/>
      <name val="Arial"/>
      <family val="2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等线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1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3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 shrinkToFit="1"/>
    </xf>
    <xf numFmtId="178" fontId="8" fillId="0" borderId="1" xfId="3" applyNumberFormat="1" applyFont="1" applyFill="1" applyBorder="1" applyAlignment="1">
      <alignment horizontal="center" vertical="center"/>
    </xf>
    <xf numFmtId="179" fontId="8" fillId="0" borderId="1" xfId="3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9" fontId="9" fillId="0" borderId="1" xfId="5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shrinkToFit="1"/>
    </xf>
    <xf numFmtId="179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8" fillId="0" borderId="1" xfId="3" applyNumberFormat="1" applyFont="1" applyFill="1" applyBorder="1" applyAlignment="1">
      <alignment horizontal="center" vertical="center" wrapText="1" shrinkToFit="1"/>
    </xf>
    <xf numFmtId="177" fontId="5" fillId="0" borderId="1" xfId="3" applyNumberFormat="1" applyFont="1" applyFill="1" applyBorder="1" applyAlignment="1">
      <alignment horizontal="center" vertical="center" wrapText="1" shrinkToFit="1"/>
    </xf>
    <xf numFmtId="178" fontId="8" fillId="0" borderId="1" xfId="3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/>
    </xf>
    <xf numFmtId="179" fontId="8" fillId="0" borderId="1" xfId="3" applyNumberFormat="1" applyFont="1" applyFill="1" applyBorder="1" applyAlignment="1">
      <alignment horizontal="center" vertical="center" shrinkToFit="1"/>
    </xf>
    <xf numFmtId="179" fontId="5" fillId="0" borderId="1" xfId="3" applyNumberFormat="1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shrinkToFit="1"/>
    </xf>
    <xf numFmtId="0" fontId="5" fillId="0" borderId="5" xfId="3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9" fontId="11" fillId="0" borderId="1" xfId="0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176" fontId="6" fillId="3" borderId="5" xfId="1" applyNumberFormat="1" applyFont="1" applyFill="1" applyBorder="1" applyAlignment="1">
      <alignment horizontal="center" vertical="center"/>
    </xf>
    <xf numFmtId="176" fontId="20" fillId="3" borderId="1" xfId="1" applyNumberFormat="1" applyFont="1" applyFill="1" applyBorder="1" applyAlignment="1">
      <alignment horizontal="center" vertical="center" wrapText="1"/>
    </xf>
    <xf numFmtId="10" fontId="6" fillId="3" borderId="2" xfId="2" applyNumberFormat="1" applyFont="1" applyFill="1" applyBorder="1" applyAlignment="1">
      <alignment horizontal="center" vertical="center"/>
    </xf>
    <xf numFmtId="10" fontId="6" fillId="3" borderId="4" xfId="2" applyNumberFormat="1" applyFont="1" applyFill="1" applyBorder="1" applyAlignment="1">
      <alignment horizontal="center" vertical="center"/>
    </xf>
    <xf numFmtId="10" fontId="6" fillId="3" borderId="5" xfId="2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2" fontId="2" fillId="2" borderId="5" xfId="3" applyNumberFormat="1" applyFont="1" applyFill="1" applyBorder="1" applyAlignment="1">
      <alignment horizontal="center" vertical="center" wrapText="1"/>
    </xf>
  </cellXfs>
  <cellStyles count="6">
    <cellStyle name="BOM_Level_Below3" xfId="4"/>
    <cellStyle name="百分比" xfId="2" builtinId="5"/>
    <cellStyle name="常规" xfId="0" builtinId="0"/>
    <cellStyle name="常规 2" xfId="3"/>
    <cellStyle name="常规 3" xfId="5"/>
    <cellStyle name="千位分隔" xfId="1" builtinId="3"/>
  </cellStyles>
  <dxfs count="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</xdr:colOff>
      <xdr:row>5</xdr:row>
      <xdr:rowOff>158750</xdr:rowOff>
    </xdr:from>
    <xdr:to>
      <xdr:col>4</xdr:col>
      <xdr:colOff>608330</xdr:colOff>
      <xdr:row>8</xdr:row>
      <xdr:rowOff>37465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8255" y="1454150"/>
          <a:ext cx="5746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</xdr:colOff>
      <xdr:row>15</xdr:row>
      <xdr:rowOff>40005</xdr:rowOff>
    </xdr:from>
    <xdr:to>
      <xdr:col>4</xdr:col>
      <xdr:colOff>620395</xdr:colOff>
      <xdr:row>17</xdr:row>
      <xdr:rowOff>118745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320" y="3596005"/>
          <a:ext cx="574675" cy="586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</xdr:colOff>
      <xdr:row>5</xdr:row>
      <xdr:rowOff>158750</xdr:rowOff>
    </xdr:from>
    <xdr:to>
      <xdr:col>4</xdr:col>
      <xdr:colOff>608330</xdr:colOff>
      <xdr:row>8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6955" y="1454150"/>
          <a:ext cx="57467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45720</xdr:colOff>
      <xdr:row>15</xdr:row>
      <xdr:rowOff>40005</xdr:rowOff>
    </xdr:from>
    <xdr:to>
      <xdr:col>4</xdr:col>
      <xdr:colOff>620395</xdr:colOff>
      <xdr:row>17</xdr:row>
      <xdr:rowOff>118745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020" y="3596005"/>
          <a:ext cx="574675" cy="586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80" zoomScaleNormal="80" workbookViewId="0">
      <selection activeCell="W15" sqref="W15"/>
    </sheetView>
  </sheetViews>
  <sheetFormatPr defaultColWidth="9" defaultRowHeight="13.5" x14ac:dyDescent="0.15"/>
  <cols>
    <col min="8" max="8" width="7.625" customWidth="1"/>
    <col min="9" max="9" width="9.625" customWidth="1"/>
    <col min="13" max="14" width="8.125" customWidth="1"/>
    <col min="23" max="23" width="12" customWidth="1"/>
    <col min="24" max="24" width="10.125" customWidth="1"/>
    <col min="25" max="25" width="9" style="8"/>
  </cols>
  <sheetData>
    <row r="1" spans="1:25" ht="33.950000000000003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9"/>
    </row>
    <row r="2" spans="1:25" s="6" customFormat="1" ht="15" x14ac:dyDescent="0.15">
      <c r="A2" s="53" t="s">
        <v>1</v>
      </c>
      <c r="B2" s="58" t="s">
        <v>2</v>
      </c>
      <c r="C2" s="46" t="s">
        <v>3</v>
      </c>
      <c r="D2" s="58" t="s">
        <v>4</v>
      </c>
      <c r="E2" s="46" t="s">
        <v>5</v>
      </c>
      <c r="F2" s="58" t="s">
        <v>6</v>
      </c>
      <c r="G2" s="61" t="s">
        <v>7</v>
      </c>
      <c r="H2" s="58" t="s">
        <v>8</v>
      </c>
      <c r="I2" s="48" t="s">
        <v>9</v>
      </c>
      <c r="J2" s="40" t="s">
        <v>10</v>
      </c>
      <c r="K2" s="41"/>
      <c r="L2" s="41"/>
      <c r="M2" s="42" t="s">
        <v>11</v>
      </c>
      <c r="N2" s="43"/>
      <c r="O2" s="44" t="s">
        <v>12</v>
      </c>
      <c r="P2" s="45"/>
      <c r="Q2" s="45"/>
      <c r="R2" s="42" t="s">
        <v>13</v>
      </c>
      <c r="S2" s="42" t="s">
        <v>14</v>
      </c>
      <c r="T2" s="43"/>
      <c r="U2" s="43"/>
      <c r="V2" s="43"/>
      <c r="W2" s="43"/>
      <c r="X2" s="42" t="s">
        <v>15</v>
      </c>
      <c r="Y2" s="64" t="s">
        <v>16</v>
      </c>
    </row>
    <row r="3" spans="1:25" s="6" customFormat="1" ht="15" x14ac:dyDescent="0.15">
      <c r="A3" s="54"/>
      <c r="B3" s="59"/>
      <c r="C3" s="47"/>
      <c r="D3" s="59"/>
      <c r="E3" s="47"/>
      <c r="F3" s="59"/>
      <c r="G3" s="62"/>
      <c r="H3" s="59"/>
      <c r="I3" s="49"/>
      <c r="J3" s="16" t="s">
        <v>17</v>
      </c>
      <c r="K3" s="16" t="s">
        <v>18</v>
      </c>
      <c r="L3" s="16" t="s">
        <v>19</v>
      </c>
      <c r="M3" s="17" t="s">
        <v>20</v>
      </c>
      <c r="N3" s="17" t="s">
        <v>21</v>
      </c>
      <c r="O3" s="18" t="s">
        <v>22</v>
      </c>
      <c r="P3" s="18" t="s">
        <v>23</v>
      </c>
      <c r="Q3" s="18" t="s">
        <v>21</v>
      </c>
      <c r="R3" s="43"/>
      <c r="S3" s="26" t="s">
        <v>24</v>
      </c>
      <c r="T3" s="17" t="s">
        <v>25</v>
      </c>
      <c r="U3" s="17" t="s">
        <v>26</v>
      </c>
      <c r="V3" s="27" t="s">
        <v>27</v>
      </c>
      <c r="W3" s="28" t="s">
        <v>28</v>
      </c>
      <c r="X3" s="43"/>
      <c r="Y3" s="65"/>
    </row>
    <row r="4" spans="1:25" s="7" customFormat="1" ht="24" x14ac:dyDescent="0.15">
      <c r="A4" s="55">
        <v>1</v>
      </c>
      <c r="B4" s="55">
        <v>8214</v>
      </c>
      <c r="C4" s="55"/>
      <c r="D4" s="60" t="s">
        <v>29</v>
      </c>
      <c r="E4" s="55"/>
      <c r="F4" s="9"/>
      <c r="G4" s="10" t="s">
        <v>30</v>
      </c>
      <c r="H4" s="11">
        <v>1</v>
      </c>
      <c r="I4" s="12" t="s">
        <v>31</v>
      </c>
      <c r="J4" s="19">
        <v>135</v>
      </c>
      <c r="K4" s="19">
        <v>106</v>
      </c>
      <c r="L4" s="19">
        <v>3</v>
      </c>
      <c r="M4" s="20">
        <v>4.7</v>
      </c>
      <c r="N4" s="20">
        <v>1.9</v>
      </c>
      <c r="O4" s="21">
        <f>J4*K4*L4*0.00000785</f>
        <v>0.33700049999999998</v>
      </c>
      <c r="P4" s="22">
        <v>0.22</v>
      </c>
      <c r="Q4" s="29">
        <f>O4-P4</f>
        <v>0.11700049999999999</v>
      </c>
      <c r="R4" s="20">
        <f>M4*O4-N4*Q4</f>
        <v>1.3616014000000001</v>
      </c>
      <c r="S4" s="30" t="s">
        <v>32</v>
      </c>
      <c r="T4" s="31" t="s">
        <v>33</v>
      </c>
      <c r="U4" s="32">
        <v>0.2</v>
      </c>
      <c r="V4" s="33">
        <v>1</v>
      </c>
      <c r="W4" s="32">
        <f>U4*V4</f>
        <v>0.2</v>
      </c>
      <c r="X4" s="63">
        <v>1.1200000000000001</v>
      </c>
      <c r="Y4" s="66">
        <f>(R13+W13)*X4</f>
        <v>5.3221086016000001</v>
      </c>
    </row>
    <row r="5" spans="1:25" s="7" customFormat="1" ht="14.25" x14ac:dyDescent="0.15">
      <c r="A5" s="56"/>
      <c r="B5" s="56"/>
      <c r="C5" s="56"/>
      <c r="D5" s="56"/>
      <c r="E5" s="56"/>
      <c r="F5" s="12"/>
      <c r="G5" s="12"/>
      <c r="H5" s="13"/>
      <c r="I5" s="13"/>
      <c r="J5" s="23"/>
      <c r="K5" s="23"/>
      <c r="L5" s="23"/>
      <c r="M5" s="24"/>
      <c r="N5" s="24"/>
      <c r="O5" s="25"/>
      <c r="P5" s="25"/>
      <c r="Q5" s="25"/>
      <c r="R5" s="24"/>
      <c r="S5" s="30" t="s">
        <v>34</v>
      </c>
      <c r="T5" s="34" t="s">
        <v>35</v>
      </c>
      <c r="U5" s="32">
        <v>0.2</v>
      </c>
      <c r="V5" s="33">
        <v>1</v>
      </c>
      <c r="W5" s="32">
        <f t="shared" ref="W5:W12" si="0">U5*V5</f>
        <v>0.2</v>
      </c>
      <c r="X5" s="63"/>
      <c r="Y5" s="67"/>
    </row>
    <row r="6" spans="1:25" s="7" customFormat="1" ht="14.25" x14ac:dyDescent="0.15">
      <c r="A6" s="56"/>
      <c r="B6" s="56"/>
      <c r="C6" s="56"/>
      <c r="D6" s="56"/>
      <c r="E6" s="56"/>
      <c r="F6" s="14"/>
      <c r="G6" s="14"/>
      <c r="H6" s="11"/>
      <c r="I6" s="14"/>
      <c r="J6" s="19"/>
      <c r="K6" s="19"/>
      <c r="L6" s="19"/>
      <c r="M6" s="20"/>
      <c r="N6" s="20"/>
      <c r="O6" s="21"/>
      <c r="P6" s="22"/>
      <c r="Q6" s="29"/>
      <c r="R6" s="20"/>
      <c r="S6" s="35" t="s">
        <v>36</v>
      </c>
      <c r="T6" s="34" t="s">
        <v>35</v>
      </c>
      <c r="U6" s="32">
        <v>0.2</v>
      </c>
      <c r="V6" s="33">
        <v>1</v>
      </c>
      <c r="W6" s="32">
        <f t="shared" si="0"/>
        <v>0.2</v>
      </c>
      <c r="X6" s="63"/>
      <c r="Y6" s="67"/>
    </row>
    <row r="7" spans="1:25" s="7" customFormat="1" ht="14.25" x14ac:dyDescent="0.15">
      <c r="A7" s="56"/>
      <c r="B7" s="56"/>
      <c r="C7" s="56"/>
      <c r="D7" s="56"/>
      <c r="E7" s="56"/>
      <c r="F7" s="14"/>
      <c r="G7" s="15" t="s">
        <v>37</v>
      </c>
      <c r="H7" s="11">
        <v>1</v>
      </c>
      <c r="I7" s="14" t="s">
        <v>31</v>
      </c>
      <c r="J7" s="19">
        <v>112</v>
      </c>
      <c r="K7" s="19">
        <v>76</v>
      </c>
      <c r="L7" s="19">
        <v>3</v>
      </c>
      <c r="M7" s="20">
        <v>4.7</v>
      </c>
      <c r="N7" s="20">
        <v>1.9</v>
      </c>
      <c r="O7" s="21">
        <f>J7*K7*L7*0.00000785</f>
        <v>0.20045760000000001</v>
      </c>
      <c r="P7" s="22">
        <v>0.11</v>
      </c>
      <c r="Q7" s="29">
        <f>O7-P7</f>
        <v>9.0457599999999999E-2</v>
      </c>
      <c r="R7" s="20">
        <f>M7*O7-N7*Q7</f>
        <v>0.77028127999999996</v>
      </c>
      <c r="S7" s="30" t="s">
        <v>32</v>
      </c>
      <c r="T7" s="31" t="s">
        <v>33</v>
      </c>
      <c r="U7" s="32">
        <v>0.1</v>
      </c>
      <c r="V7" s="33">
        <v>1</v>
      </c>
      <c r="W7" s="32">
        <f t="shared" si="0"/>
        <v>0.1</v>
      </c>
      <c r="X7" s="63"/>
      <c r="Y7" s="67"/>
    </row>
    <row r="8" spans="1:25" s="7" customFormat="1" ht="14.25" x14ac:dyDescent="0.15">
      <c r="A8" s="56"/>
      <c r="B8" s="56"/>
      <c r="C8" s="56"/>
      <c r="D8" s="56"/>
      <c r="E8" s="56"/>
      <c r="F8" s="14"/>
      <c r="G8" s="14"/>
      <c r="H8" s="11"/>
      <c r="I8" s="14"/>
      <c r="J8" s="19"/>
      <c r="K8" s="19"/>
      <c r="L8" s="19"/>
      <c r="M8" s="20"/>
      <c r="N8" s="20"/>
      <c r="O8" s="21"/>
      <c r="P8" s="22"/>
      <c r="Q8" s="29"/>
      <c r="R8" s="20"/>
      <c r="S8" s="30" t="s">
        <v>38</v>
      </c>
      <c r="T8" s="34" t="s">
        <v>39</v>
      </c>
      <c r="U8" s="32">
        <v>0.18</v>
      </c>
      <c r="V8" s="33">
        <v>1</v>
      </c>
      <c r="W8" s="32">
        <f t="shared" si="0"/>
        <v>0.18</v>
      </c>
      <c r="X8" s="63"/>
      <c r="Y8" s="67"/>
    </row>
    <row r="9" spans="1:25" s="7" customFormat="1" ht="14.25" x14ac:dyDescent="0.15">
      <c r="A9" s="56"/>
      <c r="B9" s="56"/>
      <c r="C9" s="56"/>
      <c r="D9" s="56"/>
      <c r="E9" s="56"/>
      <c r="F9" s="14"/>
      <c r="G9" s="14"/>
      <c r="H9" s="11"/>
      <c r="I9" s="14"/>
      <c r="J9" s="19"/>
      <c r="K9" s="19"/>
      <c r="L9" s="19"/>
      <c r="M9" s="20"/>
      <c r="N9" s="20"/>
      <c r="O9" s="21"/>
      <c r="P9" s="22"/>
      <c r="Q9" s="29"/>
      <c r="R9" s="20"/>
      <c r="S9" s="30" t="s">
        <v>40</v>
      </c>
      <c r="T9" s="34" t="s">
        <v>39</v>
      </c>
      <c r="U9" s="32">
        <v>0.18</v>
      </c>
      <c r="V9" s="33">
        <v>1</v>
      </c>
      <c r="W9" s="32">
        <f t="shared" si="0"/>
        <v>0.18</v>
      </c>
      <c r="X9" s="63"/>
      <c r="Y9" s="67"/>
    </row>
    <row r="10" spans="1:25" s="7" customFormat="1" ht="14.25" x14ac:dyDescent="0.15">
      <c r="A10" s="56"/>
      <c r="B10" s="56"/>
      <c r="C10" s="56"/>
      <c r="D10" s="56"/>
      <c r="E10" s="56"/>
      <c r="F10" s="14"/>
      <c r="G10" s="14"/>
      <c r="H10" s="11"/>
      <c r="I10" s="14"/>
      <c r="J10" s="19"/>
      <c r="K10" s="19"/>
      <c r="L10" s="19"/>
      <c r="M10" s="20"/>
      <c r="N10" s="20"/>
      <c r="O10" s="21"/>
      <c r="P10" s="22"/>
      <c r="Q10" s="29"/>
      <c r="R10" s="20"/>
      <c r="S10" s="30" t="s">
        <v>41</v>
      </c>
      <c r="T10" s="34" t="s">
        <v>42</v>
      </c>
      <c r="U10" s="32">
        <v>0.16</v>
      </c>
      <c r="V10" s="33">
        <v>1</v>
      </c>
      <c r="W10" s="32">
        <f t="shared" si="0"/>
        <v>0.16</v>
      </c>
      <c r="X10" s="63"/>
      <c r="Y10" s="67"/>
    </row>
    <row r="11" spans="1:25" s="7" customFormat="1" ht="14.25" x14ac:dyDescent="0.15">
      <c r="A11" s="56"/>
      <c r="B11" s="56"/>
      <c r="C11" s="56"/>
      <c r="D11" s="56"/>
      <c r="E11" s="56"/>
      <c r="F11" s="14"/>
      <c r="G11" s="14"/>
      <c r="H11" s="11"/>
      <c r="I11" s="14"/>
      <c r="J11" s="19"/>
      <c r="K11" s="19"/>
      <c r="L11" s="19"/>
      <c r="M11" s="20"/>
      <c r="N11" s="20"/>
      <c r="O11" s="21"/>
      <c r="P11" s="22"/>
      <c r="Q11" s="29"/>
      <c r="R11" s="20"/>
      <c r="S11" s="30" t="s">
        <v>43</v>
      </c>
      <c r="T11" s="31" t="s">
        <v>44</v>
      </c>
      <c r="U11" s="32">
        <v>0.5</v>
      </c>
      <c r="V11" s="33">
        <v>1</v>
      </c>
      <c r="W11" s="32">
        <f t="shared" si="0"/>
        <v>0.5</v>
      </c>
      <c r="X11" s="63"/>
      <c r="Y11" s="67"/>
    </row>
    <row r="12" spans="1:25" s="7" customFormat="1" ht="14.25" x14ac:dyDescent="0.15">
      <c r="A12" s="56"/>
      <c r="B12" s="56"/>
      <c r="C12" s="56"/>
      <c r="D12" s="56"/>
      <c r="E12" s="56"/>
      <c r="F12" s="14"/>
      <c r="G12" s="14"/>
      <c r="H12" s="11"/>
      <c r="I12" s="14"/>
      <c r="J12" s="19"/>
      <c r="K12" s="19"/>
      <c r="L12" s="19"/>
      <c r="M12" s="20"/>
      <c r="N12" s="20"/>
      <c r="O12" s="21"/>
      <c r="P12" s="22"/>
      <c r="Q12" s="29"/>
      <c r="R12" s="20"/>
      <c r="S12" s="30" t="s">
        <v>45</v>
      </c>
      <c r="T12" s="31" t="s">
        <v>46</v>
      </c>
      <c r="U12" s="32">
        <v>0.9</v>
      </c>
      <c r="V12" s="33">
        <v>1</v>
      </c>
      <c r="W12" s="32">
        <f t="shared" si="0"/>
        <v>0.9</v>
      </c>
      <c r="X12" s="63"/>
      <c r="Y12" s="67"/>
    </row>
    <row r="13" spans="1:25" s="7" customFormat="1" ht="28.5" x14ac:dyDescent="0.15">
      <c r="A13" s="57"/>
      <c r="B13" s="57"/>
      <c r="C13" s="57"/>
      <c r="D13" s="57"/>
      <c r="E13" s="57"/>
      <c r="F13" s="12" t="s">
        <v>47</v>
      </c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24">
        <f>SUM(R4:R12)</f>
        <v>2.1318826799999999</v>
      </c>
      <c r="S13" s="50" t="s">
        <v>48</v>
      </c>
      <c r="T13" s="50"/>
      <c r="U13" s="50"/>
      <c r="V13" s="50"/>
      <c r="W13" s="36">
        <f>SUM(W4:W12)</f>
        <v>2.62</v>
      </c>
      <c r="X13" s="63"/>
      <c r="Y13" s="68"/>
    </row>
    <row r="14" spans="1:25" ht="24" x14ac:dyDescent="0.15">
      <c r="A14" s="55">
        <v>2</v>
      </c>
      <c r="B14" s="55">
        <v>8227</v>
      </c>
      <c r="C14" s="55"/>
      <c r="D14" s="60" t="s">
        <v>49</v>
      </c>
      <c r="E14" s="55"/>
      <c r="F14" s="9"/>
      <c r="G14" s="10" t="s">
        <v>50</v>
      </c>
      <c r="H14" s="11">
        <v>1</v>
      </c>
      <c r="I14" s="12" t="s">
        <v>31</v>
      </c>
      <c r="J14" s="19">
        <v>135</v>
      </c>
      <c r="K14" s="19">
        <v>106</v>
      </c>
      <c r="L14" s="19">
        <v>3</v>
      </c>
      <c r="M14" s="20">
        <v>4.7</v>
      </c>
      <c r="N14" s="20">
        <v>1.9</v>
      </c>
      <c r="O14" s="21">
        <f>J14*K14*L14*0.00000785</f>
        <v>0.33700049999999998</v>
      </c>
      <c r="P14" s="22">
        <v>0.22</v>
      </c>
      <c r="Q14" s="29">
        <f>O14-P14</f>
        <v>0.11700049999999999</v>
      </c>
      <c r="R14" s="20">
        <f>M14*O14-N14*Q14</f>
        <v>1.3616014000000001</v>
      </c>
      <c r="S14" s="30" t="s">
        <v>32</v>
      </c>
      <c r="T14" s="31" t="s">
        <v>33</v>
      </c>
      <c r="U14" s="32">
        <v>0.2</v>
      </c>
      <c r="V14" s="33">
        <v>1</v>
      </c>
      <c r="W14" s="32">
        <f t="shared" ref="W14:W22" si="1">U14*V14</f>
        <v>0.2</v>
      </c>
      <c r="X14" s="63">
        <v>1.1200000000000001</v>
      </c>
      <c r="Y14" s="66">
        <f>(R23+W23)*X14</f>
        <v>5.3221086016000001</v>
      </c>
    </row>
    <row r="15" spans="1:25" ht="14.25" x14ac:dyDescent="0.15">
      <c r="A15" s="56"/>
      <c r="B15" s="56"/>
      <c r="C15" s="56"/>
      <c r="D15" s="56"/>
      <c r="E15" s="56"/>
      <c r="F15" s="12"/>
      <c r="G15" s="12"/>
      <c r="H15" s="13"/>
      <c r="I15" s="13"/>
      <c r="J15" s="23"/>
      <c r="K15" s="23"/>
      <c r="L15" s="23"/>
      <c r="M15" s="24"/>
      <c r="N15" s="24"/>
      <c r="O15" s="25"/>
      <c r="P15" s="25"/>
      <c r="Q15" s="25"/>
      <c r="R15" s="24"/>
      <c r="S15" s="30" t="s">
        <v>34</v>
      </c>
      <c r="T15" s="34" t="s">
        <v>35</v>
      </c>
      <c r="U15" s="32">
        <v>0.2</v>
      </c>
      <c r="V15" s="33">
        <v>1</v>
      </c>
      <c r="W15" s="32">
        <f t="shared" si="1"/>
        <v>0.2</v>
      </c>
      <c r="X15" s="63"/>
      <c r="Y15" s="67"/>
    </row>
    <row r="16" spans="1:25" x14ac:dyDescent="0.15">
      <c r="A16" s="56"/>
      <c r="B16" s="56"/>
      <c r="C16" s="56"/>
      <c r="D16" s="56"/>
      <c r="E16" s="56"/>
      <c r="F16" s="14"/>
      <c r="G16" s="14"/>
      <c r="H16" s="11"/>
      <c r="I16" s="14"/>
      <c r="J16" s="19"/>
      <c r="K16" s="19"/>
      <c r="L16" s="19"/>
      <c r="M16" s="20"/>
      <c r="N16" s="20"/>
      <c r="O16" s="21"/>
      <c r="P16" s="22"/>
      <c r="Q16" s="29"/>
      <c r="R16" s="20"/>
      <c r="S16" s="35" t="s">
        <v>36</v>
      </c>
      <c r="T16" s="34" t="s">
        <v>35</v>
      </c>
      <c r="U16" s="32">
        <v>0.2</v>
      </c>
      <c r="V16" s="33">
        <v>1</v>
      </c>
      <c r="W16" s="32">
        <f t="shared" si="1"/>
        <v>0.2</v>
      </c>
      <c r="X16" s="63"/>
      <c r="Y16" s="67"/>
    </row>
    <row r="17" spans="1:25" x14ac:dyDescent="0.15">
      <c r="A17" s="56"/>
      <c r="B17" s="56"/>
      <c r="C17" s="56"/>
      <c r="D17" s="56"/>
      <c r="E17" s="56"/>
      <c r="F17" s="14"/>
      <c r="G17" s="15" t="s">
        <v>51</v>
      </c>
      <c r="H17" s="11">
        <v>1</v>
      </c>
      <c r="I17" s="14" t="s">
        <v>31</v>
      </c>
      <c r="J17" s="19">
        <v>112</v>
      </c>
      <c r="K17" s="19">
        <v>76</v>
      </c>
      <c r="L17" s="19">
        <v>3</v>
      </c>
      <c r="M17" s="20">
        <v>4.7</v>
      </c>
      <c r="N17" s="20">
        <v>1.9</v>
      </c>
      <c r="O17" s="21">
        <f>J17*K17*L17*0.00000785</f>
        <v>0.20045760000000001</v>
      </c>
      <c r="P17" s="22">
        <v>0.11</v>
      </c>
      <c r="Q17" s="29">
        <f>O17-P17</f>
        <v>9.0457599999999999E-2</v>
      </c>
      <c r="R17" s="20">
        <f>M17*O17-N17*Q17</f>
        <v>0.77028127999999996</v>
      </c>
      <c r="S17" s="30" t="s">
        <v>32</v>
      </c>
      <c r="T17" s="31" t="s">
        <v>33</v>
      </c>
      <c r="U17" s="32">
        <v>0.1</v>
      </c>
      <c r="V17" s="33">
        <v>1</v>
      </c>
      <c r="W17" s="32">
        <f t="shared" si="1"/>
        <v>0.1</v>
      </c>
      <c r="X17" s="63"/>
      <c r="Y17" s="67"/>
    </row>
    <row r="18" spans="1:25" x14ac:dyDescent="0.15">
      <c r="A18" s="56"/>
      <c r="B18" s="56"/>
      <c r="C18" s="56"/>
      <c r="D18" s="56"/>
      <c r="E18" s="56"/>
      <c r="F18" s="14"/>
      <c r="G18" s="14"/>
      <c r="H18" s="11"/>
      <c r="I18" s="14"/>
      <c r="J18" s="19"/>
      <c r="K18" s="19"/>
      <c r="L18" s="19"/>
      <c r="M18" s="20"/>
      <c r="N18" s="20"/>
      <c r="O18" s="21"/>
      <c r="P18" s="22"/>
      <c r="Q18" s="29"/>
      <c r="R18" s="20"/>
      <c r="S18" s="30" t="s">
        <v>38</v>
      </c>
      <c r="T18" s="34" t="s">
        <v>39</v>
      </c>
      <c r="U18" s="32">
        <v>0.18</v>
      </c>
      <c r="V18" s="33">
        <v>1</v>
      </c>
      <c r="W18" s="32">
        <f t="shared" si="1"/>
        <v>0.18</v>
      </c>
      <c r="X18" s="63"/>
      <c r="Y18" s="67"/>
    </row>
    <row r="19" spans="1:25" x14ac:dyDescent="0.15">
      <c r="A19" s="56"/>
      <c r="B19" s="56"/>
      <c r="C19" s="56"/>
      <c r="D19" s="56"/>
      <c r="E19" s="56"/>
      <c r="F19" s="14"/>
      <c r="G19" s="14"/>
      <c r="H19" s="11"/>
      <c r="I19" s="14"/>
      <c r="J19" s="19"/>
      <c r="K19" s="19"/>
      <c r="L19" s="19"/>
      <c r="M19" s="20"/>
      <c r="N19" s="20"/>
      <c r="O19" s="21"/>
      <c r="P19" s="22"/>
      <c r="Q19" s="29"/>
      <c r="R19" s="20"/>
      <c r="S19" s="30" t="s">
        <v>40</v>
      </c>
      <c r="T19" s="34" t="s">
        <v>39</v>
      </c>
      <c r="U19" s="32">
        <v>0.18</v>
      </c>
      <c r="V19" s="33">
        <v>1</v>
      </c>
      <c r="W19" s="32">
        <f t="shared" si="1"/>
        <v>0.18</v>
      </c>
      <c r="X19" s="63"/>
      <c r="Y19" s="67"/>
    </row>
    <row r="20" spans="1:25" x14ac:dyDescent="0.15">
      <c r="A20" s="56"/>
      <c r="B20" s="56"/>
      <c r="C20" s="56"/>
      <c r="D20" s="56"/>
      <c r="E20" s="56"/>
      <c r="F20" s="14"/>
      <c r="G20" s="14"/>
      <c r="H20" s="11"/>
      <c r="I20" s="14"/>
      <c r="J20" s="19"/>
      <c r="K20" s="19"/>
      <c r="L20" s="19"/>
      <c r="M20" s="20"/>
      <c r="N20" s="20"/>
      <c r="O20" s="21"/>
      <c r="P20" s="22"/>
      <c r="Q20" s="29"/>
      <c r="R20" s="20"/>
      <c r="S20" s="30" t="s">
        <v>41</v>
      </c>
      <c r="T20" s="34" t="s">
        <v>42</v>
      </c>
      <c r="U20" s="32">
        <v>0.16</v>
      </c>
      <c r="V20" s="33">
        <v>1</v>
      </c>
      <c r="W20" s="32">
        <f t="shared" si="1"/>
        <v>0.16</v>
      </c>
      <c r="X20" s="63"/>
      <c r="Y20" s="67"/>
    </row>
    <row r="21" spans="1:25" x14ac:dyDescent="0.15">
      <c r="A21" s="56"/>
      <c r="B21" s="56"/>
      <c r="C21" s="56"/>
      <c r="D21" s="56"/>
      <c r="E21" s="56"/>
      <c r="F21" s="14"/>
      <c r="G21" s="14"/>
      <c r="H21" s="11"/>
      <c r="I21" s="14"/>
      <c r="J21" s="19"/>
      <c r="K21" s="19"/>
      <c r="L21" s="19"/>
      <c r="M21" s="20"/>
      <c r="N21" s="20"/>
      <c r="O21" s="21"/>
      <c r="P21" s="22"/>
      <c r="Q21" s="29"/>
      <c r="R21" s="20"/>
      <c r="S21" s="30" t="s">
        <v>43</v>
      </c>
      <c r="T21" s="31" t="s">
        <v>44</v>
      </c>
      <c r="U21" s="32">
        <v>0.5</v>
      </c>
      <c r="V21" s="33">
        <v>1</v>
      </c>
      <c r="W21" s="32">
        <f t="shared" si="1"/>
        <v>0.5</v>
      </c>
      <c r="X21" s="63"/>
      <c r="Y21" s="67"/>
    </row>
    <row r="22" spans="1:25" x14ac:dyDescent="0.15">
      <c r="A22" s="56"/>
      <c r="B22" s="56"/>
      <c r="C22" s="56"/>
      <c r="D22" s="56"/>
      <c r="E22" s="56"/>
      <c r="F22" s="14"/>
      <c r="G22" s="14"/>
      <c r="H22" s="11"/>
      <c r="I22" s="14"/>
      <c r="J22" s="19"/>
      <c r="K22" s="19"/>
      <c r="L22" s="19"/>
      <c r="M22" s="20"/>
      <c r="N22" s="20"/>
      <c r="O22" s="21"/>
      <c r="P22" s="22"/>
      <c r="Q22" s="29"/>
      <c r="R22" s="20"/>
      <c r="S22" s="30" t="s">
        <v>45</v>
      </c>
      <c r="T22" s="31" t="s">
        <v>46</v>
      </c>
      <c r="U22" s="32">
        <v>0.9</v>
      </c>
      <c r="V22" s="33">
        <v>1</v>
      </c>
      <c r="W22" s="32">
        <f t="shared" si="1"/>
        <v>0.9</v>
      </c>
      <c r="X22" s="63"/>
      <c r="Y22" s="67"/>
    </row>
    <row r="23" spans="1:25" ht="28.5" x14ac:dyDescent="0.15">
      <c r="A23" s="57"/>
      <c r="B23" s="57"/>
      <c r="C23" s="57"/>
      <c r="D23" s="57"/>
      <c r="E23" s="57"/>
      <c r="F23" s="12" t="s">
        <v>47</v>
      </c>
      <c r="G23" s="1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4">
        <f>SUM(R14:R22)</f>
        <v>2.1318826799999999</v>
      </c>
      <c r="S23" s="50" t="s">
        <v>48</v>
      </c>
      <c r="T23" s="50"/>
      <c r="U23" s="50"/>
      <c r="V23" s="50"/>
      <c r="W23" s="36">
        <f>SUM(W14:W22)</f>
        <v>2.62</v>
      </c>
      <c r="X23" s="63"/>
      <c r="Y23" s="68"/>
    </row>
    <row r="24" spans="1:25" ht="21" customHeight="1" x14ac:dyDescent="0.15"/>
    <row r="25" spans="1:25" ht="29.1" customHeight="1" x14ac:dyDescent="0.15">
      <c r="T25" s="51" t="s">
        <v>52</v>
      </c>
      <c r="U25" s="51"/>
      <c r="V25" s="51"/>
      <c r="W25" s="51"/>
      <c r="X25" s="51"/>
      <c r="Y25" s="52"/>
    </row>
    <row r="26" spans="1:25" ht="29.1" customHeight="1" x14ac:dyDescent="0.15">
      <c r="T26" s="51" t="s">
        <v>53</v>
      </c>
      <c r="U26" s="51"/>
      <c r="V26" s="51"/>
      <c r="W26" s="51"/>
      <c r="X26" s="51"/>
      <c r="Y26" s="52"/>
    </row>
  </sheetData>
  <mergeCells count="35">
    <mergeCell ref="X4:X13"/>
    <mergeCell ref="X14:X23"/>
    <mergeCell ref="Y2:Y3"/>
    <mergeCell ref="Y4:Y13"/>
    <mergeCell ref="Y14:Y23"/>
    <mergeCell ref="E4:E13"/>
    <mergeCell ref="E14:E23"/>
    <mergeCell ref="F2:F3"/>
    <mergeCell ref="G2:G3"/>
    <mergeCell ref="H2:H3"/>
    <mergeCell ref="S13:V13"/>
    <mergeCell ref="S23:V23"/>
    <mergeCell ref="T25:Y25"/>
    <mergeCell ref="T26:Y26"/>
    <mergeCell ref="A2:A3"/>
    <mergeCell ref="A4:A13"/>
    <mergeCell ref="A14:A23"/>
    <mergeCell ref="B2:B3"/>
    <mergeCell ref="B4:B13"/>
    <mergeCell ref="B14:B23"/>
    <mergeCell ref="C2:C3"/>
    <mergeCell ref="C4:C13"/>
    <mergeCell ref="C14:C23"/>
    <mergeCell ref="D2:D3"/>
    <mergeCell ref="D4:D13"/>
    <mergeCell ref="D14:D23"/>
    <mergeCell ref="A1:Y1"/>
    <mergeCell ref="J2:L2"/>
    <mergeCell ref="M2:N2"/>
    <mergeCell ref="O2:Q2"/>
    <mergeCell ref="S2:W2"/>
    <mergeCell ref="E2:E3"/>
    <mergeCell ref="I2:I3"/>
    <mergeCell ref="R2:R3"/>
    <mergeCell ref="X2:X3"/>
  </mergeCells>
  <phoneticPr fontId="18" type="noConversion"/>
  <conditionalFormatting sqref="B4">
    <cfRule type="duplicateValues" dxfId="46" priority="16"/>
  </conditionalFormatting>
  <conditionalFormatting sqref="C4">
    <cfRule type="duplicateValues" dxfId="45" priority="12"/>
  </conditionalFormatting>
  <conditionalFormatting sqref="D4">
    <cfRule type="duplicateValues" dxfId="44" priority="11"/>
  </conditionalFormatting>
  <conditionalFormatting sqref="J4:L4">
    <cfRule type="duplicateValues" dxfId="43" priority="18"/>
  </conditionalFormatting>
  <conditionalFormatting sqref="J7:L7">
    <cfRule type="duplicateValues" dxfId="42" priority="10"/>
  </conditionalFormatting>
  <conditionalFormatting sqref="B14">
    <cfRule type="duplicateValues" dxfId="41" priority="7"/>
  </conditionalFormatting>
  <conditionalFormatting sqref="C14">
    <cfRule type="duplicateValues" dxfId="40" priority="3"/>
  </conditionalFormatting>
  <conditionalFormatting sqref="D14">
    <cfRule type="duplicateValues" dxfId="39" priority="2"/>
  </conditionalFormatting>
  <conditionalFormatting sqref="J14:L14">
    <cfRule type="duplicateValues" dxfId="38" priority="9"/>
  </conditionalFormatting>
  <conditionalFormatting sqref="J17:L17">
    <cfRule type="duplicateValues" dxfId="37" priority="1"/>
  </conditionalFormatting>
  <conditionalFormatting sqref="A2:A3">
    <cfRule type="duplicateValues" dxfId="36" priority="19"/>
    <cfRule type="duplicateValues" dxfId="35" priority="20"/>
    <cfRule type="duplicateValues" dxfId="34" priority="21"/>
  </conditionalFormatting>
  <conditionalFormatting sqref="A4:A13">
    <cfRule type="duplicateValues" dxfId="33" priority="13"/>
    <cfRule type="duplicateValues" dxfId="32" priority="14"/>
    <cfRule type="duplicateValues" dxfId="31" priority="15"/>
  </conditionalFormatting>
  <conditionalFormatting sqref="A14:A23">
    <cfRule type="duplicateValues" dxfId="30" priority="4"/>
    <cfRule type="duplicateValues" dxfId="29" priority="5"/>
    <cfRule type="duplicateValues" dxfId="28" priority="6"/>
  </conditionalFormatting>
  <conditionalFormatting sqref="B2:B3">
    <cfRule type="duplicateValues" dxfId="27" priority="22"/>
  </conditionalFormatting>
  <conditionalFormatting sqref="F2:F3">
    <cfRule type="duplicateValues" dxfId="26" priority="23"/>
  </conditionalFormatting>
  <conditionalFormatting sqref="J6:L6 J8:L12">
    <cfRule type="duplicateValues" dxfId="25" priority="17"/>
  </conditionalFormatting>
  <conditionalFormatting sqref="J16:L16 J18:L22">
    <cfRule type="duplicateValues" dxfId="24" priority="8"/>
  </conditionalFormatting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zoomScale="80" zoomScaleNormal="80" workbookViewId="0">
      <selection activeCell="D14" sqref="D14:D23"/>
    </sheetView>
  </sheetViews>
  <sheetFormatPr defaultColWidth="9" defaultRowHeight="13.5" x14ac:dyDescent="0.15"/>
  <cols>
    <col min="1" max="1" width="5.5" customWidth="1"/>
    <col min="7" max="7" width="12.75" customWidth="1"/>
    <col min="8" max="8" width="7.625" customWidth="1"/>
    <col min="9" max="9" width="9.625" customWidth="1"/>
    <col min="10" max="10" width="6.625" customWidth="1"/>
    <col min="11" max="12" width="6.125" customWidth="1"/>
    <col min="13" max="14" width="5.625" customWidth="1"/>
    <col min="15" max="17" width="6.625" customWidth="1"/>
    <col min="18" max="18" width="7.5" customWidth="1"/>
    <col min="20" max="20" width="21.125" customWidth="1"/>
    <col min="21" max="21" width="7.5" customWidth="1"/>
    <col min="22" max="22" width="6.625" customWidth="1"/>
    <col min="23" max="23" width="5.875" customWidth="1"/>
    <col min="24" max="24" width="10.125" customWidth="1"/>
    <col min="25" max="27" width="9" style="8"/>
    <col min="28" max="28" width="11" customWidth="1"/>
  </cols>
  <sheetData>
    <row r="1" spans="1:30" ht="33.950000000000003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30" s="6" customFormat="1" ht="15" x14ac:dyDescent="0.15">
      <c r="A2" s="53" t="s">
        <v>1</v>
      </c>
      <c r="B2" s="58" t="s">
        <v>2</v>
      </c>
      <c r="C2" s="46" t="s">
        <v>3</v>
      </c>
      <c r="D2" s="58" t="s">
        <v>4</v>
      </c>
      <c r="E2" s="46" t="s">
        <v>5</v>
      </c>
      <c r="F2" s="58" t="s">
        <v>6</v>
      </c>
      <c r="G2" s="61" t="s">
        <v>7</v>
      </c>
      <c r="H2" s="58" t="s">
        <v>8</v>
      </c>
      <c r="I2" s="48" t="s">
        <v>9</v>
      </c>
      <c r="J2" s="40" t="s">
        <v>10</v>
      </c>
      <c r="K2" s="41"/>
      <c r="L2" s="41"/>
      <c r="M2" s="42" t="s">
        <v>11</v>
      </c>
      <c r="N2" s="43"/>
      <c r="O2" s="44" t="s">
        <v>12</v>
      </c>
      <c r="P2" s="45"/>
      <c r="Q2" s="45"/>
      <c r="R2" s="42" t="s">
        <v>13</v>
      </c>
      <c r="S2" s="42" t="s">
        <v>14</v>
      </c>
      <c r="T2" s="43"/>
      <c r="U2" s="43"/>
      <c r="V2" s="43"/>
      <c r="W2" s="43"/>
      <c r="X2" s="42" t="s">
        <v>15</v>
      </c>
      <c r="Y2" s="64" t="s">
        <v>16</v>
      </c>
      <c r="Z2" s="71" t="s">
        <v>54</v>
      </c>
      <c r="AA2" s="76" t="s">
        <v>78</v>
      </c>
      <c r="AB2" s="80" t="s">
        <v>76</v>
      </c>
      <c r="AC2" s="80" t="s">
        <v>77</v>
      </c>
    </row>
    <row r="3" spans="1:30" s="6" customFormat="1" ht="15" x14ac:dyDescent="0.15">
      <c r="A3" s="54"/>
      <c r="B3" s="59"/>
      <c r="C3" s="47"/>
      <c r="D3" s="59"/>
      <c r="E3" s="47"/>
      <c r="F3" s="59"/>
      <c r="G3" s="62"/>
      <c r="H3" s="59"/>
      <c r="I3" s="49"/>
      <c r="J3" s="16" t="s">
        <v>17</v>
      </c>
      <c r="K3" s="16" t="s">
        <v>18</v>
      </c>
      <c r="L3" s="16" t="s">
        <v>19</v>
      </c>
      <c r="M3" s="17" t="s">
        <v>20</v>
      </c>
      <c r="N3" s="17" t="s">
        <v>21</v>
      </c>
      <c r="O3" s="18" t="s">
        <v>22</v>
      </c>
      <c r="P3" s="18" t="s">
        <v>23</v>
      </c>
      <c r="Q3" s="18" t="s">
        <v>21</v>
      </c>
      <c r="R3" s="43"/>
      <c r="S3" s="26" t="s">
        <v>24</v>
      </c>
      <c r="T3" s="17" t="s">
        <v>25</v>
      </c>
      <c r="U3" s="17" t="s">
        <v>26</v>
      </c>
      <c r="V3" s="27" t="s">
        <v>27</v>
      </c>
      <c r="W3" s="28" t="s">
        <v>28</v>
      </c>
      <c r="X3" s="43"/>
      <c r="Y3" s="65"/>
      <c r="Z3" s="72"/>
      <c r="AA3" s="72"/>
      <c r="AB3" s="59"/>
      <c r="AC3" s="59"/>
    </row>
    <row r="4" spans="1:30" s="7" customFormat="1" ht="14.25" x14ac:dyDescent="0.15">
      <c r="A4" s="55">
        <v>1</v>
      </c>
      <c r="B4" s="55">
        <v>8124</v>
      </c>
      <c r="C4" s="55" t="s">
        <v>81</v>
      </c>
      <c r="D4" s="60" t="s">
        <v>79</v>
      </c>
      <c r="E4" s="55"/>
      <c r="F4" s="9"/>
      <c r="G4" s="10" t="s">
        <v>30</v>
      </c>
      <c r="H4" s="11">
        <v>1</v>
      </c>
      <c r="I4" s="12" t="s">
        <v>31</v>
      </c>
      <c r="J4" s="19">
        <v>131.5</v>
      </c>
      <c r="K4" s="19">
        <v>96.6</v>
      </c>
      <c r="L4" s="19">
        <v>3</v>
      </c>
      <c r="M4" s="20">
        <v>4.7</v>
      </c>
      <c r="N4" s="20">
        <v>2.5</v>
      </c>
      <c r="O4" s="21">
        <f>J4*K4*L4*0.00000785</f>
        <v>0.29915329499999999</v>
      </c>
      <c r="P4" s="22">
        <v>0.22</v>
      </c>
      <c r="Q4" s="29">
        <f>O4-P4</f>
        <v>7.9153294999999901E-2</v>
      </c>
      <c r="R4" s="20">
        <f>M4*O4-N4*Q4</f>
        <v>1.208137249</v>
      </c>
      <c r="S4" s="30" t="s">
        <v>32</v>
      </c>
      <c r="T4" s="31" t="s">
        <v>33</v>
      </c>
      <c r="U4" s="32">
        <v>0.17</v>
      </c>
      <c r="V4" s="33">
        <v>1</v>
      </c>
      <c r="W4" s="32">
        <f t="shared" ref="W4:W12" si="0">U4*V4</f>
        <v>0.17</v>
      </c>
      <c r="X4" s="63">
        <v>1.1200000000000001</v>
      </c>
      <c r="Y4" s="66">
        <f>(R13+W13)*X4</f>
        <v>4.5182412452799996</v>
      </c>
      <c r="Z4" s="73">
        <f>供应商报价!Y4</f>
        <v>5.3221086016000001</v>
      </c>
      <c r="AA4" s="77">
        <f>(Z4-Y4)/Z4</f>
        <v>0.15104302006883699</v>
      </c>
      <c r="AB4" s="50">
        <v>4.9000000000000004</v>
      </c>
      <c r="AC4" s="82">
        <f>1-Y4/AB4</f>
        <v>7.7909949942857271E-2</v>
      </c>
      <c r="AD4" s="70"/>
    </row>
    <row r="5" spans="1:30" s="7" customFormat="1" ht="14.25" x14ac:dyDescent="0.15">
      <c r="A5" s="56"/>
      <c r="B5" s="56"/>
      <c r="C5" s="56"/>
      <c r="D5" s="56"/>
      <c r="E5" s="56"/>
      <c r="F5" s="12"/>
      <c r="G5" s="12"/>
      <c r="H5" s="13"/>
      <c r="I5" s="13"/>
      <c r="J5" s="23"/>
      <c r="K5" s="23"/>
      <c r="L5" s="23"/>
      <c r="M5" s="24"/>
      <c r="N5" s="24"/>
      <c r="O5" s="25"/>
      <c r="P5" s="25"/>
      <c r="Q5" s="25"/>
      <c r="R5" s="24"/>
      <c r="S5" s="30" t="s">
        <v>34</v>
      </c>
      <c r="T5" s="34" t="s">
        <v>35</v>
      </c>
      <c r="U5" s="32">
        <f>荣昌工序费!E6</f>
        <v>0.08</v>
      </c>
      <c r="V5" s="33">
        <v>1</v>
      </c>
      <c r="W5" s="32">
        <f t="shared" si="0"/>
        <v>0.08</v>
      </c>
      <c r="X5" s="63"/>
      <c r="Y5" s="67"/>
      <c r="Z5" s="74"/>
      <c r="AA5" s="78"/>
      <c r="AB5" s="50"/>
      <c r="AC5" s="82"/>
      <c r="AD5" s="70"/>
    </row>
    <row r="6" spans="1:30" s="7" customFormat="1" ht="14.25" x14ac:dyDescent="0.15">
      <c r="A6" s="56"/>
      <c r="B6" s="56"/>
      <c r="C6" s="56"/>
      <c r="D6" s="56"/>
      <c r="E6" s="56"/>
      <c r="F6" s="14"/>
      <c r="G6" s="14"/>
      <c r="H6" s="11"/>
      <c r="I6" s="14"/>
      <c r="J6" s="19"/>
      <c r="K6" s="19"/>
      <c r="L6" s="19"/>
      <c r="M6" s="20"/>
      <c r="N6" s="20"/>
      <c r="O6" s="21"/>
      <c r="P6" s="22"/>
      <c r="Q6" s="29"/>
      <c r="R6" s="20"/>
      <c r="S6" s="35" t="s">
        <v>36</v>
      </c>
      <c r="T6" s="34" t="s">
        <v>35</v>
      </c>
      <c r="U6" s="32">
        <f>U5</f>
        <v>0.08</v>
      </c>
      <c r="V6" s="33">
        <v>1</v>
      </c>
      <c r="W6" s="32">
        <f t="shared" si="0"/>
        <v>0.08</v>
      </c>
      <c r="X6" s="63"/>
      <c r="Y6" s="67"/>
      <c r="Z6" s="74"/>
      <c r="AA6" s="78"/>
      <c r="AB6" s="50"/>
      <c r="AC6" s="82"/>
      <c r="AD6" s="70"/>
    </row>
    <row r="7" spans="1:30" s="7" customFormat="1" ht="14.25" x14ac:dyDescent="0.15">
      <c r="A7" s="56"/>
      <c r="B7" s="56"/>
      <c r="C7" s="56"/>
      <c r="D7" s="56"/>
      <c r="E7" s="56"/>
      <c r="F7" s="14"/>
      <c r="G7" s="15" t="s">
        <v>37</v>
      </c>
      <c r="H7" s="11">
        <v>1</v>
      </c>
      <c r="I7" s="14" t="s">
        <v>31</v>
      </c>
      <c r="J7" s="19">
        <v>112</v>
      </c>
      <c r="K7" s="19">
        <v>76</v>
      </c>
      <c r="L7" s="19">
        <v>3</v>
      </c>
      <c r="M7" s="20">
        <v>4.7</v>
      </c>
      <c r="N7" s="20">
        <v>2.5</v>
      </c>
      <c r="O7" s="21">
        <f>J7*K7*L7*0.00000785</f>
        <v>0.20045760000000001</v>
      </c>
      <c r="P7" s="22">
        <v>0.11</v>
      </c>
      <c r="Q7" s="29">
        <f>O7-P7</f>
        <v>9.0457599999999999E-2</v>
      </c>
      <c r="R7" s="20">
        <f>M7*O7-N7*Q7</f>
        <v>0.71600671999999999</v>
      </c>
      <c r="S7" s="30" t="s">
        <v>32</v>
      </c>
      <c r="T7" s="31" t="s">
        <v>33</v>
      </c>
      <c r="U7" s="32">
        <f>U4</f>
        <v>0.17</v>
      </c>
      <c r="V7" s="33">
        <v>1</v>
      </c>
      <c r="W7" s="32">
        <f t="shared" si="0"/>
        <v>0.17</v>
      </c>
      <c r="X7" s="63"/>
      <c r="Y7" s="67"/>
      <c r="Z7" s="74"/>
      <c r="AA7" s="78"/>
      <c r="AB7" s="50"/>
      <c r="AC7" s="82"/>
      <c r="AD7" s="70"/>
    </row>
    <row r="8" spans="1:30" s="7" customFormat="1" ht="14.25" x14ac:dyDescent="0.15">
      <c r="A8" s="56"/>
      <c r="B8" s="56"/>
      <c r="C8" s="56"/>
      <c r="D8" s="56"/>
      <c r="E8" s="56"/>
      <c r="F8" s="14"/>
      <c r="G8" s="14"/>
      <c r="H8" s="11"/>
      <c r="I8" s="14"/>
      <c r="J8" s="19"/>
      <c r="K8" s="19"/>
      <c r="L8" s="19"/>
      <c r="M8" s="20"/>
      <c r="N8" s="20"/>
      <c r="O8" s="21"/>
      <c r="P8" s="22"/>
      <c r="Q8" s="29"/>
      <c r="R8" s="20"/>
      <c r="S8" s="30" t="s">
        <v>38</v>
      </c>
      <c r="T8" s="34" t="s">
        <v>39</v>
      </c>
      <c r="U8" s="32">
        <f>荣昌工序费!E7</f>
        <v>7.0000000000000007E-2</v>
      </c>
      <c r="V8" s="33">
        <v>1</v>
      </c>
      <c r="W8" s="32">
        <f t="shared" si="0"/>
        <v>7.0000000000000007E-2</v>
      </c>
      <c r="X8" s="63"/>
      <c r="Y8" s="67"/>
      <c r="Z8" s="74"/>
      <c r="AA8" s="78"/>
      <c r="AB8" s="50"/>
      <c r="AC8" s="82"/>
      <c r="AD8" s="70"/>
    </row>
    <row r="9" spans="1:30" s="7" customFormat="1" ht="14.25" x14ac:dyDescent="0.15">
      <c r="A9" s="56"/>
      <c r="B9" s="56"/>
      <c r="C9" s="56"/>
      <c r="D9" s="56"/>
      <c r="E9" s="56"/>
      <c r="F9" s="14"/>
      <c r="G9" s="14"/>
      <c r="H9" s="11"/>
      <c r="I9" s="14"/>
      <c r="J9" s="19"/>
      <c r="K9" s="19"/>
      <c r="L9" s="19"/>
      <c r="M9" s="20"/>
      <c r="N9" s="20"/>
      <c r="O9" s="21"/>
      <c r="P9" s="22"/>
      <c r="Q9" s="29"/>
      <c r="R9" s="20"/>
      <c r="S9" s="30" t="s">
        <v>40</v>
      </c>
      <c r="T9" s="34" t="s">
        <v>39</v>
      </c>
      <c r="U9" s="32">
        <f>U8</f>
        <v>7.0000000000000007E-2</v>
      </c>
      <c r="V9" s="33">
        <v>1</v>
      </c>
      <c r="W9" s="32">
        <f t="shared" si="0"/>
        <v>7.0000000000000007E-2</v>
      </c>
      <c r="X9" s="63"/>
      <c r="Y9" s="67"/>
      <c r="Z9" s="74"/>
      <c r="AA9" s="78"/>
      <c r="AB9" s="50"/>
      <c r="AC9" s="82"/>
      <c r="AD9" s="70"/>
    </row>
    <row r="10" spans="1:30" s="7" customFormat="1" ht="14.25" x14ac:dyDescent="0.15">
      <c r="A10" s="56"/>
      <c r="B10" s="56"/>
      <c r="C10" s="56"/>
      <c r="D10" s="56"/>
      <c r="E10" s="56"/>
      <c r="F10" s="14"/>
      <c r="G10" s="14"/>
      <c r="H10" s="11"/>
      <c r="I10" s="14"/>
      <c r="J10" s="19"/>
      <c r="K10" s="19"/>
      <c r="L10" s="19"/>
      <c r="M10" s="20"/>
      <c r="N10" s="20"/>
      <c r="O10" s="21"/>
      <c r="P10" s="22"/>
      <c r="Q10" s="29"/>
      <c r="R10" s="20"/>
      <c r="S10" s="30" t="s">
        <v>41</v>
      </c>
      <c r="T10" s="34" t="s">
        <v>42</v>
      </c>
      <c r="U10" s="32">
        <f>荣昌工序费!E7</f>
        <v>7.0000000000000007E-2</v>
      </c>
      <c r="V10" s="33">
        <v>1</v>
      </c>
      <c r="W10" s="32">
        <f t="shared" si="0"/>
        <v>7.0000000000000007E-2</v>
      </c>
      <c r="X10" s="63"/>
      <c r="Y10" s="67"/>
      <c r="Z10" s="74"/>
      <c r="AA10" s="78"/>
      <c r="AB10" s="50"/>
      <c r="AC10" s="82"/>
      <c r="AD10" s="70"/>
    </row>
    <row r="11" spans="1:30" s="7" customFormat="1" ht="14.25" x14ac:dyDescent="0.15">
      <c r="A11" s="56"/>
      <c r="B11" s="56"/>
      <c r="C11" s="56"/>
      <c r="D11" s="56"/>
      <c r="E11" s="56"/>
      <c r="F11" s="14"/>
      <c r="G11" s="14"/>
      <c r="H11" s="11"/>
      <c r="I11" s="14"/>
      <c r="J11" s="19"/>
      <c r="K11" s="19"/>
      <c r="L11" s="19"/>
      <c r="M11" s="20"/>
      <c r="N11" s="20"/>
      <c r="O11" s="21"/>
      <c r="P11" s="22"/>
      <c r="Q11" s="29"/>
      <c r="R11" s="20"/>
      <c r="S11" s="30" t="s">
        <v>43</v>
      </c>
      <c r="T11" s="31" t="s">
        <v>44</v>
      </c>
      <c r="U11" s="32">
        <v>0.5</v>
      </c>
      <c r="V11" s="33">
        <v>1</v>
      </c>
      <c r="W11" s="32">
        <f t="shared" si="0"/>
        <v>0.5</v>
      </c>
      <c r="X11" s="63"/>
      <c r="Y11" s="67"/>
      <c r="Z11" s="74"/>
      <c r="AA11" s="78"/>
      <c r="AB11" s="50"/>
      <c r="AC11" s="82"/>
      <c r="AD11" s="70"/>
    </row>
    <row r="12" spans="1:30" s="7" customFormat="1" ht="14.25" x14ac:dyDescent="0.15">
      <c r="A12" s="56"/>
      <c r="B12" s="56"/>
      <c r="C12" s="56"/>
      <c r="D12" s="56"/>
      <c r="E12" s="56"/>
      <c r="F12" s="14"/>
      <c r="G12" s="14"/>
      <c r="H12" s="11"/>
      <c r="I12" s="14"/>
      <c r="J12" s="19"/>
      <c r="K12" s="19"/>
      <c r="L12" s="19"/>
      <c r="M12" s="20"/>
      <c r="N12" s="20"/>
      <c r="O12" s="21"/>
      <c r="P12" s="22"/>
      <c r="Q12" s="29"/>
      <c r="R12" s="20"/>
      <c r="S12" s="30" t="s">
        <v>45</v>
      </c>
      <c r="T12" s="31" t="s">
        <v>46</v>
      </c>
      <c r="U12" s="32">
        <v>0.9</v>
      </c>
      <c r="V12" s="33">
        <v>1</v>
      </c>
      <c r="W12" s="32">
        <f t="shared" si="0"/>
        <v>0.9</v>
      </c>
      <c r="X12" s="63"/>
      <c r="Y12" s="67"/>
      <c r="Z12" s="74"/>
      <c r="AA12" s="78"/>
      <c r="AB12" s="50"/>
      <c r="AC12" s="82"/>
      <c r="AD12" s="70"/>
    </row>
    <row r="13" spans="1:30" s="7" customFormat="1" ht="28.5" x14ac:dyDescent="0.15">
      <c r="A13" s="57"/>
      <c r="B13" s="57"/>
      <c r="C13" s="57"/>
      <c r="D13" s="57"/>
      <c r="E13" s="57"/>
      <c r="F13" s="12" t="s">
        <v>47</v>
      </c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24">
        <f>SUM(R4:R12)</f>
        <v>1.924143969</v>
      </c>
      <c r="S13" s="50" t="s">
        <v>48</v>
      </c>
      <c r="T13" s="50"/>
      <c r="U13" s="50"/>
      <c r="V13" s="50"/>
      <c r="W13" s="36">
        <f>SUM(W4:W12)</f>
        <v>2.11</v>
      </c>
      <c r="X13" s="63"/>
      <c r="Y13" s="68"/>
      <c r="Z13" s="75"/>
      <c r="AA13" s="79"/>
      <c r="AB13" s="50"/>
      <c r="AC13" s="82"/>
      <c r="AD13" s="70"/>
    </row>
    <row r="14" spans="1:30" ht="14.25" x14ac:dyDescent="0.15">
      <c r="A14" s="55">
        <v>2</v>
      </c>
      <c r="B14" s="55">
        <v>8227</v>
      </c>
      <c r="C14" s="55" t="s">
        <v>82</v>
      </c>
      <c r="D14" s="60" t="s">
        <v>80</v>
      </c>
      <c r="E14" s="55"/>
      <c r="F14" s="9"/>
      <c r="G14" s="10" t="s">
        <v>50</v>
      </c>
      <c r="H14" s="11">
        <v>1</v>
      </c>
      <c r="I14" s="12" t="s">
        <v>31</v>
      </c>
      <c r="J14" s="19">
        <v>131.5</v>
      </c>
      <c r="K14" s="19">
        <v>96.6</v>
      </c>
      <c r="L14" s="19">
        <v>3</v>
      </c>
      <c r="M14" s="20">
        <v>4.7</v>
      </c>
      <c r="N14" s="20">
        <v>2.5</v>
      </c>
      <c r="O14" s="21">
        <f>J14*K14*L14*0.00000785</f>
        <v>0.29915329499999999</v>
      </c>
      <c r="P14" s="22">
        <v>0.22</v>
      </c>
      <c r="Q14" s="29">
        <f>O14-P14</f>
        <v>7.9153294999999901E-2</v>
      </c>
      <c r="R14" s="20">
        <f>M14*O14-N14*Q14</f>
        <v>1.208137249</v>
      </c>
      <c r="S14" s="30" t="s">
        <v>32</v>
      </c>
      <c r="T14" s="31" t="s">
        <v>33</v>
      </c>
      <c r="U14" s="32">
        <v>0.17</v>
      </c>
      <c r="V14" s="33">
        <v>1</v>
      </c>
      <c r="W14" s="32">
        <f t="shared" ref="W14:W22" si="1">U14*V14</f>
        <v>0.17</v>
      </c>
      <c r="X14" s="63">
        <v>1.1200000000000001</v>
      </c>
      <c r="Y14" s="66">
        <f>(R23+W23)*X14</f>
        <v>4.5182412452799996</v>
      </c>
      <c r="Z14" s="73">
        <f>供应商报价!Y14</f>
        <v>5.3221086016000001</v>
      </c>
      <c r="AA14" s="77">
        <f>(Z14-Y14)/Z14</f>
        <v>0.15104302006883699</v>
      </c>
      <c r="AB14" s="81">
        <v>4.9000000000000004</v>
      </c>
      <c r="AC14" s="82">
        <f>1-Y14/AB14</f>
        <v>7.7909949942857271E-2</v>
      </c>
    </row>
    <row r="15" spans="1:30" ht="14.25" x14ac:dyDescent="0.15">
      <c r="A15" s="56"/>
      <c r="B15" s="56"/>
      <c r="C15" s="56"/>
      <c r="D15" s="56"/>
      <c r="E15" s="56"/>
      <c r="F15" s="12"/>
      <c r="G15" s="12"/>
      <c r="H15" s="13"/>
      <c r="I15" s="13"/>
      <c r="J15" s="23"/>
      <c r="K15" s="23"/>
      <c r="L15" s="23"/>
      <c r="M15" s="24"/>
      <c r="N15" s="24"/>
      <c r="O15" s="25"/>
      <c r="P15" s="25"/>
      <c r="Q15" s="25"/>
      <c r="R15" s="24"/>
      <c r="S15" s="30" t="s">
        <v>34</v>
      </c>
      <c r="T15" s="34" t="s">
        <v>35</v>
      </c>
      <c r="U15" s="32">
        <v>0.08</v>
      </c>
      <c r="V15" s="33">
        <v>1</v>
      </c>
      <c r="W15" s="32">
        <f t="shared" si="1"/>
        <v>0.08</v>
      </c>
      <c r="X15" s="63"/>
      <c r="Y15" s="67"/>
      <c r="Z15" s="74"/>
      <c r="AA15" s="78"/>
      <c r="AB15" s="81"/>
      <c r="AC15" s="82"/>
    </row>
    <row r="16" spans="1:30" x14ac:dyDescent="0.15">
      <c r="A16" s="56"/>
      <c r="B16" s="56"/>
      <c r="C16" s="56"/>
      <c r="D16" s="56"/>
      <c r="E16" s="56"/>
      <c r="F16" s="14"/>
      <c r="G16" s="14"/>
      <c r="H16" s="11"/>
      <c r="I16" s="14"/>
      <c r="J16" s="19"/>
      <c r="K16" s="19"/>
      <c r="L16" s="19"/>
      <c r="M16" s="20"/>
      <c r="N16" s="20"/>
      <c r="O16" s="21"/>
      <c r="P16" s="22"/>
      <c r="Q16" s="29"/>
      <c r="R16" s="20"/>
      <c r="S16" s="35" t="s">
        <v>36</v>
      </c>
      <c r="T16" s="34" t="s">
        <v>35</v>
      </c>
      <c r="U16" s="32">
        <v>0.08</v>
      </c>
      <c r="V16" s="33">
        <v>1</v>
      </c>
      <c r="W16" s="32">
        <f t="shared" si="1"/>
        <v>0.08</v>
      </c>
      <c r="X16" s="63"/>
      <c r="Y16" s="67"/>
      <c r="Z16" s="74"/>
      <c r="AA16" s="78"/>
      <c r="AB16" s="81"/>
      <c r="AC16" s="82"/>
    </row>
    <row r="17" spans="1:29" x14ac:dyDescent="0.15">
      <c r="A17" s="56"/>
      <c r="B17" s="56"/>
      <c r="C17" s="56"/>
      <c r="D17" s="56"/>
      <c r="E17" s="56"/>
      <c r="F17" s="14"/>
      <c r="G17" s="15" t="s">
        <v>51</v>
      </c>
      <c r="H17" s="11">
        <v>1</v>
      </c>
      <c r="I17" s="14" t="s">
        <v>31</v>
      </c>
      <c r="J17" s="19">
        <v>112</v>
      </c>
      <c r="K17" s="19">
        <v>76</v>
      </c>
      <c r="L17" s="19">
        <v>3</v>
      </c>
      <c r="M17" s="20">
        <v>4.7</v>
      </c>
      <c r="N17" s="20">
        <v>2.5</v>
      </c>
      <c r="O17" s="21">
        <f>J17*K17*L17*0.00000785</f>
        <v>0.20045760000000001</v>
      </c>
      <c r="P17" s="22">
        <v>0.11</v>
      </c>
      <c r="Q17" s="29">
        <f>O17-P17</f>
        <v>9.0457599999999999E-2</v>
      </c>
      <c r="R17" s="20">
        <f>M17*O17-N17*Q17</f>
        <v>0.71600671999999999</v>
      </c>
      <c r="S17" s="30" t="s">
        <v>32</v>
      </c>
      <c r="T17" s="31" t="s">
        <v>33</v>
      </c>
      <c r="U17" s="32">
        <v>0.17</v>
      </c>
      <c r="V17" s="33">
        <v>1</v>
      </c>
      <c r="W17" s="32">
        <f t="shared" si="1"/>
        <v>0.17</v>
      </c>
      <c r="X17" s="63"/>
      <c r="Y17" s="67"/>
      <c r="Z17" s="74"/>
      <c r="AA17" s="78"/>
      <c r="AB17" s="81"/>
      <c r="AC17" s="82"/>
    </row>
    <row r="18" spans="1:29" x14ac:dyDescent="0.15">
      <c r="A18" s="56"/>
      <c r="B18" s="56"/>
      <c r="C18" s="56"/>
      <c r="D18" s="56"/>
      <c r="E18" s="56"/>
      <c r="F18" s="14"/>
      <c r="G18" s="14"/>
      <c r="H18" s="11"/>
      <c r="I18" s="14"/>
      <c r="J18" s="19"/>
      <c r="K18" s="19"/>
      <c r="L18" s="19"/>
      <c r="M18" s="20"/>
      <c r="N18" s="20"/>
      <c r="O18" s="21"/>
      <c r="P18" s="22"/>
      <c r="Q18" s="29"/>
      <c r="R18" s="20"/>
      <c r="S18" s="30" t="s">
        <v>38</v>
      </c>
      <c r="T18" s="34" t="s">
        <v>39</v>
      </c>
      <c r="U18" s="32">
        <v>7.0000000000000007E-2</v>
      </c>
      <c r="V18" s="33">
        <v>1</v>
      </c>
      <c r="W18" s="32">
        <f t="shared" si="1"/>
        <v>7.0000000000000007E-2</v>
      </c>
      <c r="X18" s="63"/>
      <c r="Y18" s="67"/>
      <c r="Z18" s="74"/>
      <c r="AA18" s="78"/>
      <c r="AB18" s="81"/>
      <c r="AC18" s="82"/>
    </row>
    <row r="19" spans="1:29" x14ac:dyDescent="0.15">
      <c r="A19" s="56"/>
      <c r="B19" s="56"/>
      <c r="C19" s="56"/>
      <c r="D19" s="56"/>
      <c r="E19" s="56"/>
      <c r="F19" s="14"/>
      <c r="G19" s="14"/>
      <c r="H19" s="11"/>
      <c r="I19" s="14"/>
      <c r="J19" s="19"/>
      <c r="K19" s="19"/>
      <c r="L19" s="19"/>
      <c r="M19" s="20"/>
      <c r="N19" s="20"/>
      <c r="O19" s="21"/>
      <c r="P19" s="22"/>
      <c r="Q19" s="29"/>
      <c r="R19" s="20"/>
      <c r="S19" s="30" t="s">
        <v>40</v>
      </c>
      <c r="T19" s="34" t="s">
        <v>39</v>
      </c>
      <c r="U19" s="32">
        <v>7.0000000000000007E-2</v>
      </c>
      <c r="V19" s="33">
        <v>1</v>
      </c>
      <c r="W19" s="32">
        <f t="shared" si="1"/>
        <v>7.0000000000000007E-2</v>
      </c>
      <c r="X19" s="63"/>
      <c r="Y19" s="67"/>
      <c r="Z19" s="74"/>
      <c r="AA19" s="78"/>
      <c r="AB19" s="81"/>
      <c r="AC19" s="82"/>
    </row>
    <row r="20" spans="1:29" x14ac:dyDescent="0.15">
      <c r="A20" s="56"/>
      <c r="B20" s="56"/>
      <c r="C20" s="56"/>
      <c r="D20" s="56"/>
      <c r="E20" s="56"/>
      <c r="F20" s="14"/>
      <c r="G20" s="14"/>
      <c r="H20" s="11"/>
      <c r="I20" s="14"/>
      <c r="J20" s="19"/>
      <c r="K20" s="19"/>
      <c r="L20" s="19"/>
      <c r="M20" s="20"/>
      <c r="N20" s="20"/>
      <c r="O20" s="21"/>
      <c r="P20" s="22"/>
      <c r="Q20" s="29"/>
      <c r="R20" s="20"/>
      <c r="S20" s="30" t="s">
        <v>41</v>
      </c>
      <c r="T20" s="34" t="s">
        <v>42</v>
      </c>
      <c r="U20" s="32">
        <v>7.0000000000000007E-2</v>
      </c>
      <c r="V20" s="33">
        <v>1</v>
      </c>
      <c r="W20" s="32">
        <f t="shared" si="1"/>
        <v>7.0000000000000007E-2</v>
      </c>
      <c r="X20" s="63"/>
      <c r="Y20" s="67"/>
      <c r="Z20" s="74"/>
      <c r="AA20" s="78"/>
      <c r="AB20" s="81"/>
      <c r="AC20" s="82"/>
    </row>
    <row r="21" spans="1:29" x14ac:dyDescent="0.15">
      <c r="A21" s="56"/>
      <c r="B21" s="56"/>
      <c r="C21" s="56"/>
      <c r="D21" s="56"/>
      <c r="E21" s="56"/>
      <c r="F21" s="14"/>
      <c r="G21" s="14"/>
      <c r="H21" s="11"/>
      <c r="I21" s="14"/>
      <c r="J21" s="19"/>
      <c r="K21" s="19"/>
      <c r="L21" s="19"/>
      <c r="M21" s="20"/>
      <c r="N21" s="20"/>
      <c r="O21" s="21"/>
      <c r="P21" s="22"/>
      <c r="Q21" s="29"/>
      <c r="R21" s="20"/>
      <c r="S21" s="30" t="s">
        <v>43</v>
      </c>
      <c r="T21" s="31" t="s">
        <v>44</v>
      </c>
      <c r="U21" s="32">
        <v>0.5</v>
      </c>
      <c r="V21" s="33">
        <v>1</v>
      </c>
      <c r="W21" s="32">
        <f t="shared" si="1"/>
        <v>0.5</v>
      </c>
      <c r="X21" s="63"/>
      <c r="Y21" s="67"/>
      <c r="Z21" s="74"/>
      <c r="AA21" s="78"/>
      <c r="AB21" s="81"/>
      <c r="AC21" s="82"/>
    </row>
    <row r="22" spans="1:29" x14ac:dyDescent="0.15">
      <c r="A22" s="56"/>
      <c r="B22" s="56"/>
      <c r="C22" s="56"/>
      <c r="D22" s="56"/>
      <c r="E22" s="56"/>
      <c r="F22" s="14"/>
      <c r="G22" s="14"/>
      <c r="H22" s="11"/>
      <c r="I22" s="14"/>
      <c r="J22" s="19"/>
      <c r="K22" s="19"/>
      <c r="L22" s="19"/>
      <c r="M22" s="20"/>
      <c r="N22" s="20"/>
      <c r="O22" s="21"/>
      <c r="P22" s="22"/>
      <c r="Q22" s="29"/>
      <c r="R22" s="20"/>
      <c r="S22" s="30" t="s">
        <v>45</v>
      </c>
      <c r="T22" s="31" t="s">
        <v>46</v>
      </c>
      <c r="U22" s="32">
        <v>0.9</v>
      </c>
      <c r="V22" s="33">
        <v>1</v>
      </c>
      <c r="W22" s="32">
        <f t="shared" si="1"/>
        <v>0.9</v>
      </c>
      <c r="X22" s="63"/>
      <c r="Y22" s="67"/>
      <c r="Z22" s="74"/>
      <c r="AA22" s="78"/>
      <c r="AB22" s="81"/>
      <c r="AC22" s="82"/>
    </row>
    <row r="23" spans="1:29" ht="28.5" x14ac:dyDescent="0.15">
      <c r="A23" s="57"/>
      <c r="B23" s="57"/>
      <c r="C23" s="57"/>
      <c r="D23" s="57"/>
      <c r="E23" s="57"/>
      <c r="F23" s="12" t="s">
        <v>47</v>
      </c>
      <c r="G23" s="12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4">
        <f>SUM(R14:R22)</f>
        <v>1.924143969</v>
      </c>
      <c r="S23" s="50" t="s">
        <v>48</v>
      </c>
      <c r="T23" s="50"/>
      <c r="U23" s="50"/>
      <c r="V23" s="50"/>
      <c r="W23" s="36">
        <f>SUM(W14:W22)</f>
        <v>2.11</v>
      </c>
      <c r="X23" s="63"/>
      <c r="Y23" s="68"/>
      <c r="Z23" s="75"/>
      <c r="AA23" s="79"/>
      <c r="AB23" s="81"/>
      <c r="AC23" s="82"/>
    </row>
    <row r="24" spans="1:29" ht="21" customHeight="1" x14ac:dyDescent="0.15"/>
    <row r="25" spans="1:29" ht="29.1" customHeight="1" x14ac:dyDescent="0.15">
      <c r="T25" s="51" t="s">
        <v>52</v>
      </c>
      <c r="U25" s="51"/>
      <c r="V25" s="51"/>
      <c r="W25" s="51"/>
      <c r="X25" s="51"/>
      <c r="Y25" s="52"/>
      <c r="Z25" s="37"/>
      <c r="AA25" s="37"/>
    </row>
    <row r="26" spans="1:29" ht="29.1" customHeight="1" x14ac:dyDescent="0.15">
      <c r="T26" s="51" t="s">
        <v>53</v>
      </c>
      <c r="U26" s="51"/>
      <c r="V26" s="51"/>
      <c r="W26" s="51"/>
      <c r="X26" s="51"/>
      <c r="Y26" s="52"/>
      <c r="Z26" s="37"/>
      <c r="AA26" s="37"/>
    </row>
    <row r="33" spans="20:20" x14ac:dyDescent="0.15">
      <c r="T33">
        <v>18374478631</v>
      </c>
    </row>
  </sheetData>
  <mergeCells count="48">
    <mergeCell ref="AA14:AA23"/>
    <mergeCell ref="AB2:AB3"/>
    <mergeCell ref="AB4:AB13"/>
    <mergeCell ref="AB14:AB23"/>
    <mergeCell ref="AC2:AC3"/>
    <mergeCell ref="AC4:AC13"/>
    <mergeCell ref="AC14:AC23"/>
    <mergeCell ref="Y14:Y23"/>
    <mergeCell ref="X2:X3"/>
    <mergeCell ref="Z2:Z3"/>
    <mergeCell ref="Z4:Z13"/>
    <mergeCell ref="Z14:Z23"/>
    <mergeCell ref="E14:E23"/>
    <mergeCell ref="F2:F3"/>
    <mergeCell ref="G2:G3"/>
    <mergeCell ref="H2:H3"/>
    <mergeCell ref="X4:X13"/>
    <mergeCell ref="X14:X23"/>
    <mergeCell ref="S23:V23"/>
    <mergeCell ref="T25:Y25"/>
    <mergeCell ref="T26:Y26"/>
    <mergeCell ref="A2:A3"/>
    <mergeCell ref="A4:A13"/>
    <mergeCell ref="A14:A23"/>
    <mergeCell ref="B2:B3"/>
    <mergeCell ref="B4:B13"/>
    <mergeCell ref="B14:B23"/>
    <mergeCell ref="C2:C3"/>
    <mergeCell ref="C4:C13"/>
    <mergeCell ref="C14:C23"/>
    <mergeCell ref="D2:D3"/>
    <mergeCell ref="D4:D13"/>
    <mergeCell ref="D14:D23"/>
    <mergeCell ref="E4:E13"/>
    <mergeCell ref="A1:AC1"/>
    <mergeCell ref="AD4:AD13"/>
    <mergeCell ref="J2:L2"/>
    <mergeCell ref="M2:N2"/>
    <mergeCell ref="O2:Q2"/>
    <mergeCell ref="S2:W2"/>
    <mergeCell ref="E2:E3"/>
    <mergeCell ref="I2:I3"/>
    <mergeCell ref="R2:R3"/>
    <mergeCell ref="S13:V13"/>
    <mergeCell ref="Y2:Y3"/>
    <mergeCell ref="Y4:Y13"/>
    <mergeCell ref="AA2:AA3"/>
    <mergeCell ref="AA4:AA13"/>
  </mergeCells>
  <phoneticPr fontId="17" type="noConversion"/>
  <conditionalFormatting sqref="B4">
    <cfRule type="duplicateValues" dxfId="23" priority="18"/>
  </conditionalFormatting>
  <conditionalFormatting sqref="C4">
    <cfRule type="duplicateValues" dxfId="22" priority="14"/>
  </conditionalFormatting>
  <conditionalFormatting sqref="D4">
    <cfRule type="duplicateValues" dxfId="21" priority="13"/>
  </conditionalFormatting>
  <conditionalFormatting sqref="J4:L4">
    <cfRule type="duplicateValues" dxfId="20" priority="20"/>
  </conditionalFormatting>
  <conditionalFormatting sqref="J7:L7">
    <cfRule type="duplicateValues" dxfId="19" priority="12"/>
  </conditionalFormatting>
  <conditionalFormatting sqref="B14">
    <cfRule type="duplicateValues" dxfId="18" priority="9"/>
  </conditionalFormatting>
  <conditionalFormatting sqref="C14">
    <cfRule type="duplicateValues" dxfId="17" priority="1"/>
  </conditionalFormatting>
  <conditionalFormatting sqref="D14">
    <cfRule type="duplicateValues" dxfId="16" priority="4"/>
  </conditionalFormatting>
  <conditionalFormatting sqref="J14:K14">
    <cfRule type="duplicateValues" dxfId="15" priority="2"/>
  </conditionalFormatting>
  <conditionalFormatting sqref="L14">
    <cfRule type="duplicateValues" dxfId="14" priority="11"/>
  </conditionalFormatting>
  <conditionalFormatting sqref="J17:L17">
    <cfRule type="duplicateValues" dxfId="13" priority="3"/>
  </conditionalFormatting>
  <conditionalFormatting sqref="A2:A3">
    <cfRule type="duplicateValues" dxfId="12" priority="21"/>
    <cfRule type="duplicateValues" dxfId="11" priority="22"/>
    <cfRule type="duplicateValues" dxfId="10" priority="23"/>
  </conditionalFormatting>
  <conditionalFormatting sqref="A4:A13">
    <cfRule type="duplicateValues" dxfId="9" priority="15"/>
    <cfRule type="duplicateValues" dxfId="8" priority="16"/>
    <cfRule type="duplicateValues" dxfId="7" priority="17"/>
  </conditionalFormatting>
  <conditionalFormatting sqref="A14:A23">
    <cfRule type="duplicateValues" dxfId="6" priority="6"/>
    <cfRule type="duplicateValues" dxfId="5" priority="7"/>
    <cfRule type="duplicateValues" dxfId="4" priority="8"/>
  </conditionalFormatting>
  <conditionalFormatting sqref="B2:B3">
    <cfRule type="duplicateValues" dxfId="3" priority="24"/>
  </conditionalFormatting>
  <conditionalFormatting sqref="F2:F3">
    <cfRule type="duplicateValues" dxfId="2" priority="25"/>
  </conditionalFormatting>
  <conditionalFormatting sqref="J6:L6 J8:L12">
    <cfRule type="duplicateValues" dxfId="1" priority="19"/>
  </conditionalFormatting>
  <conditionalFormatting sqref="J16:L16 J18:L22">
    <cfRule type="duplicateValues" dxfId="0" priority="10"/>
  </conditionalFormatting>
  <pageMargins left="0.7" right="0.7" top="0.75" bottom="0.75" header="0.3" footer="0.3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24" sqref="H24"/>
    </sheetView>
  </sheetViews>
  <sheetFormatPr defaultColWidth="9" defaultRowHeight="13.5" x14ac:dyDescent="0.15"/>
  <cols>
    <col min="1" max="5" width="8.75" style="1"/>
  </cols>
  <sheetData>
    <row r="1" spans="1:5" ht="14.25" x14ac:dyDescent="0.15">
      <c r="A1" s="83" t="s">
        <v>1</v>
      </c>
      <c r="B1" s="84" t="s">
        <v>55</v>
      </c>
      <c r="C1" s="84" t="s">
        <v>56</v>
      </c>
      <c r="D1" s="83" t="s">
        <v>57</v>
      </c>
      <c r="E1" s="2"/>
    </row>
    <row r="2" spans="1:5" x14ac:dyDescent="0.15">
      <c r="A2" s="83"/>
      <c r="B2" s="85"/>
      <c r="C2" s="85"/>
      <c r="D2" s="83"/>
      <c r="E2" s="87" t="s">
        <v>58</v>
      </c>
    </row>
    <row r="3" spans="1:5" x14ac:dyDescent="0.15">
      <c r="A3" s="83"/>
      <c r="B3" s="86"/>
      <c r="C3" s="86"/>
      <c r="D3" s="83"/>
      <c r="E3" s="88"/>
    </row>
    <row r="4" spans="1:5" ht="14.25" x14ac:dyDescent="0.15">
      <c r="A4" s="3">
        <v>1</v>
      </c>
      <c r="B4" s="3" t="s">
        <v>59</v>
      </c>
      <c r="C4" s="3" t="s">
        <v>60</v>
      </c>
      <c r="D4" s="3" t="s">
        <v>61</v>
      </c>
      <c r="E4" s="4">
        <v>0.04</v>
      </c>
    </row>
    <row r="5" spans="1:5" ht="14.25" x14ac:dyDescent="0.15">
      <c r="A5" s="3">
        <v>2</v>
      </c>
      <c r="B5" s="3" t="s">
        <v>62</v>
      </c>
      <c r="C5" s="3" t="s">
        <v>60</v>
      </c>
      <c r="D5" s="3">
        <v>63</v>
      </c>
      <c r="E5" s="4">
        <v>0.04</v>
      </c>
    </row>
    <row r="6" spans="1:5" ht="14.25" x14ac:dyDescent="0.15">
      <c r="A6" s="3">
        <v>3</v>
      </c>
      <c r="B6" s="3" t="s">
        <v>63</v>
      </c>
      <c r="C6" s="3" t="s">
        <v>60</v>
      </c>
      <c r="D6" s="3" t="s">
        <v>64</v>
      </c>
      <c r="E6" s="4">
        <v>0.08</v>
      </c>
    </row>
    <row r="7" spans="1:5" ht="14.25" x14ac:dyDescent="0.15">
      <c r="A7" s="3">
        <v>4</v>
      </c>
      <c r="B7" s="3" t="s">
        <v>65</v>
      </c>
      <c r="C7" s="3" t="s">
        <v>60</v>
      </c>
      <c r="D7" s="3" t="s">
        <v>66</v>
      </c>
      <c r="E7" s="4">
        <v>7.0000000000000007E-2</v>
      </c>
    </row>
    <row r="8" spans="1:5" ht="28.5" x14ac:dyDescent="0.15">
      <c r="A8" s="3">
        <v>5</v>
      </c>
      <c r="B8" s="3" t="s">
        <v>67</v>
      </c>
      <c r="C8" s="3" t="s">
        <v>60</v>
      </c>
      <c r="D8" s="5" t="s">
        <v>68</v>
      </c>
      <c r="E8" s="4">
        <v>0.09</v>
      </c>
    </row>
    <row r="9" spans="1:5" ht="14.25" x14ac:dyDescent="0.15">
      <c r="A9" s="3">
        <v>6</v>
      </c>
      <c r="B9" s="3" t="s">
        <v>69</v>
      </c>
      <c r="C9" s="3" t="s">
        <v>60</v>
      </c>
      <c r="D9" s="3">
        <v>260</v>
      </c>
      <c r="E9" s="4">
        <v>0.18</v>
      </c>
    </row>
    <row r="10" spans="1:5" ht="14.25" x14ac:dyDescent="0.15">
      <c r="A10" s="3">
        <v>7</v>
      </c>
      <c r="B10" s="3" t="s">
        <v>70</v>
      </c>
      <c r="C10" s="3" t="s">
        <v>60</v>
      </c>
      <c r="D10" s="3">
        <v>250</v>
      </c>
      <c r="E10" s="4">
        <v>0.18</v>
      </c>
    </row>
    <row r="11" spans="1:5" ht="14.25" x14ac:dyDescent="0.15">
      <c r="A11" s="3">
        <v>8</v>
      </c>
      <c r="B11" s="3" t="s">
        <v>71</v>
      </c>
      <c r="C11" s="3" t="s">
        <v>60</v>
      </c>
      <c r="D11" s="3">
        <v>200</v>
      </c>
      <c r="E11" s="4">
        <v>0.15</v>
      </c>
    </row>
    <row r="12" spans="1:5" ht="14.25" x14ac:dyDescent="0.15">
      <c r="A12" s="3">
        <v>9</v>
      </c>
      <c r="B12" s="3" t="s">
        <v>72</v>
      </c>
      <c r="C12" s="3" t="s">
        <v>60</v>
      </c>
      <c r="D12" s="3">
        <v>160</v>
      </c>
      <c r="E12" s="4">
        <v>0.12</v>
      </c>
    </row>
    <row r="13" spans="1:5" ht="14.25" x14ac:dyDescent="0.15">
      <c r="A13" s="3">
        <v>10</v>
      </c>
      <c r="B13" s="3" t="s">
        <v>73</v>
      </c>
      <c r="C13" s="3" t="s">
        <v>74</v>
      </c>
      <c r="D13" s="3">
        <v>200</v>
      </c>
      <c r="E13" s="4">
        <v>0.18</v>
      </c>
    </row>
    <row r="14" spans="1:5" ht="14.25" x14ac:dyDescent="0.15">
      <c r="A14" s="3">
        <v>11</v>
      </c>
      <c r="B14" s="3" t="s">
        <v>75</v>
      </c>
      <c r="C14" s="3" t="s">
        <v>60</v>
      </c>
      <c r="D14" s="3">
        <v>600</v>
      </c>
      <c r="E14" s="4">
        <v>0.31</v>
      </c>
    </row>
  </sheetData>
  <mergeCells count="5">
    <mergeCell ref="A1:A3"/>
    <mergeCell ref="B1:B3"/>
    <mergeCell ref="C1:C3"/>
    <mergeCell ref="D1:D3"/>
    <mergeCell ref="E2:E3"/>
  </mergeCells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供应商报价</vt:lpstr>
      <vt:lpstr>目标价格</vt:lpstr>
      <vt:lpstr>荣昌工序费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cp:lastPrinted>2024-04-24T09:24:46Z</cp:lastPrinted>
  <dcterms:created xsi:type="dcterms:W3CDTF">2023-05-12T11:15:00Z</dcterms:created>
  <dcterms:modified xsi:type="dcterms:W3CDTF">2024-04-26T03:29:43Z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3EA58883641043C8812C18547022377C_12</vt:lpwstr>
  </property>
</Properties>
</file>